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honnerj\Desktop\"/>
    </mc:Choice>
  </mc:AlternateContent>
  <bookViews>
    <workbookView xWindow="0" yWindow="0" windowWidth="0" windowHeight="0"/>
  </bookViews>
  <sheets>
    <sheet name="Rekapitulace stavby" sheetId="1" r:id="rId1"/>
    <sheet name="SO 09.5.b - Přeložení VO,..." sheetId="2" r:id="rId2"/>
    <sheet name="SO 10.1.b - Obnova povrch..." sheetId="3" r:id="rId3"/>
    <sheet name="SO 10.2.b - Obnova povrch..." sheetId="4" r:id="rId4"/>
    <sheet name="SO 10.3.b - Obnova povrch..." sheetId="5" r:id="rId5"/>
    <sheet name="VON.3 - Vedlejší a ostatn..." sheetId="6" r:id="rId6"/>
    <sheet name="Pokyny pro vyplnění" sheetId="7" r:id="rId7"/>
  </sheets>
  <definedNames>
    <definedName name="_xlnm.Print_Area" localSheetId="0">'Rekapitulace stavby'!$D$4:$AO$36,'Rekapitulace stavby'!$C$42:$AQ$60</definedName>
    <definedName name="_xlnm.Print_Titles" localSheetId="0">'Rekapitulace stavby'!$52:$52</definedName>
    <definedName name="_xlnm._FilterDatabase" localSheetId="1" hidden="1">'SO 09.5.b - Přeložení VO,...'!$C$80:$K$89</definedName>
    <definedName name="_xlnm.Print_Area" localSheetId="1">'SO 09.5.b - Přeložení VO,...'!$C$4:$J$39,'SO 09.5.b - Přeložení VO,...'!$C$45:$J$62,'SO 09.5.b - Přeložení VO,...'!$C$68:$K$89</definedName>
    <definedName name="_xlnm.Print_Titles" localSheetId="1">'SO 09.5.b - Přeložení VO,...'!$80:$80</definedName>
    <definedName name="_xlnm._FilterDatabase" localSheetId="2" hidden="1">'SO 10.1.b - Obnova povrch...'!$C$93:$K$511</definedName>
    <definedName name="_xlnm.Print_Area" localSheetId="2">'SO 10.1.b - Obnova povrch...'!$C$4:$J$39,'SO 10.1.b - Obnova povrch...'!$C$45:$J$75,'SO 10.1.b - Obnova povrch...'!$C$81:$K$511</definedName>
    <definedName name="_xlnm.Print_Titles" localSheetId="2">'SO 10.1.b - Obnova povrch...'!$93:$93</definedName>
    <definedName name="_xlnm._FilterDatabase" localSheetId="3" hidden="1">'SO 10.2.b - Obnova povrch...'!$C$90:$K$484</definedName>
    <definedName name="_xlnm.Print_Area" localSheetId="3">'SO 10.2.b - Obnova povrch...'!$C$4:$J$39,'SO 10.2.b - Obnova povrch...'!$C$45:$J$72,'SO 10.2.b - Obnova povrch...'!$C$78:$K$484</definedName>
    <definedName name="_xlnm.Print_Titles" localSheetId="3">'SO 10.2.b - Obnova povrch...'!$90:$90</definedName>
    <definedName name="_xlnm._FilterDatabase" localSheetId="4" hidden="1">'SO 10.3.b - Obnova povrch...'!$C$92:$K$670</definedName>
    <definedName name="_xlnm.Print_Area" localSheetId="4">'SO 10.3.b - Obnova povrch...'!$C$4:$J$39,'SO 10.3.b - Obnova povrch...'!$C$45:$J$74,'SO 10.3.b - Obnova povrch...'!$C$80:$K$670</definedName>
    <definedName name="_xlnm.Print_Titles" localSheetId="4">'SO 10.3.b - Obnova povrch...'!$92:$92</definedName>
    <definedName name="_xlnm._FilterDatabase" localSheetId="5" hidden="1">'VON.3 - Vedlejší a ostatn...'!$C$83:$K$123</definedName>
    <definedName name="_xlnm.Print_Area" localSheetId="5">'VON.3 - Vedlejší a ostatn...'!$C$4:$J$39,'VON.3 - Vedlejší a ostatn...'!$C$45:$J$65,'VON.3 - Vedlejší a ostatn...'!$C$71:$K$123</definedName>
    <definedName name="_xlnm.Print_Titles" localSheetId="5">'VON.3 - Vedlejší a ostatn...'!$83:$83</definedName>
    <definedName name="_xlnm.Print_Area" localSheetId="6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6" l="1" r="J37"/>
  <c r="J36"/>
  <c i="1" r="AY59"/>
  <c i="6" r="J35"/>
  <c i="1" r="AX59"/>
  <c i="6" r="BI123"/>
  <c r="BH123"/>
  <c r="BG123"/>
  <c r="BF123"/>
  <c r="T123"/>
  <c r="R123"/>
  <c r="P123"/>
  <c r="BI122"/>
  <c r="BH122"/>
  <c r="BG122"/>
  <c r="BF122"/>
  <c r="T122"/>
  <c r="R122"/>
  <c r="P122"/>
  <c r="BI120"/>
  <c r="BH120"/>
  <c r="BG120"/>
  <c r="BF120"/>
  <c r="T120"/>
  <c r="R120"/>
  <c r="P120"/>
  <c r="BI119"/>
  <c r="BH119"/>
  <c r="BG119"/>
  <c r="BF119"/>
  <c r="T119"/>
  <c r="R119"/>
  <c r="P119"/>
  <c r="BI116"/>
  <c r="BH116"/>
  <c r="BG116"/>
  <c r="BF116"/>
  <c r="T116"/>
  <c r="R116"/>
  <c r="P116"/>
  <c r="BI115"/>
  <c r="BH115"/>
  <c r="BG115"/>
  <c r="BF115"/>
  <c r="T115"/>
  <c r="R115"/>
  <c r="P115"/>
  <c r="BI113"/>
  <c r="BH113"/>
  <c r="BG113"/>
  <c r="BF113"/>
  <c r="T113"/>
  <c r="R113"/>
  <c r="P113"/>
  <c r="BI112"/>
  <c r="BH112"/>
  <c r="BG112"/>
  <c r="BF112"/>
  <c r="T112"/>
  <c r="R112"/>
  <c r="P112"/>
  <c r="BI110"/>
  <c r="BH110"/>
  <c r="BG110"/>
  <c r="BF110"/>
  <c r="T110"/>
  <c r="R110"/>
  <c r="P110"/>
  <c r="BI109"/>
  <c r="BH109"/>
  <c r="BG109"/>
  <c r="BF109"/>
  <c r="T109"/>
  <c r="R109"/>
  <c r="P109"/>
  <c r="BI106"/>
  <c r="BH106"/>
  <c r="BG106"/>
  <c r="BF106"/>
  <c r="T106"/>
  <c r="R106"/>
  <c r="P106"/>
  <c r="BI104"/>
  <c r="BH104"/>
  <c r="BG104"/>
  <c r="BF104"/>
  <c r="T104"/>
  <c r="R104"/>
  <c r="P104"/>
  <c r="BI101"/>
  <c r="BH101"/>
  <c r="BG101"/>
  <c r="BF101"/>
  <c r="T101"/>
  <c r="R101"/>
  <c r="P101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F78"/>
  <c r="E76"/>
  <c r="F52"/>
  <c r="E50"/>
  <c r="J24"/>
  <c r="E24"/>
  <c r="J55"/>
  <c r="J23"/>
  <c r="J21"/>
  <c r="E21"/>
  <c r="J80"/>
  <c r="J20"/>
  <c r="J18"/>
  <c r="E18"/>
  <c r="F55"/>
  <c r="J17"/>
  <c r="J15"/>
  <c r="E15"/>
  <c r="F80"/>
  <c r="J14"/>
  <c r="J12"/>
  <c r="J52"/>
  <c r="E7"/>
  <c r="E48"/>
  <c i="5" r="J37"/>
  <c r="J36"/>
  <c i="1" r="AY58"/>
  <c i="5" r="J35"/>
  <c i="1" r="AX58"/>
  <c i="5" r="BI669"/>
  <c r="BH669"/>
  <c r="BG669"/>
  <c r="BF669"/>
  <c r="T669"/>
  <c r="R669"/>
  <c r="P669"/>
  <c r="BI667"/>
  <c r="BH667"/>
  <c r="BG667"/>
  <c r="BF667"/>
  <c r="T667"/>
  <c r="R667"/>
  <c r="P667"/>
  <c r="BI664"/>
  <c r="BH664"/>
  <c r="BG664"/>
  <c r="BF664"/>
  <c r="T664"/>
  <c r="R664"/>
  <c r="P664"/>
  <c r="BI663"/>
  <c r="BH663"/>
  <c r="BG663"/>
  <c r="BF663"/>
  <c r="T663"/>
  <c r="R663"/>
  <c r="P663"/>
  <c r="BI658"/>
  <c r="BH658"/>
  <c r="BG658"/>
  <c r="BF658"/>
  <c r="T658"/>
  <c r="R658"/>
  <c r="P658"/>
  <c r="BI655"/>
  <c r="BH655"/>
  <c r="BG655"/>
  <c r="BF655"/>
  <c r="T655"/>
  <c r="R655"/>
  <c r="P655"/>
  <c r="BI650"/>
  <c r="BH650"/>
  <c r="BG650"/>
  <c r="BF650"/>
  <c r="T650"/>
  <c r="R650"/>
  <c r="P650"/>
  <c r="BI646"/>
  <c r="BH646"/>
  <c r="BG646"/>
  <c r="BF646"/>
  <c r="T646"/>
  <c r="T645"/>
  <c r="R646"/>
  <c r="R645"/>
  <c r="P646"/>
  <c r="P645"/>
  <c r="BI641"/>
  <c r="BH641"/>
  <c r="BG641"/>
  <c r="BF641"/>
  <c r="T641"/>
  <c r="R641"/>
  <c r="P641"/>
  <c r="BI636"/>
  <c r="BH636"/>
  <c r="BG636"/>
  <c r="BF636"/>
  <c r="T636"/>
  <c r="R636"/>
  <c r="P636"/>
  <c r="BI632"/>
  <c r="BH632"/>
  <c r="BG632"/>
  <c r="BF632"/>
  <c r="T632"/>
  <c r="R632"/>
  <c r="P632"/>
  <c r="BI628"/>
  <c r="BH628"/>
  <c r="BG628"/>
  <c r="BF628"/>
  <c r="T628"/>
  <c r="R628"/>
  <c r="P628"/>
  <c r="BI626"/>
  <c r="BH626"/>
  <c r="BG626"/>
  <c r="BF626"/>
  <c r="T626"/>
  <c r="R626"/>
  <c r="P626"/>
  <c r="BI623"/>
  <c r="BH623"/>
  <c r="BG623"/>
  <c r="BF623"/>
  <c r="T623"/>
  <c r="R623"/>
  <c r="P623"/>
  <c r="BI620"/>
  <c r="BH620"/>
  <c r="BG620"/>
  <c r="BF620"/>
  <c r="T620"/>
  <c r="R620"/>
  <c r="P620"/>
  <c r="BI617"/>
  <c r="BH617"/>
  <c r="BG617"/>
  <c r="BF617"/>
  <c r="T617"/>
  <c r="R617"/>
  <c r="P617"/>
  <c r="BI609"/>
  <c r="BH609"/>
  <c r="BG609"/>
  <c r="BF609"/>
  <c r="T609"/>
  <c r="R609"/>
  <c r="P609"/>
  <c r="BI606"/>
  <c r="BH606"/>
  <c r="BG606"/>
  <c r="BF606"/>
  <c r="T606"/>
  <c r="R606"/>
  <c r="P606"/>
  <c r="BI601"/>
  <c r="BH601"/>
  <c r="BG601"/>
  <c r="BF601"/>
  <c r="T601"/>
  <c r="R601"/>
  <c r="P601"/>
  <c r="BI598"/>
  <c r="BH598"/>
  <c r="BG598"/>
  <c r="BF598"/>
  <c r="T598"/>
  <c r="R598"/>
  <c r="P598"/>
  <c r="BI593"/>
  <c r="BH593"/>
  <c r="BG593"/>
  <c r="BF593"/>
  <c r="T593"/>
  <c r="R593"/>
  <c r="P593"/>
  <c r="BI591"/>
  <c r="BH591"/>
  <c r="BG591"/>
  <c r="BF591"/>
  <c r="T591"/>
  <c r="R591"/>
  <c r="P591"/>
  <c r="BI589"/>
  <c r="BH589"/>
  <c r="BG589"/>
  <c r="BF589"/>
  <c r="T589"/>
  <c r="R589"/>
  <c r="P589"/>
  <c r="BI584"/>
  <c r="BH584"/>
  <c r="BG584"/>
  <c r="BF584"/>
  <c r="T584"/>
  <c r="R584"/>
  <c r="P584"/>
  <c r="BI582"/>
  <c r="BH582"/>
  <c r="BG582"/>
  <c r="BF582"/>
  <c r="T582"/>
  <c r="R582"/>
  <c r="P582"/>
  <c r="BI576"/>
  <c r="BH576"/>
  <c r="BG576"/>
  <c r="BF576"/>
  <c r="T576"/>
  <c r="R576"/>
  <c r="P576"/>
  <c r="BI560"/>
  <c r="BH560"/>
  <c r="BG560"/>
  <c r="BF560"/>
  <c r="T560"/>
  <c r="R560"/>
  <c r="P560"/>
  <c r="BI556"/>
  <c r="BH556"/>
  <c r="BG556"/>
  <c r="BF556"/>
  <c r="T556"/>
  <c r="R556"/>
  <c r="P556"/>
  <c r="BI551"/>
  <c r="BH551"/>
  <c r="BG551"/>
  <c r="BF551"/>
  <c r="T551"/>
  <c r="R551"/>
  <c r="P551"/>
  <c r="BI549"/>
  <c r="BH549"/>
  <c r="BG549"/>
  <c r="BF549"/>
  <c r="T549"/>
  <c r="R549"/>
  <c r="P549"/>
  <c r="BI541"/>
  <c r="BH541"/>
  <c r="BG541"/>
  <c r="BF541"/>
  <c r="T541"/>
  <c r="R541"/>
  <c r="P541"/>
  <c r="BI539"/>
  <c r="BH539"/>
  <c r="BG539"/>
  <c r="BF539"/>
  <c r="T539"/>
  <c r="R539"/>
  <c r="P539"/>
  <c r="BI535"/>
  <c r="BH535"/>
  <c r="BG535"/>
  <c r="BF535"/>
  <c r="T535"/>
  <c r="R535"/>
  <c r="P535"/>
  <c r="BI534"/>
  <c r="BH534"/>
  <c r="BG534"/>
  <c r="BF534"/>
  <c r="T534"/>
  <c r="R534"/>
  <c r="P534"/>
  <c r="BI531"/>
  <c r="BH531"/>
  <c r="BG531"/>
  <c r="BF531"/>
  <c r="T531"/>
  <c r="R531"/>
  <c r="P531"/>
  <c r="BI522"/>
  <c r="BH522"/>
  <c r="BG522"/>
  <c r="BF522"/>
  <c r="T522"/>
  <c r="R522"/>
  <c r="P522"/>
  <c r="BI513"/>
  <c r="BH513"/>
  <c r="BG513"/>
  <c r="BF513"/>
  <c r="T513"/>
  <c r="R513"/>
  <c r="P513"/>
  <c r="BI504"/>
  <c r="BH504"/>
  <c r="BG504"/>
  <c r="BF504"/>
  <c r="T504"/>
  <c r="R504"/>
  <c r="P504"/>
  <c r="BI495"/>
  <c r="BH495"/>
  <c r="BG495"/>
  <c r="BF495"/>
  <c r="T495"/>
  <c r="R495"/>
  <c r="P495"/>
  <c r="BI486"/>
  <c r="BH486"/>
  <c r="BG486"/>
  <c r="BF486"/>
  <c r="T486"/>
  <c r="R486"/>
  <c r="P486"/>
  <c r="BI477"/>
  <c r="BH477"/>
  <c r="BG477"/>
  <c r="BF477"/>
  <c r="T477"/>
  <c r="R477"/>
  <c r="P477"/>
  <c r="BI476"/>
  <c r="BH476"/>
  <c r="BG476"/>
  <c r="BF476"/>
  <c r="T476"/>
  <c r="R476"/>
  <c r="P476"/>
  <c r="BI466"/>
  <c r="BH466"/>
  <c r="BG466"/>
  <c r="BF466"/>
  <c r="T466"/>
  <c r="R466"/>
  <c r="P466"/>
  <c r="BI465"/>
  <c r="BH465"/>
  <c r="BG465"/>
  <c r="BF465"/>
  <c r="T465"/>
  <c r="R465"/>
  <c r="P465"/>
  <c r="BI460"/>
  <c r="BH460"/>
  <c r="BG460"/>
  <c r="BF460"/>
  <c r="T460"/>
  <c r="R460"/>
  <c r="P460"/>
  <c r="BI459"/>
  <c r="BH459"/>
  <c r="BG459"/>
  <c r="BF459"/>
  <c r="T459"/>
  <c r="R459"/>
  <c r="P459"/>
  <c r="BI454"/>
  <c r="BH454"/>
  <c r="BG454"/>
  <c r="BF454"/>
  <c r="T454"/>
  <c r="R454"/>
  <c r="P454"/>
  <c r="BI453"/>
  <c r="BH453"/>
  <c r="BG453"/>
  <c r="BF453"/>
  <c r="T453"/>
  <c r="R453"/>
  <c r="P453"/>
  <c r="BI448"/>
  <c r="BH448"/>
  <c r="BG448"/>
  <c r="BF448"/>
  <c r="T448"/>
  <c r="R448"/>
  <c r="P448"/>
  <c r="BI447"/>
  <c r="BH447"/>
  <c r="BG447"/>
  <c r="BF447"/>
  <c r="T447"/>
  <c r="R447"/>
  <c r="P447"/>
  <c r="BI442"/>
  <c r="BH442"/>
  <c r="BG442"/>
  <c r="BF442"/>
  <c r="T442"/>
  <c r="R442"/>
  <c r="P442"/>
  <c r="BI441"/>
  <c r="BH441"/>
  <c r="BG441"/>
  <c r="BF441"/>
  <c r="T441"/>
  <c r="R441"/>
  <c r="P441"/>
  <c r="BI433"/>
  <c r="BH433"/>
  <c r="BG433"/>
  <c r="BF433"/>
  <c r="T433"/>
  <c r="R433"/>
  <c r="P433"/>
  <c r="BI432"/>
  <c r="BH432"/>
  <c r="BG432"/>
  <c r="BF432"/>
  <c r="T432"/>
  <c r="R432"/>
  <c r="P432"/>
  <c r="BI422"/>
  <c r="BH422"/>
  <c r="BG422"/>
  <c r="BF422"/>
  <c r="T422"/>
  <c r="R422"/>
  <c r="P422"/>
  <c r="BI421"/>
  <c r="BH421"/>
  <c r="BG421"/>
  <c r="BF421"/>
  <c r="T421"/>
  <c r="R421"/>
  <c r="P421"/>
  <c r="BI412"/>
  <c r="BH412"/>
  <c r="BG412"/>
  <c r="BF412"/>
  <c r="T412"/>
  <c r="R412"/>
  <c r="P412"/>
  <c r="BI407"/>
  <c r="BH407"/>
  <c r="BG407"/>
  <c r="BF407"/>
  <c r="T407"/>
  <c r="R407"/>
  <c r="P407"/>
  <c r="BI403"/>
  <c r="BH403"/>
  <c r="BG403"/>
  <c r="BF403"/>
  <c r="T403"/>
  <c r="R403"/>
  <c r="P403"/>
  <c r="BI401"/>
  <c r="BH401"/>
  <c r="BG401"/>
  <c r="BF401"/>
  <c r="T401"/>
  <c r="R401"/>
  <c r="P401"/>
  <c r="BI398"/>
  <c r="BH398"/>
  <c r="BG398"/>
  <c r="BF398"/>
  <c r="T398"/>
  <c r="R398"/>
  <c r="P398"/>
  <c r="BI395"/>
  <c r="BH395"/>
  <c r="BG395"/>
  <c r="BF395"/>
  <c r="T395"/>
  <c r="R395"/>
  <c r="P395"/>
  <c r="BI392"/>
  <c r="BH392"/>
  <c r="BG392"/>
  <c r="BF392"/>
  <c r="T392"/>
  <c r="R392"/>
  <c r="P392"/>
  <c r="BI389"/>
  <c r="BH389"/>
  <c r="BG389"/>
  <c r="BF389"/>
  <c r="T389"/>
  <c r="R389"/>
  <c r="P389"/>
  <c r="BI386"/>
  <c r="BH386"/>
  <c r="BG386"/>
  <c r="BF386"/>
  <c r="T386"/>
  <c r="R386"/>
  <c r="P386"/>
  <c r="BI383"/>
  <c r="BH383"/>
  <c r="BG383"/>
  <c r="BF383"/>
  <c r="T383"/>
  <c r="R383"/>
  <c r="P383"/>
  <c r="BI380"/>
  <c r="BH380"/>
  <c r="BG380"/>
  <c r="BF380"/>
  <c r="T380"/>
  <c r="R380"/>
  <c r="P380"/>
  <c r="BI376"/>
  <c r="BH376"/>
  <c r="BG376"/>
  <c r="BF376"/>
  <c r="T376"/>
  <c r="R376"/>
  <c r="P376"/>
  <c r="BI373"/>
  <c r="BH373"/>
  <c r="BG373"/>
  <c r="BF373"/>
  <c r="T373"/>
  <c r="R373"/>
  <c r="P373"/>
  <c r="BI364"/>
  <c r="BH364"/>
  <c r="BG364"/>
  <c r="BF364"/>
  <c r="T364"/>
  <c r="R364"/>
  <c r="P364"/>
  <c r="BI361"/>
  <c r="BH361"/>
  <c r="BG361"/>
  <c r="BF361"/>
  <c r="T361"/>
  <c r="R361"/>
  <c r="P361"/>
  <c r="BI344"/>
  <c r="BH344"/>
  <c r="BG344"/>
  <c r="BF344"/>
  <c r="T344"/>
  <c r="R344"/>
  <c r="P344"/>
  <c r="BI340"/>
  <c r="BH340"/>
  <c r="BG340"/>
  <c r="BF340"/>
  <c r="T340"/>
  <c r="R340"/>
  <c r="P340"/>
  <c r="BI337"/>
  <c r="BH337"/>
  <c r="BG337"/>
  <c r="BF337"/>
  <c r="T337"/>
  <c r="R337"/>
  <c r="P337"/>
  <c r="BI330"/>
  <c r="BH330"/>
  <c r="BG330"/>
  <c r="BF330"/>
  <c r="T330"/>
  <c r="T329"/>
  <c r="R330"/>
  <c r="R329"/>
  <c r="P330"/>
  <c r="P329"/>
  <c r="BI326"/>
  <c r="BH326"/>
  <c r="BG326"/>
  <c r="BF326"/>
  <c r="T326"/>
  <c r="R326"/>
  <c r="P326"/>
  <c r="BI324"/>
  <c r="BH324"/>
  <c r="BG324"/>
  <c r="BF324"/>
  <c r="T324"/>
  <c r="R324"/>
  <c r="P324"/>
  <c r="BI320"/>
  <c r="BH320"/>
  <c r="BG320"/>
  <c r="BF320"/>
  <c r="T320"/>
  <c r="R320"/>
  <c r="P320"/>
  <c r="BI316"/>
  <c r="BH316"/>
  <c r="BG316"/>
  <c r="BF316"/>
  <c r="T316"/>
  <c r="R316"/>
  <c r="P316"/>
  <c r="BI314"/>
  <c r="BH314"/>
  <c r="BG314"/>
  <c r="BF314"/>
  <c r="T314"/>
  <c r="R314"/>
  <c r="P314"/>
  <c r="BI308"/>
  <c r="BH308"/>
  <c r="BG308"/>
  <c r="BF308"/>
  <c r="T308"/>
  <c r="R308"/>
  <c r="P308"/>
  <c r="BI304"/>
  <c r="BH304"/>
  <c r="BG304"/>
  <c r="BF304"/>
  <c r="T304"/>
  <c r="R304"/>
  <c r="P304"/>
  <c r="BI284"/>
  <c r="BH284"/>
  <c r="BG284"/>
  <c r="BF284"/>
  <c r="T284"/>
  <c r="R284"/>
  <c r="P284"/>
  <c r="BI274"/>
  <c r="BH274"/>
  <c r="BG274"/>
  <c r="BF274"/>
  <c r="T274"/>
  <c r="R274"/>
  <c r="P274"/>
  <c r="BI272"/>
  <c r="BH272"/>
  <c r="BG272"/>
  <c r="BF272"/>
  <c r="T272"/>
  <c r="R272"/>
  <c r="P272"/>
  <c r="BI269"/>
  <c r="BH269"/>
  <c r="BG269"/>
  <c r="BF269"/>
  <c r="T269"/>
  <c r="R269"/>
  <c r="P269"/>
  <c r="BI266"/>
  <c r="BH266"/>
  <c r="BG266"/>
  <c r="BF266"/>
  <c r="T266"/>
  <c r="R266"/>
  <c r="P266"/>
  <c r="BI249"/>
  <c r="BH249"/>
  <c r="BG249"/>
  <c r="BF249"/>
  <c r="T249"/>
  <c r="R249"/>
  <c r="P249"/>
  <c r="BI231"/>
  <c r="BH231"/>
  <c r="BG231"/>
  <c r="BF231"/>
  <c r="T231"/>
  <c r="R231"/>
  <c r="P231"/>
  <c r="BI214"/>
  <c r="BH214"/>
  <c r="BG214"/>
  <c r="BF214"/>
  <c r="T214"/>
  <c r="R214"/>
  <c r="P214"/>
  <c r="BI194"/>
  <c r="BH194"/>
  <c r="BG194"/>
  <c r="BF194"/>
  <c r="T194"/>
  <c r="R194"/>
  <c r="P194"/>
  <c r="BI191"/>
  <c r="BH191"/>
  <c r="BG191"/>
  <c r="BF191"/>
  <c r="T191"/>
  <c r="R191"/>
  <c r="P191"/>
  <c r="BI188"/>
  <c r="BH188"/>
  <c r="BG188"/>
  <c r="BF188"/>
  <c r="T188"/>
  <c r="R188"/>
  <c r="P188"/>
  <c r="BI186"/>
  <c r="BH186"/>
  <c r="BG186"/>
  <c r="BF186"/>
  <c r="T186"/>
  <c r="R186"/>
  <c r="P186"/>
  <c r="BI166"/>
  <c r="BH166"/>
  <c r="BG166"/>
  <c r="BF166"/>
  <c r="T166"/>
  <c r="R166"/>
  <c r="P166"/>
  <c r="BI164"/>
  <c r="BH164"/>
  <c r="BG164"/>
  <c r="BF164"/>
  <c r="T164"/>
  <c r="R164"/>
  <c r="P164"/>
  <c r="BI144"/>
  <c r="BH144"/>
  <c r="BG144"/>
  <c r="BF144"/>
  <c r="T144"/>
  <c r="R144"/>
  <c r="P144"/>
  <c r="BI124"/>
  <c r="BH124"/>
  <c r="BG124"/>
  <c r="BF124"/>
  <c r="T124"/>
  <c r="R124"/>
  <c r="P124"/>
  <c r="BI121"/>
  <c r="BH121"/>
  <c r="BG121"/>
  <c r="BF121"/>
  <c r="T121"/>
  <c r="R121"/>
  <c r="P121"/>
  <c r="BI118"/>
  <c r="BH118"/>
  <c r="BG118"/>
  <c r="BF118"/>
  <c r="T118"/>
  <c r="R118"/>
  <c r="P118"/>
  <c r="BI113"/>
  <c r="BH113"/>
  <c r="BG113"/>
  <c r="BF113"/>
  <c r="T113"/>
  <c r="R113"/>
  <c r="P113"/>
  <c r="BI110"/>
  <c r="BH110"/>
  <c r="BG110"/>
  <c r="BF110"/>
  <c r="T110"/>
  <c r="R110"/>
  <c r="P110"/>
  <c r="BI107"/>
  <c r="BH107"/>
  <c r="BG107"/>
  <c r="BF107"/>
  <c r="T107"/>
  <c r="R107"/>
  <c r="P107"/>
  <c r="BI104"/>
  <c r="BH104"/>
  <c r="BG104"/>
  <c r="BF104"/>
  <c r="T104"/>
  <c r="R104"/>
  <c r="P104"/>
  <c r="BI99"/>
  <c r="BH99"/>
  <c r="BG99"/>
  <c r="BF99"/>
  <c r="T99"/>
  <c r="R99"/>
  <c r="P99"/>
  <c r="BI96"/>
  <c r="BH96"/>
  <c r="BG96"/>
  <c r="BF96"/>
  <c r="T96"/>
  <c r="R96"/>
  <c r="P96"/>
  <c r="F87"/>
  <c r="E85"/>
  <c r="F52"/>
  <c r="E50"/>
  <c r="J24"/>
  <c r="E24"/>
  <c r="J55"/>
  <c r="J23"/>
  <c r="J21"/>
  <c r="E21"/>
  <c r="J54"/>
  <c r="J20"/>
  <c r="J18"/>
  <c r="E18"/>
  <c r="F55"/>
  <c r="J17"/>
  <c r="J15"/>
  <c r="E15"/>
  <c r="F89"/>
  <c r="J14"/>
  <c r="J12"/>
  <c r="J87"/>
  <c r="E7"/>
  <c r="E48"/>
  <c i="4" r="J37"/>
  <c r="J36"/>
  <c i="1" r="AY57"/>
  <c i="4" r="J35"/>
  <c i="1" r="AX57"/>
  <c i="4" r="BI483"/>
  <c r="BH483"/>
  <c r="BG483"/>
  <c r="BF483"/>
  <c r="T483"/>
  <c r="R483"/>
  <c r="P483"/>
  <c r="BI481"/>
  <c r="BH481"/>
  <c r="BG481"/>
  <c r="BF481"/>
  <c r="T481"/>
  <c r="R481"/>
  <c r="P481"/>
  <c r="BI478"/>
  <c r="BH478"/>
  <c r="BG478"/>
  <c r="BF478"/>
  <c r="T478"/>
  <c r="R478"/>
  <c r="P478"/>
  <c r="BI477"/>
  <c r="BH477"/>
  <c r="BG477"/>
  <c r="BF477"/>
  <c r="T477"/>
  <c r="R477"/>
  <c r="P477"/>
  <c r="BI470"/>
  <c r="BH470"/>
  <c r="BG470"/>
  <c r="BF470"/>
  <c r="T470"/>
  <c r="R470"/>
  <c r="P470"/>
  <c r="BI467"/>
  <c r="BH467"/>
  <c r="BG467"/>
  <c r="BF467"/>
  <c r="T467"/>
  <c r="R467"/>
  <c r="P467"/>
  <c r="BI460"/>
  <c r="BH460"/>
  <c r="BG460"/>
  <c r="BF460"/>
  <c r="T460"/>
  <c r="R460"/>
  <c r="P460"/>
  <c r="BI456"/>
  <c r="BH456"/>
  <c r="BG456"/>
  <c r="BF456"/>
  <c r="T456"/>
  <c r="T455"/>
  <c r="R456"/>
  <c r="R455"/>
  <c r="P456"/>
  <c r="P455"/>
  <c r="BI451"/>
  <c r="BH451"/>
  <c r="BG451"/>
  <c r="BF451"/>
  <c r="T451"/>
  <c r="R451"/>
  <c r="P451"/>
  <c r="BI449"/>
  <c r="BH449"/>
  <c r="BG449"/>
  <c r="BF449"/>
  <c r="T449"/>
  <c r="R449"/>
  <c r="P449"/>
  <c r="BI447"/>
  <c r="BH447"/>
  <c r="BG447"/>
  <c r="BF447"/>
  <c r="T447"/>
  <c r="R447"/>
  <c r="P447"/>
  <c r="BI444"/>
  <c r="BH444"/>
  <c r="BG444"/>
  <c r="BF444"/>
  <c r="T444"/>
  <c r="R444"/>
  <c r="P444"/>
  <c r="BI438"/>
  <c r="BH438"/>
  <c r="BG438"/>
  <c r="BF438"/>
  <c r="T438"/>
  <c r="R438"/>
  <c r="P438"/>
  <c r="BI435"/>
  <c r="BH435"/>
  <c r="BG435"/>
  <c r="BF435"/>
  <c r="T435"/>
  <c r="R435"/>
  <c r="P435"/>
  <c r="BI430"/>
  <c r="BH430"/>
  <c r="BG430"/>
  <c r="BF430"/>
  <c r="T430"/>
  <c r="R430"/>
  <c r="P430"/>
  <c r="BI427"/>
  <c r="BH427"/>
  <c r="BG427"/>
  <c r="BF427"/>
  <c r="T427"/>
  <c r="R427"/>
  <c r="P427"/>
  <c r="BI422"/>
  <c r="BH422"/>
  <c r="BG422"/>
  <c r="BF422"/>
  <c r="T422"/>
  <c r="R422"/>
  <c r="P422"/>
  <c r="BI417"/>
  <c r="BH417"/>
  <c r="BG417"/>
  <c r="BF417"/>
  <c r="T417"/>
  <c r="R417"/>
  <c r="P417"/>
  <c r="BI410"/>
  <c r="BH410"/>
  <c r="BG410"/>
  <c r="BF410"/>
  <c r="T410"/>
  <c r="R410"/>
  <c r="P410"/>
  <c r="BI407"/>
  <c r="BH407"/>
  <c r="BG407"/>
  <c r="BF407"/>
  <c r="T407"/>
  <c r="R407"/>
  <c r="P407"/>
  <c r="BI401"/>
  <c r="BH401"/>
  <c r="BG401"/>
  <c r="BF401"/>
  <c r="T401"/>
  <c r="R401"/>
  <c r="P401"/>
  <c r="BI397"/>
  <c r="BH397"/>
  <c r="BG397"/>
  <c r="BF397"/>
  <c r="T397"/>
  <c r="R397"/>
  <c r="P397"/>
  <c r="BI395"/>
  <c r="BH395"/>
  <c r="BG395"/>
  <c r="BF395"/>
  <c r="T395"/>
  <c r="R395"/>
  <c r="P395"/>
  <c r="BI388"/>
  <c r="BH388"/>
  <c r="BG388"/>
  <c r="BF388"/>
  <c r="T388"/>
  <c r="R388"/>
  <c r="P388"/>
  <c r="BI381"/>
  <c r="BH381"/>
  <c r="BG381"/>
  <c r="BF381"/>
  <c r="T381"/>
  <c r="R381"/>
  <c r="P381"/>
  <c r="BI373"/>
  <c r="BH373"/>
  <c r="BG373"/>
  <c r="BF373"/>
  <c r="T373"/>
  <c r="R373"/>
  <c r="P373"/>
  <c r="BI366"/>
  <c r="BH366"/>
  <c r="BG366"/>
  <c r="BF366"/>
  <c r="T366"/>
  <c r="R366"/>
  <c r="P366"/>
  <c r="BI359"/>
  <c r="BH359"/>
  <c r="BG359"/>
  <c r="BF359"/>
  <c r="T359"/>
  <c r="R359"/>
  <c r="P359"/>
  <c r="BI352"/>
  <c r="BH352"/>
  <c r="BG352"/>
  <c r="BF352"/>
  <c r="T352"/>
  <c r="R352"/>
  <c r="P352"/>
  <c r="BI351"/>
  <c r="BH351"/>
  <c r="BG351"/>
  <c r="BF351"/>
  <c r="T351"/>
  <c r="R351"/>
  <c r="P351"/>
  <c r="BI344"/>
  <c r="BH344"/>
  <c r="BG344"/>
  <c r="BF344"/>
  <c r="T344"/>
  <c r="R344"/>
  <c r="P344"/>
  <c r="BI343"/>
  <c r="BH343"/>
  <c r="BG343"/>
  <c r="BF343"/>
  <c r="T343"/>
  <c r="R343"/>
  <c r="P343"/>
  <c r="BI337"/>
  <c r="BH337"/>
  <c r="BG337"/>
  <c r="BF337"/>
  <c r="T337"/>
  <c r="R337"/>
  <c r="P337"/>
  <c r="BI336"/>
  <c r="BH336"/>
  <c r="BG336"/>
  <c r="BF336"/>
  <c r="T336"/>
  <c r="R336"/>
  <c r="P336"/>
  <c r="BI329"/>
  <c r="BH329"/>
  <c r="BG329"/>
  <c r="BF329"/>
  <c r="T329"/>
  <c r="R329"/>
  <c r="P329"/>
  <c r="BI328"/>
  <c r="BH328"/>
  <c r="BG328"/>
  <c r="BF328"/>
  <c r="T328"/>
  <c r="R328"/>
  <c r="P328"/>
  <c r="BI321"/>
  <c r="BH321"/>
  <c r="BG321"/>
  <c r="BF321"/>
  <c r="T321"/>
  <c r="R321"/>
  <c r="P321"/>
  <c r="BI320"/>
  <c r="BH320"/>
  <c r="BG320"/>
  <c r="BF320"/>
  <c r="T320"/>
  <c r="R320"/>
  <c r="P320"/>
  <c r="BI313"/>
  <c r="BH313"/>
  <c r="BG313"/>
  <c r="BF313"/>
  <c r="T313"/>
  <c r="R313"/>
  <c r="P313"/>
  <c r="BI312"/>
  <c r="BH312"/>
  <c r="BG312"/>
  <c r="BF312"/>
  <c r="T312"/>
  <c r="R312"/>
  <c r="P312"/>
  <c r="BI305"/>
  <c r="BH305"/>
  <c r="BG305"/>
  <c r="BF305"/>
  <c r="T305"/>
  <c r="R305"/>
  <c r="P305"/>
  <c r="BI304"/>
  <c r="BH304"/>
  <c r="BG304"/>
  <c r="BF304"/>
  <c r="T304"/>
  <c r="R304"/>
  <c r="P304"/>
  <c r="BI298"/>
  <c r="BH298"/>
  <c r="BG298"/>
  <c r="BF298"/>
  <c r="T298"/>
  <c r="R298"/>
  <c r="P298"/>
  <c r="BI297"/>
  <c r="BH297"/>
  <c r="BG297"/>
  <c r="BF297"/>
  <c r="T297"/>
  <c r="R297"/>
  <c r="P297"/>
  <c r="BI289"/>
  <c r="BH289"/>
  <c r="BG289"/>
  <c r="BF289"/>
  <c r="T289"/>
  <c r="R289"/>
  <c r="P289"/>
  <c r="BI281"/>
  <c r="BH281"/>
  <c r="BG281"/>
  <c r="BF281"/>
  <c r="T281"/>
  <c r="R281"/>
  <c r="P281"/>
  <c r="BI279"/>
  <c r="BH279"/>
  <c r="BG279"/>
  <c r="BF279"/>
  <c r="T279"/>
  <c r="R279"/>
  <c r="P279"/>
  <c r="BI276"/>
  <c r="BH276"/>
  <c r="BG276"/>
  <c r="BF276"/>
  <c r="T276"/>
  <c r="R276"/>
  <c r="P276"/>
  <c r="BI274"/>
  <c r="BH274"/>
  <c r="BG274"/>
  <c r="BF274"/>
  <c r="T274"/>
  <c r="R274"/>
  <c r="P274"/>
  <c r="BI268"/>
  <c r="BH268"/>
  <c r="BG268"/>
  <c r="BF268"/>
  <c r="T268"/>
  <c r="R268"/>
  <c r="P268"/>
  <c r="BI265"/>
  <c r="BH265"/>
  <c r="BG265"/>
  <c r="BF265"/>
  <c r="T265"/>
  <c r="R265"/>
  <c r="P265"/>
  <c r="BI262"/>
  <c r="BH262"/>
  <c r="BG262"/>
  <c r="BF262"/>
  <c r="T262"/>
  <c r="R262"/>
  <c r="P262"/>
  <c r="BI259"/>
  <c r="BH259"/>
  <c r="BG259"/>
  <c r="BF259"/>
  <c r="T259"/>
  <c r="R259"/>
  <c r="P259"/>
  <c r="BI256"/>
  <c r="BH256"/>
  <c r="BG256"/>
  <c r="BF256"/>
  <c r="T256"/>
  <c r="R256"/>
  <c r="P256"/>
  <c r="BI253"/>
  <c r="BH253"/>
  <c r="BG253"/>
  <c r="BF253"/>
  <c r="T253"/>
  <c r="R253"/>
  <c r="P253"/>
  <c r="BI247"/>
  <c r="BH247"/>
  <c r="BG247"/>
  <c r="BF247"/>
  <c r="T247"/>
  <c r="R247"/>
  <c r="P247"/>
  <c r="BI238"/>
  <c r="BH238"/>
  <c r="BG238"/>
  <c r="BF238"/>
  <c r="T238"/>
  <c r="R238"/>
  <c r="P238"/>
  <c r="BI232"/>
  <c r="BH232"/>
  <c r="BG232"/>
  <c r="BF232"/>
  <c r="T232"/>
  <c r="R232"/>
  <c r="P232"/>
  <c r="BI220"/>
  <c r="BH220"/>
  <c r="BG220"/>
  <c r="BF220"/>
  <c r="T220"/>
  <c r="R220"/>
  <c r="P220"/>
  <c r="BI213"/>
  <c r="BH213"/>
  <c r="BG213"/>
  <c r="BF213"/>
  <c r="T213"/>
  <c r="R213"/>
  <c r="P213"/>
  <c r="BI198"/>
  <c r="BH198"/>
  <c r="BG198"/>
  <c r="BF198"/>
  <c r="T198"/>
  <c r="R198"/>
  <c r="P198"/>
  <c r="BI189"/>
  <c r="BH189"/>
  <c r="BG189"/>
  <c r="BF189"/>
  <c r="T189"/>
  <c r="R189"/>
  <c r="P189"/>
  <c r="BI177"/>
  <c r="BH177"/>
  <c r="BG177"/>
  <c r="BF177"/>
  <c r="T177"/>
  <c r="R177"/>
  <c r="P177"/>
  <c r="BI164"/>
  <c r="BH164"/>
  <c r="BG164"/>
  <c r="BF164"/>
  <c r="T164"/>
  <c r="R164"/>
  <c r="P164"/>
  <c r="BI152"/>
  <c r="BH152"/>
  <c r="BG152"/>
  <c r="BF152"/>
  <c r="T152"/>
  <c r="R152"/>
  <c r="P152"/>
  <c r="BI139"/>
  <c r="BH139"/>
  <c r="BG139"/>
  <c r="BF139"/>
  <c r="T139"/>
  <c r="R139"/>
  <c r="P139"/>
  <c r="BI137"/>
  <c r="BH137"/>
  <c r="BG137"/>
  <c r="BF137"/>
  <c r="T137"/>
  <c r="R137"/>
  <c r="P137"/>
  <c r="BI129"/>
  <c r="BH129"/>
  <c r="BG129"/>
  <c r="BF129"/>
  <c r="T129"/>
  <c r="R129"/>
  <c r="P129"/>
  <c r="BI127"/>
  <c r="BH127"/>
  <c r="BG127"/>
  <c r="BF127"/>
  <c r="T127"/>
  <c r="R127"/>
  <c r="P127"/>
  <c r="BI119"/>
  <c r="BH119"/>
  <c r="BG119"/>
  <c r="BF119"/>
  <c r="T119"/>
  <c r="R119"/>
  <c r="P119"/>
  <c r="BI106"/>
  <c r="BH106"/>
  <c r="BG106"/>
  <c r="BF106"/>
  <c r="T106"/>
  <c r="R106"/>
  <c r="P106"/>
  <c r="BI103"/>
  <c r="BH103"/>
  <c r="BG103"/>
  <c r="BF103"/>
  <c r="T103"/>
  <c r="R103"/>
  <c r="P103"/>
  <c r="BI100"/>
  <c r="BH100"/>
  <c r="BG100"/>
  <c r="BF100"/>
  <c r="T100"/>
  <c r="R100"/>
  <c r="P100"/>
  <c r="BI97"/>
  <c r="BH97"/>
  <c r="BG97"/>
  <c r="BF97"/>
  <c r="T97"/>
  <c r="R97"/>
  <c r="P97"/>
  <c r="BI94"/>
  <c r="BH94"/>
  <c r="BG94"/>
  <c r="BF94"/>
  <c r="T94"/>
  <c r="R94"/>
  <c r="P94"/>
  <c r="F85"/>
  <c r="E83"/>
  <c r="F52"/>
  <c r="E50"/>
  <c r="J24"/>
  <c r="E24"/>
  <c r="J55"/>
  <c r="J23"/>
  <c r="J21"/>
  <c r="E21"/>
  <c r="J87"/>
  <c r="J20"/>
  <c r="J18"/>
  <c r="E18"/>
  <c r="F88"/>
  <c r="J17"/>
  <c r="J15"/>
  <c r="E15"/>
  <c r="F87"/>
  <c r="J14"/>
  <c r="J12"/>
  <c r="J85"/>
  <c r="E7"/>
  <c r="E81"/>
  <c i="3" r="J37"/>
  <c r="J36"/>
  <c i="1" r="AY56"/>
  <c i="3" r="J35"/>
  <c i="1" r="AX56"/>
  <c i="3" r="BI508"/>
  <c r="BH508"/>
  <c r="BG508"/>
  <c r="BF508"/>
  <c r="T508"/>
  <c r="R508"/>
  <c r="P508"/>
  <c r="BI504"/>
  <c r="BH504"/>
  <c r="BG504"/>
  <c r="BF504"/>
  <c r="T504"/>
  <c r="R504"/>
  <c r="P504"/>
  <c r="BI502"/>
  <c r="BH502"/>
  <c r="BG502"/>
  <c r="BF502"/>
  <c r="T502"/>
  <c r="R502"/>
  <c r="P502"/>
  <c r="BI498"/>
  <c r="BH498"/>
  <c r="BG498"/>
  <c r="BF498"/>
  <c r="T498"/>
  <c r="R498"/>
  <c r="P498"/>
  <c r="BI494"/>
  <c r="BH494"/>
  <c r="BG494"/>
  <c r="BF494"/>
  <c r="T494"/>
  <c r="T493"/>
  <c r="R494"/>
  <c r="R493"/>
  <c r="P494"/>
  <c r="P493"/>
  <c r="BI491"/>
  <c r="BH491"/>
  <c r="BG491"/>
  <c r="BF491"/>
  <c r="T491"/>
  <c r="R491"/>
  <c r="P491"/>
  <c r="BI490"/>
  <c r="BH490"/>
  <c r="BG490"/>
  <c r="BF490"/>
  <c r="T490"/>
  <c r="R490"/>
  <c r="P490"/>
  <c r="BI484"/>
  <c r="BH484"/>
  <c r="BG484"/>
  <c r="BF484"/>
  <c r="T484"/>
  <c r="R484"/>
  <c r="P484"/>
  <c r="BI481"/>
  <c r="BH481"/>
  <c r="BG481"/>
  <c r="BF481"/>
  <c r="T481"/>
  <c r="R481"/>
  <c r="P481"/>
  <c r="BI475"/>
  <c r="BH475"/>
  <c r="BG475"/>
  <c r="BF475"/>
  <c r="T475"/>
  <c r="R475"/>
  <c r="P475"/>
  <c r="BI471"/>
  <c r="BH471"/>
  <c r="BG471"/>
  <c r="BF471"/>
  <c r="T471"/>
  <c r="T470"/>
  <c r="R471"/>
  <c r="R470"/>
  <c r="P471"/>
  <c r="P470"/>
  <c r="BI468"/>
  <c r="BH468"/>
  <c r="BG468"/>
  <c r="BF468"/>
  <c r="T468"/>
  <c r="R468"/>
  <c r="P468"/>
  <c r="BI464"/>
  <c r="BH464"/>
  <c r="BG464"/>
  <c r="BF464"/>
  <c r="T464"/>
  <c r="R464"/>
  <c r="P464"/>
  <c r="BI462"/>
  <c r="BH462"/>
  <c r="BG462"/>
  <c r="BF462"/>
  <c r="T462"/>
  <c r="R462"/>
  <c r="P462"/>
  <c r="BI458"/>
  <c r="BH458"/>
  <c r="BG458"/>
  <c r="BF458"/>
  <c r="T458"/>
  <c r="R458"/>
  <c r="P458"/>
  <c r="BI456"/>
  <c r="BH456"/>
  <c r="BG456"/>
  <c r="BF456"/>
  <c r="T456"/>
  <c r="R456"/>
  <c r="P456"/>
  <c r="BI453"/>
  <c r="BH453"/>
  <c r="BG453"/>
  <c r="BF453"/>
  <c r="T453"/>
  <c r="R453"/>
  <c r="P453"/>
  <c r="BI451"/>
  <c r="BH451"/>
  <c r="BG451"/>
  <c r="BF451"/>
  <c r="T451"/>
  <c r="R451"/>
  <c r="P451"/>
  <c r="BI448"/>
  <c r="BH448"/>
  <c r="BG448"/>
  <c r="BF448"/>
  <c r="T448"/>
  <c r="R448"/>
  <c r="P448"/>
  <c r="BI445"/>
  <c r="BH445"/>
  <c r="BG445"/>
  <c r="BF445"/>
  <c r="T445"/>
  <c r="R445"/>
  <c r="P445"/>
  <c r="BI438"/>
  <c r="BH438"/>
  <c r="BG438"/>
  <c r="BF438"/>
  <c r="T438"/>
  <c r="R438"/>
  <c r="P438"/>
  <c r="BI435"/>
  <c r="BH435"/>
  <c r="BG435"/>
  <c r="BF435"/>
  <c r="T435"/>
  <c r="R435"/>
  <c r="P435"/>
  <c r="BI430"/>
  <c r="BH430"/>
  <c r="BG430"/>
  <c r="BF430"/>
  <c r="T430"/>
  <c r="R430"/>
  <c r="P430"/>
  <c r="BI427"/>
  <c r="BH427"/>
  <c r="BG427"/>
  <c r="BF427"/>
  <c r="T427"/>
  <c r="R427"/>
  <c r="P427"/>
  <c r="BI422"/>
  <c r="BH422"/>
  <c r="BG422"/>
  <c r="BF422"/>
  <c r="T422"/>
  <c r="R422"/>
  <c r="P422"/>
  <c r="BI420"/>
  <c r="BH420"/>
  <c r="BG420"/>
  <c r="BF420"/>
  <c r="T420"/>
  <c r="R420"/>
  <c r="P420"/>
  <c r="BI418"/>
  <c r="BH418"/>
  <c r="BG418"/>
  <c r="BF418"/>
  <c r="T418"/>
  <c r="R418"/>
  <c r="P418"/>
  <c r="BI416"/>
  <c r="BH416"/>
  <c r="BG416"/>
  <c r="BF416"/>
  <c r="T416"/>
  <c r="R416"/>
  <c r="P416"/>
  <c r="BI410"/>
  <c r="BH410"/>
  <c r="BG410"/>
  <c r="BF410"/>
  <c r="T410"/>
  <c r="R410"/>
  <c r="P410"/>
  <c r="BI404"/>
  <c r="BH404"/>
  <c r="BG404"/>
  <c r="BF404"/>
  <c r="T404"/>
  <c r="R404"/>
  <c r="P404"/>
  <c r="BI403"/>
  <c r="BH403"/>
  <c r="BG403"/>
  <c r="BF403"/>
  <c r="T403"/>
  <c r="R403"/>
  <c r="P403"/>
  <c r="BI400"/>
  <c r="BH400"/>
  <c r="BG400"/>
  <c r="BF400"/>
  <c r="T400"/>
  <c r="R400"/>
  <c r="P400"/>
  <c r="BI397"/>
  <c r="BH397"/>
  <c r="BG397"/>
  <c r="BF397"/>
  <c r="T397"/>
  <c r="R397"/>
  <c r="P397"/>
  <c r="BI395"/>
  <c r="BH395"/>
  <c r="BG395"/>
  <c r="BF395"/>
  <c r="T395"/>
  <c r="R395"/>
  <c r="P395"/>
  <c r="BI393"/>
  <c r="BH393"/>
  <c r="BG393"/>
  <c r="BF393"/>
  <c r="T393"/>
  <c r="R393"/>
  <c r="P393"/>
  <c r="BI389"/>
  <c r="BH389"/>
  <c r="BG389"/>
  <c r="BF389"/>
  <c r="T389"/>
  <c r="R389"/>
  <c r="P389"/>
  <c r="BI382"/>
  <c r="BH382"/>
  <c r="BG382"/>
  <c r="BF382"/>
  <c r="T382"/>
  <c r="R382"/>
  <c r="P382"/>
  <c r="BI374"/>
  <c r="BH374"/>
  <c r="BG374"/>
  <c r="BF374"/>
  <c r="T374"/>
  <c r="R374"/>
  <c r="P374"/>
  <c r="BI366"/>
  <c r="BH366"/>
  <c r="BG366"/>
  <c r="BF366"/>
  <c r="T366"/>
  <c r="R366"/>
  <c r="P366"/>
  <c r="BI361"/>
  <c r="BH361"/>
  <c r="BG361"/>
  <c r="BF361"/>
  <c r="T361"/>
  <c r="R361"/>
  <c r="P361"/>
  <c r="BI353"/>
  <c r="BH353"/>
  <c r="BG353"/>
  <c r="BF353"/>
  <c r="T353"/>
  <c r="R353"/>
  <c r="P353"/>
  <c r="BI345"/>
  <c r="BH345"/>
  <c r="BG345"/>
  <c r="BF345"/>
  <c r="T345"/>
  <c r="R345"/>
  <c r="P345"/>
  <c r="BI340"/>
  <c r="BH340"/>
  <c r="BG340"/>
  <c r="BF340"/>
  <c r="T340"/>
  <c r="R340"/>
  <c r="P340"/>
  <c r="BI334"/>
  <c r="BH334"/>
  <c r="BG334"/>
  <c r="BF334"/>
  <c r="T334"/>
  <c r="R334"/>
  <c r="P334"/>
  <c r="BI333"/>
  <c r="BH333"/>
  <c r="BG333"/>
  <c r="BF333"/>
  <c r="T333"/>
  <c r="R333"/>
  <c r="P333"/>
  <c r="BI326"/>
  <c r="BH326"/>
  <c r="BG326"/>
  <c r="BF326"/>
  <c r="T326"/>
  <c r="R326"/>
  <c r="P326"/>
  <c r="BI325"/>
  <c r="BH325"/>
  <c r="BG325"/>
  <c r="BF325"/>
  <c r="T325"/>
  <c r="R325"/>
  <c r="P325"/>
  <c r="BI320"/>
  <c r="BH320"/>
  <c r="BG320"/>
  <c r="BF320"/>
  <c r="T320"/>
  <c r="R320"/>
  <c r="P320"/>
  <c r="BI319"/>
  <c r="BH319"/>
  <c r="BG319"/>
  <c r="BF319"/>
  <c r="T319"/>
  <c r="R319"/>
  <c r="P319"/>
  <c r="BI312"/>
  <c r="BH312"/>
  <c r="BG312"/>
  <c r="BF312"/>
  <c r="T312"/>
  <c r="R312"/>
  <c r="P312"/>
  <c r="BI311"/>
  <c r="BH311"/>
  <c r="BG311"/>
  <c r="BF311"/>
  <c r="T311"/>
  <c r="R311"/>
  <c r="P311"/>
  <c r="BI304"/>
  <c r="BH304"/>
  <c r="BG304"/>
  <c r="BF304"/>
  <c r="T304"/>
  <c r="R304"/>
  <c r="P304"/>
  <c r="BI303"/>
  <c r="BH303"/>
  <c r="BG303"/>
  <c r="BF303"/>
  <c r="T303"/>
  <c r="R303"/>
  <c r="P303"/>
  <c r="BI296"/>
  <c r="BH296"/>
  <c r="BG296"/>
  <c r="BF296"/>
  <c r="T296"/>
  <c r="R296"/>
  <c r="P296"/>
  <c r="BI294"/>
  <c r="BH294"/>
  <c r="BG294"/>
  <c r="BF294"/>
  <c r="T294"/>
  <c r="R294"/>
  <c r="P294"/>
  <c r="BI290"/>
  <c r="BH290"/>
  <c r="BG290"/>
  <c r="BF290"/>
  <c r="T290"/>
  <c r="R290"/>
  <c r="P290"/>
  <c r="BI288"/>
  <c r="BH288"/>
  <c r="BG288"/>
  <c r="BF288"/>
  <c r="T288"/>
  <c r="R288"/>
  <c r="P288"/>
  <c r="BI282"/>
  <c r="BH282"/>
  <c r="BG282"/>
  <c r="BF282"/>
  <c r="T282"/>
  <c r="R282"/>
  <c r="P282"/>
  <c r="BI281"/>
  <c r="BH281"/>
  <c r="BG281"/>
  <c r="BF281"/>
  <c r="T281"/>
  <c r="R281"/>
  <c r="P281"/>
  <c r="BI276"/>
  <c r="BH276"/>
  <c r="BG276"/>
  <c r="BF276"/>
  <c r="T276"/>
  <c r="R276"/>
  <c r="P276"/>
  <c r="BI271"/>
  <c r="BH271"/>
  <c r="BG271"/>
  <c r="BF271"/>
  <c r="T271"/>
  <c r="R271"/>
  <c r="P271"/>
  <c r="BI268"/>
  <c r="BH268"/>
  <c r="BG268"/>
  <c r="BF268"/>
  <c r="T268"/>
  <c r="R268"/>
  <c r="P268"/>
  <c r="BI265"/>
  <c r="BH265"/>
  <c r="BG265"/>
  <c r="BF265"/>
  <c r="T265"/>
  <c r="R265"/>
  <c r="P265"/>
  <c r="BI262"/>
  <c r="BH262"/>
  <c r="BG262"/>
  <c r="BF262"/>
  <c r="T262"/>
  <c r="R262"/>
  <c r="P262"/>
  <c r="BI259"/>
  <c r="BH259"/>
  <c r="BG259"/>
  <c r="BF259"/>
  <c r="T259"/>
  <c r="R259"/>
  <c r="P259"/>
  <c r="BI256"/>
  <c r="BH256"/>
  <c r="BG256"/>
  <c r="BF256"/>
  <c r="T256"/>
  <c r="R256"/>
  <c r="P256"/>
  <c r="BI253"/>
  <c r="BH253"/>
  <c r="BG253"/>
  <c r="BF253"/>
  <c r="T253"/>
  <c r="R253"/>
  <c r="P253"/>
  <c r="BI250"/>
  <c r="BH250"/>
  <c r="BG250"/>
  <c r="BF250"/>
  <c r="T250"/>
  <c r="R250"/>
  <c r="P250"/>
  <c r="BI247"/>
  <c r="BH247"/>
  <c r="BG247"/>
  <c r="BF247"/>
  <c r="T247"/>
  <c r="R247"/>
  <c r="P247"/>
  <c r="BI243"/>
  <c r="BH243"/>
  <c r="BG243"/>
  <c r="BF243"/>
  <c r="T243"/>
  <c r="R243"/>
  <c r="P243"/>
  <c r="BI240"/>
  <c r="BH240"/>
  <c r="BG240"/>
  <c r="BF240"/>
  <c r="T240"/>
  <c r="R240"/>
  <c r="P240"/>
  <c r="BI235"/>
  <c r="BH235"/>
  <c r="BG235"/>
  <c r="BF235"/>
  <c r="T235"/>
  <c r="R235"/>
  <c r="P235"/>
  <c r="BI229"/>
  <c r="BH229"/>
  <c r="BG229"/>
  <c r="BF229"/>
  <c r="T229"/>
  <c r="R229"/>
  <c r="P229"/>
  <c r="BI225"/>
  <c r="BH225"/>
  <c r="BG225"/>
  <c r="BF225"/>
  <c r="T225"/>
  <c r="R225"/>
  <c r="P225"/>
  <c r="BI221"/>
  <c r="BH221"/>
  <c r="BG221"/>
  <c r="BF221"/>
  <c r="T221"/>
  <c r="R221"/>
  <c r="P221"/>
  <c r="BI215"/>
  <c r="BH215"/>
  <c r="BG215"/>
  <c r="BF215"/>
  <c r="T215"/>
  <c r="R215"/>
  <c r="P215"/>
  <c r="BI210"/>
  <c r="BH210"/>
  <c r="BG210"/>
  <c r="BF210"/>
  <c r="T210"/>
  <c r="T209"/>
  <c r="R210"/>
  <c r="R209"/>
  <c r="P210"/>
  <c r="P209"/>
  <c r="BI207"/>
  <c r="BH207"/>
  <c r="BG207"/>
  <c r="BF207"/>
  <c r="T207"/>
  <c r="R207"/>
  <c r="P207"/>
  <c r="BI203"/>
  <c r="BH203"/>
  <c r="BG203"/>
  <c r="BF203"/>
  <c r="T203"/>
  <c r="R203"/>
  <c r="P203"/>
  <c r="BI191"/>
  <c r="BH191"/>
  <c r="BG191"/>
  <c r="BF191"/>
  <c r="T191"/>
  <c r="R191"/>
  <c r="P191"/>
  <c r="BI185"/>
  <c r="BH185"/>
  <c r="BG185"/>
  <c r="BF185"/>
  <c r="T185"/>
  <c r="R185"/>
  <c r="P185"/>
  <c r="BI183"/>
  <c r="BH183"/>
  <c r="BG183"/>
  <c r="BF183"/>
  <c r="T183"/>
  <c r="R183"/>
  <c r="P183"/>
  <c r="BI180"/>
  <c r="BH180"/>
  <c r="BG180"/>
  <c r="BF180"/>
  <c r="T180"/>
  <c r="R180"/>
  <c r="P180"/>
  <c r="BI177"/>
  <c r="BH177"/>
  <c r="BG177"/>
  <c r="BF177"/>
  <c r="T177"/>
  <c r="R177"/>
  <c r="P177"/>
  <c r="BI168"/>
  <c r="BH168"/>
  <c r="BG168"/>
  <c r="BF168"/>
  <c r="T168"/>
  <c r="R168"/>
  <c r="P168"/>
  <c r="BI158"/>
  <c r="BH158"/>
  <c r="BG158"/>
  <c r="BF158"/>
  <c r="T158"/>
  <c r="R158"/>
  <c r="P158"/>
  <c r="BI149"/>
  <c r="BH149"/>
  <c r="BG149"/>
  <c r="BF149"/>
  <c r="T149"/>
  <c r="R149"/>
  <c r="P149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31"/>
  <c r="BH131"/>
  <c r="BG131"/>
  <c r="BF131"/>
  <c r="T131"/>
  <c r="R131"/>
  <c r="P131"/>
  <c r="BI126"/>
  <c r="BH126"/>
  <c r="BG126"/>
  <c r="BF126"/>
  <c r="T126"/>
  <c r="R126"/>
  <c r="P126"/>
  <c r="BI124"/>
  <c r="BH124"/>
  <c r="BG124"/>
  <c r="BF124"/>
  <c r="T124"/>
  <c r="R124"/>
  <c r="P124"/>
  <c r="BI119"/>
  <c r="BH119"/>
  <c r="BG119"/>
  <c r="BF119"/>
  <c r="T119"/>
  <c r="R119"/>
  <c r="P119"/>
  <c r="BI109"/>
  <c r="BH109"/>
  <c r="BG109"/>
  <c r="BF109"/>
  <c r="T109"/>
  <c r="R109"/>
  <c r="P109"/>
  <c r="BI106"/>
  <c r="BH106"/>
  <c r="BG106"/>
  <c r="BF106"/>
  <c r="T106"/>
  <c r="R106"/>
  <c r="P106"/>
  <c r="BI103"/>
  <c r="BH103"/>
  <c r="BG103"/>
  <c r="BF103"/>
  <c r="T103"/>
  <c r="R103"/>
  <c r="P103"/>
  <c r="BI100"/>
  <c r="BH100"/>
  <c r="BG100"/>
  <c r="BF100"/>
  <c r="T100"/>
  <c r="R100"/>
  <c r="P100"/>
  <c r="BI97"/>
  <c r="BH97"/>
  <c r="BG97"/>
  <c r="BF97"/>
  <c r="T97"/>
  <c r="R97"/>
  <c r="P97"/>
  <c r="F88"/>
  <c r="E86"/>
  <c r="F52"/>
  <c r="E50"/>
  <c r="J24"/>
  <c r="E24"/>
  <c r="J91"/>
  <c r="J23"/>
  <c r="J21"/>
  <c r="E21"/>
  <c r="J54"/>
  <c r="J20"/>
  <c r="J18"/>
  <c r="E18"/>
  <c r="F91"/>
  <c r="J17"/>
  <c r="J15"/>
  <c r="E15"/>
  <c r="F54"/>
  <c r="J14"/>
  <c r="J12"/>
  <c r="J52"/>
  <c r="E7"/>
  <c r="E84"/>
  <c i="2" r="J37"/>
  <c r="J36"/>
  <c i="1" r="AY55"/>
  <c i="2" r="J35"/>
  <c i="1" r="AX55"/>
  <c i="2" r="BI87"/>
  <c r="BH87"/>
  <c r="BG87"/>
  <c r="BF87"/>
  <c r="T87"/>
  <c r="R87"/>
  <c r="P87"/>
  <c r="BI84"/>
  <c r="BH84"/>
  <c r="BG84"/>
  <c r="BF84"/>
  <c r="T84"/>
  <c r="R84"/>
  <c r="P84"/>
  <c r="F75"/>
  <c r="E73"/>
  <c r="F52"/>
  <c r="E50"/>
  <c r="J24"/>
  <c r="E24"/>
  <c r="J78"/>
  <c r="J23"/>
  <c r="J21"/>
  <c r="E21"/>
  <c r="J77"/>
  <c r="J20"/>
  <c r="J18"/>
  <c r="E18"/>
  <c r="F78"/>
  <c r="J17"/>
  <c r="J15"/>
  <c r="E15"/>
  <c r="F77"/>
  <c r="J14"/>
  <c r="J12"/>
  <c r="J75"/>
  <c r="E7"/>
  <c r="E71"/>
  <c i="1" r="L50"/>
  <c r="AM50"/>
  <c r="AM49"/>
  <c r="L49"/>
  <c r="AM47"/>
  <c r="L47"/>
  <c r="L45"/>
  <c r="L44"/>
  <c i="5" r="BK188"/>
  <c i="4" r="BK276"/>
  <c i="5" r="J535"/>
  <c r="J380"/>
  <c r="BK401"/>
  <c i="2" r="F36"/>
  <c i="4" r="J103"/>
  <c r="BK388"/>
  <c i="5" r="BK576"/>
  <c r="J447"/>
  <c r="BK663"/>
  <c r="BK121"/>
  <c i="3" r="BK451"/>
  <c r="J296"/>
  <c i="6" r="J120"/>
  <c i="3" r="BK296"/>
  <c r="BK475"/>
  <c r="BK259"/>
  <c i="4" r="BK312"/>
  <c r="J449"/>
  <c i="3" r="BK393"/>
  <c r="BK438"/>
  <c r="J282"/>
  <c i="4" r="BK352"/>
  <c i="5" r="J314"/>
  <c r="J459"/>
  <c r="BK373"/>
  <c r="J632"/>
  <c r="BK549"/>
  <c i="6" r="J93"/>
  <c i="3" r="J276"/>
  <c r="J456"/>
  <c i="4" r="J119"/>
  <c r="BK177"/>
  <c i="3" r="BK103"/>
  <c r="BK462"/>
  <c r="J247"/>
  <c r="BK282"/>
  <c i="4" r="BK198"/>
  <c i="5" r="J121"/>
  <c r="BK477"/>
  <c r="J284"/>
  <c r="J453"/>
  <c i="6" r="J123"/>
  <c i="3" r="BK312"/>
  <c r="BK281"/>
  <c r="J484"/>
  <c i="4" r="J417"/>
  <c i="3" r="J271"/>
  <c r="J215"/>
  <c i="4" r="J483"/>
  <c i="5" r="J593"/>
  <c r="BK308"/>
  <c r="J646"/>
  <c r="BK320"/>
  <c i="6" r="J98"/>
  <c i="4" r="BK279"/>
  <c i="5" r="BK504"/>
  <c r="J272"/>
  <c i="6" r="J88"/>
  <c i="5" r="J389"/>
  <c i="3" r="BK403"/>
  <c r="BK149"/>
  <c r="BK185"/>
  <c i="4" r="J337"/>
  <c r="BK451"/>
  <c r="J447"/>
  <c i="5" r="BK272"/>
  <c r="BK104"/>
  <c r="J663"/>
  <c r="J628"/>
  <c i="3" r="J191"/>
  <c r="J119"/>
  <c i="6" r="BK96"/>
  <c i="3" r="BK100"/>
  <c i="4" r="BK262"/>
  <c r="BK289"/>
  <c r="J444"/>
  <c i="3" r="BK256"/>
  <c r="J180"/>
  <c i="4" r="J351"/>
  <c r="BK447"/>
  <c i="5" r="BK535"/>
  <c r="J454"/>
  <c r="J658"/>
  <c i="6" r="J112"/>
  <c i="3" r="J229"/>
  <c r="J158"/>
  <c i="4" r="BK100"/>
  <c r="J152"/>
  <c i="3" r="BK303"/>
  <c r="BK422"/>
  <c r="BK490"/>
  <c i="4" r="BK265"/>
  <c i="5" r="J340"/>
  <c r="BK609"/>
  <c r="J669"/>
  <c r="J191"/>
  <c i="6" r="BK119"/>
  <c i="3" r="BK235"/>
  <c r="J265"/>
  <c i="4" r="BK213"/>
  <c i="3" r="J97"/>
  <c r="J243"/>
  <c r="BK484"/>
  <c i="4" r="BK127"/>
  <c i="5" r="J601"/>
  <c r="J274"/>
  <c r="BK249"/>
  <c r="BK641"/>
  <c i="6" r="J104"/>
  <c i="5" r="BK551"/>
  <c i="6" r="BK104"/>
  <c i="5" r="BK495"/>
  <c r="J398"/>
  <c i="6" r="J116"/>
  <c i="2" r="BK84"/>
  <c i="3" r="J366"/>
  <c r="BK456"/>
  <c r="BK253"/>
  <c i="4" r="BK129"/>
  <c i="5" r="BK584"/>
  <c r="J214"/>
  <c r="BK364"/>
  <c r="BK421"/>
  <c r="J476"/>
  <c i="6" r="BK110"/>
  <c i="3" r="J416"/>
  <c r="J340"/>
  <c r="J468"/>
  <c r="J183"/>
  <c r="BK183"/>
  <c i="4" r="J265"/>
  <c r="J477"/>
  <c i="3" r="BK119"/>
  <c r="J435"/>
  <c r="J422"/>
  <c i="4" r="BK410"/>
  <c r="J456"/>
  <c i="5" r="J124"/>
  <c r="J320"/>
  <c r="BK667"/>
  <c r="BK658"/>
  <c r="BK447"/>
  <c i="3" r="BK262"/>
  <c r="J481"/>
  <c r="BK311"/>
  <c i="4" r="J430"/>
  <c r="J460"/>
  <c i="3" r="BK325"/>
  <c r="J400"/>
  <c i="4" r="BK343"/>
  <c r="BK321"/>
  <c i="5" r="BK110"/>
  <c r="BK107"/>
  <c r="BK383"/>
  <c r="J166"/>
  <c r="BK403"/>
  <c i="3" r="J288"/>
  <c r="J448"/>
  <c r="J418"/>
  <c i="6" r="J99"/>
  <c i="3" r="BK177"/>
  <c r="BK430"/>
  <c i="4" r="J232"/>
  <c i="5" r="BK620"/>
  <c r="BK441"/>
  <c r="J383"/>
  <c r="BK304"/>
  <c i="6" r="J122"/>
  <c r="J92"/>
  <c i="5" r="J606"/>
  <c r="J432"/>
  <c i="6" r="BK122"/>
  <c r="BK99"/>
  <c i="3" r="BK265"/>
  <c r="BK319"/>
  <c r="J420"/>
  <c i="4" r="J388"/>
  <c r="BK481"/>
  <c r="BK460"/>
  <c r="BK119"/>
  <c i="5" r="BK598"/>
  <c r="BK186"/>
  <c r="BK541"/>
  <c r="J395"/>
  <c i="6" r="J89"/>
  <c i="3" r="BK250"/>
  <c r="BK453"/>
  <c i="6" r="BK89"/>
  <c i="3" r="J294"/>
  <c r="BK435"/>
  <c i="4" r="BK238"/>
  <c r="BK337"/>
  <c i="2" r="F34"/>
  <c i="4" r="BK259"/>
  <c i="5" r="BK522"/>
  <c r="BK412"/>
  <c r="BK274"/>
  <c r="BK340"/>
  <c i="6" r="BK101"/>
  <c i="3" r="BK326"/>
  <c r="BK458"/>
  <c r="J221"/>
  <c i="4" r="J470"/>
  <c r="BK397"/>
  <c i="3" r="BK229"/>
  <c r="J225"/>
  <c r="BK427"/>
  <c i="4" r="BK477"/>
  <c i="5" r="BK269"/>
  <c r="BK448"/>
  <c r="J549"/>
  <c r="J164"/>
  <c r="J344"/>
  <c i="6" r="J119"/>
  <c i="3" r="BK180"/>
  <c r="J235"/>
  <c i="4" r="J281"/>
  <c i="2" r="J34"/>
  <c i="4" r="J329"/>
  <c r="BK313"/>
  <c i="5" r="J513"/>
  <c r="J560"/>
  <c r="J664"/>
  <c r="BK513"/>
  <c i="6" r="J113"/>
  <c i="5" r="BK407"/>
  <c i="4" r="J164"/>
  <c i="5" r="J534"/>
  <c r="BK454"/>
  <c r="BK589"/>
  <c i="3" r="BK109"/>
  <c r="J207"/>
  <c r="J397"/>
  <c r="BK494"/>
  <c i="4" r="J94"/>
  <c r="J276"/>
  <c r="BK438"/>
  <c i="5" r="J144"/>
  <c r="BK314"/>
  <c r="J667"/>
  <c i="6" r="J94"/>
  <c i="3" r="BK276"/>
  <c r="J109"/>
  <c r="BK448"/>
  <c r="J106"/>
  <c r="BK158"/>
  <c i="4" r="J438"/>
  <c r="BK164"/>
  <c r="J381"/>
  <c i="3" r="BK410"/>
  <c r="J491"/>
  <c i="4" r="J366"/>
  <c r="BK366"/>
  <c r="J407"/>
  <c i="5" r="J589"/>
  <c r="J386"/>
  <c r="J433"/>
  <c i="6" r="BK88"/>
  <c i="3" r="J462"/>
  <c i="4" r="J106"/>
  <c r="J481"/>
  <c i="3" r="J100"/>
  <c r="J136"/>
  <c r="J427"/>
  <c i="4" r="J352"/>
  <c r="J313"/>
  <c i="5" r="J598"/>
  <c r="J231"/>
  <c r="J626"/>
  <c r="BK593"/>
  <c i="6" r="BK97"/>
  <c i="3" r="J374"/>
  <c r="J498"/>
  <c i="6" r="BK115"/>
  <c i="3" r="J353"/>
  <c r="J320"/>
  <c i="4" r="BK381"/>
  <c i="5" r="BK118"/>
  <c r="J110"/>
  <c r="BK96"/>
  <c r="BK113"/>
  <c r="J422"/>
  <c r="J188"/>
  <c i="4" r="BK232"/>
  <c i="5" r="J421"/>
  <c i="6" r="J115"/>
  <c i="5" r="BK191"/>
  <c i="3" r="J303"/>
  <c r="J253"/>
  <c r="BK445"/>
  <c r="J290"/>
  <c i="4" r="J320"/>
  <c r="J410"/>
  <c r="BK470"/>
  <c i="5" r="J522"/>
  <c r="BK669"/>
  <c r="J412"/>
  <c i="6" r="BK123"/>
  <c i="3" r="BK389"/>
  <c r="J458"/>
  <c i="6" r="BK109"/>
  <c i="3" r="J494"/>
  <c r="BK288"/>
  <c i="4" r="BK336"/>
  <c r="J373"/>
  <c r="J343"/>
  <c i="3" r="J185"/>
  <c r="BK333"/>
  <c i="4" r="J198"/>
  <c i="5" r="BK344"/>
  <c r="BK442"/>
  <c r="BK324"/>
  <c r="BK636"/>
  <c r="J504"/>
  <c i="3" r="BK124"/>
  <c r="J345"/>
  <c r="BK345"/>
  <c i="4" r="J259"/>
  <c r="BK189"/>
  <c i="1" r="AS54"/>
  <c i="3" r="BK240"/>
  <c i="4" r="J422"/>
  <c i="5" r="J582"/>
  <c r="BK433"/>
  <c r="J486"/>
  <c r="BK194"/>
  <c i="2" r="F35"/>
  <c i="4" r="J312"/>
  <c r="J336"/>
  <c i="3" r="BK481"/>
  <c r="BK136"/>
  <c i="4" r="J427"/>
  <c i="5" r="BK392"/>
  <c r="J392"/>
  <c r="BK326"/>
  <c r="BK591"/>
  <c r="J576"/>
  <c r="J326"/>
  <c i="4" r="BK281"/>
  <c i="5" r="J591"/>
  <c i="6" r="BK90"/>
  <c r="BK93"/>
  <c i="3" r="BK290"/>
  <c r="J149"/>
  <c r="BK416"/>
  <c i="4" r="BK247"/>
  <c r="BK253"/>
  <c r="J451"/>
  <c i="5" r="J541"/>
  <c r="BK466"/>
  <c r="BK623"/>
  <c i="6" r="BK113"/>
  <c i="3" r="J268"/>
  <c r="J502"/>
  <c i="6" r="J90"/>
  <c i="3" r="BK304"/>
  <c i="4" r="BK430"/>
  <c r="J127"/>
  <c r="BK304"/>
  <c r="BK456"/>
  <c i="3" r="BK320"/>
  <c r="J395"/>
  <c i="4" r="J247"/>
  <c i="5" r="BK166"/>
  <c r="BK486"/>
  <c r="BK164"/>
  <c r="J249"/>
  <c r="J609"/>
  <c i="3" r="BK247"/>
  <c r="BK400"/>
  <c r="BK382"/>
  <c i="4" r="J139"/>
  <c r="BK435"/>
  <c i="3" r="J240"/>
  <c r="BK106"/>
  <c i="4" r="J397"/>
  <c r="BK152"/>
  <c r="J401"/>
  <c i="5" r="BK531"/>
  <c r="BK124"/>
  <c r="BK459"/>
  <c r="BK628"/>
  <c i="6" r="J87"/>
  <c i="3" r="J168"/>
  <c r="BK464"/>
  <c i="4" r="BK97"/>
  <c i="6" r="BK106"/>
  <c i="3" r="J361"/>
  <c r="J471"/>
  <c i="4" r="BK359"/>
  <c r="BK467"/>
  <c i="5" r="J495"/>
  <c r="BK453"/>
  <c r="BK422"/>
  <c r="J623"/>
  <c i="6" r="BK94"/>
  <c i="5" r="BK646"/>
  <c i="4" r="J100"/>
  <c i="5" r="J465"/>
  <c r="BK626"/>
  <c i="6" r="J96"/>
  <c i="3" r="BK366"/>
  <c r="J326"/>
  <c r="BK271"/>
  <c r="BK191"/>
  <c i="4" r="J321"/>
  <c r="J328"/>
  <c i="5" r="J330"/>
  <c r="BK432"/>
  <c r="J364"/>
  <c r="BK361"/>
  <c i="3" r="J451"/>
  <c r="J325"/>
  <c i="2" r="J84"/>
  <c i="3" r="J177"/>
  <c r="J475"/>
  <c i="4" r="BK298"/>
  <c r="J262"/>
  <c r="BK422"/>
  <c i="3" r="J256"/>
  <c r="J464"/>
  <c i="4" r="J177"/>
  <c r="J467"/>
  <c r="BK444"/>
  <c i="5" r="BK606"/>
  <c r="J308"/>
  <c r="BK460"/>
  <c r="J636"/>
  <c r="BK386"/>
  <c i="3" r="J382"/>
  <c r="BK133"/>
  <c i="4" r="BK328"/>
  <c r="BK320"/>
  <c i="3" r="BK353"/>
  <c r="BK397"/>
  <c r="BK131"/>
  <c i="4" r="BK395"/>
  <c i="5" r="J361"/>
  <c r="J401"/>
  <c r="BK330"/>
  <c r="BK380"/>
  <c r="J107"/>
  <c i="3" r="J319"/>
  <c r="J126"/>
  <c r="BK418"/>
  <c i="4" r="J305"/>
  <c i="3" r="J103"/>
  <c r="BK334"/>
  <c i="4" r="J268"/>
  <c i="5" r="J186"/>
  <c r="J441"/>
  <c r="BK398"/>
  <c r="BK231"/>
  <c i="6" r="BK112"/>
  <c r="J109"/>
  <c i="5" r="BK476"/>
  <c r="BK664"/>
  <c i="6" r="BK92"/>
  <c r="BK116"/>
  <c i="3" r="BK207"/>
  <c r="J504"/>
  <c r="BK126"/>
  <c i="4" r="BK274"/>
  <c r="J279"/>
  <c i="5" r="J324"/>
  <c r="J556"/>
  <c r="J266"/>
  <c i="2" r="BK87"/>
  <c i="3" r="J203"/>
  <c i="6" r="BK87"/>
  <c i="3" r="J139"/>
  <c r="BK420"/>
  <c r="J389"/>
  <c i="4" r="J129"/>
  <c r="BK220"/>
  <c r="J189"/>
  <c i="3" r="J259"/>
  <c r="BK168"/>
  <c i="4" r="J289"/>
  <c r="BK106"/>
  <c i="5" r="J316"/>
  <c r="J113"/>
  <c r="BK650"/>
  <c r="J460"/>
  <c r="J104"/>
  <c i="3" r="BK225"/>
  <c r="J311"/>
  <c r="BK268"/>
  <c i="4" r="BK351"/>
  <c r="BK478"/>
  <c r="BK344"/>
  <c i="3" r="J410"/>
  <c r="J262"/>
  <c i="4" r="BK137"/>
  <c r="BK329"/>
  <c i="5" r="BK539"/>
  <c r="J304"/>
  <c r="J466"/>
  <c r="J584"/>
  <c i="6" r="J97"/>
  <c i="5" r="BK582"/>
  <c i="4" r="J238"/>
  <c i="5" r="J99"/>
  <c r="J620"/>
  <c r="BK560"/>
  <c i="3" r="BK361"/>
  <c r="BK471"/>
  <c r="J490"/>
  <c r="J210"/>
  <c i="4" r="J297"/>
  <c r="J220"/>
  <c i="5" r="J118"/>
  <c r="J403"/>
  <c r="BK266"/>
  <c r="BK632"/>
  <c i="3" r="BK340"/>
  <c r="J393"/>
  <c r="BK491"/>
  <c r="J304"/>
  <c r="J403"/>
  <c i="4" r="J435"/>
  <c r="J478"/>
  <c r="BK427"/>
  <c i="3" r="BK243"/>
  <c r="BK97"/>
  <c r="BK215"/>
  <c i="4" r="BK139"/>
  <c r="BK256"/>
  <c i="5" r="J96"/>
  <c r="J539"/>
  <c r="J551"/>
  <c r="BK601"/>
  <c i="3" r="BK404"/>
  <c r="BK139"/>
  <c i="4" r="J304"/>
  <c r="J274"/>
  <c i="3" r="J334"/>
  <c r="J312"/>
  <c r="BK468"/>
  <c i="4" r="BK103"/>
  <c r="J256"/>
  <c i="5" r="BK534"/>
  <c r="J448"/>
  <c r="BK655"/>
  <c r="J650"/>
  <c r="BK556"/>
  <c i="3" r="J124"/>
  <c r="J131"/>
  <c i="4" r="J395"/>
  <c r="J253"/>
  <c i="3" r="BK210"/>
  <c r="BK508"/>
  <c i="4" r="BK297"/>
  <c r="BK417"/>
  <c i="5" r="J442"/>
  <c r="BK144"/>
  <c r="BK617"/>
  <c r="J337"/>
  <c i="6" r="J106"/>
  <c r="BK98"/>
  <c i="5" r="J531"/>
  <c r="BK337"/>
  <c i="6" r="BK120"/>
  <c i="3" r="J438"/>
  <c r="BK221"/>
  <c r="BK498"/>
  <c r="J453"/>
  <c i="4" r="BK268"/>
  <c r="J137"/>
  <c r="BK401"/>
  <c i="5" r="BK465"/>
  <c r="BK316"/>
  <c r="J477"/>
  <c i="6" r="J110"/>
  <c i="3" r="J133"/>
  <c r="J445"/>
  <c r="J430"/>
  <c r="BK504"/>
  <c i="4" r="BK407"/>
  <c r="BK94"/>
  <c i="2" r="J87"/>
  <c i="3" r="J404"/>
  <c r="BK502"/>
  <c r="BK203"/>
  <c i="4" r="J344"/>
  <c i="5" r="J617"/>
  <c r="BK389"/>
  <c r="BK99"/>
  <c r="J194"/>
  <c i="2" r="F37"/>
  <c i="4" r="J359"/>
  <c r="BK373"/>
  <c i="3" r="BK395"/>
  <c r="J508"/>
  <c r="J250"/>
  <c i="4" r="J213"/>
  <c r="J298"/>
  <c r="BK483"/>
  <c i="5" r="BK214"/>
  <c r="J376"/>
  <c r="BK284"/>
  <c r="BK395"/>
  <c r="J655"/>
  <c i="6" r="J101"/>
  <c i="3" r="BK374"/>
  <c r="J333"/>
  <c r="J281"/>
  <c i="4" r="BK305"/>
  <c i="3" r="BK294"/>
  <c i="4" r="J97"/>
  <c r="BK449"/>
  <c i="5" r="J269"/>
  <c r="BK376"/>
  <c r="J641"/>
  <c r="J407"/>
  <c r="J373"/>
  <c i="3" l="1" r="BK275"/>
  <c r="J275"/>
  <c r="J66"/>
  <c r="P463"/>
  <c r="BK497"/>
  <c r="J497"/>
  <c r="J74"/>
  <c i="4" r="R288"/>
  <c r="P480"/>
  <c i="5" r="BK411"/>
  <c r="J411"/>
  <c r="J66"/>
  <c r="T627"/>
  <c r="P657"/>
  <c i="3" r="BK202"/>
  <c r="J202"/>
  <c r="J62"/>
  <c r="T214"/>
  <c r="R399"/>
  <c r="BK474"/>
  <c r="J474"/>
  <c r="J71"/>
  <c i="4" r="P93"/>
  <c r="R246"/>
  <c r="P448"/>
  <c r="R469"/>
  <c i="5" r="P303"/>
  <c r="P379"/>
  <c r="T379"/>
  <c r="BK627"/>
  <c r="J627"/>
  <c r="J68"/>
  <c r="T657"/>
  <c i="3" r="P96"/>
  <c r="BK246"/>
  <c r="J246"/>
  <c r="J65"/>
  <c i="4" r="T93"/>
  <c r="BK246"/>
  <c r="J246"/>
  <c r="J63"/>
  <c r="BK448"/>
  <c r="J448"/>
  <c r="J66"/>
  <c r="P469"/>
  <c i="5" r="T95"/>
  <c r="R336"/>
  <c r="P555"/>
  <c r="BK649"/>
  <c r="J649"/>
  <c r="J71"/>
  <c r="P666"/>
  <c i="2" r="R83"/>
  <c r="R82"/>
  <c r="R81"/>
  <c i="3" r="R202"/>
  <c r="BK214"/>
  <c r="J214"/>
  <c r="J64"/>
  <c r="T399"/>
  <c r="R474"/>
  <c i="4" r="BK93"/>
  <c r="J93"/>
  <c r="J61"/>
  <c r="T246"/>
  <c r="T448"/>
  <c r="T469"/>
  <c i="5" r="T303"/>
  <c r="BK555"/>
  <c r="J555"/>
  <c r="J67"/>
  <c r="T666"/>
  <c i="3" r="R246"/>
  <c i="4" r="T288"/>
  <c r="T480"/>
  <c i="5" r="P411"/>
  <c i="6" r="T108"/>
  <c i="2" r="T83"/>
  <c r="T82"/>
  <c r="T81"/>
  <c i="3" r="T202"/>
  <c r="P214"/>
  <c r="P399"/>
  <c r="T483"/>
  <c i="4" r="P288"/>
  <c r="BK459"/>
  <c i="5" r="T411"/>
  <c r="R657"/>
  <c i="6" r="BK103"/>
  <c r="J103"/>
  <c r="J62"/>
  <c r="BK118"/>
  <c r="J118"/>
  <c r="J64"/>
  <c i="2" r="P83"/>
  <c r="P82"/>
  <c r="P81"/>
  <c i="1" r="AU55"/>
  <c i="3" r="P202"/>
  <c r="P246"/>
  <c r="T246"/>
  <c r="R463"/>
  <c r="P483"/>
  <c i="4" r="R93"/>
  <c r="P246"/>
  <c r="R448"/>
  <c r="BK469"/>
  <c r="J469"/>
  <c r="J70"/>
  <c i="5" r="R303"/>
  <c i="6" r="R86"/>
  <c r="R108"/>
  <c i="3" r="T96"/>
  <c r="R214"/>
  <c r="BK399"/>
  <c r="J399"/>
  <c r="J67"/>
  <c r="P474"/>
  <c i="4" r="BK288"/>
  <c r="J288"/>
  <c r="J64"/>
  <c r="R480"/>
  <c i="5" r="BK95"/>
  <c r="BK336"/>
  <c r="J336"/>
  <c r="J64"/>
  <c r="R555"/>
  <c r="BK657"/>
  <c r="J657"/>
  <c r="J72"/>
  <c i="6" r="P108"/>
  <c i="2" r="BK83"/>
  <c r="J83"/>
  <c r="J61"/>
  <c i="3" r="BK96"/>
  <c r="J96"/>
  <c r="J61"/>
  <c r="R275"/>
  <c r="T463"/>
  <c r="BK483"/>
  <c r="J483"/>
  <c r="J72"/>
  <c r="R497"/>
  <c i="4" r="T212"/>
  <c r="BK409"/>
  <c r="J409"/>
  <c r="J65"/>
  <c r="T459"/>
  <c r="T458"/>
  <c i="5" r="R95"/>
  <c r="P336"/>
  <c r="T555"/>
  <c r="T649"/>
  <c r="T648"/>
  <c i="6" r="P86"/>
  <c r="R103"/>
  <c r="P118"/>
  <c i="3" r="T275"/>
  <c r="P497"/>
  <c i="4" r="R212"/>
  <c r="T409"/>
  <c r="R459"/>
  <c r="R458"/>
  <c i="5" r="P95"/>
  <c r="T336"/>
  <c i="6" r="BK86"/>
  <c r="BK108"/>
  <c r="J108"/>
  <c r="J63"/>
  <c i="3" r="R96"/>
  <c r="R95"/>
  <c r="P275"/>
  <c r="BK463"/>
  <c r="J463"/>
  <c r="J68"/>
  <c r="T474"/>
  <c r="T497"/>
  <c i="4" r="BK212"/>
  <c r="J212"/>
  <c r="J62"/>
  <c r="R409"/>
  <c r="P459"/>
  <c r="P458"/>
  <c i="5" r="BK303"/>
  <c r="J303"/>
  <c r="J62"/>
  <c r="BK379"/>
  <c r="J379"/>
  <c r="J65"/>
  <c r="R379"/>
  <c r="P627"/>
  <c r="P649"/>
  <c r="P648"/>
  <c r="R666"/>
  <c i="6" r="P103"/>
  <c r="R118"/>
  <c i="3" r="R483"/>
  <c i="4" r="P212"/>
  <c r="P409"/>
  <c r="BK480"/>
  <c r="J480"/>
  <c r="J71"/>
  <c i="5" r="R411"/>
  <c r="R627"/>
  <c r="R649"/>
  <c r="R648"/>
  <c r="BK666"/>
  <c r="J666"/>
  <c r="J73"/>
  <c i="6" r="T86"/>
  <c r="T85"/>
  <c r="T84"/>
  <c r="T103"/>
  <c r="T118"/>
  <c i="3" r="BK209"/>
  <c r="J209"/>
  <c r="J63"/>
  <c i="5" r="BK645"/>
  <c r="J645"/>
  <c r="J69"/>
  <c i="3" r="BK493"/>
  <c r="J493"/>
  <c r="J73"/>
  <c i="4" r="BK455"/>
  <c r="J455"/>
  <c r="J67"/>
  <c i="3" r="BK470"/>
  <c r="J470"/>
  <c r="J69"/>
  <c i="5" r="BK329"/>
  <c r="J329"/>
  <c r="J63"/>
  <c r="J95"/>
  <c r="J61"/>
  <c i="6" r="J54"/>
  <c r="F81"/>
  <c r="F54"/>
  <c r="BE101"/>
  <c r="BE109"/>
  <c r="BE113"/>
  <c r="BE115"/>
  <c i="5" r="BK648"/>
  <c r="J648"/>
  <c r="J70"/>
  <c i="6" r="J78"/>
  <c r="BE87"/>
  <c r="BE104"/>
  <c r="BE110"/>
  <c r="J81"/>
  <c r="BE89"/>
  <c r="BE96"/>
  <c r="BE98"/>
  <c r="BE112"/>
  <c r="E74"/>
  <c r="BE97"/>
  <c r="BE99"/>
  <c r="BE123"/>
  <c r="BE90"/>
  <c r="BE93"/>
  <c r="BE106"/>
  <c r="BE122"/>
  <c r="BE92"/>
  <c r="BE88"/>
  <c r="BE94"/>
  <c r="BE116"/>
  <c r="BE119"/>
  <c r="BE120"/>
  <c i="5" r="J52"/>
  <c r="BE96"/>
  <c r="BE110"/>
  <c r="BE249"/>
  <c r="BE324"/>
  <c r="BE361"/>
  <c r="BE459"/>
  <c r="BE340"/>
  <c r="BE477"/>
  <c r="BE534"/>
  <c r="BE582"/>
  <c r="BE606"/>
  <c r="BE623"/>
  <c i="4" r="BK92"/>
  <c r="J92"/>
  <c r="J60"/>
  <c i="5" r="F90"/>
  <c r="BE107"/>
  <c r="BE164"/>
  <c r="BE266"/>
  <c r="BE274"/>
  <c r="BE308"/>
  <c r="BE373"/>
  <c r="BE380"/>
  <c r="BE383"/>
  <c r="BE389"/>
  <c r="BE392"/>
  <c r="BE398"/>
  <c r="BE403"/>
  <c r="BE407"/>
  <c r="BE447"/>
  <c r="BE495"/>
  <c r="BE535"/>
  <c r="BE617"/>
  <c r="BE636"/>
  <c r="BE641"/>
  <c r="BE650"/>
  <c r="BE658"/>
  <c r="BE663"/>
  <c r="BE667"/>
  <c r="E83"/>
  <c r="J89"/>
  <c r="BE314"/>
  <c r="BE364"/>
  <c r="BE401"/>
  <c r="BE441"/>
  <c r="BE454"/>
  <c r="BE584"/>
  <c r="BE626"/>
  <c r="BE628"/>
  <c r="BE632"/>
  <c r="BE99"/>
  <c r="BE269"/>
  <c r="BE320"/>
  <c r="BE376"/>
  <c r="BE433"/>
  <c r="BE541"/>
  <c r="BE560"/>
  <c r="BE593"/>
  <c r="BE646"/>
  <c r="BE655"/>
  <c r="BE664"/>
  <c r="BE669"/>
  <c r="BE118"/>
  <c r="BE166"/>
  <c r="BE194"/>
  <c r="BE214"/>
  <c r="BE386"/>
  <c r="BE422"/>
  <c r="BE442"/>
  <c r="BE549"/>
  <c r="BE591"/>
  <c i="4" r="J459"/>
  <c r="J69"/>
  <c i="5" r="J90"/>
  <c r="BE188"/>
  <c r="BE412"/>
  <c r="BE465"/>
  <c r="BE476"/>
  <c r="BE486"/>
  <c r="BE551"/>
  <c r="BE609"/>
  <c r="BE121"/>
  <c r="BE186"/>
  <c r="BE304"/>
  <c r="BE330"/>
  <c r="BE344"/>
  <c r="BE432"/>
  <c r="BE466"/>
  <c r="BE453"/>
  <c r="BE504"/>
  <c r="BE522"/>
  <c r="BE601"/>
  <c r="F54"/>
  <c r="BE104"/>
  <c r="BE231"/>
  <c r="BE272"/>
  <c r="BE337"/>
  <c r="BE395"/>
  <c r="BE421"/>
  <c r="BE448"/>
  <c r="BE460"/>
  <c r="BE531"/>
  <c r="BE539"/>
  <c r="BE556"/>
  <c r="BE576"/>
  <c r="BE589"/>
  <c r="BE620"/>
  <c r="BE124"/>
  <c r="BE284"/>
  <c r="BE316"/>
  <c r="BE326"/>
  <c r="BE113"/>
  <c r="BE144"/>
  <c r="BE191"/>
  <c r="BE513"/>
  <c r="BE598"/>
  <c i="3" r="BK95"/>
  <c r="J95"/>
  <c r="J60"/>
  <c i="4" r="F54"/>
  <c r="BE137"/>
  <c r="BE189"/>
  <c r="BE247"/>
  <c r="BE298"/>
  <c r="BE313"/>
  <c r="BE388"/>
  <c r="BE407"/>
  <c r="BE438"/>
  <c r="BE164"/>
  <c r="BE262"/>
  <c r="BE351"/>
  <c r="BE352"/>
  <c r="BE373"/>
  <c r="BE449"/>
  <c r="BE460"/>
  <c r="BE470"/>
  <c r="BE477"/>
  <c r="BE481"/>
  <c r="E48"/>
  <c r="J54"/>
  <c r="BE119"/>
  <c r="BE198"/>
  <c r="BE232"/>
  <c r="BE305"/>
  <c r="BE329"/>
  <c r="BE417"/>
  <c r="BE435"/>
  <c r="BE444"/>
  <c r="BE447"/>
  <c r="BE451"/>
  <c r="BE478"/>
  <c r="BE97"/>
  <c r="BE281"/>
  <c r="BE297"/>
  <c r="BE343"/>
  <c r="BE397"/>
  <c r="BE456"/>
  <c r="BE467"/>
  <c r="BE483"/>
  <c r="F55"/>
  <c r="BE152"/>
  <c r="BE213"/>
  <c r="BE253"/>
  <c r="BE289"/>
  <c r="BE337"/>
  <c r="BE359"/>
  <c r="BE401"/>
  <c r="BE430"/>
  <c r="J52"/>
  <c r="J88"/>
  <c r="BE103"/>
  <c r="BE139"/>
  <c r="BE177"/>
  <c r="BE259"/>
  <c r="BE320"/>
  <c r="BE328"/>
  <c r="BE127"/>
  <c r="BE238"/>
  <c r="BE321"/>
  <c r="BE336"/>
  <c r="BE410"/>
  <c r="BE427"/>
  <c i="3" r="BK473"/>
  <c r="J473"/>
  <c r="J70"/>
  <c i="4" r="BE94"/>
  <c r="BE129"/>
  <c r="BE274"/>
  <c r="BE276"/>
  <c r="BE366"/>
  <c r="BE395"/>
  <c r="BE106"/>
  <c r="BE256"/>
  <c r="BE304"/>
  <c r="BE381"/>
  <c r="BE100"/>
  <c r="BE220"/>
  <c r="BE265"/>
  <c r="BE268"/>
  <c r="BE279"/>
  <c r="BE312"/>
  <c r="BE344"/>
  <c r="BE422"/>
  <c i="3" r="F55"/>
  <c r="J88"/>
  <c r="BE177"/>
  <c r="BE207"/>
  <c r="BE225"/>
  <c r="BE243"/>
  <c r="BE262"/>
  <c r="BE288"/>
  <c i="2" r="BK82"/>
  <c r="J82"/>
  <c r="J60"/>
  <c i="3" r="J55"/>
  <c r="BE103"/>
  <c r="BE149"/>
  <c r="BE185"/>
  <c r="BE253"/>
  <c r="BE366"/>
  <c r="BE403"/>
  <c r="BE475"/>
  <c r="BE491"/>
  <c r="F90"/>
  <c r="BE191"/>
  <c r="BE229"/>
  <c r="BE259"/>
  <c r="BE276"/>
  <c r="BE290"/>
  <c r="BE353"/>
  <c r="BE404"/>
  <c r="BE448"/>
  <c r="BE462"/>
  <c r="BE481"/>
  <c r="BE484"/>
  <c r="BE504"/>
  <c r="BE508"/>
  <c r="E48"/>
  <c r="BE97"/>
  <c r="BE109"/>
  <c r="BE158"/>
  <c r="BE221"/>
  <c r="BE240"/>
  <c r="BE268"/>
  <c r="BE303"/>
  <c r="BE340"/>
  <c r="BE430"/>
  <c r="BE471"/>
  <c r="BE490"/>
  <c r="BE494"/>
  <c r="BE498"/>
  <c r="BE502"/>
  <c r="J90"/>
  <c r="BE100"/>
  <c r="BE131"/>
  <c r="BE247"/>
  <c r="BE271"/>
  <c r="BE312"/>
  <c r="BE334"/>
  <c r="BE361"/>
  <c r="BE389"/>
  <c r="BE400"/>
  <c r="BE456"/>
  <c r="BE235"/>
  <c r="BE282"/>
  <c r="BE296"/>
  <c r="BE397"/>
  <c r="BE416"/>
  <c r="BE438"/>
  <c r="BE458"/>
  <c r="BE464"/>
  <c r="BE119"/>
  <c r="BE126"/>
  <c r="BE139"/>
  <c r="BE180"/>
  <c r="BE215"/>
  <c r="BE265"/>
  <c r="BE281"/>
  <c r="BE382"/>
  <c r="BE420"/>
  <c r="BE427"/>
  <c r="BE468"/>
  <c r="BE136"/>
  <c r="BE183"/>
  <c r="BE451"/>
  <c r="BE304"/>
  <c r="BE320"/>
  <c r="BE326"/>
  <c r="BE374"/>
  <c r="BE395"/>
  <c r="BE418"/>
  <c r="BE435"/>
  <c r="BE453"/>
  <c r="BE124"/>
  <c r="BE133"/>
  <c r="BE210"/>
  <c r="BE250"/>
  <c r="BE319"/>
  <c r="BE333"/>
  <c r="BE393"/>
  <c r="BE106"/>
  <c r="BE168"/>
  <c r="BE203"/>
  <c r="BE256"/>
  <c r="BE294"/>
  <c r="BE311"/>
  <c r="BE325"/>
  <c r="BE345"/>
  <c r="BE410"/>
  <c r="BE422"/>
  <c r="BE445"/>
  <c i="1" r="BB55"/>
  <c r="BC55"/>
  <c r="BA55"/>
  <c i="2" r="J52"/>
  <c r="J54"/>
  <c r="BE87"/>
  <c r="E48"/>
  <c r="F54"/>
  <c r="F55"/>
  <c r="J55"/>
  <c r="BE84"/>
  <c i="1" r="AW55"/>
  <c r="BD55"/>
  <c i="4" r="F36"/>
  <c i="1" r="BC57"/>
  <c i="5" r="F36"/>
  <c i="1" r="BC58"/>
  <c i="5" r="F34"/>
  <c i="1" r="BA58"/>
  <c i="4" r="J34"/>
  <c i="1" r="AW57"/>
  <c i="3" r="F34"/>
  <c i="1" r="BA56"/>
  <c i="4" r="F34"/>
  <c i="1" r="BA57"/>
  <c i="4" r="F37"/>
  <c i="1" r="BD57"/>
  <c i="4" r="F35"/>
  <c i="1" r="BB57"/>
  <c i="3" r="J34"/>
  <c i="1" r="AW56"/>
  <c i="3" r="F36"/>
  <c i="1" r="BC56"/>
  <c i="5" r="F35"/>
  <c i="1" r="BB58"/>
  <c i="6" r="F34"/>
  <c i="1" r="BA59"/>
  <c i="6" r="F35"/>
  <c i="1" r="BB59"/>
  <c i="3" r="F35"/>
  <c i="1" r="BB56"/>
  <c i="6" r="F36"/>
  <c i="1" r="BC59"/>
  <c i="3" r="F37"/>
  <c i="1" r="BD56"/>
  <c i="6" r="J34"/>
  <c i="1" r="AW59"/>
  <c i="6" r="F37"/>
  <c i="1" r="BD59"/>
  <c i="5" r="J34"/>
  <c i="1" r="AW58"/>
  <c i="5" r="F37"/>
  <c i="1" r="BD58"/>
  <c i="6" l="1" r="BK85"/>
  <c r="J85"/>
  <c r="J60"/>
  <c i="5" r="P94"/>
  <c r="P93"/>
  <c i="1" r="AU58"/>
  <c i="5" r="BK94"/>
  <c r="J94"/>
  <c r="J60"/>
  <c i="6" r="R85"/>
  <c r="R84"/>
  <c i="4" r="BK458"/>
  <c r="J458"/>
  <c r="J68"/>
  <c i="3" r="P95"/>
  <c i="6" r="P85"/>
  <c r="P84"/>
  <c i="1" r="AU59"/>
  <c i="5" r="T94"/>
  <c r="T93"/>
  <c i="4" r="T92"/>
  <c r="T91"/>
  <c i="3" r="P473"/>
  <c i="4" r="R92"/>
  <c r="R91"/>
  <c r="P92"/>
  <c r="P91"/>
  <c i="1" r="AU57"/>
  <c i="3" r="T473"/>
  <c i="5" r="R94"/>
  <c r="R93"/>
  <c i="3" r="T95"/>
  <c r="T94"/>
  <c r="R473"/>
  <c r="R94"/>
  <c i="6" r="J86"/>
  <c r="J61"/>
  <c r="BK84"/>
  <c r="J84"/>
  <c i="5" r="BK93"/>
  <c r="J93"/>
  <c i="4" r="BK91"/>
  <c r="J91"/>
  <c i="3" r="BK94"/>
  <c r="J94"/>
  <c i="2" r="BK81"/>
  <c r="J81"/>
  <c r="J59"/>
  <c r="J33"/>
  <c i="1" r="AV55"/>
  <c r="AT55"/>
  <c i="6" r="F33"/>
  <c i="1" r="AZ59"/>
  <c r="BC54"/>
  <c r="W32"/>
  <c i="4" r="F33"/>
  <c i="1" r="AZ57"/>
  <c i="3" r="J33"/>
  <c i="1" r="AV56"/>
  <c r="AT56"/>
  <c i="2" r="F33"/>
  <c i="1" r="AZ55"/>
  <c i="5" r="J30"/>
  <c i="1" r="AG58"/>
  <c i="5" r="J33"/>
  <c i="1" r="AV58"/>
  <c r="AT58"/>
  <c r="BB54"/>
  <c r="W31"/>
  <c i="3" r="F33"/>
  <c i="1" r="AZ56"/>
  <c r="BD54"/>
  <c r="W33"/>
  <c i="4" r="J30"/>
  <c i="1" r="AG57"/>
  <c i="3" r="J30"/>
  <c i="1" r="AG56"/>
  <c i="5" r="F33"/>
  <c i="1" r="AZ58"/>
  <c i="4" r="J33"/>
  <c i="1" r="AV57"/>
  <c r="AT57"/>
  <c r="BA54"/>
  <c r="W30"/>
  <c i="6" r="J33"/>
  <c i="1" r="AV59"/>
  <c r="AT59"/>
  <c i="6" r="J30"/>
  <c i="1" r="AG59"/>
  <c i="3" l="1" r="P94"/>
  <c i="1" r="AU56"/>
  <c i="6" r="J59"/>
  <c i="1" r="AN58"/>
  <c i="5" r="J59"/>
  <c i="6" r="J39"/>
  <c i="1" r="AN57"/>
  <c i="5" r="J39"/>
  <c i="4" r="J59"/>
  <c i="1" r="AN56"/>
  <c i="3" r="J59"/>
  <c i="4" r="J39"/>
  <c i="3" r="J39"/>
  <c i="1" r="AN59"/>
  <c r="AU54"/>
  <c r="AW54"/>
  <c r="AK30"/>
  <c r="AZ54"/>
  <c r="W29"/>
  <c i="2" r="J30"/>
  <c i="1" r="AG55"/>
  <c r="AG54"/>
  <c r="AK26"/>
  <c r="AX54"/>
  <c r="AY54"/>
  <c i="2" l="1" r="J39"/>
  <c i="1" r="AN55"/>
  <c r="AV54"/>
  <c r="AK29"/>
  <c r="AK35"/>
  <c l="1"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<sst xmlns="http://schemas.openxmlformats.org/spreadsheetml/2006/main">
  <si>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</si>
  <si>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</si>
  <si>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</si>
  <si>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</si>
  <si>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</si>
  <si>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{49ae4cd9-2e79-4520-8580-1fce11f26099}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</si>
  <si>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</si>
  <si>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</si>
  <si>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</si>
  <si>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</si>
  <si>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</si>
  <si>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</si>
  <si>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</si>
  <si>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</si>
  <si>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H21-054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</si>
  <si>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</si>
  <si>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</si>
  <si>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Jílovský potok ř.km 0,810 - 1,015 v Děčíně, úprava - Bezručova ulice (pouze město)</t>
  </si>
  <si>
    <t>KSO:</t>
  </si>
  <si>
    <t>833 21</t>
  </si>
  <si>
    <t>CC-CZ:</t>
  </si>
  <si>
    <t/>
  </si>
  <si>
    <t>Místo:</t>
  </si>
  <si>
    <t>Děčín</t>
  </si>
  <si>
    <t>Datum:</t>
  </si>
  <si>
    <t>30. 9. 2023</t>
  </si>
  <si>
    <t>Zadavatel:</t>
  </si>
  <si>
    <t>IČ:</t>
  </si>
  <si>
    <t>70889988</t>
  </si>
  <si>
    <t>Povodí Ohře, státní podnik</t>
  </si>
  <si>
    <t>DIČ:</t>
  </si>
  <si>
    <t>CZ70889988</t>
  </si>
  <si>
    <t>Uchazeč:</t>
  </si>
  <si>
    <t>Vyplň údaj</t>
  </si>
  <si>
    <t>Projektant:</t>
  </si>
  <si>
    <t>272 21 253</t>
  </si>
  <si>
    <t>HG Partner s.r.o.</t>
  </si>
  <si>
    <t>CZ272 21 253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</si>
  <si>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</si>
  <si>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</si>
  <si>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</si>
  <si>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</si>
  <si>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</si>
  <si>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</si>
  <si>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</si>
  <si>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</si>
  <si>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</si>
  <si>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</si>
  <si>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</si>
  <si>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</si>
  <si>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</si>
  <si>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</si>
  <si>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</si>
  <si>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</si>
  <si>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</si>
  <si>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</si>
  <si>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</si>
  <si>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</si>
  <si>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</si>
  <si>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</si>
  <si>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</si>
  <si>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</si>
  <si>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</si>
  <si>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</si>
  <si>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</si>
  <si>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</si>
  <si>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</si>
  <si>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</si>
  <si>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</si>
  <si>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</si>
  <si>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</si>
  <si>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</si>
  <si>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</si>
  <si>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</si>
  <si>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</si>
  <si>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</si>
  <si>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</si>
  <si>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</si>
  <si>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</si>
  <si>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</si>
  <si>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</si>
  <si>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</si>
  <si>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09.5.b</t>
  </si>
  <si>
    <t>Přeložení VO, Bezručova-Ruská - město (oprava)</t>
  </si>
  <si>
    <t>STA</t>
  </si>
  <si>
    <t>1</t>
  </si>
  <si>
    <t>{5c814d1f-07bf-4faa-a35e-6aa72e97f3bf}</t>
  </si>
  <si>
    <t>2</t>
  </si>
  <si>
    <t>SO 10.1.b</t>
  </si>
  <si>
    <t>Obnova povrchů - povrchy LB, Bezručova - Plzeňská - město (oprava)</t>
  </si>
  <si>
    <t>{8ecbd689-c320-410c-a782-0fc2dfaca4b2}</t>
  </si>
  <si>
    <t>SO 10.2.b</t>
  </si>
  <si>
    <t>Obnova povrchů - povrchy LB, Bezručova - Ruská - město (oprava)</t>
  </si>
  <si>
    <t>{89dde9b7-cc81-4db4-b5ca-10a2f383c4a6}</t>
  </si>
  <si>
    <t>SO 10.3.b</t>
  </si>
  <si>
    <t>Obnova povrchů - povrchy PB, Bezručova - Ruská - město (oprava)</t>
  </si>
  <si>
    <t>{579fbd80-113b-406f-bf8c-898a0d917a77}</t>
  </si>
  <si>
    <t>VON.3</t>
  </si>
  <si>
    <t>Vedlejší a ostatní náklady (město Děčín)</t>
  </si>
  <si>
    <t>{4009b46b-ee96-4ba4-8493-b18ac4ea3968}</t>
  </si>
  <si>
    <t>KRYCÍ LIST SOUPISU PRACÍ</t>
  </si>
  <si>
    <t>Objekt:</t>
  </si>
  <si>
    <t>SO 09.5.b - Přeložení VO, Bezručova-Ruská - město (oprava)</t>
  </si>
  <si>
    <t>REKAPITULACE ČLENĚNÍ SOUPISU PRACÍ</t>
  </si>
  <si>
    <t>Kód dílu - Popis</t>
  </si>
  <si>
    <t>Cena celkem [CZK]</t>
  </si>
  <si>
    <t>-1</t>
  </si>
  <si>
    <t>M - Práce a dodávky M</t>
  </si>
  <si>
    <t xml:space="preserve">    21-M - Elektromontáže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</si>
  <si>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</si>
  <si>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</si>
  <si>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</si>
  <si>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</si>
  <si>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</si>
  <si>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</si>
  <si>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</si>
  <si>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</si>
  <si>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</si>
  <si>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</si>
  <si>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</si>
  <si>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</si>
  <si>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</si>
  <si>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M</t>
  </si>
  <si>
    <t>Práce a dodávky M</t>
  </si>
  <si>
    <t>3</t>
  </si>
  <si>
    <t>ROZPOCET</t>
  </si>
  <si>
    <t>21-M</t>
  </si>
  <si>
    <t>Elektromontáže</t>
  </si>
  <si>
    <t>M347740</t>
  </si>
  <si>
    <t>svítidlo veřejného osvětlení na výložník zdroj LED 28 W, 3000 K, IP 65, IK 08, L80B10, 100 000 h, vyzařovací charakteristika O1 asymetrická, opimalizována na jas, nastaven pozvolný náběh a útlum na 50 % mezi 23-5 h</t>
  </si>
  <si>
    <t>kus</t>
  </si>
  <si>
    <t>128</t>
  </si>
  <si>
    <t>-1449647854</t>
  </si>
  <si>
    <t>P</t>
  </si>
  <si>
    <t>Poznámka k položce:_x000d_
Rozměry:	180x650x65 mm_x000d_
Materiál:	Tělo svítidla hliník, tvrzené sklo_x000d_
Povrch:	Barva na kov šedá DB 703</t>
  </si>
  <si>
    <t>VV</t>
  </si>
  <si>
    <t>6 "D.19.2 Obnova povrchů a stokové sítě - úsek Bezručova - Ruská, montáž nových stožárů VO</t>
  </si>
  <si>
    <t>M316741</t>
  </si>
  <si>
    <t>stožár osvětlovací uliční v 4,0m, ocelový (dle EN 40/2), kuželový nebo válcový, PKO žárový pozink z vnitřní i vnější strany dle DIN 50976, prášková barva na kov DB 703</t>
  </si>
  <si>
    <t>1318192947</t>
  </si>
  <si>
    <t xml:space="preserve">Poznámka k položce:_x000d_
- včetně patky, elektrovýzbroje, dvířek, nerez šroubů pro uzavírání dvířek, šroubů pro dvířka zemnění, šroubů pro přípojku_x000d_
</t>
  </si>
  <si>
    <t>SO 10.1.b - Obnova povrchů - povrchy LB, Bezručova - Plzeňská - město (oprava)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</si>
  <si>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</si>
  <si>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</si>
  <si>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</si>
  <si>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</si>
  <si>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</si>
  <si>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</si>
  <si>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</si>
  <si>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</si>
  <si>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</si>
  <si>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</si>
  <si>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</si>
  <si>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721 - Zdravotechnika - vnitřní kanalizace</t>
  </si>
  <si>
    <t xml:space="preserve">    764 - Konstrukce klempířské</t>
  </si>
  <si>
    <t xml:space="preserve">    783 - Dokončovací práce - nátěry</t>
  </si>
  <si>
    <t xml:space="preserve">    789 - Povrchové úpravy ocelových konstrukcí a technologických zařízení</t>
  </si>
  <si>
    <t>HSV</t>
  </si>
  <si>
    <t>Práce a dodávky HSV</t>
  </si>
  <si>
    <t>Zemní práce</t>
  </si>
  <si>
    <t>K</t>
  </si>
  <si>
    <t>113107123</t>
  </si>
  <si>
    <t>Odstranění podkladů nebo krytů ručně s přemístěním hmot na skládku na vzdálenost do 3 m nebo s naložením na dopravní prostředek z kameniva hrubého drceného, o tl. vrstvy přes 200 do 300 mm</t>
  </si>
  <si>
    <t>m2</t>
  </si>
  <si>
    <t>CS ÚRS 2023 02</t>
  </si>
  <si>
    <t>4</t>
  </si>
  <si>
    <t>-1787632396</t>
  </si>
  <si>
    <t>Online PSC</t>
  </si>
  <si>
    <t>https://podminky.urs.cz/item/CS_URS_2023_02/113107123</t>
  </si>
  <si>
    <t>298 "D.19.1 Obnova povrchů a stokové sítě - úsek Plzeňská - Bezručova, odstranění stávajícího podkladu; plocha dle CAD</t>
  </si>
  <si>
    <t>113154121</t>
  </si>
  <si>
    <t>Frézování živičného podkladu nebo krytu s naložením na dopravní prostředek plochy do 500 m2 bez překážek v trase pruhu šířky přes 0,5 m do 1 m, tloušťky vrstvy do 30 mm</t>
  </si>
  <si>
    <t>113660033</t>
  </si>
  <si>
    <t>https://podminky.urs.cz/item/CS_URS_2023_02/113154121</t>
  </si>
  <si>
    <t>298 "D.19.1 Obnova povrchů a stokové sítě - úsek Plzeňská - Bezručova, odstranění stávajícího krytu; plocha dle CAD</t>
  </si>
  <si>
    <t>113154124</t>
  </si>
  <si>
    <t>Frézování živičného podkladu nebo krytu s naložením na dopravní prostředek plochy do 500 m2 bez překážek v trase pruhu šířky přes 0,5 m do 1 m, tloušťky vrstvy 100 mm</t>
  </si>
  <si>
    <t>1061616250</t>
  </si>
  <si>
    <t>https://podminky.urs.cz/item/CS_URS_2023_02/113154124</t>
  </si>
  <si>
    <t>121112003</t>
  </si>
  <si>
    <t>Sejmutí ornice ručně při souvislé ploše, tl. vrstvy do 200 mm</t>
  </si>
  <si>
    <t>1008222786</t>
  </si>
  <si>
    <t>https://podminky.urs.cz/item/CS_URS_2023_02/121112003</t>
  </si>
  <si>
    <t>14,4 "D.19.1 Obnova povrchů a stokové sítě - sejmutí stávající travnaté plochy; plocha dle CAD</t>
  </si>
  <si>
    <t>5</t>
  </si>
  <si>
    <t>132212222</t>
  </si>
  <si>
    <t>Hloubení zapažených rýh šířky přes 800 do 2 000 mm ručně s urovnáním dna do předepsaného profilu a spádu v hornině třídy těžitelnosti I skupiny 3 nesoudržných</t>
  </si>
  <si>
    <t>m3</t>
  </si>
  <si>
    <t>-1873069008</t>
  </si>
  <si>
    <t>https://podminky.urs.cz/item/CS_URS_2023_02/132212222</t>
  </si>
  <si>
    <t>(2,25+12,7)*2*1,4 "D.19.1 Obnova stokové sítě - úsek Plzeňská - Bezručova, potrubí od šachty (dno 128,72 - poklop 130,88); délka x hloubka x šířka</t>
  </si>
  <si>
    <t>(3,95+2,55+5,85+7,55)*1,5*1,4 "D.19.1 Obnova stokové sítě - úsek Plzeňská - Bezručova, potrubí od šachty (dno 128,60 - poklop 130,20); dl. x hl. x š.</t>
  </si>
  <si>
    <t>Mezisoučet</t>
  </si>
  <si>
    <t>2*2*1,4 "D.19.1 Obnova povrchů a stokové sítě - úsek Plzeňská - Bezručova, napojení lapače splavenin šachta (128,74-130,79)</t>
  </si>
  <si>
    <t>2*2*1,4 "D.19.1 Obnova povrchů a stokové sítě - úsek Plzeňská - Bezručova, napojení žlabu šachta (128,74-130,79)</t>
  </si>
  <si>
    <t xml:space="preserve">1,6*2*1,4 "D.19.1 Obnova povrchů a stokové sítě - úsek Plzeňská - Bezručova, napojení  lapače splavenin šachta (128,59-130,14)</t>
  </si>
  <si>
    <t xml:space="preserve">1,6*2*1,4 "D.19.1 Obnova povrchů a stokové sítě - úsek Plzeňská - Bezručova, napojení  lapače splavenin šachta (128,60-130,20)</t>
  </si>
  <si>
    <t>Součet</t>
  </si>
  <si>
    <t>6</t>
  </si>
  <si>
    <t>151101101</t>
  </si>
  <si>
    <t>Zřízení pažení a rozepření stěn rýh pro podzemní vedení příložné pro jakoukoliv mezerovitost, hloubky do 2 m</t>
  </si>
  <si>
    <t>751261937</t>
  </si>
  <si>
    <t>https://podminky.urs.cz/item/CS_URS_2023_02/151101101</t>
  </si>
  <si>
    <t>(2,25+12,7)*2*2 "D.19.1 Obnova stokové sítě - úsek Plzeňská - Bezručova, potrubí od šachty (128,72 - 130,88); délka x hloubka x obě strany</t>
  </si>
  <si>
    <t>(3,95+2,55+5,85+7,55)*1,5*2 "D.19.1 Obnova stokové sítě - úsek Plzeňská - Bezručova, potrubí od šachty (128,60 - 130,20); dl. x hl. x obě strany</t>
  </si>
  <si>
    <t>7</t>
  </si>
  <si>
    <t>151101111</t>
  </si>
  <si>
    <t>Odstranění pažení a rozepření stěn rýh pro podzemní vedení s uložením materiálu na vzdálenost do 3 m od kraje výkopu příložné, hloubky do 2 m</t>
  </si>
  <si>
    <t>-459491570</t>
  </si>
  <si>
    <t>https://podminky.urs.cz/item/CS_URS_2023_02/151101111</t>
  </si>
  <si>
    <t>8</t>
  </si>
  <si>
    <t>151101301</t>
  </si>
  <si>
    <t>Zřízení rozepření zapažených stěn výkopů s potřebným přepažováním při pažení příložném, hloubky do 4 m</t>
  </si>
  <si>
    <t>-597213224</t>
  </si>
  <si>
    <t>https://podminky.urs.cz/item/CS_URS_2023_02/151101301</t>
  </si>
  <si>
    <t>(2,25+12,7)*2*1,4 "D.19.1 Obnova stokové sítě - úsek Plzeňská - Bezručova, potrubí od šachty (128,72 - 130,88); délka x hloubka x šířka</t>
  </si>
  <si>
    <t>(3,95+2,55+5,85+7,55)*1,5*1,4 "D.19.1 Obnova stokové sítě - úsek Plzeňská - Bezručova, potrubí od šachty (128,60 - 130,20); dl. x hl. x šířka</t>
  </si>
  <si>
    <t>9</t>
  </si>
  <si>
    <t>151101311</t>
  </si>
  <si>
    <t>Odstranění rozepření stěn výkopů s uložením materiálu na vzdálenost do 3 m od okraje výkopu pažení příložného, hloubky do 4 m</t>
  </si>
  <si>
    <t>1400938673</t>
  </si>
  <si>
    <t>https://podminky.urs.cz/item/CS_URS_2023_02/151101311</t>
  </si>
  <si>
    <t>10</t>
  </si>
  <si>
    <t>162451106</t>
  </si>
  <si>
    <t>Vodorovné přemístění výkopku nebo sypaniny po suchu na obvyklém dopravním prostředku, bez naložení výkopku, avšak se složením bez rozhrnutí z horniny třídy těžitelnosti I skupiny 1 až 3 na vzdálenost přes 1 500 do 2 000 m</t>
  </si>
  <si>
    <t>1330295999</t>
  </si>
  <si>
    <t>https://podminky.urs.cz/item/CS_URS_2023_02/162451106</t>
  </si>
  <si>
    <t>2*(14,4*0,1) "D.19.1 Obnova povrchů a stokové sítě - sejmutí stávající travnaté plochy, odvoz na deponii a zpět; plocha dle CAD x tloušťka</t>
  </si>
  <si>
    <t>11</t>
  </si>
  <si>
    <t>167151101</t>
  </si>
  <si>
    <t>Nakládání, skládání a překládání neulehlého výkopku nebo sypaniny strojně nakládání, množství do 100 m3, z horniny třídy těžitelnosti I, skupiny 1 až 3</t>
  </si>
  <si>
    <t>-260515387</t>
  </si>
  <si>
    <t>https://podminky.urs.cz/item/CS_URS_2023_02/167151101</t>
  </si>
  <si>
    <t>14,4*0,1 "D.19.1 Obnova povrchů a stokové sítě - sejmutí stávající travnaté plochy, nakládání na deponii; plocha dle CAD x tloušťka</t>
  </si>
  <si>
    <t>12</t>
  </si>
  <si>
    <t>174111101</t>
  </si>
  <si>
    <t>Zásyp sypaninou z jakékoliv horniny ručně s uložením výkopku ve vrstvách se zhutněním jam, šachet, rýh nebo kolem objektů v těchto vykopávkách</t>
  </si>
  <si>
    <t>1593173276</t>
  </si>
  <si>
    <t>https://podminky.urs.cz/item/CS_URS_2023_02/174111101</t>
  </si>
  <si>
    <t>(2,25+12,7)*1*1,4 "D.19.1 Obnova stokové sítě - úsek Plzeňská - Bezručova, zásyp potrubí od šachty (128,72 - 130,88); délka x hloubka x šířka</t>
  </si>
  <si>
    <t>(3,95+2,55+5,85+7,55)*0,5*1,4 "D.19.1 Obnova stokové sítě - úsek Plzeňská - Bezručova, zásyp potrubí od šachty (128,60 - 130,20); dl. x hl. x šířka</t>
  </si>
  <si>
    <t>2*1*1,4 "D.19.1 Obnova povrchů a stokové sítě - úsek Plzeňská - Bezručova, zásyp napojení lapače splavenin šachta (128,74-130,79)</t>
  </si>
  <si>
    <t>2*1*1,4 "D.19.1 Obnova povrchů a stokové sítě - úsek Plzeňská - Bezručova, zásyp napojení žlabu šachta (128,74-130,79)</t>
  </si>
  <si>
    <t xml:space="preserve">1,6*1*1,4 "D.19.1 Obnova povrchů a stokové sítě - úsek Plzeňská - Bezručova, zásyp napojení  lapače splavenin šachta (128,59-130,14)</t>
  </si>
  <si>
    <t xml:space="preserve">1,6*1*1,4 "D.19.1 Obnova povrchů a stokové sítě - úsek Plzeňská - Bezručova, zásyp napojení  lapače splavenin šachta (128,60-130,20)</t>
  </si>
  <si>
    <t>13</t>
  </si>
  <si>
    <t>58344197</t>
  </si>
  <si>
    <t>štěrkodrť frakce 0/63</t>
  </si>
  <si>
    <t>t</t>
  </si>
  <si>
    <t>576302912</t>
  </si>
  <si>
    <t>(2,25+12,7)*1*1,4*1,8 "D.19.1 Obnova stokové sítě - úsek Plzeňská - Bezručova, zásyp potrubí od šachty (128,72 - 130,88); délka x hloubka x šířka x hm</t>
  </si>
  <si>
    <t>(3,95+2,55+5,85+7,55)*0,5*1,4*1,8 "D.19.1 Obnova stokové sítě - úsek Plzeňská - Bezručova, zásyp od šachty (128,60 - 130,20); dl. x hl. x šířka x hm.</t>
  </si>
  <si>
    <t>2*1*1,4*1,8 "D.19.1 Obnova povrchů a stokové sítě - úsek Plzeňská - Bezručova, zásyp napojení lapače splavenin šachta (128,74-130,79)</t>
  </si>
  <si>
    <t>2*1*1,4*1,8 "D.19.1 Obnova povrchů a stokové sítě - úsek Plzeňská - Bezručova, zásyp napojení žlabu šachta (128,74-130,79)</t>
  </si>
  <si>
    <t xml:space="preserve">1,6*1*1,4*1,8 "D.19.1 Obnova povrchů a stokové sítě - úsek Plzeňská - Bezručova, zásyp napojení  lapače splavenin šachta (128,59-130,14)</t>
  </si>
  <si>
    <t xml:space="preserve">1,6*1*1,4*1,8 "D.19.1 Obnova povrchů a stokové sítě - úsek Plzeňská - Bezručova, zásyp napojení  lapače splavenin šachta (128,60-130,20)</t>
  </si>
  <si>
    <t>14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</si>
  <si>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</si>
  <si>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</si>
  <si>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1904461020</t>
  </si>
  <si>
    <t>https://podminky.urs.cz/item/CS_URS_2023_02/175111101</t>
  </si>
  <si>
    <t>(2,25+12,7)*0,65*1,4 "D.19.1 Obnova stokové sítě - úsek Plzeňská - Bezručova, obsyp potrubí od šachty (128,72 - 130,88); délka x hloubka x šířka</t>
  </si>
  <si>
    <t>(3,95+2,55+5,85+7,55)*0,65*1,4 "D.19.1 Obnova stokové sítě - úsek Plzeňská - Bezručova, obsyp od šachty (128,60 - 130,20); dl. x hl. x šířka</t>
  </si>
  <si>
    <t>2*0,65*1,4 "D.19.1 Obnova povrchů a stokové sítě - úsek Plzeňská - Bezručova, obsyp napojení lapače splavenin šachta (128,74-130,79)</t>
  </si>
  <si>
    <t>2*0,65*1,4 "D.19.1 Obnova povrchů a stokové sítě - úsek Plzeňská - Bezručova, obsyp napojení žlabu šachta (128,74-130,79)</t>
  </si>
  <si>
    <t xml:space="preserve">1,6*0,65*1,4 "D.19.1 Obnova povrchů a stokové sítě - úsek Plzeňská - Bezručova, obsyp napojení  lapače splavenin šachta (128,59-130,14)</t>
  </si>
  <si>
    <t xml:space="preserve">1,6*0,65*1,4 "D.19.1 Obnova povrchů a stokové sítě - úsek Plzeňská - Bezručova, obsyp napojení  lapače splavenin šachta (128,60-130,20)</t>
  </si>
  <si>
    <t>58337344</t>
  </si>
  <si>
    <t>štěrkopísek frakce 0/32</t>
  </si>
  <si>
    <t>-356197979</t>
  </si>
  <si>
    <t>(2,25+12,7)*0,65*1,4*1,8 "D.19.1 Obnova stokové sítě - úsek Plzeňská - Bezručova, obsyp potrubí od šachty (128,72 - 130,88); dl. x hl x šířka x hm.</t>
  </si>
  <si>
    <t>(3,95+2,55+5,85+7,55)*0,65*1,4*1,8 "D.19.1 Obnova stokové sítě - úsek Plzeňská - Bezručova, obsyp od šachty (128,60 - 130,20); dl. x hl. x šířka x hm.</t>
  </si>
  <si>
    <t>2*0,65*1,4*1,8 "D.19.1 Obnova povrchů a stokové sítě - úsek Plzeňská - Bezručova, obsyp napojení lapače splavenin šachta (128,74-130,79)</t>
  </si>
  <si>
    <t>2*0,65*1,4*1,8 "D.19.1 Obnova povrchů a stokové sítě - úsek Plzeňská - Bezručova, obsyp napojení žlabu šachta (128,74-130,79)</t>
  </si>
  <si>
    <t xml:space="preserve">1,6*0,65*1,4*1,8 "D.19.1 Obnova povrchů a stokové sítě - úsek Plzeňská - Bezručova, obsyp napojení  lapače splavenin šachta (128,59-130,14)</t>
  </si>
  <si>
    <t xml:space="preserve">1,6*0,65*1,4*1,8 "D.19.1 Obnova povrchů a stokové sítě - úsek Plzeňská - Bezručova, obsyp napojení  lapače splavenin šachta (128,60-130,20)</t>
  </si>
  <si>
    <t>16</t>
  </si>
  <si>
    <t>181311103</t>
  </si>
  <si>
    <t>Rozprostření a urovnání ornice v rovině nebo ve svahu sklonu do 1:5 ručně při souvislé ploše, tl. vrstvy do 200 mm</t>
  </si>
  <si>
    <t>-2033926782</t>
  </si>
  <si>
    <t>https://podminky.urs.cz/item/CS_URS_2023_02/181311103</t>
  </si>
  <si>
    <t>14,4 "D.19.1 Obnova povrchů a stokové sítě - obnova stávající travnaté plochy; plocha dle CAD</t>
  </si>
  <si>
    <t>17</t>
  </si>
  <si>
    <t>181411131</t>
  </si>
  <si>
    <t>Založení trávníku na půdě předem připravené plochy do 1000 m2 výsevem včetně utažení parkového v rovině nebo na svahu do 1:5</t>
  </si>
  <si>
    <t>-2047660360</t>
  </si>
  <si>
    <t>https://podminky.urs.cz/item/CS_URS_2023_02/181411131</t>
  </si>
  <si>
    <t>18</t>
  </si>
  <si>
    <t>00572410</t>
  </si>
  <si>
    <t>osivo směs travní parková</t>
  </si>
  <si>
    <t>kg</t>
  </si>
  <si>
    <t>1166486277</t>
  </si>
  <si>
    <t>14,4*0,02 'Přepočtené koeficientem množství</t>
  </si>
  <si>
    <t>19</t>
  </si>
  <si>
    <t>181912112</t>
  </si>
  <si>
    <t>Úprava pláně vyrovnáním výškových rozdílů ručně v hornině třídy těžitelnosti I skupiny 3 se zhutněním</t>
  </si>
  <si>
    <t>-584219194</t>
  </si>
  <si>
    <t>https://podminky.urs.cz/item/CS_URS_2023_02/181912112</t>
  </si>
  <si>
    <t>Poznámka k položce:_x000d_
- hutnění na 98% PS</t>
  </si>
  <si>
    <t>(2,25+12,7)*1,4 "D.19.1 Obnova povrchů a stokové sítě - úsek Plzeňská - Bezručova, potrubí od šachty (dno 128,72 - poklop 130,88); délka x šířka</t>
  </si>
  <si>
    <t>(3,95+2,55+5,85+7,55)*1,4 "D.19.1 Obnova povrchů a stokové sítě - úsek Plzeňská - Bezručova, potrubí od šachty (dno 128,60 - poklop 130,20); dl. x š.</t>
  </si>
  <si>
    <t>20</t>
  </si>
  <si>
    <t>R162701</t>
  </si>
  <si>
    <t>Vodorovné přemístění výkopku vč. uložení na skládku (poplatku) dle platné legislativy</t>
  </si>
  <si>
    <t>1955103093</t>
  </si>
  <si>
    <t>298*0,25 "D.19.1 Obnova povrchů a stokové sítě - úsek Plzeňská - Bezručova, odstranění stávajícího podkladu; plocha dle CAD x tloušťka</t>
  </si>
  <si>
    <t>Zakládání</t>
  </si>
  <si>
    <t>274211311</t>
  </si>
  <si>
    <t>Zdivo základových pásů pod zdmi a valy z lomového kamene nelícované na maltu cementovou</t>
  </si>
  <si>
    <t>131534829</t>
  </si>
  <si>
    <t>https://podminky.urs.cz/item/CS_URS_2023_02/274211311</t>
  </si>
  <si>
    <t>Poznámka k položce:_x000d_
- kámen pro zdivo a stavební účely dle ČSN 72 1860 (721860), žula_x000d_
- zdící a spárovací malta MC25</t>
  </si>
  <si>
    <t>0,7*0,4*1,4 "D.19.1 Obnova povrchů a stokové sítě - úsek Plzeňská - Bezručova, základové zdivo k vyrovnání teréního rozdílu; šířka x výška x délka</t>
  </si>
  <si>
    <t>22</t>
  </si>
  <si>
    <t>274211393</t>
  </si>
  <si>
    <t>Zdivo základových pásů pod zdmi a valy z lomového kamene Příplatek k cenám za lícování zdiva oboustranné</t>
  </si>
  <si>
    <t>-511043023</t>
  </si>
  <si>
    <t>https://podminky.urs.cz/item/CS_URS_2023_02/274211393</t>
  </si>
  <si>
    <t>Svislé a kompletní konstrukce</t>
  </si>
  <si>
    <t>23</t>
  </si>
  <si>
    <t>327211112</t>
  </si>
  <si>
    <t>Zdivo nadzákladové opěrných zdí a valů z lomového kamene štípaného nebo ručně vybíraného na maltu z nepravidelných kamenů objemu 1 kusu kamene do 0,02 m3, šířka spáry přes 4 do 10 mm</t>
  </si>
  <si>
    <t>-782071270</t>
  </si>
  <si>
    <t>https://podminky.urs.cz/item/CS_URS_2023_02/327211112</t>
  </si>
  <si>
    <t>0,5*0,6*1,4 "D.19.1 Obnova povrchů a stokové sítě - úsek Plzeňská - Bezručova, nadzákladové zdivo k vyrovnání teréního rozdílu; šířka x výška x délka</t>
  </si>
  <si>
    <t>Vodorovné konstrukce</t>
  </si>
  <si>
    <t>24</t>
  </si>
  <si>
    <t>451315115</t>
  </si>
  <si>
    <t>Podkladní a výplňové vrstvy z betonu prostého tloušťky do 100 mm, z betonu C 16/20</t>
  </si>
  <si>
    <t>1461577060</t>
  </si>
  <si>
    <t>https://podminky.urs.cz/item/CS_URS_2023_02/451315115</t>
  </si>
  <si>
    <t>0,5*0,5 "D.19.1 Obnova povrchů a stokové sítě - úsek Plzeňská - Bezručova, lapač splavenin (128,74-130,79); šířka x délka</t>
  </si>
  <si>
    <t xml:space="preserve">0,5*0,5 "D.19.1 Obnova povrchů a stokové sítě - úsek Plzeňská - Bezručova,  lapač splavenin u šachty (128,59-130,14); šířka x délka</t>
  </si>
  <si>
    <t xml:space="preserve">0,5*0,5 "D.19.1 Obnova povrchů a stokové sítě - úsek Plzeňská - Bezručova,  lapač splavenin u šachty (128,60-130,20); šířka x délka</t>
  </si>
  <si>
    <t>25</t>
  </si>
  <si>
    <t>451317777</t>
  </si>
  <si>
    <t>Podklad nebo lože pod dlažbu (přídlažbu) v ploše vodorovné nebo ve sklonu do 1:5, tloušťky od 50 do 100 mm z betonu prostého</t>
  </si>
  <si>
    <t>-531963992</t>
  </si>
  <si>
    <t>https://podminky.urs.cz/item/CS_URS_2023_02/451317777</t>
  </si>
  <si>
    <t>Poznámka k položce:_x000d_
- beton C25/30n XF3 zavlhlá směs</t>
  </si>
  <si>
    <t>0,55*21,8 "D.19.1 Obnova stokové sítě - úsek Plzeňská - Bezručova, lože pod přídlažbu podél BD Plzeňská 644/18; šířka x délka</t>
  </si>
  <si>
    <t>26</t>
  </si>
  <si>
    <t>R4515721</t>
  </si>
  <si>
    <t>Lože pod potrubí, stoky a drobné objekty v otevřeném výkopu z kameniva drobného těženého 0 až 8 mm</t>
  </si>
  <si>
    <t>-2096419859</t>
  </si>
  <si>
    <t>(2,25+12,7)*0,2*1,4 "D.19.1 Obnova stokové sítě - úsek Plzeňská - Bezručova, podsyp potrubí od šachty (128,72 - 130,88); délka x hloubka x šířka</t>
  </si>
  <si>
    <t>(3,95+2,55+5,85+7,55)*0,2*1,4 "D.19.1 Obnova stokové sítě - úsek Plzeňská - Bezručova, podsyp od šachty (128,60 - 130,20); dl. x hl. x šířka</t>
  </si>
  <si>
    <t>27</t>
  </si>
  <si>
    <t>451577777</t>
  </si>
  <si>
    <t>Podklad nebo lože pod dlažbu (přídlažbu) v ploše vodorovné nebo ve sklonu do 1:5, tloušťky od 30 do 100 mm z kameniva těženého</t>
  </si>
  <si>
    <t>-2074978369</t>
  </si>
  <si>
    <t>https://podminky.urs.cz/item/CS_URS_2023_02/451577777</t>
  </si>
  <si>
    <t>(0,6+8,2+0,6)*0,8"D.19.1 Obnova stokové sítě - úsek Plzeňská - Bezručova, podsyp pod přímý obrubník s nášlapen 5 cm podél BD Bezručova 215/19; dl x š</t>
  </si>
  <si>
    <t>(1,6+1,6)*0,8 "D.19.1 Obnova stokové sítě - úsek Plzeňská - Bezručova, podsyp pod obloukový obrubník s nášlapen 5 cm podél BD Bezručova 215/19; dl x š</t>
  </si>
  <si>
    <t>6,3*0,8 "D.19.1 Obnova stokové sítě - úsek Plzeňská - Bezručova, podsyp pod přímý obrubník bez nášlapu u BD Bezručova 215/19;délka x šířka</t>
  </si>
  <si>
    <t>28</t>
  </si>
  <si>
    <t>457541111</t>
  </si>
  <si>
    <t>Filtrační vrstvy jakékoliv tloušťky a sklonu ze štěrkodrti bez zhutnění, frakce od 0-22 do 0-63 mm</t>
  </si>
  <si>
    <t>-428891503</t>
  </si>
  <si>
    <t>https://podminky.urs.cz/item/CS_URS_2023_02/457541111</t>
  </si>
  <si>
    <t>(2,25+12,7)*0,15*1,4 "D.19.1 Obnova stokové sítě - úsek Plzeňská - Bezručova, drén potrubí od šachty (128,72 - 130,88); délka x hloubka x šířka</t>
  </si>
  <si>
    <t>(3,95+2,55+5,85+7,55)*0,15*1,4 "D.19.1 Obnova stokové sítě - úsek Plzeňská - Bezručova, drén potrubí od šachty (128,60 - 130,20); dl. x hl. x šířka</t>
  </si>
  <si>
    <t>29</t>
  </si>
  <si>
    <t>457542111</t>
  </si>
  <si>
    <t>Filtrační vrstvy jakékoliv tloušťky a sklonu ze štěrkodrti se zhutněním do 10 pojezdů/m3, frakce od 0-22 do 0-63 mm</t>
  </si>
  <si>
    <t>1862186536</t>
  </si>
  <si>
    <t>https://podminky.urs.cz/item/CS_URS_2023_02/457542111</t>
  </si>
  <si>
    <t>(0,05+0,13)*1,4 "D.19.1 Obnova povrchů a stokové sítě - úsek Plzeňská - Bezručova, zásyp ŠDb před a za zdí; plocha v řezu x délka</t>
  </si>
  <si>
    <t>30</t>
  </si>
  <si>
    <t>457572111</t>
  </si>
  <si>
    <t>Filtrační vrstvy jakékoliv tloušťky a sklonu ze štěrkopísků se zhutněním do 10 pojezdů/m3, frakce od 0-8 do 0-32 mm</t>
  </si>
  <si>
    <t>2057372394</t>
  </si>
  <si>
    <t>https://podminky.urs.cz/item/CS_URS_2023_02/457572111</t>
  </si>
  <si>
    <t>0,9*1,4*0,1 "D.19.1 Obnova povrchů a stokové sítě - úsek Plzeňská - Bezručova, ŠP podsyp fr. 0-16 tl. 100 mm pod zdivo; šířka x délka x tloušťka</t>
  </si>
  <si>
    <t>Komunikace pozemní</t>
  </si>
  <si>
    <t>31</t>
  </si>
  <si>
    <t>564831111</t>
  </si>
  <si>
    <t>Podklad ze štěrkodrti ŠD s rozprostřením a zhutněním plochy přes 100 m2, po zhutnění tl. 100 mm</t>
  </si>
  <si>
    <t>1023661995</t>
  </si>
  <si>
    <t>https://podminky.urs.cz/item/CS_URS_2023_02/564831111</t>
  </si>
  <si>
    <t>32</t>
  </si>
  <si>
    <t>564871111</t>
  </si>
  <si>
    <t>Podklad ze štěrkodrti ŠD s rozprostřením a zhutněním plochy přes 100 m2, po zhutnění tl. 250 mm</t>
  </si>
  <si>
    <t>94058817</t>
  </si>
  <si>
    <t>https://podminky.urs.cz/item/CS_URS_2023_02/564871111</t>
  </si>
  <si>
    <t>298 "D.19.1 Obnova povrchů a stokové sítě - úsek Plzeňská - Bezručova, obnova stávajícího podkladu; plocha dle CAD</t>
  </si>
  <si>
    <t>33</t>
  </si>
  <si>
    <t>573111111</t>
  </si>
  <si>
    <t>Postřik infiltrační PI z asfaltu silničního s posypem kamenivem, v množství 0,60 kg/m2</t>
  </si>
  <si>
    <t>756698777</t>
  </si>
  <si>
    <t>https://podminky.urs.cz/item/CS_URS_2023_02/573111111</t>
  </si>
  <si>
    <t>298 "D.19.1 Obnova povrchů a stokové sítě - úsek Plzeňská - Bezručova, obnova stávajícího krytu; plocha dle CAD</t>
  </si>
  <si>
    <t>34</t>
  </si>
  <si>
    <t>573211109</t>
  </si>
  <si>
    <t>Postřik spojovací PS bez posypu kamenivem z asfaltu silničního, v množství 0,50 kg/m2</t>
  </si>
  <si>
    <t>581424410</t>
  </si>
  <si>
    <t>https://podminky.urs.cz/item/CS_URS_2023_02/573211109</t>
  </si>
  <si>
    <t>35</t>
  </si>
  <si>
    <t>577134121</t>
  </si>
  <si>
    <t>Asfaltový beton vrstva obrusná ACO 11 (ABS) s rozprostřením a se zhutněním z nemodifikovaného asfaltu v pruhu šířky přes 3 m tř. I, po zhutnění tl. 40 mm</t>
  </si>
  <si>
    <t>-1605808583</t>
  </si>
  <si>
    <t>https://podminky.urs.cz/item/CS_URS_2023_02/577134121</t>
  </si>
  <si>
    <t>36</t>
  </si>
  <si>
    <t>577165121</t>
  </si>
  <si>
    <t>Asfaltový beton vrstva obrusná ACO 16 (ABH) s rozprostřením a zhutněním z nemodifikovaného asfaltu v pruhu šířky přes 3 m, po zhutnění tl. 70 mm</t>
  </si>
  <si>
    <t>-1221108130</t>
  </si>
  <si>
    <t>https://podminky.urs.cz/item/CS_URS_2023_02/577165121</t>
  </si>
  <si>
    <t>37</t>
  </si>
  <si>
    <t>R5912411</t>
  </si>
  <si>
    <t>Kladení dlažby z kostek s provedením lože do tl. 50 mm, s vyplněním spár, s dvojím beraněním a se smetením přebytečného materiálu na krajnici drobných z kamene, do lože z betonu C25/30n XF3</t>
  </si>
  <si>
    <t>1853603067</t>
  </si>
  <si>
    <t>Poznámka k položce:_x000d_
- žula</t>
  </si>
  <si>
    <t>0,36*21,8 "D.19.1 Obnova stokové sítě - úsek Plzeňská - Bezručova, přídlažba podél BD Plzeňská 644/18; šířka x délka</t>
  </si>
  <si>
    <t>38</t>
  </si>
  <si>
    <t>58381007</t>
  </si>
  <si>
    <t>kostka štípaná dlažební žula drobná 8/10</t>
  </si>
  <si>
    <t>323082200</t>
  </si>
  <si>
    <t>Poznámka k položce:_x000d_
- materiál porfyrický biotitický granodiorit</t>
  </si>
  <si>
    <t>7,848*1,02 'Přepočtené koeficientem množství</t>
  </si>
  <si>
    <t>39</t>
  </si>
  <si>
    <t>599632111</t>
  </si>
  <si>
    <t>Vyplnění spár dlažby (přídlažby) z lomového kamene v jakémkoliv sklonu plochy a jakékoliv tloušťky cementovou maltou se zatřením</t>
  </si>
  <si>
    <t>410572593</t>
  </si>
  <si>
    <t>https://podminky.urs.cz/item/CS_URS_2023_02/599632111</t>
  </si>
  <si>
    <t>Poznámka k položce:_x000d_
- spárovací malta MC30</t>
  </si>
  <si>
    <t>Trubní vedení</t>
  </si>
  <si>
    <t>40</t>
  </si>
  <si>
    <t>871228111</t>
  </si>
  <si>
    <t>Kladení drenážního potrubí z plastických hmot do připravené rýhy z tvrdého PVC, průměru přes 90 do 150 mm</t>
  </si>
  <si>
    <t>m</t>
  </si>
  <si>
    <t>294946692</t>
  </si>
  <si>
    <t>https://podminky.urs.cz/item/CS_URS_2023_02/871228111</t>
  </si>
  <si>
    <t>2,25+12,7 "D.19.1 Obnova povrchů a stokové sítě - úsek Plzeňská - Bezručova, potrubí od šachty (dno 128,72 - poklop 130,88)</t>
  </si>
  <si>
    <t>3,95+2,55+5,85+7,55 "D.19.1 Obnova povrchů a stokové sítě - úsek Plzeňská - Bezručova, potrubí od šachty (dno 128,60 - poklop 130,20)</t>
  </si>
  <si>
    <t>41</t>
  </si>
  <si>
    <t>28611223</t>
  </si>
  <si>
    <t>trubka drenážní flexibilní celoperforovaná PVC-U SN 4 DN 100 pro meliorace, dočasné nebo odlehčovací drenáže</t>
  </si>
  <si>
    <t>164626110</t>
  </si>
  <si>
    <t>42</t>
  </si>
  <si>
    <t>R87127031</t>
  </si>
  <si>
    <t>Montáž kanalizačního potrubí z plastů z polypropylenu PP hladkého plnostěnného SN 8 DN 125</t>
  </si>
  <si>
    <t>-244398415</t>
  </si>
  <si>
    <t>2+0,3 "D.19.1 Obnova povrchů a stokové sítě - úsek Plzeňská - Bezručova, napojení lapače splavenin šachta (128,74-130,79)</t>
  </si>
  <si>
    <t>2+1,5 "D.19.1 Obnova povrchů a stokové sítě - úsek Plzeňská - Bezručova, napojení žlabu šachta (128,74-130,79)</t>
  </si>
  <si>
    <t xml:space="preserve">1,6+2,4 "D.19.1 Obnova povrchů a stokové sítě - úsek Plzeňská - Bezručova, napojení  lapače splavenin šachta (128,59-130,14)</t>
  </si>
  <si>
    <t xml:space="preserve">1,6+3,8 "D.19.1 Obnova povrchů a stokové sítě - úsek Plzeňská - Bezručova, napojení  lapače splavenin šachta (128,60-130,20)</t>
  </si>
  <si>
    <t>43</t>
  </si>
  <si>
    <t>M2861119</t>
  </si>
  <si>
    <t>trubka kanalizační PPKGEM 125x3,9x1000mm SN8</t>
  </si>
  <si>
    <t>1732240648</t>
  </si>
  <si>
    <t>15,2*1,015 'Přepočtené koeficientem množství</t>
  </si>
  <si>
    <t>44</t>
  </si>
  <si>
    <t>R87136031</t>
  </si>
  <si>
    <t>Montáž kanalizačního potrubí z plastů z polypropylenu PP hladkého plnostěnného SN 8 DN 250</t>
  </si>
  <si>
    <t>-2036559839</t>
  </si>
  <si>
    <t>45</t>
  </si>
  <si>
    <t>M2861120</t>
  </si>
  <si>
    <t>trubka kanalizační PPKGEM 250x7,7x3000mm SN8</t>
  </si>
  <si>
    <t>-1535390875</t>
  </si>
  <si>
    <t>34,85*1,015 'Přepočtené koeficientem množství</t>
  </si>
  <si>
    <t>46</t>
  </si>
  <si>
    <t>877270310</t>
  </si>
  <si>
    <t>Montáž tvarovek na kanalizačním plastovém potrubí z polypropylenu PP nebo tvrdého PVC hladkého plnostěnného kolen, víček nebo hrdlových uzávěrů DN 125</t>
  </si>
  <si>
    <t>-819067418</t>
  </si>
  <si>
    <t>https://podminky.urs.cz/item/CS_URS_2023_02/877270310</t>
  </si>
  <si>
    <t>1 "D.19.1 Obnova povrchů a stokové sítě - úsek Plzeňská - Bezručova, napojení lapače splavenin šachta (128,74-130,79)</t>
  </si>
  <si>
    <t>1 "D.19.1 Obnova povrchů a stokové sítě - úsek Plzeňská - Bezručova, napojení žlabu šachta (128,74-130,79)</t>
  </si>
  <si>
    <t xml:space="preserve">1 "D.19.1 Obnova povrchů a stokové sítě - úsek Plzeňská - Bezručova, napojení  lapače splavenin šachta (128,59-130,14)</t>
  </si>
  <si>
    <t xml:space="preserve">1 "D.19.1 Obnova povrchů a stokové sítě - úsek Plzeňská - Bezručova, napojení  lapače splavenin šachta (128,60-130,20)</t>
  </si>
  <si>
    <t>47</t>
  </si>
  <si>
    <t>28617191</t>
  </si>
  <si>
    <t>koleno kanalizační PP SN16 87° DN 125</t>
  </si>
  <si>
    <t>120625514</t>
  </si>
  <si>
    <t>48</t>
  </si>
  <si>
    <t>877270330</t>
  </si>
  <si>
    <t>Montáž tvarovek na kanalizačním plastovém potrubí z polypropylenu PP nebo tvrdého PVC hladkého plnostěnného spojek nebo redukcí DN 125</t>
  </si>
  <si>
    <t>-2033940008</t>
  </si>
  <si>
    <t>https://podminky.urs.cz/item/CS_URS_2023_02/877270330</t>
  </si>
  <si>
    <t>49</t>
  </si>
  <si>
    <t>28611506</t>
  </si>
  <si>
    <t>redukce kanalizační PVC 160/125</t>
  </si>
  <si>
    <t>-607653383</t>
  </si>
  <si>
    <t>50</t>
  </si>
  <si>
    <t>877350330</t>
  </si>
  <si>
    <t>Montáž tvarovek na kanalizačním plastovém potrubí z polypropylenu PP nebo tvrdého PVC hladkého plnostěnného spojek nebo redukcí DN 200</t>
  </si>
  <si>
    <t>-671393926</t>
  </si>
  <si>
    <t>https://podminky.urs.cz/item/CS_URS_2023_02/877350330</t>
  </si>
  <si>
    <t>51</t>
  </si>
  <si>
    <t>28611508</t>
  </si>
  <si>
    <t>redukce kanalizační PVC 200/160</t>
  </si>
  <si>
    <t>-1286027862</t>
  </si>
  <si>
    <t>52</t>
  </si>
  <si>
    <t>877360310</t>
  </si>
  <si>
    <t>Montáž tvarovek na kanalizačním plastovém potrubí z polypropylenu PP nebo tvrdého PVC hladkého plnostěnného kolen, víček nebo hrdlových uzávěrů DN 250</t>
  </si>
  <si>
    <t>-422447631</t>
  </si>
  <si>
    <t>https://podminky.urs.cz/item/CS_URS_2023_02/877360310</t>
  </si>
  <si>
    <t xml:space="preserve">1 "D.19.1 Obnova povrchů a stokové sítě - úsek Plzeňská - Bezručova, zaslepení šachtového přítoku, šachta (dno 128,72 - poklop 130,88) </t>
  </si>
  <si>
    <t xml:space="preserve">1 "D.19.1 Obnova povrchů a stokové sítě - úsek Plzeňská - Bezručova, zaslepení šachtového přítoku, šachta (dno 128,60 - poklop 130,20) </t>
  </si>
  <si>
    <t>53</t>
  </si>
  <si>
    <t>28651058</t>
  </si>
  <si>
    <t>zátka kanalizační plastová PVC-U DN 250</t>
  </si>
  <si>
    <t>1858163581</t>
  </si>
  <si>
    <t>54</t>
  </si>
  <si>
    <t>877360330</t>
  </si>
  <si>
    <t>Montáž tvarovek na kanalizačním plastovém potrubí z polypropylenu PP nebo tvrdého PVC hladkého plnostěnného spojek nebo redukcí DN 250</t>
  </si>
  <si>
    <t>1675618511</t>
  </si>
  <si>
    <t>https://podminky.urs.cz/item/CS_URS_2023_02/877360330</t>
  </si>
  <si>
    <t>55</t>
  </si>
  <si>
    <t>28611512</t>
  </si>
  <si>
    <t>redukce kanalizační PVC 250/200</t>
  </si>
  <si>
    <t>-1635843931</t>
  </si>
  <si>
    <t>56</t>
  </si>
  <si>
    <t>894812231</t>
  </si>
  <si>
    <t>Revizní a čistící šachta z polypropylenu PP pro hladké trouby DN 425 roura šachtová korugovaná bez hrdla, světlé hloubky 1500 mm</t>
  </si>
  <si>
    <t>-149594814</t>
  </si>
  <si>
    <t>https://podminky.urs.cz/item/CS_URS_2023_02/894812231</t>
  </si>
  <si>
    <t xml:space="preserve">1 "D.19.1 Obnova povrchů a stokové sítě - úsek Plzeňská - Bezručova, šachta (dno 128,60 - poklop 130,20) </t>
  </si>
  <si>
    <t>1 "D.19.1 Obnova povrchů a stokové sítě - úsek Plzeňská - Bezručova, šachta (dno 128,59 - poklop 130,14)</t>
  </si>
  <si>
    <t>1 "D.19.1 Obnova povrchů a stokové sítě - úsek Plzeňská - Bezručova, šachta (dno 128,52 - poklop 130,07)</t>
  </si>
  <si>
    <t>57</t>
  </si>
  <si>
    <t>894812232</t>
  </si>
  <si>
    <t>Revizní a čistící šachta z polypropylenu PP pro hladké trouby DN 425 roura šachtová korugovaná bez hrdla, světlé hloubky 2000 mm</t>
  </si>
  <si>
    <t>-2134556560</t>
  </si>
  <si>
    <t>https://podminky.urs.cz/item/CS_URS_2023_02/894812232</t>
  </si>
  <si>
    <t>1 "D.19.1 Obnova povrchů a stokové sítě - úsek Plzeňská - Bezručova, šachta na začátku sítě (dno 128,74 - poklop 130,79)</t>
  </si>
  <si>
    <t>1 "D.19.1 Obnova povrchů a stokové sítě - úsek Plzeňská - Bezručova, šachta (dno 128,72 - poklop 130,88)</t>
  </si>
  <si>
    <t>58</t>
  </si>
  <si>
    <t>894812249</t>
  </si>
  <si>
    <t>Revizní a čistící šachta z polypropylenu PP pro hladké trouby DN 425 roura šachtová korugovaná Příplatek k cenám 2231 - 2242 za uříznutí šachtové roury</t>
  </si>
  <si>
    <t>212045845</t>
  </si>
  <si>
    <t>https://podminky.urs.cz/item/CS_URS_2023_02/894812249</t>
  </si>
  <si>
    <t xml:space="preserve">1 "D.19.1 Obnova povrchů a stokové sítě - úsek Plzeňská - Bezručova, šachta (dno 128,74 - poklop 130,79) </t>
  </si>
  <si>
    <t>59</t>
  </si>
  <si>
    <t>894812241</t>
  </si>
  <si>
    <t>Revizní a čistící šachta z polypropylenu PP pro hladké trouby DN 425 roura šachtová korugovaná teleskopická (včetně těsnění) 375 mm</t>
  </si>
  <si>
    <t>2051632976</t>
  </si>
  <si>
    <t>https://podminky.urs.cz/item/CS_URS_2023_02/894812241</t>
  </si>
  <si>
    <t>1 "D.19.1 Obnova povrchů a stokové sítě - úsek Plzeňská - Bezručova, šachta (dno 128,74 - poklop 130,79)</t>
  </si>
  <si>
    <t>60</t>
  </si>
  <si>
    <t>899722114</t>
  </si>
  <si>
    <t>Krytí potrubí z plastů výstražnou fólií z PVC šířky 40 cm</t>
  </si>
  <si>
    <t>-317132653</t>
  </si>
  <si>
    <t>https://podminky.urs.cz/item/CS_URS_2023_02/899722114</t>
  </si>
  <si>
    <t>61</t>
  </si>
  <si>
    <t>899911112</t>
  </si>
  <si>
    <t>Osazení ocelových součástí závěsných a úložných pro potrubí na mostech, konstrukcích apod. hmotnosti jednotlivě přes 5 do 10 kg</t>
  </si>
  <si>
    <t>-250664159</t>
  </si>
  <si>
    <t>https://podminky.urs.cz/item/CS_URS_2023_02/899911112</t>
  </si>
  <si>
    <t>6,5 "D.19.1 Obnova povrchů a stokové sítě - úsek Plzeňská - Bezručova, šachta (dno 128,74 - poklop 130,79), kalový koš</t>
  </si>
  <si>
    <t>6,5 "D.19.1 Obnova povrchů a stokové sítě - úsek Plzeňská - Bezručova, šachta (dno 128,72 - poklop 130,88), kalový koš</t>
  </si>
  <si>
    <t>6,5 "D.19.1 Obnova povrchů a stokové sítě - úsek Plzeňská - Bezručova, šachta (dno 128,60 - poklop 130,20), kalový koš</t>
  </si>
  <si>
    <t>6,5 "D.19.1 Obnova povrchů a stokové sítě - úsek Plzeňská - Bezručova, šachta (dno 128,59 - poklop 130,14), kalový koš</t>
  </si>
  <si>
    <t>6,5 "D.19.1 Obnova povrchů a stokové sítě - úsek Plzeňská - Bezručova, šachta (dno 128,52 - poklop 130,07), kalový koš</t>
  </si>
  <si>
    <t>62</t>
  </si>
  <si>
    <t>55241000</t>
  </si>
  <si>
    <t>koš kalový pod kruhovou mříž - lehký</t>
  </si>
  <si>
    <t>-144570838</t>
  </si>
  <si>
    <t>Poznámka k položce:_x000d_
- madlem</t>
  </si>
  <si>
    <t>1 "D.19.1 Obnova povrchů a stokové sítě - úsek Plzeňská - Bezručova, šachta (dno 128,74 - poklop 130,79), kalový koš</t>
  </si>
  <si>
    <t>1 "D.19.1 Obnova povrchů a stokové sítě - úsek Plzeňská - Bezručova, šachta (dno 128,72 - poklop 130,88), kalový koš</t>
  </si>
  <si>
    <t>1 "D.19.1 Obnova povrchů a stokové sítě - úsek Plzeňská - Bezručova, šachta (dno 128,60 - poklop 130,20), kalový koš</t>
  </si>
  <si>
    <t>1 "D.19.1 Obnova povrchů a stokové sítě - úsek Plzeňská - Bezručova, šachta (dno 128,59 - poklop 130,14), kalový koš</t>
  </si>
  <si>
    <t>1 "D.19.1 Obnova povrchů a stokové sítě - úsek Plzeňská - Bezručova, šachta (dno 128,52 - poklop 130,07), kalový koš</t>
  </si>
  <si>
    <t>63</t>
  </si>
  <si>
    <t>R8948124</t>
  </si>
  <si>
    <t>Revizní a čistící šachta z polypropylenu PP pro hladké trouby DN 425 mříž do teleskopu (pro třídu zatížení) kruhová (C250)</t>
  </si>
  <si>
    <t>-432621807</t>
  </si>
  <si>
    <t xml:space="preserve">1 "D.19.1 Obnova povrchů a stokové sítě - úsek Plzeňská - Bezručova, šachta (dno 128,74 - poklop 130,79), uliční vpusť C250 </t>
  </si>
  <si>
    <t>1 "D.19.1 Obnova povrchů a stokové sítě - úsek Plzeňská - Bezručova, šachta (dno 128,72 - poklop 130,88), uliční vpusť C250</t>
  </si>
  <si>
    <t>1 "D.19.1 Obnova povrchů a stokové sítě - úsek Plzeňská - Bezručova, šachta (dno 128,60 - poklop 130,20), uliční vpusť C250</t>
  </si>
  <si>
    <t>1 "D.19.1 Obnova povrchů a stokové sítě - úsek Plzeňská - Bezručova, šachta (dno 128,59 - poklop 130,14), uliční vpusť C250</t>
  </si>
  <si>
    <t>1 "D.19.1 Obnova povrchů a stokové sítě - úsek Plzeňská - Bezručova, šachta (dno 128,52 - poklop 130,07), uliční vpusť C250</t>
  </si>
  <si>
    <t>64</t>
  </si>
  <si>
    <t>R8948123</t>
  </si>
  <si>
    <t>Revizní a čistící šachta z polypropylenu PP pro hladké trouby DN 425 šachtové dno (DN šachty / DN trubního vedení) DN 425/250 sběrné tvaru X</t>
  </si>
  <si>
    <t>-1696318949</t>
  </si>
  <si>
    <t>65</t>
  </si>
  <si>
    <t>R8948122</t>
  </si>
  <si>
    <t>Revizní a čistící šachta z polypropylenu PP pro hladké trouby DN 425 šachtové dno (DN šachty / DN trubního vedení) DN 425/250 průtočné</t>
  </si>
  <si>
    <t>-190555416</t>
  </si>
  <si>
    <t>66</t>
  </si>
  <si>
    <t>R8948125</t>
  </si>
  <si>
    <t>Revizní a čistící šachta z polypropylenu PP pro hladké trouby DN 425 šachtové dno (DN šachty / DN trubního vedení) DN 425/250 průtočné 30°,60°,90°</t>
  </si>
  <si>
    <t>2021419938</t>
  </si>
  <si>
    <t>67</t>
  </si>
  <si>
    <t>R8948126</t>
  </si>
  <si>
    <t>Revizní a čistící šachta z polypropylenu PP pro hladké trouby DN 425 šachtové dno (DN šachty / DN trubního vedení) DN 425/250 s přítokem tvaru T</t>
  </si>
  <si>
    <t>-1292158722</t>
  </si>
  <si>
    <t>Ostatní konstrukce a práce, bourání</t>
  </si>
  <si>
    <t>68</t>
  </si>
  <si>
    <t>912111113</t>
  </si>
  <si>
    <t>Montáž zábrany parkovací tvaru sloupku do výšky 800 mm přichycené šrouby</t>
  </si>
  <si>
    <t>-923187112</t>
  </si>
  <si>
    <t>https://podminky.urs.cz/item/CS_URS_2023_02/912111113</t>
  </si>
  <si>
    <t>1 "D.2 Podrobná sitauce - montáž nového sloupku ve vjezdu z ulice Plzeňská</t>
  </si>
  <si>
    <t>69</t>
  </si>
  <si>
    <t>74910167</t>
  </si>
  <si>
    <t>sloupek parkovací sklopný 60x60x800mm Zn základní zámek trojhran</t>
  </si>
  <si>
    <t>-1180384271</t>
  </si>
  <si>
    <t>70</t>
  </si>
  <si>
    <t>916131213</t>
  </si>
  <si>
    <t>Osazení silničního obrubníku betonového se zřízením lože, s vyplněním a zatřením spár cementovou maltou stojatého s boční opěrou z betonu prostého, do lože z betonu prostého</t>
  </si>
  <si>
    <t>743771421</t>
  </si>
  <si>
    <t>https://podminky.urs.cz/item/CS_URS_2023_02/916131213</t>
  </si>
  <si>
    <t>Poznámka k položce:_x000d_
- beton C25/30 X0</t>
  </si>
  <si>
    <t>0,6+8,2+0,6 "D.19.1 Obnova stokové sítě - úsek Plzeňská - Bezručova, přímý obrubník s nášlapen 5 cm podél BD Bezručova 215/19</t>
  </si>
  <si>
    <t>1,6+1,6 "D.19.1 Obnova stokové sítě - úsek Plzeňská - Bezručova, obloukový obrubník s nášlapen 5 cm podél BD Bezručova 215/19</t>
  </si>
  <si>
    <t>71</t>
  </si>
  <si>
    <t>916241213</t>
  </si>
  <si>
    <t>Osazení obrubníku kamenného se zřízením lože, s vyplněním a zatřením spár cementovou maltou stojatého s boční opěrou z betonu prostého, do lože z betonu prostého</t>
  </si>
  <si>
    <t>38300724</t>
  </si>
  <si>
    <t>https://podminky.urs.cz/item/CS_URS_2023_02/916241213</t>
  </si>
  <si>
    <t>Poznámka k položce:_x000d_
- zavlhlý beton C25/30 X0</t>
  </si>
  <si>
    <t>72</t>
  </si>
  <si>
    <t>M5838037</t>
  </si>
  <si>
    <t>obrubník kamenný žulový přímý 1200x120x250mm</t>
  </si>
  <si>
    <t>-1967706684</t>
  </si>
  <si>
    <t>73</t>
  </si>
  <si>
    <t>M592170</t>
  </si>
  <si>
    <t>obrubník betonový silniční 500x200x100mm</t>
  </si>
  <si>
    <t>-1173428387</t>
  </si>
  <si>
    <t>6,3 "D.19.1 Obnova stokové sítě - úsek Plzeňská - Bezručova, přímý obrubník bez nášlapu u BD Bezručova 215/19</t>
  </si>
  <si>
    <t>74</t>
  </si>
  <si>
    <t>58380416</t>
  </si>
  <si>
    <t>obrubník kamenný žulový obloukový R 0,5-1m 200x250mm</t>
  </si>
  <si>
    <t>1826105994</t>
  </si>
  <si>
    <t>75</t>
  </si>
  <si>
    <t>919112213</t>
  </si>
  <si>
    <t>Řezání dilatačních spár v živičném krytu vytvoření komůrky pro těsnící zálivku šířky 10 mm, hloubky 25 mm</t>
  </si>
  <si>
    <t>-852577118</t>
  </si>
  <si>
    <t>https://podminky.urs.cz/item/CS_URS_2023_02/919112213</t>
  </si>
  <si>
    <t>22,1 "D.19.1 Obnova povrchů a stokové sítě - úsek Plzeňská - Bezručova, asfaltová zálivka podél přídlažby</t>
  </si>
  <si>
    <t>70,5 "D.19.1 Obnova povrchů a stokové sítě - úsek Plzeňská - Bezručova, asfaltová zálivka podél budov a obrubníku</t>
  </si>
  <si>
    <t>76</t>
  </si>
  <si>
    <t>919112233</t>
  </si>
  <si>
    <t>Řezání dilatačních spár v živičném krytu vytvoření komůrky pro těsnící zálivku šířky 20 mm, hloubky 40 mm</t>
  </si>
  <si>
    <t>784706428</t>
  </si>
  <si>
    <t>https://podminky.urs.cz/item/CS_URS_2023_02/919112233</t>
  </si>
  <si>
    <t>2,4 "D.19.1 Obnova povrchů a stokové sítě - úsek Plzeňská - Bezručova, obnova napojení na stávající kryt komunikace</t>
  </si>
  <si>
    <t>77</t>
  </si>
  <si>
    <t>919122112</t>
  </si>
  <si>
    <t>Utěsnění dilatačních spár zálivkou za tepla v cementobetonovém nebo živičném krytu včetně adhezního nátěru s těsnicím profilem pod zálivkou, pro komůrky šířky 10 mm, hloubky 25 mm</t>
  </si>
  <si>
    <t>1954302813</t>
  </si>
  <si>
    <t>https://podminky.urs.cz/item/CS_URS_2023_02/919122112</t>
  </si>
  <si>
    <t>78</t>
  </si>
  <si>
    <t>919122132</t>
  </si>
  <si>
    <t>Utěsnění dilatačních spár zálivkou za tepla v cementobetonovém nebo živičném krytu včetně adhezního nátěru s těsnicím profilem pod zálivkou, pro komůrky šířky 20 mm, hloubky 40 mm</t>
  </si>
  <si>
    <t>151889185</t>
  </si>
  <si>
    <t>https://podminky.urs.cz/item/CS_URS_2023_02/919122132</t>
  </si>
  <si>
    <t>79</t>
  </si>
  <si>
    <t>91912213 R</t>
  </si>
  <si>
    <t>Utěsnění dilatačních spár asfaltovou zálivkou za tepla bez průřezu</t>
  </si>
  <si>
    <t>140727958</t>
  </si>
  <si>
    <t>2*pi*(0,425)"D.19.1 Obnova povrchů a stokové sítě - úsek Plzeňská - Bezručova, šachta (dno 128,74 - poklop 130,79), uliční vpusť C250, zálivka poklopu</t>
  </si>
  <si>
    <t>2*pi*(0,425)"D.19.1 Obnova povrchů a stokové sítě - úsek Plzeňská - Bezručova, šachta (dno 128,72 - poklop 130,88), uliční vpusť C250, zálivka poklopu</t>
  </si>
  <si>
    <t>2*pi*(0,425)"D.19.1 Obnova povrchů a stokové sítě - úsek Plzeňská - Bezručova, šachta (dno 128,60 - poklop 130,20), uliční vpusť C250, zálivka poklopu</t>
  </si>
  <si>
    <t>2*pi*(0,425)"D.19.1 Obnova povrchů a stokové sítě - úsek Plzeňská - Bezručova, šachta (dno 128,59 - poklop 130,14), uliční vpusť C250, zálivka poklopu</t>
  </si>
  <si>
    <t>2*pi*(0,425)"D.19.1 Obnova povrchů a stokové sítě - úsek Plzeňská - Bezručova, šachta (dno 128,52 - poklop 130,07), uliční vpusť C250, zálivka poklopu</t>
  </si>
  <si>
    <t>80</t>
  </si>
  <si>
    <t>919735113</t>
  </si>
  <si>
    <t>Řezání stávajícího živičného krytu nebo podkladu hloubky přes 100 do 150 mm</t>
  </si>
  <si>
    <t>399973465</t>
  </si>
  <si>
    <t>https://podminky.urs.cz/item/CS_URS_2023_02/919735113</t>
  </si>
  <si>
    <t>2,4 "D.19.1 Obnova povrchů a stokové sítě - úsek Plzeňská - Bezručova, odříznutí stávajícího krytu v napojení na komunikaci</t>
  </si>
  <si>
    <t>81</t>
  </si>
  <si>
    <t>935113111</t>
  </si>
  <si>
    <t>Osazení odvodňovacího žlabu s krycím roštem polymerbetonového šířky do 200 mm</t>
  </si>
  <si>
    <t>197370128</t>
  </si>
  <si>
    <t>https://podminky.urs.cz/item/CS_URS_2023_02/935113111</t>
  </si>
  <si>
    <t>3,15 "D.19.1 Obnova povrchů a stokové sítě - úsek Plzeňská - Bezručova, odvodňovací žlab, zátěžová třída C250</t>
  </si>
  <si>
    <t>82</t>
  </si>
  <si>
    <t>59227102</t>
  </si>
  <si>
    <t>žlab odvodňovací z polymerbetonu bez spádu dna pozinkovaná hrana š 150mm</t>
  </si>
  <si>
    <t>1915529861</t>
  </si>
  <si>
    <t>Poznámka k položce:_x000d_
- včetně roštu_x000d_
- zátěžová třída C250</t>
  </si>
  <si>
    <t>83</t>
  </si>
  <si>
    <t>935923216</t>
  </si>
  <si>
    <t>Osazení odvodňovacího žlabu s krycím roštem vpusti pro žlab šířky do 200 mm</t>
  </si>
  <si>
    <t>1072960221</t>
  </si>
  <si>
    <t>https://podminky.urs.cz/item/CS_URS_2023_02/935923216</t>
  </si>
  <si>
    <t>1 "D.19.1 Obnova povrchů a stokové sítě - úsek Plzeňská - Bezručova, odvodňovací žlab, zaústění DN125 do šachty</t>
  </si>
  <si>
    <t>84</t>
  </si>
  <si>
    <t>59227059</t>
  </si>
  <si>
    <t>čelo s odtokem na konec odvodňovacího žlabu monolitického z polymerbetonu š 150mm</t>
  </si>
  <si>
    <t>-1993940945</t>
  </si>
  <si>
    <t>Poznámka k položce:_x000d_
- odtok DN125</t>
  </si>
  <si>
    <t>85</t>
  </si>
  <si>
    <t>966006252</t>
  </si>
  <si>
    <t>Odstranění parkovací zábrany s odklizením materiálu na vzdálenost do 20 m nebo s naložením na dopravní prostředek sloupku přichyceného šrouby</t>
  </si>
  <si>
    <t>-702508699</t>
  </si>
  <si>
    <t>https://podminky.urs.cz/item/CS_URS_2023_02/966006252</t>
  </si>
  <si>
    <t>Poznámka k položce:_x000d_
- předání městu Děčín</t>
  </si>
  <si>
    <t>1 "D.2 Podrobná sitauce - demontáž stávajícího sloupku ve vjezdu z ulice Plzeňská</t>
  </si>
  <si>
    <t>86</t>
  </si>
  <si>
    <t>R8303918</t>
  </si>
  <si>
    <t>Vybourání stávající stokové sítě u BD Plzeňská č.p. 644/18, včetně likvidace vybouraného materiálu</t>
  </si>
  <si>
    <t>soubor</t>
  </si>
  <si>
    <t>1323621211</t>
  </si>
  <si>
    <t>997</t>
  </si>
  <si>
    <t>Přesun sutě</t>
  </si>
  <si>
    <t>87</t>
  </si>
  <si>
    <t>R997004</t>
  </si>
  <si>
    <t>Vodorovné přemístění živičného odpadu vč. uložení na skládku (poplatku) dle platné legislativy</t>
  </si>
  <si>
    <t>-467403438</t>
  </si>
  <si>
    <t>20,562 "likvidace odstraněného krytu, hmotnost dle TOv pol. 113154121, sloupec Suť celkem</t>
  </si>
  <si>
    <t>68,54 "likvidace odstraněného krytu, hmotnost dle TOv pol. 113154124, sloupec Suť celkem</t>
  </si>
  <si>
    <t>88</t>
  </si>
  <si>
    <t>R997008</t>
  </si>
  <si>
    <t>Vodorovné přemístění odpadu z tryskání vč. uložení na skládku (poplatku) dle platné legislativy</t>
  </si>
  <si>
    <t>372945601</t>
  </si>
  <si>
    <t>5,198 "likvidace materiálu tryskání ocelového zábradlí, hmotnost dle polo. 42118100</t>
  </si>
  <si>
    <t>998</t>
  </si>
  <si>
    <t>Přesun hmot</t>
  </si>
  <si>
    <t>89</t>
  </si>
  <si>
    <t>998332011</t>
  </si>
  <si>
    <t>Přesun hmot pro úpravy vodních toků a kanály, hráze rybníků apod. dopravní vzdálenost do 500 m</t>
  </si>
  <si>
    <t>-1547966982</t>
  </si>
  <si>
    <t>https://podminky.urs.cz/item/CS_URS_2023_02/998332011</t>
  </si>
  <si>
    <t>PSV</t>
  </si>
  <si>
    <t>Práce a dodávky PSV</t>
  </si>
  <si>
    <t>721</t>
  </si>
  <si>
    <t>Zdravotechnika - vnitřní kanalizace</t>
  </si>
  <si>
    <t>90</t>
  </si>
  <si>
    <t>721242106</t>
  </si>
  <si>
    <t>Lapače střešních splavenin polypropylenové (PP) se svislým odtokem DN 125</t>
  </si>
  <si>
    <t>1134819029</t>
  </si>
  <si>
    <t>https://podminky.urs.cz/item/CS_URS_2023_02/721242106</t>
  </si>
  <si>
    <t>1 "D.19.1 Obnova povrchů a stokové sítě - úsek Plzeňská - Bezručova, lapač splavenin (128,74-130,79)</t>
  </si>
  <si>
    <t xml:space="preserve">1 "D.19.1 Obnova povrchů a stokové sítě - úsek Plzeňská - Bezručova,  lapač splavenin u šachty (128,59-130,14)</t>
  </si>
  <si>
    <t xml:space="preserve">1 "D.19.1 Obnova povrchů a stokové sítě - úsek Plzeňská - Bezručova,  lapač splavenin u šachty (128,60-130,20)</t>
  </si>
  <si>
    <t>91</t>
  </si>
  <si>
    <t>998721101</t>
  </si>
  <si>
    <t>Přesun hmot pro vnitřní kanalizace stanovený z hmotnosti přesunovaného materiálu vodorovná dopravní vzdálenost do 50 m v objektech výšky do 6 m</t>
  </si>
  <si>
    <t>1581957439</t>
  </si>
  <si>
    <t>https://podminky.urs.cz/item/CS_URS_2023_02/998721101</t>
  </si>
  <si>
    <t>764</t>
  </si>
  <si>
    <t>Konstrukce klempířské</t>
  </si>
  <si>
    <t>92</t>
  </si>
  <si>
    <t>764001901</t>
  </si>
  <si>
    <t>Napojení na stávající klempířské konstrukce délky spoje do 0,5 m</t>
  </si>
  <si>
    <t>-498933551</t>
  </si>
  <si>
    <t>https://podminky.urs.cz/item/CS_URS_2023_02/764001901</t>
  </si>
  <si>
    <t>1 "D.19.1 Obnova povrchů a stokové sítě - úsek Plzeňská - Bezručova, napojení na lapač splavenin u šachty (128,74-130,79)</t>
  </si>
  <si>
    <t>1 "D.19.1 Obnova povrchů a stokové sítě - úsek Plzeňská - Bezručova, napojení na lapač splavenin u šachty (128,59-130,14)</t>
  </si>
  <si>
    <t>1 "D.19.1 Obnova povrchů a stokové sítě - úsek Plzeňská - Bezručova, napojení na lapač splavenin u šachty (128,60-130,20)</t>
  </si>
  <si>
    <t>93</t>
  </si>
  <si>
    <t>55344212</t>
  </si>
  <si>
    <t>svod kruhový Pz 150mm</t>
  </si>
  <si>
    <t>-436261562</t>
  </si>
  <si>
    <t>94</t>
  </si>
  <si>
    <t>998764101</t>
  </si>
  <si>
    <t>Přesun hmot pro konstrukce klempířské stanovený z hmotnosti přesunovaného materiálu vodorovná dopravní vzdálenost do 50 m v objektech výšky do 6 m</t>
  </si>
  <si>
    <t>-2094230855</t>
  </si>
  <si>
    <t>https://podminky.urs.cz/item/CS_URS_2023_02/998764101</t>
  </si>
  <si>
    <t>783</t>
  </si>
  <si>
    <t>Dokončovací práce - nátěry</t>
  </si>
  <si>
    <t>95</t>
  </si>
  <si>
    <t>783301311</t>
  </si>
  <si>
    <t>Příprava podkladu zámečnických konstrukcí před provedením nátěru odmaštění odmašťovačem vodou ředitelným</t>
  </si>
  <si>
    <t>-1260167680</t>
  </si>
  <si>
    <t>https://podminky.urs.cz/item/CS_URS_2023_02/783301311</t>
  </si>
  <si>
    <t>(45*1,1)*3 "D.18 Osazení původního zábradlí -úprava zábradlí; délka 45 m x výška 1,1 m x 3x plocha dle všeobecných podmínek čl. 3542.a</t>
  </si>
  <si>
    <t>789</t>
  </si>
  <si>
    <t>Povrchové úpravy ocelových konstrukcí a technologických zařízení</t>
  </si>
  <si>
    <t>96</t>
  </si>
  <si>
    <t>789221112</t>
  </si>
  <si>
    <t>Provedení otryskání povrchů ocelových konstrukcí suché abrazivní tryskání třídy I stupeň zrezivění A, stupeň přípravy Sa 2½</t>
  </si>
  <si>
    <t>-1157528721</t>
  </si>
  <si>
    <t>https://podminky.urs.cz/item/CS_URS_2023_02/789221112</t>
  </si>
  <si>
    <t>Poznámka k položce:_x000d_
- včetně kotevních patek zábradlí</t>
  </si>
  <si>
    <t>(45*1,1)*3 "D.18 Osazení původního zábradlí -úprava zábradlí; délka 45 m x výška 1,1 m x 3x plocha dle všeobecných podmínek čl. 3553.b</t>
  </si>
  <si>
    <t>97</t>
  </si>
  <si>
    <t>42118100</t>
  </si>
  <si>
    <t>materiál tryskací z křemičitanu hlinitého</t>
  </si>
  <si>
    <t>-89066393</t>
  </si>
  <si>
    <t>148,5*0,035 'Přepočtené koeficientem množství</t>
  </si>
  <si>
    <t>98</t>
  </si>
  <si>
    <t>789325311</t>
  </si>
  <si>
    <t>Nátěr ocelových konstrukcí třídy I dvousložkový polyuretanový základní, tloušťky do 80 μm</t>
  </si>
  <si>
    <t>-1720027190</t>
  </si>
  <si>
    <t>https://podminky.urs.cz/item/CS_URS_2023_02/789325311</t>
  </si>
  <si>
    <t>99</t>
  </si>
  <si>
    <t>789325321</t>
  </si>
  <si>
    <t>Nátěr ocelových konstrukcí třídy I dvousložkový polyuretanový krycí (vrchní), tloušťky do 80 μm</t>
  </si>
  <si>
    <t>-1047424577</t>
  </si>
  <si>
    <t>https://podminky.urs.cz/item/CS_URS_2023_02/789325321</t>
  </si>
  <si>
    <t>SO 10.2.b - Obnova povrchů - povrchy LB, Bezručova - Ruská - město (oprava)</t>
  </si>
  <si>
    <t xml:space="preserve">    767 - Konstrukce zámečnické</t>
  </si>
  <si>
    <t>-1457157657</t>
  </si>
  <si>
    <t>386 "D.19.2 Obnova povrchů a stokové sítě - úsek Bezručova - Ruská, odstranění stávajícího podkladu; plocha dle CAD</t>
  </si>
  <si>
    <t>-821420131</t>
  </si>
  <si>
    <t>386 "D.19.2 Obnova povrchů a stokové sítě - úsek Bezručova - Ruská, odstranění stávajícího krytu; plocha dle CAD</t>
  </si>
  <si>
    <t>1850102621</t>
  </si>
  <si>
    <t>113202111</t>
  </si>
  <si>
    <t>Vytrhání obrub s vybouráním lože, s přemístěním hmot na skládku na vzdálenost do 3 m nebo s naložením na dopravní prostředek z krajníků nebo obrubníků stojatých</t>
  </si>
  <si>
    <t>-241154921</t>
  </si>
  <si>
    <t>https://podminky.urs.cz/item/CS_URS_2023_02/113202111</t>
  </si>
  <si>
    <t>1,7 "D.19.2 Obnova povrchů a stokové sítě - úsek Bezručova - Ruská, ostranění stávajíícho obrubníku za domem Bezručova 617/18a</t>
  </si>
  <si>
    <t>1250175616</t>
  </si>
  <si>
    <t>5,5*1,5*1,4 "D.19.2 Obnova povrchů a stokové sítě - úsek Bezručova - Ruská, potrubí od šachty (dno 129,71 - poklop 131,69); délka x hloubka x šířka</t>
  </si>
  <si>
    <t>8,2*1,5*1,4 "D.19.2 Obnova povrchů a stokové sítě - úsek Bezručova - Ruská, potrubí od šachty (dno 129,66 - poklop 131,61); délka x hloubka x šířka</t>
  </si>
  <si>
    <t>3,0*1,5*1,4 "D.19.2 Obnova povrchů a stokové sítě - úsek Bezručova - Ruská, potrubí od BD Bezručova 617/18a; délka x hloubka x šířka</t>
  </si>
  <si>
    <t>3,1*1,5*1,4 "D.19.2 Obnova povrchů a stokové sítě - úsek Bezručova - Ruská, potrubí od šachty (dno 130,00 - poklop 131,38); délka x hloubka x šířka</t>
  </si>
  <si>
    <t>12,6*1,5*1,4 "D.19.2 Obnova povrchů a stokové sítě - úsek Bezručova - Ruská, potrubí od šachty (dno 129,44 - poklop 131,33); délka x hloubka x šířka</t>
  </si>
  <si>
    <t xml:space="preserve">3,6*1,5*1,4 "D.19.2 Obnova povrchů a stokové sítě - úsek Bezručova - Ruská, napojení lapače splavenin do koryta u BD Ruská  562/40</t>
  </si>
  <si>
    <t xml:space="preserve">3,6*1,5*1,4 "D.19.2 Obnova povrchů a stokové sítě - úsek Bezručova - Ruská, napojení lapače splavenin do šachty u garáží BD Ruská  562/40</t>
  </si>
  <si>
    <t>3,9*1,5*1,4 "D.19.2 Obnova stokové sítě - úsek Bezručova - Ruská, napojení lapače splavenin do šachty u BD Bezručova 617/18a - západní budova</t>
  </si>
  <si>
    <t>5*1,5*1,4 "D.19.2 Obnova povrchů a stokové sítě - úsek Bezručova - Ruská, napojení lapače splavenin do šachty u BD Bezručova 617/18a - východní budova</t>
  </si>
  <si>
    <t>-510951979</t>
  </si>
  <si>
    <t>5,5*1,5*2 "D.19.2 Obnova povrchů a stokové sítě - úsek Bezručova - Ruská, potrubí od šachty (dno 129,71 - poklop 131,69); délka x hloubka x obě strany</t>
  </si>
  <si>
    <t>8,2*1,5*2 "D.19.2 Obnova povrchů a stokové sítě - úsek Bezručova - Ruská, potrubí od šachty (dno 129,66 - poklop 131,61); délka x hloubka x obě strany</t>
  </si>
  <si>
    <t>3,0*1,5*2 "D.19.2 Obnova povrchů a stokové sítě - úsek Bezručova - Ruská, potrubí od BD Bezručova 617/18a; délka x hloubka x obě strany</t>
  </si>
  <si>
    <t>3,1*1,5*2 "D.19.2 Obnova povrchů a stokové sítě - úsek Bezručova - Ruská, potrubí od šachty (dno 130,00 - poklop 131,38); délka x hloubka x obě strany</t>
  </si>
  <si>
    <t>12,6*1,5*2 "D.19.2 Obnova povrchů a stokové sítě - úsek Bezručova - Ruská, potrubí od šachty (dno 129,44 - poklop 131,33); délka x hloubka x obě stran</t>
  </si>
  <si>
    <t>120681101</t>
  </si>
  <si>
    <t>-606025869</t>
  </si>
  <si>
    <t>-25849982</t>
  </si>
  <si>
    <t>-1322798989</t>
  </si>
  <si>
    <t>5,5*0,5*1,4 "D.19.2 Obnova stokové sítě - úsek Bezručova - Ruská, zásyp potrubí od šachty (dno 129,71 - poklop 131,69); délka x hloubka x šířka</t>
  </si>
  <si>
    <t>8,2*0,5*1,4 "D.19.2 Obnova stokové sítě - úsek Bezručova - Ruská, zásyp potrubí od šachty (dno 129,66 - poklop 131,61); délka x hloubka x šířka</t>
  </si>
  <si>
    <t>3,0*0,5*1,4 "D.19.2 Obnova stokové sítě - úsek Bezručova - Ruská, zásyp potrubí od BD Bezručova 617/18a; délka x hloubka x šířka</t>
  </si>
  <si>
    <t>3,1*0,5*1,4 "D.19.2 Obnova stokové sítě - úsek Bezručova - Ruská, zásyp potrubí od šachty (dno 130,00 - poklop 131,38); délka x hloubka x šířka</t>
  </si>
  <si>
    <t>12,6*0,5*1,4 "D.19.2 Obnova stokové sítě - úsek Bezručova - Ruská, zásyp potrubí od šachty (dno 129,44 - poklop 131,33); délka x hloubka x šířka</t>
  </si>
  <si>
    <t xml:space="preserve">3,6*0,5*1,4 "D.19.2 Obnova povrchů a stokové sítě - úsek Bezručova - Ruská, zásyp napojení lapače splavenin do koryta u BD Ruská  562/40</t>
  </si>
  <si>
    <t xml:space="preserve">3,6*0,5*1,4 "D.19.2 Obnova povrchů a stokové sítě - úsek Bezručova - Ruská, zásyp napojení lapače splavenin do šachty u garáží BD Ruská  562/40</t>
  </si>
  <si>
    <t>3,9*0,5*1,4 "D.19.2 Obnova stokové sítě - úsek Bezručova - Ruská, zásyp napojení lapače splavenin do šachty u BD Bezručova 617/18a - západní budova</t>
  </si>
  <si>
    <t>5*0,5*1,4 "D.19.2 Obnova povrchů a stokové sítě - úsek Bezručova - Ruská, napojení lapače splavenin do šachty u BD Bezručova 617/18a - východní budova</t>
  </si>
  <si>
    <t>-822208910</t>
  </si>
  <si>
    <t>5,5*0,5*1,4*1,8 "D.19.2 Obnova stokové sítě - úsek Bezručova - Ruská, zásyp potrubí od šachty (dno 129,71 - poklop 131,69); délka x hloubka x šířka</t>
  </si>
  <si>
    <t>8,2*0,5*1,4*1,8 "D.19.2 Obnova stokové sítě - úsek Bezručova - Ruská, zásyp potrubí od šachty (dno 129,66 - poklop 131,61); délka x hloubka x šířka</t>
  </si>
  <si>
    <t>3,0*0,5*1,4*1,8 "D.19.2 Obnova stokové sítě - úsek Bezručova - Ruská, zásyp potrubí od BD Bezručova 617/18a; délka x hloubka x šířka</t>
  </si>
  <si>
    <t>3,1*0,5*1,4*1,8 "D.19.2 Obnova stokové sítě - úsek Bezručova - Ruská, zásyp potrubí od šachty (dno 130,00 - poklop 131,38); délka x hloubka x šířka</t>
  </si>
  <si>
    <t>12,6*0,5*1,4*1,8 "D.19.2 Obnova stokové sítě - úsek Bezručova - Ruská, zásyp potrubí od šachty (dno 129,44 - poklop 131,33); délka x hloubka x šířka</t>
  </si>
  <si>
    <t xml:space="preserve">3,6*0,5*1,4*1,8 "D.19.2 Obnova povrchů a stokové sítě - úsek Bezručova - Ruská, napojení lapače splavenin do koryta u BD Ruská  562/40</t>
  </si>
  <si>
    <t xml:space="preserve">3,6*0,5*1,4*1,8 "D.19.2 Obnova povrchů a stokové sítě - úsek Bezručova - Ruská, napojení lapače splavenin do šachty u garáží BD Ruská  562/40</t>
  </si>
  <si>
    <t>3,9*0,5*1,4*1,8 "D.19.2 Obnova stokové sítě - úsek Bezručova - Ruská, napojení lapače splavenin do šachty u BD Bezručova 617/18a - západní budova</t>
  </si>
  <si>
    <t>5*0,5*1,4*1,8 "D.19.2 Obnova stokové sítě - úsek Bezručova - Ruská, napojení lapače splavenin do šachty u BD Bezručova 617/18a - východní budova</t>
  </si>
  <si>
    <t>-899160667</t>
  </si>
  <si>
    <t>5,5*0,65*1,4 "D.19.2 Obnova stokové sítě - úsek Bezručova - Ruská, obsyp potrubí od šachty (dno 129,71 - poklop 131,69); délka x hloubka x šířka</t>
  </si>
  <si>
    <t>8,2*0,65*1,4 "D.19.2 Obnova stokové sítě - úsek Bezručova - Ruská, obsyp potrubí od šachty (dno 129,66 - poklop 131,61); délka x hloubka x šířka</t>
  </si>
  <si>
    <t>3,0*0,65*1,4 "D.19.2 Obnova stokové sítě - úsek Bezručova - Ruská, obsyp potrubí od BD Bezručova 617/18a; délka x hloubka x šířka</t>
  </si>
  <si>
    <t>3,1*0,65*1,4 "D.19.2 Obnova stokové sítě - úsek Bezručova - Ruská, obsyp potrubí od šachty (dno 130,00 - poklop 131,38); délka x hloubka x šířka</t>
  </si>
  <si>
    <t>12,6*0,65*1,4 "D.19.2 Obnova stokové sítě - úsek Bezručova - Ruská, obsyp potrubí od šachty (dno 129,44 - poklop 131,33); délka x hloubka x šířka</t>
  </si>
  <si>
    <t xml:space="preserve">3,6*0,65*1,4 "D.19.2 Obnova povrchů a stokové sítě - úsek Bezručova - Ruská, obsyp napojení lapače splavenin do koryta u BD Ruská  562/40</t>
  </si>
  <si>
    <t xml:space="preserve">3,6*0,65*1,4 "D.19.2 Obnova povrchů a stokové sítě - úsek Bezručova - Ruská, obsyp napojení lapače splavenin do šachty u garáží BD Ruská  562/40</t>
  </si>
  <si>
    <t>3,9*0,65*1,4 "D.19.2 Obnova stokové sítě - úsek Bezručova - Ruská, obsyp napojení lapače splavenin do šachty u BD Bezručova 617/18a - západní budova</t>
  </si>
  <si>
    <t>5*0,65*1,4 "D.19.2 Obnova stokové sítě - úsek Bezručova - Ruská, obsyp napojení lapače splavenin do šachty u BD Bezručova 617/18a - východní budova</t>
  </si>
  <si>
    <t>1758395970</t>
  </si>
  <si>
    <t xml:space="preserve">5,5*0,65*1,4*1,8 "D.19.2 Obnova stokové sítě - úsek Bezručova - Ruská, obsyp potrubí od šachty (dno 129,71 - poklop 131,69); délka x hloubka x šířka </t>
  </si>
  <si>
    <t>8,2*0,65*1,4*1,8 "D.19.2 Obnova stokové sítě - úsek Bezručova - Ruská, obsyp potrubí od šachty (dno 129,66 - poklop 131,61); délka x hloubka x šířka</t>
  </si>
  <si>
    <t>3,0*0,65*1,4*1,8 "D.19.2 Obnova stokové sítě - úsek Bezručova - Ruská, obsyp potrubí od BD Bezručova 617/18a; délka x hloubka x šířka</t>
  </si>
  <si>
    <t>3,1*0,65*1,4*1,8 "D.19.2 Obnova stokové sítě - úsek Bezručova - Ruská, obsyp potrubí od šachty (dno 130,00 - poklop 131,38); délka x hloubka x šířka</t>
  </si>
  <si>
    <t>12,6*0,65*1,4*1,8 "D.19.2 Obnova stokové sítě - úsek Bezručova - Ruská, obsyp potrubí od šachty (dno 129,44 - poklop 131,33); délka x hloubka x šířka</t>
  </si>
  <si>
    <t xml:space="preserve">3,6*0,65*1,4*1,8 "D.19.2 Obnova povrchů a stokové sítě - úsek Bezručova - Ruská, obsyp napojení lapače splavenin do koryta u BD Ruská  562/40</t>
  </si>
  <si>
    <t xml:space="preserve">3,6*0,65*1,4*1,8 "D.19.2 Obnova povrchů a stokové sítě - úsek Bezručova - Ruská, obsyp napojení lapače splavenin do šachty u garáží BD Ruská  562/40</t>
  </si>
  <si>
    <t>3,9*0,65*1,4*1,8 "D.19.2 Obnova stokové sítě - úsek Bezručova - Ruská, napojení lapače splavenin do šachty u BD Bezručova 617/18a - západní budova</t>
  </si>
  <si>
    <t>5*0,65*1,4*1,8 "D.19.2 Obnova stokové sítě - úsek Bezručova - Ruská, napojení lapače splavenin do šachty u BD Bezručova 617/18a - východní budova</t>
  </si>
  <si>
    <t>-2044192579</t>
  </si>
  <si>
    <t>Poznámka k položce:_x000d_
- hutnění základové spáry na 98% PS</t>
  </si>
  <si>
    <t>5,5*1,4 "D.19.2 Obnova povrchů a stokové sítě - úsek Bezručova - Ruská, potrubí od šachty (dno 129,71 - poklop 131,69); délka x šířka</t>
  </si>
  <si>
    <t>8,2*1,4 "D.19.2 Obnova povrchů a stokové sítě - úsek Bezručova - Ruská, potrubí od šachty (dno 129,66 - poklop 131,61); délka x šířka</t>
  </si>
  <si>
    <t>3,0*1,4 "D.19.2 Obnova povrchů a stokové sítě - úsek Bezručova - Ruská, potrubí od BD Bezručova 617/18a; délka x šířka</t>
  </si>
  <si>
    <t>3,1*1,4 "D.19.2 Obnova povrchů a stokové sítě - úsek Bezručova - Ruská, potrubí od šachty (dno 130,00 - poklop 131,38); délka x šířka</t>
  </si>
  <si>
    <t>12,6*1,4 "D.19.2 Obnova povrchů a stokové sítě - úsek Bezručova - Ruská, potrubí od šachty (dno 129,44 - poklop 131,33); délka x šířka</t>
  </si>
  <si>
    <t>1522475539</t>
  </si>
  <si>
    <t>386*0,25 "D.19.1 Obnova povrchů a stokové sítě - úsek Plzeňská - Bezručova, odstranění stávajícího podkladu; plocha dle CAD x tloušťka</t>
  </si>
  <si>
    <t>170061219</t>
  </si>
  <si>
    <t>0,55*14,3 "D.19.2 Obnova stokové sítě - úsek Bezručova - Ruská, lože pod přídlažbu podél BD Bezručova 585/18; šířka x délka</t>
  </si>
  <si>
    <t>0,55*28,4 "D.19.2 Obnova stokové sítě - úsek Bezručova - Ruská, lože pod přídlažbu podél BD Bezručova 617,18a; šířka x délka</t>
  </si>
  <si>
    <t>0,55*12,9 "D.19.2 Obnova stokové sítě - úsek Bezručova - Ruská, lože pod přídlažbu podél BD Ruská 562/40; šířka x délka</t>
  </si>
  <si>
    <t>-1263302187</t>
  </si>
  <si>
    <t>5,5*0,2*1,4 "D.19.2 Obnova stokové sítě - úsek Bezručova - Ruská, podsyp potrubí od šachty (dno 129,71 - poklop 131,69); délka x hloubka x šířka</t>
  </si>
  <si>
    <t>8,2*0,2*1,4 "D.19.2 Obnova stokové sítě - úsek Bezručova - Ruská, podsyp potrubí od šachty (dno 129,66 - poklop 131,61); délka x hloubka x šířka</t>
  </si>
  <si>
    <t>3,0*0,2*1,4 "D.19.2 Obnova stokové sítě - úsek Bezručova - Ruská, podsyp potrubí od BD Bezručova 617/18a; délka x hloubka x šířka</t>
  </si>
  <si>
    <t>3,1*0,2*1,4 "D.19.2 Obnova stokové sítě - úsek Bezručova - Ruská, podsyp potrubí od šachty (dno 130,00 - poklop 131,38); délka x hloubka x šířka</t>
  </si>
  <si>
    <t>12,6*0,2*1,4 "D.19.2 Obnova stokové sítě - úsek Bezručova - Ruská, podsyp potrubí od šachty (dno 129,44 - poklop 131,33); délka x hloubka x šířka</t>
  </si>
  <si>
    <t xml:space="preserve">3,6*0,2*1,4 "D.19.2 Obnova povrchů a stokové sítě - úsek Bezručova - Ruská, podsyp napojení lapače splavenin do koryta u BD Ruská  562/40</t>
  </si>
  <si>
    <t xml:space="preserve">3,6*0,2*1,4 "D.19.2 Obnova povrchů a stokové sítě - úsek Bezručova - Ruská, podsyp napojení lapače splavenin do šachty u garáží BD Ruská  562/40</t>
  </si>
  <si>
    <t>3,9*0,2*1,4 "D.19.2 Obnova stokové sítě - úsek Bezručova - Ruská, napojení podsyp lapače splavenin do šachty u BD Bezručova 617/18a - západní budova</t>
  </si>
  <si>
    <t>5*0,2*1,4 "D.19.2 Obnova povrchů a stokové sítě - úsek Bezručova - Ruská, napojení lapače splavenin do šachty u BD Bezručova 617/18a - východní budova</t>
  </si>
  <si>
    <t>197805139</t>
  </si>
  <si>
    <t>16,8*0,8 "D.19.2 Obnova povrchů a stokové sítě - úsek Bezručova - Ruská, podsyp pod obrubník podél BD Ruská č.p. 562/40; délka x šířka</t>
  </si>
  <si>
    <t>2,1*0,8 "D.19.2 Obnova povrchů a stokové sítě - úsek Bezručova - Ruská, podsyp pod obrubník podél BD Bezručova 617/18a; délka x šířka</t>
  </si>
  <si>
    <t>12,5*0,8 "D.19.2 Obnova povrchů a stokové sítě - úsek Bezručova - Ruská, podsyp pod obrubník podél BD Ruská č.p. 585,18; délka x šířka</t>
  </si>
  <si>
    <t>-439327741</t>
  </si>
  <si>
    <t>5,5*0,15*1,4 "D.19.2 Obnova stokové sítě - úsek Bezručova - Ruská, drén potrubí od šachty (dno 129,71 - poklop 131,69); délka x hloubka x šířka</t>
  </si>
  <si>
    <t>8,2*0,15*1,4 "D.19.2 Obnova stokové sítě - úsek Bezručova - Ruská, drén potrubí od šachty (dno 129,66 - poklop 131,61); délka x hloubka x šířka</t>
  </si>
  <si>
    <t>3,0*0,15*1,4 "D.19.2 Obnova stokové sítě - úsek Bezručova - Ruská, drén potrubí od BD Bezručova 617/18a; délka x hloubka x šířka</t>
  </si>
  <si>
    <t>3,1*0,15*1,4 "D.19.2 Obnova stokové sítě - úsek Bezručova - Ruská, drén potrubí od šachty (dno 130,00 - poklop 131,38); délka x hloubka x šířka</t>
  </si>
  <si>
    <t>12,6*0,15*1,4 "D.19.2 Obnova stokové sítě - úsek Bezručova - Ruská, drén potrubí od šachty (dno 129,44 - poklop 131,33); délka x hloubka x šířka</t>
  </si>
  <si>
    <t>-100612348</t>
  </si>
  <si>
    <t>1433907085</t>
  </si>
  <si>
    <t>386 "D.19.2 Obnova povrchů a stokové sítě - úsek Bezručova - Ruská, obnova stávajícího podkladu; plocha dle CAD</t>
  </si>
  <si>
    <t>2048791607</t>
  </si>
  <si>
    <t>386 "D.19.2 Obnova povrchů a stokové sítě - úsek Bezručova - Ruská, obnova stávajícího krytu; plocha dle CAD</t>
  </si>
  <si>
    <t>-982360596</t>
  </si>
  <si>
    <t>-2123532479</t>
  </si>
  <si>
    <t>103916920</t>
  </si>
  <si>
    <t>591241111</t>
  </si>
  <si>
    <t>Kladení dlažby z kostek s provedením lože do tl. 50 mm, s vyplněním spár, s dvojím beraněním a se smetením přebytečného materiálu na krajnici drobných z kamene, do lože z cementové malty</t>
  </si>
  <si>
    <t>-54186907</t>
  </si>
  <si>
    <t>https://podminky.urs.cz/item/CS_URS_2023_02/591241111</t>
  </si>
  <si>
    <t>0,36*14,3 "D.19.2 Obnova stokové sítě - úsek Bezručova - Ruská, lože pod přídlažbu podél BD Bezručova 585/18; šířka x délka</t>
  </si>
  <si>
    <t>0,36*28,4 "D.19.2 Obnova stokové sítě - úsek Bezručova - Ruská, lože pod přídlažbu podél BD Bezručova 617,18a; šířka x délka</t>
  </si>
  <si>
    <t>0,36*12,9 "D.19.2 Obnova stokové sítě - úsek Bezručova - Ruská, lože pod přídlažbu podél BD Ruská 562/40; šířka x délka</t>
  </si>
  <si>
    <t>760000556</t>
  </si>
  <si>
    <t>1241084035</t>
  </si>
  <si>
    <t>3,6 "D.19.2 Obnova povrchů a stokové sítě - úsek Bezručova - Ruská, zámková dlažba za domem Bezručova 617/18a; plocha dle CAD</t>
  </si>
  <si>
    <t>59245015</t>
  </si>
  <si>
    <t>dlažba zámková tvaru I 200x165x60mm přírodní</t>
  </si>
  <si>
    <t>-2089216192</t>
  </si>
  <si>
    <t>3,6*1,03 'Přepočtené koeficientem množství</t>
  </si>
  <si>
    <t>-164424047</t>
  </si>
  <si>
    <t>581218101</t>
  </si>
  <si>
    <t>5,5 "D.19.2 Obnova povrchů a stokové sítě - úsek Bezručova - Ruská, potrubí od šachty (dno 129,71 - poklop 131,69)</t>
  </si>
  <si>
    <t>8,2 "D.19.2 Obnova povrchů a stokové sítě - úsek Bezručova - Ruská, potrubí od šachty (dno 129,66 - poklop 131,61)</t>
  </si>
  <si>
    <t>3,0 "D.19.2 Obnova povrchů a stokové sítě - úsek Bezručova - Ruská, potrubí od BD Bezručova 617/18a</t>
  </si>
  <si>
    <t>3,1 "D.19.2 Obnova povrchů a stokové sítě - úsek Bezručova - Ruská, potrubí od šachty (dno 130,00 - poklop 131,38)</t>
  </si>
  <si>
    <t>12,6 "D.19.2 Obnova povrchů a stokové sítě - úsek Bezručova - Ruská, potrubí od šachty (dno 129,44 - poklop 131,33)</t>
  </si>
  <si>
    <t>-1902815849</t>
  </si>
  <si>
    <t>-1440800135</t>
  </si>
  <si>
    <t xml:space="preserve">3,6+0,5 "D.19.2 Obnova povrchů a stokové sítě - úsek Bezručova - Ruská, napojení lapače splavenin do koryta u BD Ruská  562/40</t>
  </si>
  <si>
    <t xml:space="preserve">3,6+0,5 "D.19.2 Obnova povrchů a stokové sítě - úsek Bezručova - Ruská, napojení lapače splavenin do šachty u garáží BD Ruská  562/40</t>
  </si>
  <si>
    <t>3,9+2,0 "D.19.2 Obnova povrchů a stokové sítě - úsek Bezručova - Ruská, napojení lapače splavenin do šachty u BD Bezručova 617/18a - západní budova</t>
  </si>
  <si>
    <t>5+2,0 "D.19.2 Obnova povrchů a stokové sítě - úsek Bezručova - Ruská, napojení lapače splavenin do šachty u BD Bezručova 617/18a - východní budova</t>
  </si>
  <si>
    <t>-960814099</t>
  </si>
  <si>
    <t>-839140075</t>
  </si>
  <si>
    <t>-833584771</t>
  </si>
  <si>
    <t>1240297196</t>
  </si>
  <si>
    <t xml:space="preserve">1 "D.19.2 Obnova povrchů a stokové sítě - úsek Bezručova - Ruská, napojení lapače splavenin do koryta u BD Ruská  562/40</t>
  </si>
  <si>
    <t xml:space="preserve">1 "D.19.2 Obnova povrchů a stokové sítě - úsek Bezručova - Ruská, napojení lapače splavenin do šachty u garáží BD Ruská  562/40</t>
  </si>
  <si>
    <t>1 "D.19.2 Obnova povrchů a stokové sítě - úsek Bezručova - Ruská, napojení lapače splavenin do šachty u BD Bezručova 617/18a - západní budova</t>
  </si>
  <si>
    <t>1 "D.19.2 Obnova povrchů a stokové sítě - úsek Bezručova - Ruská, napojení lapače splavenin do šachty u BD Bezručova 617/18a - východní budova</t>
  </si>
  <si>
    <t>724287792</t>
  </si>
  <si>
    <t>1311527142</t>
  </si>
  <si>
    <t>1237256116</t>
  </si>
  <si>
    <t>554430088</t>
  </si>
  <si>
    <t>-302551079</t>
  </si>
  <si>
    <t>1687124941</t>
  </si>
  <si>
    <t>1 "D.19.2 Obnova povrchů a stokové sítě - úsek Bezručova - Ruská, šachta (dno 129,71 - poklop 131,69), zaslepení šachtového přítoku</t>
  </si>
  <si>
    <t>1 "D.19.2 Obnova povrchů a stokové sítě - úsek Bezručova - Ruská, šachta (dno 129,44 - poklop 131,33), zaslepení šachtového přítoku</t>
  </si>
  <si>
    <t>1 "D.19.2 Obnova povrchů a stokové sítě - úsek Bezručova - Ruská, šachta (dno 130,00 - poklop 131,38), zaslepení šachtového přítoku</t>
  </si>
  <si>
    <t>1590100452</t>
  </si>
  <si>
    <t>644864571</t>
  </si>
  <si>
    <t>492859540</t>
  </si>
  <si>
    <t>-729205960</t>
  </si>
  <si>
    <t>1 "D.19.2 Obnova povrchů a stokové sítě - úsek Bezručova - Ruská, šachta (dno 129,71 - poklop 131,69)</t>
  </si>
  <si>
    <t>1 "D.19.2 Obnova povrchů a stokové sítě - úsek Bezručova - Ruská, šachta (dno 129,44 - poklop 131,33)</t>
  </si>
  <si>
    <t>1 "D.19.2 Obnova povrchů a stokové sítě - úsek Bezručova - Ruská, šachta (dno 130,00 - poklop 131,38)</t>
  </si>
  <si>
    <t>894812242</t>
  </si>
  <si>
    <t>Revizní a čistící šachta z polypropylenu PP pro hladké trouby DN 425 roura šachtová korugovaná teleskopická (včetně těsnění) 750 mm</t>
  </si>
  <si>
    <t>1198235893</t>
  </si>
  <si>
    <t>https://podminky.urs.cz/item/CS_URS_2023_02/894812242</t>
  </si>
  <si>
    <t>1590231860</t>
  </si>
  <si>
    <t>-1489129050</t>
  </si>
  <si>
    <t>-6583813</t>
  </si>
  <si>
    <t>6,5 "D.19.2 Obnova povrchů a stokové sítě - úsek Bezručova - Ruská, šachta (dno 129,71 - poklop 131,69), kalový koš s madlem</t>
  </si>
  <si>
    <t>6,5 "D.19.2 Obnova povrchů a stokové sítě - úsek Bezručova - Ruská, šachta (dno 129,44 - poklop 131,33), kalový koš s madlem</t>
  </si>
  <si>
    <t>6,5 "D.19.2 Obnova povrchů a stokové sítě - úsek Bezručova - Ruská, šachta (dno 130,00 - poklop 131,38), kalový koš s madlem</t>
  </si>
  <si>
    <t>-341939414</t>
  </si>
  <si>
    <t>1 "D.19.2 Obnova povrchů a stokové sítě - úsek Bezručova - Ruská, šachta (dno 129,71 - poklop 131,69), kalový koš s madlem</t>
  </si>
  <si>
    <t>1 "D.19.2 Obnova povrchů a stokové sítě - úsek Bezručova - Ruská, šachta (dno 129,44 - poklop 131,33), kalový koš s madlem</t>
  </si>
  <si>
    <t>1 "D.19.2 Obnova povrchů a stokové sítě - úsek Bezručova - Ruská, šachta (dno 130,00 - poklop 131,38), kalový koš s madlem</t>
  </si>
  <si>
    <t>-351166484</t>
  </si>
  <si>
    <t>1788040026</t>
  </si>
  <si>
    <t>-1651521254</t>
  </si>
  <si>
    <t>1 "D.19.2 Obnova povrchů a stokové sítě - úsek Bezručova - Ruská, šachta (dno 129,71 - poklop 131,69), uliční vpusť C250</t>
  </si>
  <si>
    <t>1 "D.19.2 Obnova povrchů a stokové sítě - úsek Bezručova - Ruská, šachta (dno 129,44 - poklop 131,33), uliční vpusť C250</t>
  </si>
  <si>
    <t>1 "D.19.2 Obnova povrchů a stokové sítě - úsek Bezručova - Ruská, šachta (dno 130,00 - poklop 131,38), uliční vpusť C250</t>
  </si>
  <si>
    <t>841907249</t>
  </si>
  <si>
    <t>842511411</t>
  </si>
  <si>
    <t>16,8 "D.19.2 Obnova povrchů a stokové sítě - úsek Bezručova - Ruská, obrubník podél BD Ruská č.p. 562/40</t>
  </si>
  <si>
    <t>2,1 "D.19.2 Obnova povrchů a stokové sítě - úsek Bezručova - Ruská, obrubník podél BD Bezručova 617/18a</t>
  </si>
  <si>
    <t>12,5 "D.19.2 Obnova povrchů a stokové sítě - úsek Bezručova - Ruská, obrubník podél BD Ruská č.p. 585,18</t>
  </si>
  <si>
    <t>1420382701</t>
  </si>
  <si>
    <t>2081775041</t>
  </si>
  <si>
    <t>12,9+28,4+14,3 "D.19.2 Obnova povrchů a stokové sítě - úsek Bezručova - Ruská, asfaltová zálivka podél přídlažby</t>
  </si>
  <si>
    <t>81,2 "D.19.2 Obnova povrchů a stokové sítě - úsek Bezručova - Ruská, asfaltová zálivka podél budouv a obrubníku</t>
  </si>
  <si>
    <t>1795075430</t>
  </si>
  <si>
    <t>2 "D.19.2 Obnova povrchů a stokové sítě - úsek Bezručova - Ruská, obnova napojení na stávající kryt komunikace Bezručova</t>
  </si>
  <si>
    <t>956402978</t>
  </si>
  <si>
    <t>1980085350</t>
  </si>
  <si>
    <t>2032709555</t>
  </si>
  <si>
    <t>2*pi*(0,425/2) "D.19.2 Obnova povrchů a stokové sítě - úsek Bezručova - Ruská, šachta (dno 129,71 - poklop 131,69), uliční vpusť C250, zálivka poklopu</t>
  </si>
  <si>
    <t>2*pi*(0,425/2) "D.19.2 Obnova povrchů a stokové sítě - úsek Bezručova - Ruská, šachta (dno 129,44 - poklop 131,33), uliční vpusť C250, zálivka poklopu</t>
  </si>
  <si>
    <t>2*pi*(0,425/2) "D.19.2 Obnova povrchů a stokové sítě - úsek Bezručova - Ruská, šachta (dno 130,00 - poklop 131,38), uliční vpusť C250, zálivka poklopu</t>
  </si>
  <si>
    <t>1320838503</t>
  </si>
  <si>
    <t>2 "D.19.2 Obnova povrchů a stokové sítě - úsek Bezručova - Ruská, odříznutí stávajícího krytu v napojení na komunikaci Bezručova</t>
  </si>
  <si>
    <t>R8303919</t>
  </si>
  <si>
    <t>Vybourání stávající stokové sítě v úseku Bezručova - Ruská LB, včetně likvidace vybouraného materiálu</t>
  </si>
  <si>
    <t>1735341922</t>
  </si>
  <si>
    <t>R997002</t>
  </si>
  <si>
    <t>Vodorovné přemístění suti vč. uložení na skládku (poplatku) dle platné legislativy</t>
  </si>
  <si>
    <t>-145718522</t>
  </si>
  <si>
    <t>0,349 "likvidace vybouraného obrubníku za domem Bezručova 617/18a, hmotnost dle TOV pol. 113202111, sloupec Suť celkem</t>
  </si>
  <si>
    <t>1665808032</t>
  </si>
  <si>
    <t>26,634 "likvidace odstraněného krytu, hmotnost dle TOV pol 113154121, sloupec Suť celkem</t>
  </si>
  <si>
    <t>88,78 "likvidace odstraněného krytu, hmotnost dle TOV pol 113154124, sloupec Suť celkem</t>
  </si>
  <si>
    <t>569113442</t>
  </si>
  <si>
    <t>79280088</t>
  </si>
  <si>
    <t>1 "D.19.2 Obnova povrchů a stokové sítě - úsek Bezručova - Ruská, lapač splavenin u BD Ruská 562/40</t>
  </si>
  <si>
    <t xml:space="preserve">1 "D.19.2 Obnova povrchů a stokové sítě - úsek Bezručova - Ruská, lapač splavenin do šachty u garáží BD Ruská  562/40</t>
  </si>
  <si>
    <t>1 "D.19.2 Obnova povrchů a stokové sítě - úsek Bezručova - Ruská, lapač splavenin u BD Bezručova 617/18a - západní budova</t>
  </si>
  <si>
    <t>1 "D.19.2 Obnova povrchů a stokové sítě - úsek Bezručova - Ruská, lapač splavenin u BD Bezručova 617/18a - východní budova</t>
  </si>
  <si>
    <t>-294379062</t>
  </si>
  <si>
    <t>489661232</t>
  </si>
  <si>
    <t>1 "D.19.2 Obnova povrchů a stokové sítě - úsek Bezručova - Ruská, napojení na lapač splavenin u BD Ruská 562/40</t>
  </si>
  <si>
    <t xml:space="preserve">1 "D.19.2 Obnova povrchů a stokové sítě - úsek Bezručova - Ruská, napojení na lapač splavenin do šachty u garáží BD Ruská  562/40</t>
  </si>
  <si>
    <t>1 "D.19.2 Obnova povrchů a stokové sítě - úsek Bezručova - Ruská, napojení na lapač splavenin u BD Bezručova 617/18a - západní budova</t>
  </si>
  <si>
    <t>1 "D.19.2 Obnova povrchů a stokové sítě - úsek Bezručova - Ruská, napojení na lapač splavenin u BD Bezručova 617/18a - východní budova</t>
  </si>
  <si>
    <t>-2091262119</t>
  </si>
  <si>
    <t>715749603</t>
  </si>
  <si>
    <t>767</t>
  </si>
  <si>
    <t>Konstrukce zámečnické</t>
  </si>
  <si>
    <t>M746106</t>
  </si>
  <si>
    <t>zábradlí ocelové (ocel S235), horní a dolní madlo obdélníkový profil 60x30x3,5 mm, sloupky obdélnový profil 60x40x3,5 mm á 1,5 m, výplň tyčová ocel ⌀10 mm á 0,1 m, povrchová úprava žárové pozinkování</t>
  </si>
  <si>
    <t>-120739784</t>
  </si>
  <si>
    <t>94,8 "D.20 Nové zábradlí a veřejné osvětlení - osazení nového zábradlí; délka úseku 94,8 m</t>
  </si>
  <si>
    <t>998767101</t>
  </si>
  <si>
    <t>Přesun hmot pro zámečnické konstrukce stanovený z hmotnosti přesunovaného materiálu vodorovná dopravní vzdálenost do 50 m v objektech výšky do 6 m</t>
  </si>
  <si>
    <t>-1249813981</t>
  </si>
  <si>
    <t>https://podminky.urs.cz/item/CS_URS_2023_02/998767101</t>
  </si>
  <si>
    <t>SO 10.3.b - Obnova povrchů - povrchy PB, Bezručova - Ruská - město (oprava)</t>
  </si>
  <si>
    <t>113106121</t>
  </si>
  <si>
    <t>Rozebrání dlažeb komunikací pro pěší s přemístěním hmot na skládku na vzdálenost do 3 m nebo s naložením na dopravní prostředek s ložem z kameniva nebo živice a s jakoukoliv výplní spár ručně z betonových nebo kameninových dlaždic, desek nebo tvarovek</t>
  </si>
  <si>
    <t>-1479587831</t>
  </si>
  <si>
    <t>https://podminky.urs.cz/item/CS_URS_2023_02/113106121</t>
  </si>
  <si>
    <t>3,2*1 "D.19.2 Obnova povrchů a stokové sítě - úsek Bezručova - Ruská, přeskládání chodníku u schodiště do ulice Ruská; délka x šířka</t>
  </si>
  <si>
    <t>113106421</t>
  </si>
  <si>
    <t>Rozebrání dlažeb a dílců při překopech inženýrských sítí s přemístěním hmot na skládku na vzdálenost do 3 m nebo s naložením na dopravní prostředek strojně plochy jednotlivě přes 15 m2 komunikací pro pěší s ložem z kameniva nebo živice a s výplní spár z betonových nebo kameninových dlaždic, desek nebo tvarovek</t>
  </si>
  <si>
    <t>-490028693</t>
  </si>
  <si>
    <t>https://podminky.urs.cz/item/CS_URS_2023_02/113106421</t>
  </si>
  <si>
    <t>12 "D.19.2 Obnova povrchů a stokové sítě - úsek Bezručova - Ruská, odstranění stávající dlažby u vjezdu na parc.č. 1198/2; plocha dle CAD</t>
  </si>
  <si>
    <t>3,1*3,3 "D.19.2 Obnova povrchů a stokové sítě - úsek Bezručova - Ruská, odstranění stávající dlažby u východu z kina; šířka x délka</t>
  </si>
  <si>
    <t>570508181</t>
  </si>
  <si>
    <t>434,3 "D.19.2 Obnova povrchů a stokové sítě - úsek Bezručova - Ruská, odstranění stávajícího podkladu; plocha dle CAD</t>
  </si>
  <si>
    <t>1736378347</t>
  </si>
  <si>
    <t>434,3 "D.19.2 Obnova povrchů a stokové sítě - úsek Bezručova - Ruská, odstranění stávajícího krytu; plocha dle CAD</t>
  </si>
  <si>
    <t>-548454739</t>
  </si>
  <si>
    <t>-767740706</t>
  </si>
  <si>
    <t>28,7 "D.19.2 Obnova povrchů a stokové sítě - úsek Bezručova - Ruská, ostranění stávajícího obrubníku okolo travního ostrůvku</t>
  </si>
  <si>
    <t>40,4 "D.19.2 Obnova povrchů a stokové sítě - úsek Bezručova - Ruská, ostranění stávajícího obrubníku okolo travní plochy</t>
  </si>
  <si>
    <t>1305914989</t>
  </si>
  <si>
    <t>68+23,5 "D.19.2 Obnova povrchů a stokové sítě - sejmutí stávající travnaté plochy; plocha dle CAD</t>
  </si>
  <si>
    <t>129911121</t>
  </si>
  <si>
    <t>Bourání konstrukcí v odkopávkách a prokopávkách ručně s přemístěním suti na hromady na vzdálenost do 20 m nebo s naložením na dopravní prostředek z betonu prostého neprokládaného</t>
  </si>
  <si>
    <t>1769175603</t>
  </si>
  <si>
    <t>https://podminky.urs.cz/item/CS_URS_2023_02/129911121</t>
  </si>
  <si>
    <t>0,5*1,7*2 "D.19.2 Obnova povrchů a stokové sítě - úsek Bezručova - Ruská, zdivo u boku schodiště; šířka x plocha v řezu x oba boky</t>
  </si>
  <si>
    <t>-1034233649</t>
  </si>
  <si>
    <t>3,6*1,5*1,4 "D.19.2 Obnova stokové sítě - úsek Bezručova - Ruská, napojení lapače splavenin do koryta u BD Ruská 699/38; délka x hloubka x šířka</t>
  </si>
  <si>
    <t>2,9*1,5*1,4 "D.19.2 Obnova stokové sítě - úsek Bezručova - Ruská, napojení lapače splavenin do šachty (dno 129,68 - poklop 131,84); dl.x hl. x š.</t>
  </si>
  <si>
    <t>3,7*1,5*1,4 "D.19.2 Obnova stokové sítě - úsek Bezručova - Ruská, napojení lapače splavenin do šachty (dno 129,84 - poklop 131,75); dl.x hl. x š.</t>
  </si>
  <si>
    <t>7,3*1,5*1,4 "D.19.2 Obnova stokové sítě - úsek Bezručova - Ruská, napojení lapače splavenin do šachty (dno 129,95 - poklop 132,05); dl.x hl. x š.</t>
  </si>
  <si>
    <t>9,2*1,5*1,4 "D.19.2 Obnova stokové sítě - úsek Bezručova - Ruská, napojení lapače splavenin do koryta u kina; délka x hloubka x šířka; dl.x hl. x š.</t>
  </si>
  <si>
    <t>3*1,5*1,4 "D.19.2 Obnova stokové sítě - úsek Bezručova - Ruská, napojení lapače splavenin do koryta u kina; délka x hloubka x šířka; dl.x hl. x š.</t>
  </si>
  <si>
    <t>6,9*1,5*1,4 "D.19.2 Obnova stokové sítě - úsek Bezručova - Ruská, napojení lapače splavenin do koryta u kina; délka x hloubka x šířka; dl.x hl. x š.</t>
  </si>
  <si>
    <t>3,6*1,5*1,4 "D.19.2 Obnova stokové sítě - úsek Bezručova - Ruská, napojení lapače splavenin do koryta u kina; délka x hloubka x šířka; dl.x hl. x š.</t>
  </si>
  <si>
    <t>13*1,5*1,4 "D.19.2 Obnova povrchů a stokové sítě - úsek Bezručova - Ruská, potrubí od šachty (dno 129,95 - poklop 132,05); dl.x hl. x š.</t>
  </si>
  <si>
    <t>4,2*1,5*1,4 "D.19.2 Obnova povrchů a stokové sítě - úsek Bezručova - Ruská, potrubí od šachty (dno 129,84 - poklop 131,75); dl.x hl. x š.</t>
  </si>
  <si>
    <t>4,2*1,5*1,4 "D.19.2 Obnova povrchů a stokové sítě - úsek Bezručova - Ruská, potrubí od šachty (dno 130,00 - poklop 131,77); dl.x hl. x š.</t>
  </si>
  <si>
    <t>2,2*1,5*1,4 "D.19.2 Obnova povrchů a stokové sítě - úsek Bezručova - Ruská, potrubí od šachty (dno 130,00 - poklop 131,77); dl.x hl. x š.</t>
  </si>
  <si>
    <t>7,9*1,5*1,4 "D.19.2 Obnova povrchů a stokové sítě - úsek Bezručova - Ruská, potrubí od šachty (dno 129,77 - poklop 131,75); dl.x hl. x š.</t>
  </si>
  <si>
    <t>3,7*1,5*1,4 "D.19.2 Obnova povrchů a stokové sítě - úsek Bezručova - Ruská, potrubí od šachty (dno 129,68 - poklop 131,84); dl.x hl. x š.</t>
  </si>
  <si>
    <t xml:space="preserve">3*1,5*1,5 "D.19.2 Obnova povrchů a stokové sítě - úsek Bezručova - Ruská - ruční výkop vedení  CETIN a VODAFONE u zdi ve dvoře; délka x hl. x š.</t>
  </si>
  <si>
    <t>1426136530</t>
  </si>
  <si>
    <t>3,6*1,5*2 "D.19.2 Obnova stokové sítě - úsek Bezručova - Ruská, napojení lapače splavenin do koryta u BD Ruská 699/38; délka x hloubka x obě strany</t>
  </si>
  <si>
    <t>2,9*1,5*2 "D.19.2 Obnova stokové sítě - úsek Bezručova - Ruská, napojení lapače splavenin do šachty (dno 129,68 - poklop 131,84); dl.x hl. x obě stran</t>
  </si>
  <si>
    <t>3,7*1,5*2 "D.19.2 Obnova stokové sítě - úsek Bezručova - Ruská, napojení lapače splavenin do šachty (dno 129,84 - poklop 131,75); dl.x hl. x obě stran</t>
  </si>
  <si>
    <t>7,3*1,5*2 "D.19.2 Obnova stokové sítě - úsek Bezručova - Ruská, napojení lapače splavenin do šachty (dno 129,95 - poklop 132,05); dl.x hl. x obě stran</t>
  </si>
  <si>
    <t>9,2*1,5*2 "D.19.2 Obnova stokové sítě - úsek Bezručova - Ruská, napojení lapače splavenin do koryta u kina; délka x hloubka x šířka; dl.x hl. x obě st</t>
  </si>
  <si>
    <t>3*1,5*2 "D.19.2 Obnova stokové sítě - úsek Bezručova - Ruská, napojení lapače splavenin do koryta u kina; délka x hloubka x šířka; dl.x hl. x obě stra</t>
  </si>
  <si>
    <t>6,9*1,5*2 "D.19.2 Obnova stokové sítě - úsek Bezručova - Ruská, napojení lapače splavenin do koryta u kina; délka x hloubka x šířka; dl.x hl. x obě st</t>
  </si>
  <si>
    <t>3,6*1,5*2 "D.19.2 Obnova stokové sítě - úsek Bezručova - Ruská, napojení lapače splavenin do koryta u kina; délka x hloubka x šířka; dl.x hl. x obě st</t>
  </si>
  <si>
    <t>13*1,5*2 "D.19.2 Obnova povrchů a stokové sítě - úsek Bezručova - Ruská, potrubí od šachty (dno 129,95 - poklop 132,05); dl.x hl. x obě strany</t>
  </si>
  <si>
    <t>4,2*1,5*2 "D.19.2 Obnova povrchů a stokové sítě - úsek Bezručova - Ruská, potrubí od šachty (dno 129,84 - poklop 131,75); dl.x hl. x obě strany</t>
  </si>
  <si>
    <t>4,2*1,5*2 "D.19.2 Obnova povrchů a stokové sítě - úsek Bezručova - Ruská, potrubí od šachty (dno 130,00 - poklop 131,77); dl.x hl. x obě strany</t>
  </si>
  <si>
    <t>2,2*1,5*2 "D.19.2 Obnova povrchů a stokové sítě - úsek Bezručova - Ruská, potrubí od šachty (dno 130,00 - poklop 131,77); dl.x hl. x obě strany</t>
  </si>
  <si>
    <t>7,9*1,5*2 "D.19.2 Obnova povrchů a stokové sítě - úsek Bezručova - Ruská, potrubí od šachty (dno 129,77 - poklop 131,75); dl.x hl. x obě strany</t>
  </si>
  <si>
    <t>3,7*1,5*2 "D.19.2 Obnova povrchů a stokové sítě - úsek Bezručova - Ruská, potrubí od šachty (dno 129,68 - poklop 131,84); dl.x hl. x obě strany</t>
  </si>
  <si>
    <t xml:space="preserve">3*1,5*2 "D.19.2 Obnova povrchů a stokové sítě - úsek Bezručova - Ruská - ruční výkop vedení  CETIN a VODAFONE u zdi ve dvoře; délka x hl. x obě strany</t>
  </si>
  <si>
    <t>1098415052</t>
  </si>
  <si>
    <t>1730281038</t>
  </si>
  <si>
    <t>1959201201</t>
  </si>
  <si>
    <t>907326229</t>
  </si>
  <si>
    <t>2*((68+23,5)*0,1) "D.19.2 Obnova povrchů a stokové sítě - sejmutí stávající travnaté plochy, odvoz na deponii a zpět; plocha dle CAD x tloušťka</t>
  </si>
  <si>
    <t>1872744206</t>
  </si>
  <si>
    <t>(68+23,5)*0,1 "D.19.2 Obnova povrchů a stokové sítě - sejmutí stávající travnaté plochy, nakládání na deponii; plocha dle CAD x tloušťka</t>
  </si>
  <si>
    <t>-1981320571</t>
  </si>
  <si>
    <t>3,6*1,0*1,4 "D.19.2 Obnova stokové sítě - úsek Bezručova - Ruská, zásyp lapače splavenin do koryta u BD Ruská 699/38; délka x hloubka x šířka</t>
  </si>
  <si>
    <t>2,9*1,0*1,4 "D.19.2 Obnova stokové sítě - úsek Bezručova - Ruská, zásyp lapače splavenin do šachty (dno 129,68 - poklop 131,84); dl.x hl. x š.</t>
  </si>
  <si>
    <t>3,7*1,0*1,4 "D.19.2 Obnova stokové sítě - úsek Bezručova - Ruská, zásyp lapače splavenin do šachty (dno 129,84 - poklop 131,75); dl.x hl. x š.</t>
  </si>
  <si>
    <t>7,3*1,0*1,4 "D.19.2 Obnova stokové sítě - úsek Bezručova - Ruská, zásyp lapače splavenin do šachty (dno 129,95 - poklop 132,05); dl.x hl. x š.</t>
  </si>
  <si>
    <t>9,2*1,0*1,4 "D.19.2 Obnova stokové sítě - úsek Bezručova - Ruská, zásyp lapače splavenin do koryta u kina; délka x hloubka x šířka; dl.x hl. x š.</t>
  </si>
  <si>
    <t>3*1,0*1,4 "D.19.2 Obnova stokové sítě - úsek Bezručova - Ruská, zásyp lapače splavenin do koryta u kina; délka x hloubka x šířka; dl.x hl. x š.</t>
  </si>
  <si>
    <t>6,9*1,0*1,4 "D.19.2 Obnova stokové sítě - úsek Bezručova - Ruská, zásyp lapače splavenin do koryta u kina; délka x hloubka x šířka; dl.x hl. x š.</t>
  </si>
  <si>
    <t>3,6*1,0*1,4 "D.19.2 Obnova stokové sítě - úsek Bezručova - Ruská, zásyp lapače splavenin do koryta u kina; délka x hloubka x šířka; dl.x hl. x š.</t>
  </si>
  <si>
    <t>13*1,0*1,4 "D.19.2 Obnova povrchů a stokové sítě - úsek Bezručova - Ruská, zásyp potrubí od šachty (dno 129,95 - poklop 132,05); dl.x hl. x š.</t>
  </si>
  <si>
    <t>4,2*1,0*1,4 "D.19.2 Obnova povrchů a stokové sítě - úsek Bezručova - Ruská, zásyp potrubí od šachty (dno 129,84 - poklop 131,75); dl.x hl. x š.</t>
  </si>
  <si>
    <t>4,2*1,0*1,4 "D.19.2 Obnova povrchů a stokové sítě - úsek Bezručova - Ruská, zásyp potrubí od šachty (dno 130,00 - poklop 131,77); dl.x hl. x š.</t>
  </si>
  <si>
    <t>2,2*1,0*1,4 "D.19.2 Obnova povrchů a stokové sítě - úsek Bezručova - Ruská, zásyp potrubí od šachty (dno 130,00 - poklop 131,77); dl.x hl. x š.</t>
  </si>
  <si>
    <t>7,9*1,0*1,4 "D.19.2 Obnova povrchů a stokové sítě - úsek Bezručova - Ruská, zásyp potrubí od šachty (dno 129,77 - poklop 131,75); dl.x hl. x š.</t>
  </si>
  <si>
    <t>3,7*1,0*1,4 "D.19.2 Obnova povrchů a stokové sítě - úsek Bezručova - Ruská, zásyp potrubí od šachty (dno 129,68 - poklop 131,84); dl.x hl. x š.</t>
  </si>
  <si>
    <t xml:space="preserve">3*1,5*1,5 "D.19.2 Obnova povrchů a stokové sítě - úsek Bezručova - Ruská - ruční zásyp vedení  CETIN a VODAFONE u zdi ve dvoře; délka x hl. x š.</t>
  </si>
  <si>
    <t>1260149765</t>
  </si>
  <si>
    <t>3,6*1,0*1,4*1,8 "D.19.2 Obnova stokové sítě - úsek Bezručova - Ruská, zásyp lapače splavenin do koryta u BD Ruská 699/38; délka x hloubka x šířka</t>
  </si>
  <si>
    <t>2,9*1,0*1,4*1,8 "D.19.2 Obnova stokové sítě - úsek Bezručova - Ruská, zásyp lapače splavenin do šachty (dno 129,68 - poklop 131,84); dl.x hl. x š.</t>
  </si>
  <si>
    <t>3,7*1,0*1,4*1,8 "D.19.2 Obnova stokové sítě - úsek Bezručova - Ruská, zásyp lapače splavenin do šachty (dno 129,84 - poklop 131,75); dl.x hl. x š.</t>
  </si>
  <si>
    <t>7,3*1,0*1,4*1,8 "D.19.2 Obnova stokové sítě - úsek Bezručova - Ruská, zásyp lapače splavenin do šachty (dno 129,95 - poklop 132,05); dl.x hl. x š.</t>
  </si>
  <si>
    <t>9,2*1,0*1,4*1,8 "D.19.2 Obnova stokové sítě - úsek Bezručova - Ruská, zásyp lapače splavenin do koryta u kina; délka x hloubka x šířka; dl.x hl. x š.</t>
  </si>
  <si>
    <t>3*1,0*1,4*1,8 "D.19.2 Obnova stokové sítě - úsek Bezručova - Ruská, zásyp lapače splavenin do koryta u kina; délka x hloubka x šířka; dl.x hl. x š.</t>
  </si>
  <si>
    <t>6,9*1,0*1,4*1,8 "D.19.2 Obnova stokové sítě - úsek Bezručova - Ruská, zásyp lapače splavenin do koryta u kina; délka x hloubka x šířka; dl.x hl. x š.</t>
  </si>
  <si>
    <t>3,6*1,0*1,4*1,8 "D.19.2 Obnova stokové sítě - úsek Bezručova - Ruská, zásyp lapače splavenin do koryta u kina; délka x hloubka x šířka; dl.x hl. x š.</t>
  </si>
  <si>
    <t>13*1,0*1,4*1,8 "D.19.2 Obnova povrchů a stokové sítě - úsek Bezručova - Ruská, zásyp potrubí od šachty (dno 129,95 - poklop 132,05); dl.x hl. x š.</t>
  </si>
  <si>
    <t>4,2*1,0*1,4*1,8 "D.19.2 Obnova povrchů a stokové sítě - úsek Bezručova - Ruská, zásyp potrubí od šachty (dno 129,84 - poklop 131,75); dl.x hl. x š.</t>
  </si>
  <si>
    <t>4,2*1,0*1,4*1,8 "D.19.2 Obnova povrchů a stokové sítě - úsek Bezručova - Ruská, zásyp potrubí od šachty (dno 130,00 - poklop 131,77); dl.x hl. x š.</t>
  </si>
  <si>
    <t>2,2*1,0*1,4*1,8 "D.19.2 Obnova povrchů a stokové sítě - úsek Bezručova - Ruská, zásyp potrubí od šachty (dno 130,00 - poklop 131,77); dl.x hl. x š.</t>
  </si>
  <si>
    <t>7,9*1,0*1,4*1,8 "D.19.2 Obnova povrchů a stokové sítě - úsek Bezručova - Ruská, zásyp potrubí od šachty (dno 129,77 - poklop 131,75); dl.x hl. x š.</t>
  </si>
  <si>
    <t>3,7*1,0*1,4*1,8 "D.19.2 Obnova povrchů a stokové sítě - úsek Bezručova - Ruská, zásyp potrubí od šachty (dno 129,68 - poklop 131,84); dl.x hl. x š.</t>
  </si>
  <si>
    <t>931960418</t>
  </si>
  <si>
    <t>3,6*0,65*1,4 "D.19.2 Obnova stokové sítě - úsek Bezručova - Ruská, obsyp lapače splavenin do koryta u BD Ruská 699/38; délka x hloubka x šířka</t>
  </si>
  <si>
    <t>2,9*0,65*1,4 "D.19.2 Obnova stokové sítě - úsek Bezručova - Ruská, obsyp lapače splavenin do šachty (dno 129,68 - poklop 131,84); dl.x hl. x š.</t>
  </si>
  <si>
    <t>3,7*0,65*1,4 "D.19.2 Obnova stokové sítě - úsek Bezručova - Ruská, obsyp lapače splavenin do šachty (dno 129,84 - poklop 131,75); dl.x hl. x š.</t>
  </si>
  <si>
    <t>7,3*0,65*1,4 "D.19.2 Obnova stokové sítě - úsek Bezručova - Ruská, obsyp lapače splavenin do šachty (dno 129,95 - poklop 132,05); dl.x hl. x š.</t>
  </si>
  <si>
    <t>9,2*0,65*1,4 "D.19.2 Obnova stokové sítě - úsek Bezručova - Ruská, obsyp lapače splavenin do koryta u kina; délka x hloubka x šířka; dl.x hl. x š.</t>
  </si>
  <si>
    <t>3*0,65*1,4 "D.19.2 Obnova stokové sítě - úsek Bezručova - Ruská, obsyp lapače splavenin do koryta u kina; délka x hloubka x šířka; dl.x hl. x š.</t>
  </si>
  <si>
    <t>6,9*0,65*1,4 "D.19.2 Obnova stokové sítě - úsek Bezručova - Ruská, obsyp lapače splavenin do koryta u kina; délka x hloubka x šířka; dl.x hl. x š.</t>
  </si>
  <si>
    <t>3,6*0,65*1,4 "D.19.2 Obnova stokové sítě - úsek Bezručova - Ruská, obsyp lapače splavenin do koryta u kina; délka x hloubka x šířka; dl.x hl. x š.</t>
  </si>
  <si>
    <t>13*0,65*1,4 "D.19.2 Obnova povrchů a stokové sítě - úsek Bezručova - Ruská, obsyp potrubí od šachty (dno 129,95 - poklop 132,05); dl.x hl. x š.</t>
  </si>
  <si>
    <t>4,2*0,65*1,4 "D.19.2 Obnova povrchů a stokové sítě - úsek Bezručova - Ruská, obsyp potrubí od šachty (dno 129,84 - poklop 131,75); dl.x hl. x š.</t>
  </si>
  <si>
    <t>4,2*0,65*1,4 "D.19.2 Obnova povrchů a stokové sítě - úsek Bezručova - Ruská, obsyp potrubí od šachty (dno 130,00 - poklop 131,77); dl.x hl. x š.</t>
  </si>
  <si>
    <t>2,2*0,65*1,4 "D.19.2 Obnova povrchů a stokové sítě - úsek Bezručova - Ruská, obsyp potrubí od šachty (dno 130,00 - poklop 131,77); dl.x hl. x š.</t>
  </si>
  <si>
    <t>7,9*0,65*1,4 "D.19.2 Obnova povrchů a stokové sítě - úsek Bezručova - Ruská, obsyp potrubí od šachty (dno 129,77 - poklop 131,75); dl.x hl. x š.</t>
  </si>
  <si>
    <t>3,7*0,65*1,4 "D.19.2 Obnova povrchů a stokové sítě - úsek Bezručova - Ruská, obsyp potrubí od šachty (dno 129,68 - poklop 131,84); dl.x hl. x š.</t>
  </si>
  <si>
    <t>2023466747</t>
  </si>
  <si>
    <t>3,6*0,65*1,4*1,8 "D.19.2 Obnova stokové sítě - úsek Bezručova - Ruská, obsyp lapače splavenin do koryta u BD Ruská 699/38; délka x hloubka x šířka</t>
  </si>
  <si>
    <t>2,9*0,65*1,4*1,8 "D.19.2 Obnova stokové sítě - úsek Bezručova - Ruská, obsyp lapače splavenin do šachty (dno 129,68 - poklop 131,84); dl.x hl. x š.</t>
  </si>
  <si>
    <t>3,7*0,65*1,4*1,8 "D.19.2 Obnova stokové sítě - úsek Bezručova - Ruská, obsyp lapače splavenin do šachty (dno 129,84 - poklop 131,75); dl.x hl. x š.</t>
  </si>
  <si>
    <t>7,3*0,65*1,4*1,8 "D.19.2 Obnova stokové sítě - úsek Bezručova - Ruská, obsyp lapače splavenin do šachty (dno 129,95 - poklop 132,05); dl.x hl. x š.</t>
  </si>
  <si>
    <t>9,2*0,65*1,4*1,8 "D.19.2 Obnova stokové sítě - úsek Bezručova - Ruská, obsyp lapače splavenin do koryta u kina; délka x hloubka x šířka; dl.x hl. x š.</t>
  </si>
  <si>
    <t>3*0,65*1,4*1,8 "D.19.2 Obnova stokové sítě - úsek Bezručova - Ruská, obsyp lapače splavenin do koryta u kina; délka x hloubka x šířka; dl.x hl. x š.</t>
  </si>
  <si>
    <t>6,9*0,65*1,4*1,8 "D.19.2 Obnova stokové sítě - úsek Bezručova - Ruská, obsyp lapače splavenin do koryta u kina; délka x hloubka x šířka; dl.x hl. x š.</t>
  </si>
  <si>
    <t>3,6*0,65*1,4*1,8 "D.19.2 Obnova stokové sítě - úsek Bezručova - Ruská, obsyp lapače splavenin do koryta u kina; délka x hloubka x šířka; dl.x hl. x š.</t>
  </si>
  <si>
    <t>13*0,65*1,4*1,8 "D.19.2 Obnova povrchů a stokové sítě - úsek Bezručova - Ruská, obsyp potrubí od šachty (dno 129,95 - poklop 132,05); dl.x hl. x š.</t>
  </si>
  <si>
    <t>4,2*0,65*1,4*1,8 "D.19.2 Obnova povrchů a stokové sítě - úsek Bezručova - Ruská, obsyp potrubí od šachty (dno 129,84 - poklop 131,75); dl.x hl. x š.</t>
  </si>
  <si>
    <t>4,2*0,65*1,4*1,8 "D.19.2 Obnova povrchů a stokové sítě - úsek Bezručova - Ruská, obsyp potrubí od šachty (dno 130,00 - poklop 131,77); dl.x hl. x š.</t>
  </si>
  <si>
    <t>2,2*0,65*1,4*1,8 "D.19.2 Obnova povrchů a stokové sítě - úsek Bezručova - Ruská, obsyp potrubí od šachty (dno 130,00 - poklop 131,77); dl.x hl. x š.</t>
  </si>
  <si>
    <t>7,9*0,65*1,4*1,8 "D.19.2 Obnova povrchů a stokové sítě - úsek Bezručova - Ruská, obsyp potrubí od šachty (dno 129,77 - poklop 131,75); dl.x hl. x š.</t>
  </si>
  <si>
    <t>3,7*0,65*1,4*1,8 "D.19.2 Obnova povrchů a stokové sítě - úsek Bezručova - Ruská, obsyp potrubí od šachty (dno 129,68 - poklop 131,84); dl.x hl. x š.</t>
  </si>
  <si>
    <t>-527822736</t>
  </si>
  <si>
    <t>68+23,5 "D.19.2 Obnova povrchů a stokové sítě - obnova stávající travnaté plochy; plocha dle CAD</t>
  </si>
  <si>
    <t>-101952583</t>
  </si>
  <si>
    <t>-1884399073</t>
  </si>
  <si>
    <t>91,5*0,02 'Přepočtené koeficientem množství</t>
  </si>
  <si>
    <t>-238774088</t>
  </si>
  <si>
    <t>13 "D.19.2 Obnova povrchů a stokové sítě - úsek Bezručova - Ruská, potrubí od šachty (dno 129,95 - poklop 132,05)</t>
  </si>
  <si>
    <t>4,2 "D.19.2 Obnova povrchů a stokové sítě - úsek Bezručova - Ruská, potrubí od šachty (dno 129,84 - poklop 131,75)</t>
  </si>
  <si>
    <t>4,2 "D.19.2 Obnova povrchů a stokové sítě - úsek Bezručova - Ruská, potrubí od šachty (dno 130,00 - poklop 131,77)</t>
  </si>
  <si>
    <t>2,2 "D.19.2 Obnova povrchů a stokové sítě - úsek Bezručova - Ruská, potrubí od šachty (dno 130,00 - poklop 131,77)</t>
  </si>
  <si>
    <t>7,9 "D.19.2 Obnova povrchů a stokové sítě - úsek Bezručova - Ruská, potrubí od šachty (dno 129,77 - poklop 131,75)</t>
  </si>
  <si>
    <t>3,7 "D.19.2 Obnova povrchů a stokové sítě - úsek Bezručova - Ruská, potrubí od šachty (dno 129,68 - poklop 131,84)</t>
  </si>
  <si>
    <t>-768034684</t>
  </si>
  <si>
    <t>434,3*0,25 "D.19.1 Obnova povrchů a stokové sítě - úsek Plzeňská - Bezručova, odstranění stávajícího podkladu; plocha dle CAD x tloušťka</t>
  </si>
  <si>
    <t>271562211</t>
  </si>
  <si>
    <t>Podsyp pod základové konstrukce se zhutněním a urovnáním povrchu z kameniva drobného, frakce 0 - 4 mm</t>
  </si>
  <si>
    <t>708196093</t>
  </si>
  <si>
    <t>https://podminky.urs.cz/item/CS_URS_2023_02/271562211</t>
  </si>
  <si>
    <t>3,2*1,3*0,1 "D.19.2 Obnova povrchů a stokové sítě - úsek Bezručova - Ruská, písčitý podsyp schodiště na ulici Ruská; délka x šířka x tloušťka</t>
  </si>
  <si>
    <t>1714758798</t>
  </si>
  <si>
    <t>0,7*0,4*7,7 "D.19.2 Obnova povrchů a stokové sítě - úsek Bezručova - Ruská, základové zdivo k vyrovnání teréního rozdílu; šířka x výška x délka</t>
  </si>
  <si>
    <t>0,6*2,1 "D.19.2 Obnova povrchů a stokové sítě - úsek Bezručova - Ruská, základové zdivo u boku schodiště; šířka x plocha v řezu</t>
  </si>
  <si>
    <t>-113517319</t>
  </si>
  <si>
    <t>274322511</t>
  </si>
  <si>
    <t>Základy z betonu železového (bez výztuže) pasy z betonu se zvýšenými nároky na prostředí tř. C 25/30</t>
  </si>
  <si>
    <t>1509369769</t>
  </si>
  <si>
    <t>https://podminky.urs.cz/item/CS_URS_2023_02/274322511</t>
  </si>
  <si>
    <t>3,2*0,3 "D.19.2 Obnova povrchů a stokové sítě - úsek Bezručova - Ruská, schodiště na ulici Ruská; délka x plocha v řezu</t>
  </si>
  <si>
    <t>274351121</t>
  </si>
  <si>
    <t>Bednění základů pasů rovné zřízení</t>
  </si>
  <si>
    <t>235307747</t>
  </si>
  <si>
    <t>https://podminky.urs.cz/item/CS_URS_2023_02/274351121</t>
  </si>
  <si>
    <t>3,2*(4,5+0,15+0,2)+0,3 "D.19.2 Obnova povrchů a stokové sítě - úsek Bezručova - Ruská, schodiště na ulici Ruská; délka x výšky + čelo</t>
  </si>
  <si>
    <t>274351122</t>
  </si>
  <si>
    <t>Bednění základů pasů rovné odstranění</t>
  </si>
  <si>
    <t>26055976</t>
  </si>
  <si>
    <t>https://podminky.urs.cz/item/CS_URS_2023_02/274351122</t>
  </si>
  <si>
    <t>274362021</t>
  </si>
  <si>
    <t>Výztuž základů pasů ze svařovaných sítí z drátů typu KARI</t>
  </si>
  <si>
    <t>-1784239</t>
  </si>
  <si>
    <t>https://podminky.urs.cz/item/CS_URS_2023_02/274362021</t>
  </si>
  <si>
    <t>0,0363 "D.19.2 Obnova povrchů a stokové sítě - úsek Bezručova - Ruská, výztuž schodiště na ulici Ruská</t>
  </si>
  <si>
    <t>1501586290</t>
  </si>
  <si>
    <t>0,5*0,6*7 "D.19.2 Obnova povrchů a stokové sítě - úsek Bezručova - Ruská, nadzákladové zdivo k vyrovnání teréního rozdílu; šířka x výška x délka</t>
  </si>
  <si>
    <t>0,6*1,7 "D.19.2 Obnova povrchů a stokové sítě - úsek Bezručova - Ruská, nadzákladové zdivo u boku schodiště; šířka x plocha v řezu</t>
  </si>
  <si>
    <t>434313115</t>
  </si>
  <si>
    <t>Schody z vibrolisovaných prefabrikátů na cementovou maltu, s vyspárováním se zřízením podkladních stupňů z betonu tř. C 20/25</t>
  </si>
  <si>
    <t>-1375614127</t>
  </si>
  <si>
    <t>https://podminky.urs.cz/item/CS_URS_2023_02/434313115</t>
  </si>
  <si>
    <t>2*3,2 "D.19.2 Obnova povrchů a stokové sítě - úsek Bezručova - Ruská, schodiště na ulici Ruská; počet x délka</t>
  </si>
  <si>
    <t>-757685753</t>
  </si>
  <si>
    <t>0,55*65,5 "D.19.2 Obnova povrchů a stokové sítě - úsek Bezručova - Ruská, lože pro přídlažbu; šířka x délka</t>
  </si>
  <si>
    <t>797873868</t>
  </si>
  <si>
    <t>3,6*0,2*1,4 "D.19.2 Obnova stokové sítě - úsek Bezručova - Ruská, podsyp lapače splavenin do koryta u BD Ruská 699/38; délka x hloubka x šířka</t>
  </si>
  <si>
    <t>2,9*0,2*1,4 "D.19.2 Obnova stokové sítě - úsek Bezručova - Ruská, podsyp lapače splavenin do šachty (dno 129,68 - poklop 131,84); dl.x hl. x š.</t>
  </si>
  <si>
    <t>3,7*0,2*1,4 "D.19.2 Obnova stokové sítě - úsek Bezručova - Ruská, podsyp lapače splavenin do šachty (dno 129,84 - poklop 131,75); dl.x hl. x š.</t>
  </si>
  <si>
    <t>7,3*0,2*1,4 "D.19.2 Obnova stokové sítě - úsek Bezručova - Ruská, podsyp lapače splavenin do šachty (dno 129,95 - poklop 132,05); dl.x hl. x š.</t>
  </si>
  <si>
    <t>9,2*0,2*1,4 "D.19.2 Obnova stokové sítě - úsek Bezručova - Ruská, podsyp lapače splavenin do koryta u kina; délka x hloubka x šířka; dl.x hl. x š.</t>
  </si>
  <si>
    <t>3*0,2*1,4 "D.19.2 Obnova stokové sítě - úsek Bezručova - Ruská, podsyp lapače splavenin do koryta u kina; délka x hloubka x šířka; dl.x hl. x š.</t>
  </si>
  <si>
    <t>6,9*0,2*1,4 "D.19.2 Obnova stokové sítě - úsek Bezručova - Ruská, podsyp lapače splavenin do koryta u kina; délka x hloubka x šířka; dl.x hl. x š.</t>
  </si>
  <si>
    <t>3,6*0,2*1,4 "D.19.2 Obnova stokové sítě - úsek Bezručova - Ruská, podsyp lapače splavenin do koryta u kina; délka x hloubka x šířka; dl.x hl. x š.</t>
  </si>
  <si>
    <t>13*0,2*1,4 "D.19.2 Obnova povrchů a stokové sítě - úsek Bezručova - Ruská, podsyp potrubí od šachty (dno 129,95 - poklop 132,05); dl.x hl. x š.</t>
  </si>
  <si>
    <t>4,2*0,2*1,4 "D.19.2 Obnova povrchů a stokové sítě - úsek Bezručova - Ruská, podsyp potrubí od šachty (dno 129,84 - poklop 131,75); dl.x hl. x š.</t>
  </si>
  <si>
    <t>4,2*0,2*1,4 "D.19.2 Obnova povrchů a stokové sítě - úsek Bezručova - Ruská, podsyp potrubí od šachty (dno 130,00 - poklop 131,77); dl.x hl. x š.</t>
  </si>
  <si>
    <t>2,2*0,2*1,4 "D.19.2 Obnova povrchů a stokové sítě - úsek Bezručova - Ruská, podsyp potrubí od šachty (dno 130,00 - poklop 131,77); dl.x hl. x š.</t>
  </si>
  <si>
    <t>7,9*0,2*1,4 "D.19.2 Obnova povrchů a stokové sítě - úsek Bezručova - Ruská, podsyp potrubí od šachty (dno 129,77 - poklop 131,75); dl.x hl. x š.</t>
  </si>
  <si>
    <t>3,7*0,2*1,4 "D.19.2 Obnova povrchů a stokové sítě - úsek Bezručova - Ruská, podsyp potrubí od šachty (dno 129,68 - poklop 131,84); dl.x hl. x š.</t>
  </si>
  <si>
    <t>226102035</t>
  </si>
  <si>
    <t>0,8*65,5 "D.19.2 Obnova povrchů a stokové sítě - úsek Bezručova - Ruská, podsyp pod přídlažbu; šířka x délka</t>
  </si>
  <si>
    <t>-163281227</t>
  </si>
  <si>
    <t>13*0,15*1,4 "D.19.2 Obnova povrchů a stokové sítě - úsek Bezručova - Ruská, drén potrubí od šachty (dno 129,95 - poklop 132,05); dl.x hl. x š.</t>
  </si>
  <si>
    <t>4,2*0,15*1,4 "D.19.2 Obnova povrchů a stokové sítě - úsek Bezručova - Ruská, drén potrubí od šachty (dno 129,84 - poklop 131,75); dl.x hl. x š.</t>
  </si>
  <si>
    <t>4,2*0,15*1,4 "D.19.2 Obnova povrchů a stokové sítě - úsek Bezručova - Ruská, drén potrubí od šachty (dno 130,00 - poklop 131,77); dl.x hl. x š.</t>
  </si>
  <si>
    <t>2,2*0,15*1,4 "D.19.2 Obnova povrchů a stokové sítě - úsek Bezručova - Ruská, drén potrubí od šachty (dno 130,00 - poklop 131,77); dl.x hl. x š.</t>
  </si>
  <si>
    <t>7,9*0,15*1,4 "D.19.2 Obnova povrchů a stokové sítě - úsek Bezručova - Ruská, drén potrubí od šachty (dno 129,77 - poklop 131,75); dl.x hl. x š.</t>
  </si>
  <si>
    <t>3,7*0,15*1,4 "D.19.2 Obnova povrchů a stokové sítě - úsek Bezručova - Ruská, drén potrubí od šachty (dno 129,68 - poklop 131,84); dl.x hl. x š.</t>
  </si>
  <si>
    <t>-323603564</t>
  </si>
  <si>
    <t>(0,05+0,13)*7,7 "D.19.2 Obnova povrchů a stokové sítě - úsek Bezručova - Ruská, zásyp ŠDb před a za zdí; plocha v řezu x délka</t>
  </si>
  <si>
    <t>-694127194</t>
  </si>
  <si>
    <t>0,9*7,7*0,1 "D.19.2 Obnova povrchů a stokové sítě - úsek Bezručova - Ruská, ŠP podsyp fr. 0-16 tl. 100 mm pod zdivo; šířka x délka x tloušťka</t>
  </si>
  <si>
    <t>-85920747</t>
  </si>
  <si>
    <t>-2039835473</t>
  </si>
  <si>
    <t>434,3 "D.19.2 Obnova povrchů a stokové sítě - úsek Bezručova - Ruská, obnova stávajícího podkladu; plocha dle CAD</t>
  </si>
  <si>
    <t>-1520797892</t>
  </si>
  <si>
    <t>434,3 "D.19.2 Obnova povrchů a stokové sítě - úsek Bezručova - Ruská, obnova stávajícího krytu; plocha dle CAD</t>
  </si>
  <si>
    <t>82336712</t>
  </si>
  <si>
    <t>-258409986</t>
  </si>
  <si>
    <t>-2099792890</t>
  </si>
  <si>
    <t>-490256093</t>
  </si>
  <si>
    <t>0,36*65,5 "D.19.2 Obnova povrchů a stokové sítě - úsek Bezručova - Ruská, přídlažba; šířka x délka</t>
  </si>
  <si>
    <t>-494126305</t>
  </si>
  <si>
    <t>596811120</t>
  </si>
  <si>
    <t>Kladení dlažby z betonových nebo kameninových dlaždic komunikací pro pěší s vyplněním spár a se smetením přebytečného materiálu na vzdálenost do 3 m s ložem z kameniva těženého tl. do 30 mm velikosti dlaždic do 0,09 m2 (bez zámku), pro plochy do 50 m2</t>
  </si>
  <si>
    <t>-152788149</t>
  </si>
  <si>
    <t>https://podminky.urs.cz/item/CS_URS_2023_02/596811120</t>
  </si>
  <si>
    <t>Poznámka k položce:_x000d_
- využití rozebrané dlažby</t>
  </si>
  <si>
    <t>-1880766528</t>
  </si>
  <si>
    <t>1692447230</t>
  </si>
  <si>
    <t>-682798084</t>
  </si>
  <si>
    <t>1293713346</t>
  </si>
  <si>
    <t>3,6+0,5 "D.19.2 Obnova povrchů a stokové sítě - úsek Bezručova - Ruská, napojení lapače splavenin do koryta u BD Ruská 699/38</t>
  </si>
  <si>
    <t>2,9+2 "D.19.2 Obnova povrchů a stokové sítě - úsek Bezručova - Ruská, napojení lapače splavenin do šachty (dno 129,68 - poklop 131,84)</t>
  </si>
  <si>
    <t>3,7+2 "D.19.2 Obnova povrchů a stokové sítě - úsek Bezručova - Ruská, napojení lapače splavenin do šachty (dno 129,84 - poklop 131,75)</t>
  </si>
  <si>
    <t>7,3+2 "D.19.2 Obnova povrchů a stokové sítě - úsek Bezručova - Ruská, napojení lapače splavenin do šachty (dno 129,95 - poklop 132,05)</t>
  </si>
  <si>
    <t>9,2+0,5 "D.19.2 Obnova povrchů a stokové sítě - úsek Bezručova - Ruská, napojení lapače splavenin do koryta u kina</t>
  </si>
  <si>
    <t>3+0,5 "D.19.2 Obnova povrchů a stokové sítě - úsek Bezručova - Ruská, napojení lapače splavenin do koryta u kina</t>
  </si>
  <si>
    <t>6,9+0,5 "D.19.2 Obnova povrchů a stokové sítě - úsek Bezručova - Ruská, napojení lapače splavenin do koryta u kina</t>
  </si>
  <si>
    <t>3,6+0,5 "D.19.2 Obnova povrchů a stokové sítě - úsek Bezručova - Ruská, napojení lapače splavenin do koryta u kina</t>
  </si>
  <si>
    <t>-436454113</t>
  </si>
  <si>
    <t>-942224091</t>
  </si>
  <si>
    <t>-138418070</t>
  </si>
  <si>
    <t>937463129</t>
  </si>
  <si>
    <t>3 "D.19.2 Obnova povrchů a stokové sítě - úsek Bezručova - Ruská, napojení na lapač splavenin u BD Ruská 699/38</t>
  </si>
  <si>
    <t>5 "D.19.2 Obnova povrchů a stokové sítě - úsek Bezručova - Ruská, napojení na lapač splavenin u kina</t>
  </si>
  <si>
    <t>2131946058</t>
  </si>
  <si>
    <t>917088526</t>
  </si>
  <si>
    <t>-966795264</t>
  </si>
  <si>
    <t>-3243039</t>
  </si>
  <si>
    <t>614361728</t>
  </si>
  <si>
    <t>-915843234</t>
  </si>
  <si>
    <t>1 "D.19.2 Obnova povrchů a stokové sítě - úsek Bezručova - Ruská, šachta (dno 130,00 - poklop 131,77), zaslepení přítoku do šachty</t>
  </si>
  <si>
    <t>-1040742976</t>
  </si>
  <si>
    <t>-1482387884</t>
  </si>
  <si>
    <t>1959786797</t>
  </si>
  <si>
    <t>1250489705</t>
  </si>
  <si>
    <t>1 "D.19.2 Obnova povrchů a stokové sítě - úsek Bezručova - Ruská, šachta (dno 129,84 - poklop 131,75)</t>
  </si>
  <si>
    <t>1 "D.19.2 Obnova povrchů a stokové sítě - úsek Bezručova - Ruská, šachta (dno 130,00 - poklop 131,77)</t>
  </si>
  <si>
    <t>1 "D.19.2 Obnova povrchů a stokové sítě - úsek Bezručova - Ruská, šachta (dno 129,77 - poklop 131,75)</t>
  </si>
  <si>
    <t>1 "D.19.2 Obnova povrchů a stokové sítě - úsek Bezručova - Ruská, šachta (dno 129,95 - poklop 132,05)</t>
  </si>
  <si>
    <t>1 "D.19.2 Obnova povrchů a stokové sítě - úsek Bezručova - Ruská, šachta (dno 129,68 - poklop 131,84)</t>
  </si>
  <si>
    <t>1357499999</t>
  </si>
  <si>
    <t>-583422776</t>
  </si>
  <si>
    <t>-1845639854</t>
  </si>
  <si>
    <t>-208405775</t>
  </si>
  <si>
    <t>6,5 "D.19.2 Obnova povrchů a stokové sítě - úsek Bezručova - Ruská, šachta (dno 129,84 - poklop 131,75), kalový koš s madlem</t>
  </si>
  <si>
    <t>6,5 "D.19.2 Obnova povrchů a stokové sítě - úsek Bezručova - Ruská, šachta (dno 130,00 - poklop 131,77), kalový koš s madlem</t>
  </si>
  <si>
    <t>6,5 "D.19.2 Obnova povrchů a stokové sítě - úsek Bezručova - Ruská, šachta (dno 129,77 - poklop 131,75), kalový koš s madlem</t>
  </si>
  <si>
    <t>6,5 "D.19.2 Obnova povrchů a stokové sítě - úsek Bezručova - Ruská, šachta (dno 129,95 - poklop 132,05), kalový koš s madlem</t>
  </si>
  <si>
    <t>6,5 "D.19.2 Obnova povrchů a stokové sítě - úsek Bezručova - Ruská, šachta (dno 129,68 - poklop 131,84), kalový koš s madlem</t>
  </si>
  <si>
    <t>-140837841</t>
  </si>
  <si>
    <t>1 "D.19.2 Obnova povrchů a stokové sítě - úsek Bezručova - Ruská, šachta (dno 129,84 - poklop 131,75), kalový koš s madlem</t>
  </si>
  <si>
    <t>1 "D.19.2 Obnova povrchů a stokové sítě - úsek Bezručova - Ruská, šachta (dno 130,00 - poklop 131,77), kalový koš s madlem</t>
  </si>
  <si>
    <t>1 "D.19.2 Obnova povrchů a stokové sítě - úsek Bezručova - Ruská, šachta (dno 129,77 - poklop 131,75), kalový koš s madlem</t>
  </si>
  <si>
    <t>1 "D.19.2 Obnova povrchů a stokové sítě - úsek Bezručova - Ruská, šachta (dno 129,95 - poklop 132,05), kalový koš s madlem</t>
  </si>
  <si>
    <t>1 "D.19.2 Obnova povrchů a stokové sítě - úsek Bezručova - Ruská, šachta (dno 129,68 - poklop 131,84), kalový koš s madlem</t>
  </si>
  <si>
    <t>899914111</t>
  </si>
  <si>
    <t>Montáž ocelové chráničky v otevřeném výkopu vnějšího průměru D 159 x 10 mm</t>
  </si>
  <si>
    <t>788391895</t>
  </si>
  <si>
    <t>https://podminky.urs.cz/item/CS_URS_2023_02/899914111</t>
  </si>
  <si>
    <t xml:space="preserve">1,0 "D.19.2 Obnova povrchů a stokové sítě - úsek Bezručova - Ruská - chránička vedení  CETIN a VODAFONE skrz zeď ve dvoře; délka</t>
  </si>
  <si>
    <t>M140110</t>
  </si>
  <si>
    <t>ocelová chránička DN110</t>
  </si>
  <si>
    <t>-2024684609</t>
  </si>
  <si>
    <t>-1962167212</t>
  </si>
  <si>
    <t>2129967180</t>
  </si>
  <si>
    <t>419144723</t>
  </si>
  <si>
    <t>1 "D.19.2 Obnova povrchů a stokové sítě - úsek Bezručova - Ruská, šachta (dno 129,84 - poklop 131,75), uliční vpusť C250</t>
  </si>
  <si>
    <t>1 "D.19.2 Obnova povrchů a stokové sítě - úsek Bezručova - Ruská, šachta (dno 130,00 - poklop 131,77), uliční vpusť C250</t>
  </si>
  <si>
    <t>1 "D.19.2 Obnova povrchů a stokové sítě - úsek Bezručova - Ruská, šachta (dno 129,77 - poklop 131,75), uliční vpusť C250</t>
  </si>
  <si>
    <t>1 "D.19.2 Obnova povrchů a stokové sítě - úsek Bezručova - Ruská, šachta (dno 129,95 - poklop 132,05), uliční vpusť C250</t>
  </si>
  <si>
    <t>1 "D.19.2 Obnova povrchů a stokové sítě - úsek Bezručova - Ruská, šachta (dno 129,68 - poklop 131,84), uliční vpusť C250</t>
  </si>
  <si>
    <t>-806377917</t>
  </si>
  <si>
    <t>-1302358277</t>
  </si>
  <si>
    <t>-1085284808</t>
  </si>
  <si>
    <t>11 "D.19.2 Obnova povrchů a stokové sítě - úsek Bezručova - Ruská, betonový obrubník okolo kina</t>
  </si>
  <si>
    <t>700318408</t>
  </si>
  <si>
    <t>16,8 "D.19.2 Obnova povrchů a stokové sítě - úsek Bezručova - Ruská, žulový obrubník okolo travního ostrůvku</t>
  </si>
  <si>
    <t>8,4 "D.19.2 Obnova povrchů a stokové sítě - úsek Bezručova - Ruská, žulový obrubník okolo travní plochy</t>
  </si>
  <si>
    <t>5,6 "D.19.2 Obnova povrchů a stokové sítě - úsek Bezručova - Ruská, žulový obrubník okolo travní plochy</t>
  </si>
  <si>
    <t>2,5 "D.19.2 Obnova povrchů a stokové sítě - úsek Bezručova - Ruská, žulový obrubník okolo travní plochy</t>
  </si>
  <si>
    <t>2,5 "D.19.2 Obnova povrchů a stokové sítě - úsek Bezručova - Ruská, žulový obrubník okolo travního ostrůvku</t>
  </si>
  <si>
    <t>4,6 "D.19.2 Obnova povrchů a stokové sítě - úsek Bezručova - Ruská, žulový obrubník okolo travního ostrůvku</t>
  </si>
  <si>
    <t>3 "D.19.2 Obnova povrchů a stokové sítě - úsek Bezručova - Ruská, žulový obrubník okolo travní plochy</t>
  </si>
  <si>
    <t>3,4 "D.19.2 Obnova povrchů a stokové sítě - úsek Bezručova - Ruská, žulový obrubník okolo travní plochy</t>
  </si>
  <si>
    <t>6,9 "D.19.2 Obnova povrchů a stokové sítě - úsek Bezručova - Ruská, žulový obrubník okolo travní plochy</t>
  </si>
  <si>
    <t>859162759</t>
  </si>
  <si>
    <t>-2121210461</t>
  </si>
  <si>
    <t>58380426</t>
  </si>
  <si>
    <t>obrubník kamenný žulový obloukový R 1-3m 200x250mm</t>
  </si>
  <si>
    <t>-921827003</t>
  </si>
  <si>
    <t>58380436</t>
  </si>
  <si>
    <t>obrubník kamenný žulový obloukový R 3-5m 200x250mm</t>
  </si>
  <si>
    <t>-143997099</t>
  </si>
  <si>
    <t>-1580231685</t>
  </si>
  <si>
    <t>1748900748</t>
  </si>
  <si>
    <t>65,5 "D.19.2 Obnova povrchů a stokové sítě - úsek Bezručova - Ruská, asfaltová zálivka podél přídlažby</t>
  </si>
  <si>
    <t>130,2 "D.19.2 Obnova povrchů a stokové sítě - úsek Bezručova - Ruská, asfaltová zálivka podél budov a obrubníku</t>
  </si>
  <si>
    <t>1536644464</t>
  </si>
  <si>
    <t>3 "D.19.2 Obnova povrchů a stokové sítě - úsek Bezručova - Ruská, obnova napojení na stávající kryt komunikace Bezručova</t>
  </si>
  <si>
    <t>1718813065</t>
  </si>
  <si>
    <t>260841199</t>
  </si>
  <si>
    <t>-1368085527</t>
  </si>
  <si>
    <t>2*pi*(0,425/2) "D.19.2 Obnova povrchů a stokové sítě - úsek Bezručova - Ruská, šachta (dno 129,84 - poklop 131,75), uliční vpusť C250, zálivka poklopu</t>
  </si>
  <si>
    <t>2*pi*(0,425/2) "D.19.2 Obnova povrchů a stokové sítě - úsek Bezručova - Ruská, šachta (dno 130,00 - poklop 131,77), uliční vpusť C250, zálivka poklopu</t>
  </si>
  <si>
    <t>2*pi*(0,425/2) "D.19.2 Obnova povrchů a stokové sítě - úsek Bezručova - Ruská, šachta (dno 129,77 - poklop 131,75), uliční vpusť C250, zálivka poklopu</t>
  </si>
  <si>
    <t>2*pi*(0,425/2) "D.19.2 Obnova povrchů a stokové sítě - úsek Bezručova - Ruská, šachta (dno 129,95 - poklop 132,05), uliční vpusť C250, zálivka poklopu</t>
  </si>
  <si>
    <t>2*pi*(0,425/2) "D.19.2 Obnova povrchů a stokové sítě - úsek Bezručova - Ruská, šachta (dno 129,68 - poklop 131,84), uliční vpusť C250, zálivka poklopu</t>
  </si>
  <si>
    <t>-1853868144</t>
  </si>
  <si>
    <t>3,0 "D.19.2 Obnova povrchů a stokové sítě - úsek Bezručova - Ruská, odříznutí stávajícího krytu v napojení na komunikaci Bezručova</t>
  </si>
  <si>
    <t>963022819</t>
  </si>
  <si>
    <t>Bourání kamenných schodišťových stupňů oblých, rovných nebo kosých zhotovených na místě</t>
  </si>
  <si>
    <t>-82975830</t>
  </si>
  <si>
    <t>https://podminky.urs.cz/item/CS_URS_2023_02/963022819</t>
  </si>
  <si>
    <t>2*2,6 "D.19.2 Obnova povrchů a stokové sítě - úsek Bezručova - Ruská, vybourání stávajících stupňů u komunikace Ruská; počet x délka</t>
  </si>
  <si>
    <t>979071121</t>
  </si>
  <si>
    <t>Očištění vybouraných dlažebních kostek od spojovacího materiálu, s uložením očištěných kostek na skládku, s odklizením odpadových hmot na hromady a s odklizením vybouraných kostek na vzdálenost do 3 m drobných, s původním vyplněním spár kamenivem těženým</t>
  </si>
  <si>
    <t>-1152466543</t>
  </si>
  <si>
    <t>https://podminky.urs.cz/item/CS_URS_2023_02/979071121</t>
  </si>
  <si>
    <t>R830397</t>
  </si>
  <si>
    <t>Vybourání stávající stokové sítě v úseku Bezručova - Ruská PB, včetně likvidace vybouraného materiálu</t>
  </si>
  <si>
    <t>1161165153</t>
  </si>
  <si>
    <t>997002511</t>
  </si>
  <si>
    <t>Vodorovné přemístění suti a vybouraných hmot bez naložení, se složením a hrubým urovnáním na vzdálenost do 1 km</t>
  </si>
  <si>
    <t>-415035731</t>
  </si>
  <si>
    <t>https://podminky.urs.cz/item/CS_URS_2023_02/997002511</t>
  </si>
  <si>
    <t>Poznámka k položce:_x000d_
- odvoz demontovaného zábradlí na ZS</t>
  </si>
  <si>
    <t>0,582 "odvoz vybouraných kamenných stupňů na depo města Děčín, hmotnost dle TOv pol. 963022819, sloupec Suť celkem</t>
  </si>
  <si>
    <t>997002519</t>
  </si>
  <si>
    <t>Vodorovné přemístění suti a vybouraných hmot bez naložení, se složením a hrubým urovnáním Příplatek k ceně za každý další i započatý 1 km přes 1 km</t>
  </si>
  <si>
    <t>-1497670663</t>
  </si>
  <si>
    <t>https://podminky.urs.cz/item/CS_URS_2023_02/997002519</t>
  </si>
  <si>
    <t>0,582 "odvoz vybouraných kamenných stupňů na depo města Děčín, hmotnost dle TOV pol. 963022819, sloupec Suť celkem</t>
  </si>
  <si>
    <t>-1254231601</t>
  </si>
  <si>
    <t>0,5*1,7*2*2,5 "D.19.2 Obnova povrchů a stokové sítě - úsek Bezručova - Ruská, zdivo u boku schodiště; šířka x plocha v řezu x oba boky x hmotnost</t>
  </si>
  <si>
    <t>14,166 "likvidace vybouraných obrubníků, hmotnost dle TOV pol. 113202111, sloupec Suť celkem</t>
  </si>
  <si>
    <t>5,669 "likvidace odstraněné stávající dlažby u vjezdu na parc.č. 1198/2, hmotnost dle TOV pol. 113106421, sloupec Suť celkem</t>
  </si>
  <si>
    <t>-1175462355</t>
  </si>
  <si>
    <t>29,967 "likvidace odstraněného krytu, hmotnost dle TOv pol 113154121, sloupec Suť celkem</t>
  </si>
  <si>
    <t>99,889 "likvidace odstraněného krytu, hmotnost dle TOv pol 113154124, sloupec Suť celkem</t>
  </si>
  <si>
    <t>1285732985</t>
  </si>
  <si>
    <t>100</t>
  </si>
  <si>
    <t>825781018</t>
  </si>
  <si>
    <t>101</t>
  </si>
  <si>
    <t>173931142</t>
  </si>
  <si>
    <t>102</t>
  </si>
  <si>
    <t>2139943887</t>
  </si>
  <si>
    <t>103</t>
  </si>
  <si>
    <t>-1082074523</t>
  </si>
  <si>
    <t>104</t>
  </si>
  <si>
    <t>1303896362</t>
  </si>
  <si>
    <t>105</t>
  </si>
  <si>
    <t>445711403</t>
  </si>
  <si>
    <t>94,0 "D.20 Nové zábradlí a veřejné osvětlení - osazení nového zábradlí; délka úseku 94,0 m</t>
  </si>
  <si>
    <t>106</t>
  </si>
  <si>
    <t>1340127203</t>
  </si>
  <si>
    <t>VON.3 - Vedlejší a ostatní náklady (město Děčín)</t>
  </si>
  <si>
    <t>VRN - Vedlejší rozpočtové náklady</t>
  </si>
  <si>
    <t xml:space="preserve">    A 0 - Ostaní náklady spojené s realizací stavby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</si>
  <si>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</si>
  <si>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</si>
  <si>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</si>
  <si>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VRN</t>
  </si>
  <si>
    <t>Vedlejší rozpočtové náklady</t>
  </si>
  <si>
    <t>A 0</t>
  </si>
  <si>
    <t>Ostaní náklady spojené s realizací stavby</t>
  </si>
  <si>
    <t>OST 1</t>
  </si>
  <si>
    <t>Náklady na doplnění Havarijního plánu, který bude předložen městu a vodoprávnímu úřadu</t>
  </si>
  <si>
    <t>kpl</t>
  </si>
  <si>
    <t>-984697193</t>
  </si>
  <si>
    <t>OST 2</t>
  </si>
  <si>
    <t>Náklady na doplnění Povodňového plánu, který bude předložen městu a vodoprávnímu úřadu</t>
  </si>
  <si>
    <t>-1080044318</t>
  </si>
  <si>
    <t>OST 3</t>
  </si>
  <si>
    <t xml:space="preserve">Zpracování technologických postupů a plánů kontrol </t>
  </si>
  <si>
    <t>1245527500</t>
  </si>
  <si>
    <t>OST 4</t>
  </si>
  <si>
    <t>Pasportizace veškerých objektů dotčených stavební činností před zahajením stavby</t>
  </si>
  <si>
    <t>-1951306664</t>
  </si>
  <si>
    <t xml:space="preserve">Poznámka k položce:_x000d_
povině pasportizované objekty:_x000d_
Mosty (mostovky, podpěry) a navazující komunikace v délce 20 m: most v ul. Plzeňská, Bezručova, Ruská_x000d_
Bytové domy (exteriér, interiér): Plzeňská 644/18, Bezručova 215/19, Bezručova 858/18, Bezručova 617/18a,	Ruská 562/40, Ruská 699/38, Podmokelská 1070/24 (Kino Sněžník), Bezručova 233/20, Bezručova 656/21, Plzeňská 760/20_x000d_
Garáže: č.ev. 1696, č.ev. 921, č.ev. 920,č.ev. 919, č.ev. 48, č.ev. 45, č.ev. 43_x000d_
</t>
  </si>
  <si>
    <t>OST 5</t>
  </si>
  <si>
    <t>Vytýčení veškerých inženýrských sítí a dalších případných překážek v prostoru stavby, včetně 3 ks kopaných sond pro odhalení vodovodu</t>
  </si>
  <si>
    <t>607902122</t>
  </si>
  <si>
    <t>OST 6</t>
  </si>
  <si>
    <t>Odlov rybí osádky ČRS</t>
  </si>
  <si>
    <t>-682840738</t>
  </si>
  <si>
    <t>OST 7</t>
  </si>
  <si>
    <t>Fotografická dokumentace veškerých konstrukcí, které budou v průběhu výstavby skryty nebo zakryty</t>
  </si>
  <si>
    <t>1251721264</t>
  </si>
  <si>
    <t xml:space="preserve">Poznámka k položce:_x000d_
-  a všechna další nutné náklady k řádnému a úplnému zhotovení předmětu díla zřejmé ze zadávací dokumentace  </t>
  </si>
  <si>
    <t>OST 8</t>
  </si>
  <si>
    <t>Čištění komunikací a vozidel vyjíždějících ze stavby během výstavby</t>
  </si>
  <si>
    <t>708495938</t>
  </si>
  <si>
    <t>OST 9</t>
  </si>
  <si>
    <t xml:space="preserve">Pasportizace stavbou dotčených ploch a objektů po stavbě </t>
  </si>
  <si>
    <t>-886261646</t>
  </si>
  <si>
    <t>OST 10</t>
  </si>
  <si>
    <t>Dílenská dokumentace</t>
  </si>
  <si>
    <t>926307798</t>
  </si>
  <si>
    <t>OST 11</t>
  </si>
  <si>
    <t>Dokumentace skutečného provedení stavby dle vyhlášky č. 499/2006 Sb., v platném znění, ve trojím vyhotovení - v českém jazyce</t>
  </si>
  <si>
    <t>-1600454665</t>
  </si>
  <si>
    <t xml:space="preserve">Poznámka k položce:_x000d_
-  z toho 2 paré v listinné podobě a 1 paré v digitální verzi v editovatelném tvaru, formátu *.doc, *.xls a *.dwg (WORD, EXCEL a AUTOCAD). _x000d_
- DSPS bude obsahovat kompletní výkresy skutečného provedení a kompletní seznam použitých materiálů. Všechny změny a rozdíly v provedení díla oproti schválené dokumentaci pro provedení stavby odsouhlasené objednatelem stavby a provedené během výstavby budou zhotovitelem ve výkresech v dokumentaci pro provedení stavby po jejich  realizaci jasně a srozumitelně vyznačeny. Výkresy a dokumentace beze změn v provedení, budou opatřeny nad rozpiskou výkresu poznámkou “Beze změn”. Všechny takto postupně odevzdané výkresy skutečného provedení stavby budou opatřeny razítkem a podpisem oprávněné osoby za zhotovitele a zřetelným označením “Výkres skutečného provedení“. _x000d_
</t>
  </si>
  <si>
    <t>R29121101</t>
  </si>
  <si>
    <t>Zřízení a odstranění zpevněných ploch na ZS, včetně uvedení všech dotčených pozemků do původního stavu (ohumusování a osetí), včetně případných oprav komunikace při jejím poškození zhotovitelem</t>
  </si>
  <si>
    <t>-802350985</t>
  </si>
  <si>
    <t>Poznámka k položce:_x000d_
- včetně uvedení dotčených pozemků do původního stavu_x000d_
- v rozsahu dle C.2 Koordinační situace</t>
  </si>
  <si>
    <t>VRN1</t>
  </si>
  <si>
    <t>Průzkumné, geodetické a projektové práce</t>
  </si>
  <si>
    <t>01210300</t>
  </si>
  <si>
    <t>Průzkumné, geodetické a projektové práce geodetické práce před výstavbou</t>
  </si>
  <si>
    <t>1024</t>
  </si>
  <si>
    <t>-835495490</t>
  </si>
  <si>
    <t xml:space="preserve">Poznámka k položce:_x000d_
- vytýčení objektů stavby oprávněným geodetem a zajištění vyhotovení protokolu o vytýčení ve dvojím vyhotovení_x000d_
</t>
  </si>
  <si>
    <t>Průzkumné, geodetické a projektové práce geodetické práce v průběhu výstavby a po výstavbě</t>
  </si>
  <si>
    <t>-2078118302</t>
  </si>
  <si>
    <t>Poznámka k položce:_x000d_
- zaměření skutečného stavu po provedení stavby_x000d_
- zaměření skutečného provedení stavby oprávněným geodetem ve trojím vyhotovení vč. 1x na CD</t>
  </si>
  <si>
    <t>VRN3</t>
  </si>
  <si>
    <t>Zařízení staveniště</t>
  </si>
  <si>
    <t>032103001</t>
  </si>
  <si>
    <t xml:space="preserve">PP: _x000d_
- 1x havarijní souprava OIL 240 (obsah soupravy: nádoba 240l, Algasorb 30kgm, 50 x rohož, _x000d_
5x nohavice, 5x polštář, 200x utěrka NT, 1x lopatka a smeták, 5x PE pytel, 5x výstražná nálepka, 2x rukavice _x000d_
Havarijní souprava UNV 60: _x000d_
-1x sud 120 litrů, 20x rohož, 8x nohavice, 10kg OI-Ex "82", 5x utěrka, 2x polštář, 1x rukavice, _x000d_
1x brýle, 2x PE pytel, 2x výstr. nálepka, absorpční schopnost 150 litrů _x000d_
Norná stěna EKNS 220 H (4ks, rozměr 0,13 x 3 m) nebo enviromentální typ PEpytle 120 l - 10ks_x000d_
ruční nářadí (sekyra, pila, krumpáč, lopata, palice)_x000d_
zásoba řeziva (prkna, latě, trámy) - jednotky kusů _x000d_
lahve pro odběr vzorků (prachovnice se širokým hrdlem o objemu 1,25 l) - 5ks _x000d_
</t>
  </si>
  <si>
    <t>-1229394785</t>
  </si>
  <si>
    <t>034103000</t>
  </si>
  <si>
    <t>Zařízení staveniště zabezpečení staveniště energie pro zařízení staveniště</t>
  </si>
  <si>
    <t>780285704</t>
  </si>
  <si>
    <t>Poznámka k položce:_x000d_
- nezbytné vnitrostaveništní rozvody energie vč. zajištění jejich zdrojů</t>
  </si>
  <si>
    <t>034403000</t>
  </si>
  <si>
    <t>Zařízení staveniště zabezpečení staveniště dopravní značení na staveništi</t>
  </si>
  <si>
    <t>1318770239</t>
  </si>
  <si>
    <t>034503000</t>
  </si>
  <si>
    <t>Zařízení staveniště zabezpečení staveniště informační tabule</t>
  </si>
  <si>
    <t>1345984072</t>
  </si>
  <si>
    <t xml:space="preserve">Poznámka k položce:_x000d_
- podklad pro inf. tabuly z OSB desky tl.19mm, o velikosti 1000x2000mm _x000d_
pevně umístěnou na délku ve výšce 2000mm nad terénum _x000d_
- zajištění umístění na podkladní desku OSB; štítku o povolení stavby, stejnopislu oznámení prací oblastnímu inspektorátu práce_x000d_
</t>
  </si>
  <si>
    <t>034703000</t>
  </si>
  <si>
    <t>Zařízení staveniště zabezpečení staveniště osvětlení staveniště</t>
  </si>
  <si>
    <t>876422064</t>
  </si>
  <si>
    <t>R 03000</t>
  </si>
  <si>
    <t>Zřízení, provoz a nasledná likvidace provozního zařízení staveniště vč. označení a oplocení</t>
  </si>
  <si>
    <t>1668411974</t>
  </si>
  <si>
    <t xml:space="preserve">Poznámka k položce:_x000d_
- včetně oplocení zařízení staveniště, WC, stavební buňky a informačních tabulí, tabulek zákazu vstupu, zabezpečení energií pro zařízení staveniště, včetně osvětlení staveniště, včetně uvedení místa zřízení staveniště po jeho odstranění do původního stavu_x000d_
</t>
  </si>
  <si>
    <t>VRN4</t>
  </si>
  <si>
    <t>Inženýrská činnost</t>
  </si>
  <si>
    <t>049002001</t>
  </si>
  <si>
    <t>Projednání DIO a zajištění zvláštního užívání komunikace</t>
  </si>
  <si>
    <t>-1245660393</t>
  </si>
  <si>
    <t>049002002</t>
  </si>
  <si>
    <t>Osazení dopravního značení dle schváleného DIO</t>
  </si>
  <si>
    <t>2002440606</t>
  </si>
  <si>
    <t>Poznámka k položce:_x000d_
- včetně udržování a konečné likvidace opatření popsaných v DIO</t>
  </si>
  <si>
    <t>049002003</t>
  </si>
  <si>
    <t>Ostatní inženýrská činnost - archeologický průzkum</t>
  </si>
  <si>
    <t>-1758974575</t>
  </si>
  <si>
    <t>049002004</t>
  </si>
  <si>
    <t>Ostatní inženýrská činnost - stavební povolení pro zařízení staveniště</t>
  </si>
  <si>
    <t>-2030954404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</si>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</sst>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6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34" fillId="0" borderId="23" xfId="0" applyFont="1" applyBorder="1" applyAlignment="1" applyProtection="1">
      <alignment horizontal="center" vertical="center"/>
    </xf>
    <xf numFmtId="49" fontId="34" fillId="0" borderId="23" xfId="0" applyNumberFormat="1" applyFont="1" applyBorder="1" applyAlignment="1" applyProtection="1">
      <alignment horizontal="left" vertical="center" wrapText="1"/>
    </xf>
    <xf numFmtId="0" fontId="34" fillId="0" borderId="23" xfId="0" applyFont="1" applyBorder="1" applyAlignment="1" applyProtection="1">
      <alignment horizontal="left" vertical="center" wrapText="1"/>
    </xf>
    <xf numFmtId="0" fontId="34" fillId="0" borderId="23" xfId="0" applyFont="1" applyBorder="1" applyAlignment="1" applyProtection="1">
      <alignment horizontal="center" vertical="center" wrapText="1"/>
    </xf>
    <xf numFmtId="167" fontId="34" fillId="0" borderId="23" xfId="0" applyNumberFormat="1" applyFont="1" applyBorder="1" applyAlignment="1" applyProtection="1">
      <alignment vertical="center"/>
    </xf>
    <xf numFmtId="4" fontId="34" fillId="2" borderId="23" xfId="0" applyNumberFormat="1" applyFont="1" applyFill="1" applyBorder="1" applyAlignment="1" applyProtection="1">
      <alignment vertical="center"/>
      <protection locked="0"/>
    </xf>
    <xf numFmtId="4" fontId="34" fillId="0" borderId="23" xfId="0" applyNumberFormat="1" applyFont="1" applyBorder="1" applyAlignment="1" applyProtection="1">
      <alignment vertical="center"/>
    </xf>
    <xf numFmtId="0" fontId="35" fillId="0" borderId="4" xfId="0" applyFont="1" applyBorder="1" applyAlignment="1">
      <alignment vertical="center"/>
    </xf>
    <xf numFmtId="0" fontId="34" fillId="2" borderId="15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0" fontId="38" fillId="0" borderId="0" xfId="0" applyFont="1" applyAlignment="1" applyProtection="1">
      <alignment horizontal="left" vertical="center"/>
    </xf>
    <xf numFmtId="0" fontId="39" fillId="0" borderId="0" xfId="1" applyFont="1" applyAlignment="1" applyProtection="1">
      <alignment vertical="center" wrapText="1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113107123" TargetMode="External" /><Relationship Id="rId2" Type="http://schemas.openxmlformats.org/officeDocument/2006/relationships/hyperlink" Target="https://podminky.urs.cz/item/CS_URS_2023_02/113154121" TargetMode="External" /><Relationship Id="rId3" Type="http://schemas.openxmlformats.org/officeDocument/2006/relationships/hyperlink" Target="https://podminky.urs.cz/item/CS_URS_2023_02/113154124" TargetMode="External" /><Relationship Id="rId4" Type="http://schemas.openxmlformats.org/officeDocument/2006/relationships/hyperlink" Target="https://podminky.urs.cz/item/CS_URS_2023_02/121112003" TargetMode="External" /><Relationship Id="rId5" Type="http://schemas.openxmlformats.org/officeDocument/2006/relationships/hyperlink" Target="https://podminky.urs.cz/item/CS_URS_2023_02/132212222" TargetMode="External" /><Relationship Id="rId6" Type="http://schemas.openxmlformats.org/officeDocument/2006/relationships/hyperlink" Target="https://podminky.urs.cz/item/CS_URS_2023_02/151101101" TargetMode="External" /><Relationship Id="rId7" Type="http://schemas.openxmlformats.org/officeDocument/2006/relationships/hyperlink" Target="https://podminky.urs.cz/item/CS_URS_2023_02/151101111" TargetMode="External" /><Relationship Id="rId8" Type="http://schemas.openxmlformats.org/officeDocument/2006/relationships/hyperlink" Target="https://podminky.urs.cz/item/CS_URS_2023_02/151101301" TargetMode="External" /><Relationship Id="rId9" Type="http://schemas.openxmlformats.org/officeDocument/2006/relationships/hyperlink" Target="https://podminky.urs.cz/item/CS_URS_2023_02/151101311" TargetMode="External" /><Relationship Id="rId10" Type="http://schemas.openxmlformats.org/officeDocument/2006/relationships/hyperlink" Target="https://podminky.urs.cz/item/CS_URS_2023_02/162451106" TargetMode="External" /><Relationship Id="rId11" Type="http://schemas.openxmlformats.org/officeDocument/2006/relationships/hyperlink" Target="https://podminky.urs.cz/item/CS_URS_2023_02/167151101" TargetMode="External" /><Relationship Id="rId12" Type="http://schemas.openxmlformats.org/officeDocument/2006/relationships/hyperlink" Target="https://podminky.urs.cz/item/CS_URS_2023_02/174111101" TargetMode="External" /><Relationship Id="rId13" Type="http://schemas.openxmlformats.org/officeDocument/2006/relationships/hyperlink" Target="https://podminky.urs.cz/item/CS_URS_2023_02/175111101" TargetMode="External" /><Relationship Id="rId14" Type="http://schemas.openxmlformats.org/officeDocument/2006/relationships/hyperlink" Target="https://podminky.urs.cz/item/CS_URS_2023_02/181311103" TargetMode="External" /><Relationship Id="rId15" Type="http://schemas.openxmlformats.org/officeDocument/2006/relationships/hyperlink" Target="https://podminky.urs.cz/item/CS_URS_2023_02/181411131" TargetMode="External" /><Relationship Id="rId16" Type="http://schemas.openxmlformats.org/officeDocument/2006/relationships/hyperlink" Target="https://podminky.urs.cz/item/CS_URS_2023_02/181912112" TargetMode="External" /><Relationship Id="rId17" Type="http://schemas.openxmlformats.org/officeDocument/2006/relationships/hyperlink" Target="https://podminky.urs.cz/item/CS_URS_2023_02/274211311" TargetMode="External" /><Relationship Id="rId18" Type="http://schemas.openxmlformats.org/officeDocument/2006/relationships/hyperlink" Target="https://podminky.urs.cz/item/CS_URS_2023_02/274211393" TargetMode="External" /><Relationship Id="rId19" Type="http://schemas.openxmlformats.org/officeDocument/2006/relationships/hyperlink" Target="https://podminky.urs.cz/item/CS_URS_2023_02/327211112" TargetMode="External" /><Relationship Id="rId20" Type="http://schemas.openxmlformats.org/officeDocument/2006/relationships/hyperlink" Target="https://podminky.urs.cz/item/CS_URS_2023_02/451315115" TargetMode="External" /><Relationship Id="rId21" Type="http://schemas.openxmlformats.org/officeDocument/2006/relationships/hyperlink" Target="https://podminky.urs.cz/item/CS_URS_2023_02/451317777" TargetMode="External" /><Relationship Id="rId22" Type="http://schemas.openxmlformats.org/officeDocument/2006/relationships/hyperlink" Target="https://podminky.urs.cz/item/CS_URS_2023_02/451577777" TargetMode="External" /><Relationship Id="rId23" Type="http://schemas.openxmlformats.org/officeDocument/2006/relationships/hyperlink" Target="https://podminky.urs.cz/item/CS_URS_2023_02/457541111" TargetMode="External" /><Relationship Id="rId24" Type="http://schemas.openxmlformats.org/officeDocument/2006/relationships/hyperlink" Target="https://podminky.urs.cz/item/CS_URS_2023_02/457542111" TargetMode="External" /><Relationship Id="rId25" Type="http://schemas.openxmlformats.org/officeDocument/2006/relationships/hyperlink" Target="https://podminky.urs.cz/item/CS_URS_2023_02/457572111" TargetMode="External" /><Relationship Id="rId26" Type="http://schemas.openxmlformats.org/officeDocument/2006/relationships/hyperlink" Target="https://podminky.urs.cz/item/CS_URS_2023_02/564831111" TargetMode="External" /><Relationship Id="rId27" Type="http://schemas.openxmlformats.org/officeDocument/2006/relationships/hyperlink" Target="https://podminky.urs.cz/item/CS_URS_2023_02/564871111" TargetMode="External" /><Relationship Id="rId28" Type="http://schemas.openxmlformats.org/officeDocument/2006/relationships/hyperlink" Target="https://podminky.urs.cz/item/CS_URS_2023_02/573111111" TargetMode="External" /><Relationship Id="rId29" Type="http://schemas.openxmlformats.org/officeDocument/2006/relationships/hyperlink" Target="https://podminky.urs.cz/item/CS_URS_2023_02/573211109" TargetMode="External" /><Relationship Id="rId30" Type="http://schemas.openxmlformats.org/officeDocument/2006/relationships/hyperlink" Target="https://podminky.urs.cz/item/CS_URS_2023_02/577134121" TargetMode="External" /><Relationship Id="rId31" Type="http://schemas.openxmlformats.org/officeDocument/2006/relationships/hyperlink" Target="https://podminky.urs.cz/item/CS_URS_2023_02/577165121" TargetMode="External" /><Relationship Id="rId32" Type="http://schemas.openxmlformats.org/officeDocument/2006/relationships/hyperlink" Target="https://podminky.urs.cz/item/CS_URS_2023_02/599632111" TargetMode="External" /><Relationship Id="rId33" Type="http://schemas.openxmlformats.org/officeDocument/2006/relationships/hyperlink" Target="https://podminky.urs.cz/item/CS_URS_2023_02/871228111" TargetMode="External" /><Relationship Id="rId34" Type="http://schemas.openxmlformats.org/officeDocument/2006/relationships/hyperlink" Target="https://podminky.urs.cz/item/CS_URS_2023_02/877270310" TargetMode="External" /><Relationship Id="rId35" Type="http://schemas.openxmlformats.org/officeDocument/2006/relationships/hyperlink" Target="https://podminky.urs.cz/item/CS_URS_2023_02/877270330" TargetMode="External" /><Relationship Id="rId36" Type="http://schemas.openxmlformats.org/officeDocument/2006/relationships/hyperlink" Target="https://podminky.urs.cz/item/CS_URS_2023_02/877350330" TargetMode="External" /><Relationship Id="rId37" Type="http://schemas.openxmlformats.org/officeDocument/2006/relationships/hyperlink" Target="https://podminky.urs.cz/item/CS_URS_2023_02/877360310" TargetMode="External" /><Relationship Id="rId38" Type="http://schemas.openxmlformats.org/officeDocument/2006/relationships/hyperlink" Target="https://podminky.urs.cz/item/CS_URS_2023_02/877360330" TargetMode="External" /><Relationship Id="rId39" Type="http://schemas.openxmlformats.org/officeDocument/2006/relationships/hyperlink" Target="https://podminky.urs.cz/item/CS_URS_2023_02/894812231" TargetMode="External" /><Relationship Id="rId40" Type="http://schemas.openxmlformats.org/officeDocument/2006/relationships/hyperlink" Target="https://podminky.urs.cz/item/CS_URS_2023_02/894812232" TargetMode="External" /><Relationship Id="rId41" Type="http://schemas.openxmlformats.org/officeDocument/2006/relationships/hyperlink" Target="https://podminky.urs.cz/item/CS_URS_2023_02/894812249" TargetMode="External" /><Relationship Id="rId42" Type="http://schemas.openxmlformats.org/officeDocument/2006/relationships/hyperlink" Target="https://podminky.urs.cz/item/CS_URS_2023_02/894812241" TargetMode="External" /><Relationship Id="rId43" Type="http://schemas.openxmlformats.org/officeDocument/2006/relationships/hyperlink" Target="https://podminky.urs.cz/item/CS_URS_2023_02/899722114" TargetMode="External" /><Relationship Id="rId44" Type="http://schemas.openxmlformats.org/officeDocument/2006/relationships/hyperlink" Target="https://podminky.urs.cz/item/CS_URS_2023_02/899911112" TargetMode="External" /><Relationship Id="rId45" Type="http://schemas.openxmlformats.org/officeDocument/2006/relationships/hyperlink" Target="https://podminky.urs.cz/item/CS_URS_2023_02/912111113" TargetMode="External" /><Relationship Id="rId46" Type="http://schemas.openxmlformats.org/officeDocument/2006/relationships/hyperlink" Target="https://podminky.urs.cz/item/CS_URS_2023_02/916131213" TargetMode="External" /><Relationship Id="rId47" Type="http://schemas.openxmlformats.org/officeDocument/2006/relationships/hyperlink" Target="https://podminky.urs.cz/item/CS_URS_2023_02/916241213" TargetMode="External" /><Relationship Id="rId48" Type="http://schemas.openxmlformats.org/officeDocument/2006/relationships/hyperlink" Target="https://podminky.urs.cz/item/CS_URS_2023_02/919112213" TargetMode="External" /><Relationship Id="rId49" Type="http://schemas.openxmlformats.org/officeDocument/2006/relationships/hyperlink" Target="https://podminky.urs.cz/item/CS_URS_2023_02/919112233" TargetMode="External" /><Relationship Id="rId50" Type="http://schemas.openxmlformats.org/officeDocument/2006/relationships/hyperlink" Target="https://podminky.urs.cz/item/CS_URS_2023_02/919122112" TargetMode="External" /><Relationship Id="rId51" Type="http://schemas.openxmlformats.org/officeDocument/2006/relationships/hyperlink" Target="https://podminky.urs.cz/item/CS_URS_2023_02/919122132" TargetMode="External" /><Relationship Id="rId52" Type="http://schemas.openxmlformats.org/officeDocument/2006/relationships/hyperlink" Target="https://podminky.urs.cz/item/CS_URS_2023_02/919735113" TargetMode="External" /><Relationship Id="rId53" Type="http://schemas.openxmlformats.org/officeDocument/2006/relationships/hyperlink" Target="https://podminky.urs.cz/item/CS_URS_2023_02/935113111" TargetMode="External" /><Relationship Id="rId54" Type="http://schemas.openxmlformats.org/officeDocument/2006/relationships/hyperlink" Target="https://podminky.urs.cz/item/CS_URS_2023_02/935923216" TargetMode="External" /><Relationship Id="rId55" Type="http://schemas.openxmlformats.org/officeDocument/2006/relationships/hyperlink" Target="https://podminky.urs.cz/item/CS_URS_2023_02/966006252" TargetMode="External" /><Relationship Id="rId56" Type="http://schemas.openxmlformats.org/officeDocument/2006/relationships/hyperlink" Target="https://podminky.urs.cz/item/CS_URS_2023_02/998332011" TargetMode="External" /><Relationship Id="rId57" Type="http://schemas.openxmlformats.org/officeDocument/2006/relationships/hyperlink" Target="https://podminky.urs.cz/item/CS_URS_2023_02/721242106" TargetMode="External" /><Relationship Id="rId58" Type="http://schemas.openxmlformats.org/officeDocument/2006/relationships/hyperlink" Target="https://podminky.urs.cz/item/CS_URS_2023_02/998721101" TargetMode="External" /><Relationship Id="rId59" Type="http://schemas.openxmlformats.org/officeDocument/2006/relationships/hyperlink" Target="https://podminky.urs.cz/item/CS_URS_2023_02/764001901" TargetMode="External" /><Relationship Id="rId60" Type="http://schemas.openxmlformats.org/officeDocument/2006/relationships/hyperlink" Target="https://podminky.urs.cz/item/CS_URS_2023_02/998764101" TargetMode="External" /><Relationship Id="rId61" Type="http://schemas.openxmlformats.org/officeDocument/2006/relationships/hyperlink" Target="https://podminky.urs.cz/item/CS_URS_2023_02/783301311" TargetMode="External" /><Relationship Id="rId62" Type="http://schemas.openxmlformats.org/officeDocument/2006/relationships/hyperlink" Target="https://podminky.urs.cz/item/CS_URS_2023_02/789221112" TargetMode="External" /><Relationship Id="rId63" Type="http://schemas.openxmlformats.org/officeDocument/2006/relationships/hyperlink" Target="https://podminky.urs.cz/item/CS_URS_2023_02/789325311" TargetMode="External" /><Relationship Id="rId64" Type="http://schemas.openxmlformats.org/officeDocument/2006/relationships/hyperlink" Target="https://podminky.urs.cz/item/CS_URS_2023_02/789325321" TargetMode="External" /><Relationship Id="rId65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113107123" TargetMode="External" /><Relationship Id="rId2" Type="http://schemas.openxmlformats.org/officeDocument/2006/relationships/hyperlink" Target="https://podminky.urs.cz/item/CS_URS_2023_02/113154121" TargetMode="External" /><Relationship Id="rId3" Type="http://schemas.openxmlformats.org/officeDocument/2006/relationships/hyperlink" Target="https://podminky.urs.cz/item/CS_URS_2023_02/113154124" TargetMode="External" /><Relationship Id="rId4" Type="http://schemas.openxmlformats.org/officeDocument/2006/relationships/hyperlink" Target="https://podminky.urs.cz/item/CS_URS_2023_02/113202111" TargetMode="External" /><Relationship Id="rId5" Type="http://schemas.openxmlformats.org/officeDocument/2006/relationships/hyperlink" Target="https://podminky.urs.cz/item/CS_URS_2023_02/132212222" TargetMode="External" /><Relationship Id="rId6" Type="http://schemas.openxmlformats.org/officeDocument/2006/relationships/hyperlink" Target="https://podminky.urs.cz/item/CS_URS_2023_02/151101101" TargetMode="External" /><Relationship Id="rId7" Type="http://schemas.openxmlformats.org/officeDocument/2006/relationships/hyperlink" Target="https://podminky.urs.cz/item/CS_URS_2023_02/151101111" TargetMode="External" /><Relationship Id="rId8" Type="http://schemas.openxmlformats.org/officeDocument/2006/relationships/hyperlink" Target="https://podminky.urs.cz/item/CS_URS_2023_02/151101301" TargetMode="External" /><Relationship Id="rId9" Type="http://schemas.openxmlformats.org/officeDocument/2006/relationships/hyperlink" Target="https://podminky.urs.cz/item/CS_URS_2023_02/151101311" TargetMode="External" /><Relationship Id="rId10" Type="http://schemas.openxmlformats.org/officeDocument/2006/relationships/hyperlink" Target="https://podminky.urs.cz/item/CS_URS_2023_02/174111101" TargetMode="External" /><Relationship Id="rId11" Type="http://schemas.openxmlformats.org/officeDocument/2006/relationships/hyperlink" Target="https://podminky.urs.cz/item/CS_URS_2023_02/175111101" TargetMode="External" /><Relationship Id="rId12" Type="http://schemas.openxmlformats.org/officeDocument/2006/relationships/hyperlink" Target="https://podminky.urs.cz/item/CS_URS_2023_02/181912112" TargetMode="External" /><Relationship Id="rId13" Type="http://schemas.openxmlformats.org/officeDocument/2006/relationships/hyperlink" Target="https://podminky.urs.cz/item/CS_URS_2023_02/451317777" TargetMode="External" /><Relationship Id="rId14" Type="http://schemas.openxmlformats.org/officeDocument/2006/relationships/hyperlink" Target="https://podminky.urs.cz/item/CS_URS_2023_02/451577777" TargetMode="External" /><Relationship Id="rId15" Type="http://schemas.openxmlformats.org/officeDocument/2006/relationships/hyperlink" Target="https://podminky.urs.cz/item/CS_URS_2023_02/457541111" TargetMode="External" /><Relationship Id="rId16" Type="http://schemas.openxmlformats.org/officeDocument/2006/relationships/hyperlink" Target="https://podminky.urs.cz/item/CS_URS_2023_02/564831111" TargetMode="External" /><Relationship Id="rId17" Type="http://schemas.openxmlformats.org/officeDocument/2006/relationships/hyperlink" Target="https://podminky.urs.cz/item/CS_URS_2023_02/564871111" TargetMode="External" /><Relationship Id="rId18" Type="http://schemas.openxmlformats.org/officeDocument/2006/relationships/hyperlink" Target="https://podminky.urs.cz/item/CS_URS_2023_02/573111111" TargetMode="External" /><Relationship Id="rId19" Type="http://schemas.openxmlformats.org/officeDocument/2006/relationships/hyperlink" Target="https://podminky.urs.cz/item/CS_URS_2023_02/573211109" TargetMode="External" /><Relationship Id="rId20" Type="http://schemas.openxmlformats.org/officeDocument/2006/relationships/hyperlink" Target="https://podminky.urs.cz/item/CS_URS_2023_02/577134121" TargetMode="External" /><Relationship Id="rId21" Type="http://schemas.openxmlformats.org/officeDocument/2006/relationships/hyperlink" Target="https://podminky.urs.cz/item/CS_URS_2023_02/577165121" TargetMode="External" /><Relationship Id="rId22" Type="http://schemas.openxmlformats.org/officeDocument/2006/relationships/hyperlink" Target="https://podminky.urs.cz/item/CS_URS_2023_02/591241111" TargetMode="External" /><Relationship Id="rId23" Type="http://schemas.openxmlformats.org/officeDocument/2006/relationships/hyperlink" Target="https://podminky.urs.cz/item/CS_URS_2023_02/599632111" TargetMode="External" /><Relationship Id="rId24" Type="http://schemas.openxmlformats.org/officeDocument/2006/relationships/hyperlink" Target="https://podminky.urs.cz/item/CS_URS_2023_02/871228111" TargetMode="External" /><Relationship Id="rId25" Type="http://schemas.openxmlformats.org/officeDocument/2006/relationships/hyperlink" Target="https://podminky.urs.cz/item/CS_URS_2023_02/877270310" TargetMode="External" /><Relationship Id="rId26" Type="http://schemas.openxmlformats.org/officeDocument/2006/relationships/hyperlink" Target="https://podminky.urs.cz/item/CS_URS_2023_02/877270330" TargetMode="External" /><Relationship Id="rId27" Type="http://schemas.openxmlformats.org/officeDocument/2006/relationships/hyperlink" Target="https://podminky.urs.cz/item/CS_URS_2023_02/877350330" TargetMode="External" /><Relationship Id="rId28" Type="http://schemas.openxmlformats.org/officeDocument/2006/relationships/hyperlink" Target="https://podminky.urs.cz/item/CS_URS_2023_02/877360310" TargetMode="External" /><Relationship Id="rId29" Type="http://schemas.openxmlformats.org/officeDocument/2006/relationships/hyperlink" Target="https://podminky.urs.cz/item/CS_URS_2023_02/877360330" TargetMode="External" /><Relationship Id="rId30" Type="http://schemas.openxmlformats.org/officeDocument/2006/relationships/hyperlink" Target="https://podminky.urs.cz/item/CS_URS_2023_02/894812231" TargetMode="External" /><Relationship Id="rId31" Type="http://schemas.openxmlformats.org/officeDocument/2006/relationships/hyperlink" Target="https://podminky.urs.cz/item/CS_URS_2023_02/894812242" TargetMode="External" /><Relationship Id="rId32" Type="http://schemas.openxmlformats.org/officeDocument/2006/relationships/hyperlink" Target="https://podminky.urs.cz/item/CS_URS_2023_02/894812249" TargetMode="External" /><Relationship Id="rId33" Type="http://schemas.openxmlformats.org/officeDocument/2006/relationships/hyperlink" Target="https://podminky.urs.cz/item/CS_URS_2023_02/899722114" TargetMode="External" /><Relationship Id="rId34" Type="http://schemas.openxmlformats.org/officeDocument/2006/relationships/hyperlink" Target="https://podminky.urs.cz/item/CS_URS_2023_02/899911112" TargetMode="External" /><Relationship Id="rId35" Type="http://schemas.openxmlformats.org/officeDocument/2006/relationships/hyperlink" Target="https://podminky.urs.cz/item/CS_URS_2023_02/916131213" TargetMode="External" /><Relationship Id="rId36" Type="http://schemas.openxmlformats.org/officeDocument/2006/relationships/hyperlink" Target="https://podminky.urs.cz/item/CS_URS_2023_02/919112213" TargetMode="External" /><Relationship Id="rId37" Type="http://schemas.openxmlformats.org/officeDocument/2006/relationships/hyperlink" Target="https://podminky.urs.cz/item/CS_URS_2023_02/919112233" TargetMode="External" /><Relationship Id="rId38" Type="http://schemas.openxmlformats.org/officeDocument/2006/relationships/hyperlink" Target="https://podminky.urs.cz/item/CS_URS_2023_02/919122112" TargetMode="External" /><Relationship Id="rId39" Type="http://schemas.openxmlformats.org/officeDocument/2006/relationships/hyperlink" Target="https://podminky.urs.cz/item/CS_URS_2023_02/919122132" TargetMode="External" /><Relationship Id="rId40" Type="http://schemas.openxmlformats.org/officeDocument/2006/relationships/hyperlink" Target="https://podminky.urs.cz/item/CS_URS_2023_02/919735113" TargetMode="External" /><Relationship Id="rId41" Type="http://schemas.openxmlformats.org/officeDocument/2006/relationships/hyperlink" Target="https://podminky.urs.cz/item/CS_URS_2023_02/998332011" TargetMode="External" /><Relationship Id="rId42" Type="http://schemas.openxmlformats.org/officeDocument/2006/relationships/hyperlink" Target="https://podminky.urs.cz/item/CS_URS_2023_02/721242106" TargetMode="External" /><Relationship Id="rId43" Type="http://schemas.openxmlformats.org/officeDocument/2006/relationships/hyperlink" Target="https://podminky.urs.cz/item/CS_URS_2023_02/998721101" TargetMode="External" /><Relationship Id="rId44" Type="http://schemas.openxmlformats.org/officeDocument/2006/relationships/hyperlink" Target="https://podminky.urs.cz/item/CS_URS_2023_02/764001901" TargetMode="External" /><Relationship Id="rId45" Type="http://schemas.openxmlformats.org/officeDocument/2006/relationships/hyperlink" Target="https://podminky.urs.cz/item/CS_URS_2023_02/998764101" TargetMode="External" /><Relationship Id="rId46" Type="http://schemas.openxmlformats.org/officeDocument/2006/relationships/hyperlink" Target="https://podminky.urs.cz/item/CS_URS_2023_02/998767101" TargetMode="External" /><Relationship Id="rId47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113106121" TargetMode="External" /><Relationship Id="rId2" Type="http://schemas.openxmlformats.org/officeDocument/2006/relationships/hyperlink" Target="https://podminky.urs.cz/item/CS_URS_2023_02/113106421" TargetMode="External" /><Relationship Id="rId3" Type="http://schemas.openxmlformats.org/officeDocument/2006/relationships/hyperlink" Target="https://podminky.urs.cz/item/CS_URS_2023_02/113107123" TargetMode="External" /><Relationship Id="rId4" Type="http://schemas.openxmlformats.org/officeDocument/2006/relationships/hyperlink" Target="https://podminky.urs.cz/item/CS_URS_2023_02/113154121" TargetMode="External" /><Relationship Id="rId5" Type="http://schemas.openxmlformats.org/officeDocument/2006/relationships/hyperlink" Target="https://podminky.urs.cz/item/CS_URS_2023_02/113154124" TargetMode="External" /><Relationship Id="rId6" Type="http://schemas.openxmlformats.org/officeDocument/2006/relationships/hyperlink" Target="https://podminky.urs.cz/item/CS_URS_2023_02/113202111" TargetMode="External" /><Relationship Id="rId7" Type="http://schemas.openxmlformats.org/officeDocument/2006/relationships/hyperlink" Target="https://podminky.urs.cz/item/CS_URS_2023_02/121112003" TargetMode="External" /><Relationship Id="rId8" Type="http://schemas.openxmlformats.org/officeDocument/2006/relationships/hyperlink" Target="https://podminky.urs.cz/item/CS_URS_2023_02/129911121" TargetMode="External" /><Relationship Id="rId9" Type="http://schemas.openxmlformats.org/officeDocument/2006/relationships/hyperlink" Target="https://podminky.urs.cz/item/CS_URS_2023_02/132212222" TargetMode="External" /><Relationship Id="rId10" Type="http://schemas.openxmlformats.org/officeDocument/2006/relationships/hyperlink" Target="https://podminky.urs.cz/item/CS_URS_2023_02/151101101" TargetMode="External" /><Relationship Id="rId11" Type="http://schemas.openxmlformats.org/officeDocument/2006/relationships/hyperlink" Target="https://podminky.urs.cz/item/CS_URS_2023_02/151101111" TargetMode="External" /><Relationship Id="rId12" Type="http://schemas.openxmlformats.org/officeDocument/2006/relationships/hyperlink" Target="https://podminky.urs.cz/item/CS_URS_2023_02/151101301" TargetMode="External" /><Relationship Id="rId13" Type="http://schemas.openxmlformats.org/officeDocument/2006/relationships/hyperlink" Target="https://podminky.urs.cz/item/CS_URS_2023_02/151101311" TargetMode="External" /><Relationship Id="rId14" Type="http://schemas.openxmlformats.org/officeDocument/2006/relationships/hyperlink" Target="https://podminky.urs.cz/item/CS_URS_2023_02/162451106" TargetMode="External" /><Relationship Id="rId15" Type="http://schemas.openxmlformats.org/officeDocument/2006/relationships/hyperlink" Target="https://podminky.urs.cz/item/CS_URS_2023_02/167151101" TargetMode="External" /><Relationship Id="rId16" Type="http://schemas.openxmlformats.org/officeDocument/2006/relationships/hyperlink" Target="https://podminky.urs.cz/item/CS_URS_2023_02/174111101" TargetMode="External" /><Relationship Id="rId17" Type="http://schemas.openxmlformats.org/officeDocument/2006/relationships/hyperlink" Target="https://podminky.urs.cz/item/CS_URS_2023_02/175111101" TargetMode="External" /><Relationship Id="rId18" Type="http://schemas.openxmlformats.org/officeDocument/2006/relationships/hyperlink" Target="https://podminky.urs.cz/item/CS_URS_2023_02/181311103" TargetMode="External" /><Relationship Id="rId19" Type="http://schemas.openxmlformats.org/officeDocument/2006/relationships/hyperlink" Target="https://podminky.urs.cz/item/CS_URS_2023_02/181411131" TargetMode="External" /><Relationship Id="rId20" Type="http://schemas.openxmlformats.org/officeDocument/2006/relationships/hyperlink" Target="https://podminky.urs.cz/item/CS_URS_2023_02/181912112" TargetMode="External" /><Relationship Id="rId21" Type="http://schemas.openxmlformats.org/officeDocument/2006/relationships/hyperlink" Target="https://podminky.urs.cz/item/CS_URS_2023_02/271562211" TargetMode="External" /><Relationship Id="rId22" Type="http://schemas.openxmlformats.org/officeDocument/2006/relationships/hyperlink" Target="https://podminky.urs.cz/item/CS_URS_2023_02/274211311" TargetMode="External" /><Relationship Id="rId23" Type="http://schemas.openxmlformats.org/officeDocument/2006/relationships/hyperlink" Target="https://podminky.urs.cz/item/CS_URS_2023_02/274211393" TargetMode="External" /><Relationship Id="rId24" Type="http://schemas.openxmlformats.org/officeDocument/2006/relationships/hyperlink" Target="https://podminky.urs.cz/item/CS_URS_2023_02/274322511" TargetMode="External" /><Relationship Id="rId25" Type="http://schemas.openxmlformats.org/officeDocument/2006/relationships/hyperlink" Target="https://podminky.urs.cz/item/CS_URS_2023_02/274351121" TargetMode="External" /><Relationship Id="rId26" Type="http://schemas.openxmlformats.org/officeDocument/2006/relationships/hyperlink" Target="https://podminky.urs.cz/item/CS_URS_2023_02/274351122" TargetMode="External" /><Relationship Id="rId27" Type="http://schemas.openxmlformats.org/officeDocument/2006/relationships/hyperlink" Target="https://podminky.urs.cz/item/CS_URS_2023_02/274362021" TargetMode="External" /><Relationship Id="rId28" Type="http://schemas.openxmlformats.org/officeDocument/2006/relationships/hyperlink" Target="https://podminky.urs.cz/item/CS_URS_2023_02/327211112" TargetMode="External" /><Relationship Id="rId29" Type="http://schemas.openxmlformats.org/officeDocument/2006/relationships/hyperlink" Target="https://podminky.urs.cz/item/CS_URS_2023_02/434313115" TargetMode="External" /><Relationship Id="rId30" Type="http://schemas.openxmlformats.org/officeDocument/2006/relationships/hyperlink" Target="https://podminky.urs.cz/item/CS_URS_2023_02/451317777" TargetMode="External" /><Relationship Id="rId31" Type="http://schemas.openxmlformats.org/officeDocument/2006/relationships/hyperlink" Target="https://podminky.urs.cz/item/CS_URS_2023_02/451577777" TargetMode="External" /><Relationship Id="rId32" Type="http://schemas.openxmlformats.org/officeDocument/2006/relationships/hyperlink" Target="https://podminky.urs.cz/item/CS_URS_2023_02/457541111" TargetMode="External" /><Relationship Id="rId33" Type="http://schemas.openxmlformats.org/officeDocument/2006/relationships/hyperlink" Target="https://podminky.urs.cz/item/CS_URS_2023_02/457542111" TargetMode="External" /><Relationship Id="rId34" Type="http://schemas.openxmlformats.org/officeDocument/2006/relationships/hyperlink" Target="https://podminky.urs.cz/item/CS_URS_2023_02/457572111" TargetMode="External" /><Relationship Id="rId35" Type="http://schemas.openxmlformats.org/officeDocument/2006/relationships/hyperlink" Target="https://podminky.urs.cz/item/CS_URS_2023_02/564831111" TargetMode="External" /><Relationship Id="rId36" Type="http://schemas.openxmlformats.org/officeDocument/2006/relationships/hyperlink" Target="https://podminky.urs.cz/item/CS_URS_2023_02/564871111" TargetMode="External" /><Relationship Id="rId37" Type="http://schemas.openxmlformats.org/officeDocument/2006/relationships/hyperlink" Target="https://podminky.urs.cz/item/CS_URS_2023_02/573111111" TargetMode="External" /><Relationship Id="rId38" Type="http://schemas.openxmlformats.org/officeDocument/2006/relationships/hyperlink" Target="https://podminky.urs.cz/item/CS_URS_2023_02/573211109" TargetMode="External" /><Relationship Id="rId39" Type="http://schemas.openxmlformats.org/officeDocument/2006/relationships/hyperlink" Target="https://podminky.urs.cz/item/CS_URS_2023_02/577134121" TargetMode="External" /><Relationship Id="rId40" Type="http://schemas.openxmlformats.org/officeDocument/2006/relationships/hyperlink" Target="https://podminky.urs.cz/item/CS_URS_2023_02/577165121" TargetMode="External" /><Relationship Id="rId41" Type="http://schemas.openxmlformats.org/officeDocument/2006/relationships/hyperlink" Target="https://podminky.urs.cz/item/CS_URS_2023_02/596811120" TargetMode="External" /><Relationship Id="rId42" Type="http://schemas.openxmlformats.org/officeDocument/2006/relationships/hyperlink" Target="https://podminky.urs.cz/item/CS_URS_2023_02/599632111" TargetMode="External" /><Relationship Id="rId43" Type="http://schemas.openxmlformats.org/officeDocument/2006/relationships/hyperlink" Target="https://podminky.urs.cz/item/CS_URS_2023_02/871228111" TargetMode="External" /><Relationship Id="rId44" Type="http://schemas.openxmlformats.org/officeDocument/2006/relationships/hyperlink" Target="https://podminky.urs.cz/item/CS_URS_2023_02/877270310" TargetMode="External" /><Relationship Id="rId45" Type="http://schemas.openxmlformats.org/officeDocument/2006/relationships/hyperlink" Target="https://podminky.urs.cz/item/CS_URS_2023_02/877270330" TargetMode="External" /><Relationship Id="rId46" Type="http://schemas.openxmlformats.org/officeDocument/2006/relationships/hyperlink" Target="https://podminky.urs.cz/item/CS_URS_2023_02/877350330" TargetMode="External" /><Relationship Id="rId47" Type="http://schemas.openxmlformats.org/officeDocument/2006/relationships/hyperlink" Target="https://podminky.urs.cz/item/CS_URS_2023_02/877360310" TargetMode="External" /><Relationship Id="rId48" Type="http://schemas.openxmlformats.org/officeDocument/2006/relationships/hyperlink" Target="https://podminky.urs.cz/item/CS_URS_2023_02/877360330" TargetMode="External" /><Relationship Id="rId49" Type="http://schemas.openxmlformats.org/officeDocument/2006/relationships/hyperlink" Target="https://podminky.urs.cz/item/CS_URS_2023_02/894812232" TargetMode="External" /><Relationship Id="rId50" Type="http://schemas.openxmlformats.org/officeDocument/2006/relationships/hyperlink" Target="https://podminky.urs.cz/item/CS_URS_2023_02/894812241" TargetMode="External" /><Relationship Id="rId51" Type="http://schemas.openxmlformats.org/officeDocument/2006/relationships/hyperlink" Target="https://podminky.urs.cz/item/CS_URS_2023_02/894812249" TargetMode="External" /><Relationship Id="rId52" Type="http://schemas.openxmlformats.org/officeDocument/2006/relationships/hyperlink" Target="https://podminky.urs.cz/item/CS_URS_2023_02/899722114" TargetMode="External" /><Relationship Id="rId53" Type="http://schemas.openxmlformats.org/officeDocument/2006/relationships/hyperlink" Target="https://podminky.urs.cz/item/CS_URS_2023_02/899911112" TargetMode="External" /><Relationship Id="rId54" Type="http://schemas.openxmlformats.org/officeDocument/2006/relationships/hyperlink" Target="https://podminky.urs.cz/item/CS_URS_2023_02/899914111" TargetMode="External" /><Relationship Id="rId55" Type="http://schemas.openxmlformats.org/officeDocument/2006/relationships/hyperlink" Target="https://podminky.urs.cz/item/CS_URS_2023_02/916131213" TargetMode="External" /><Relationship Id="rId56" Type="http://schemas.openxmlformats.org/officeDocument/2006/relationships/hyperlink" Target="https://podminky.urs.cz/item/CS_URS_2023_02/916241213" TargetMode="External" /><Relationship Id="rId57" Type="http://schemas.openxmlformats.org/officeDocument/2006/relationships/hyperlink" Target="https://podminky.urs.cz/item/CS_URS_2023_02/919112213" TargetMode="External" /><Relationship Id="rId58" Type="http://schemas.openxmlformats.org/officeDocument/2006/relationships/hyperlink" Target="https://podminky.urs.cz/item/CS_URS_2023_02/919112233" TargetMode="External" /><Relationship Id="rId59" Type="http://schemas.openxmlformats.org/officeDocument/2006/relationships/hyperlink" Target="https://podminky.urs.cz/item/CS_URS_2023_02/919122112" TargetMode="External" /><Relationship Id="rId60" Type="http://schemas.openxmlformats.org/officeDocument/2006/relationships/hyperlink" Target="https://podminky.urs.cz/item/CS_URS_2023_02/919122132" TargetMode="External" /><Relationship Id="rId61" Type="http://schemas.openxmlformats.org/officeDocument/2006/relationships/hyperlink" Target="https://podminky.urs.cz/item/CS_URS_2023_02/919735113" TargetMode="External" /><Relationship Id="rId62" Type="http://schemas.openxmlformats.org/officeDocument/2006/relationships/hyperlink" Target="https://podminky.urs.cz/item/CS_URS_2023_02/963022819" TargetMode="External" /><Relationship Id="rId63" Type="http://schemas.openxmlformats.org/officeDocument/2006/relationships/hyperlink" Target="https://podminky.urs.cz/item/CS_URS_2023_02/979071121" TargetMode="External" /><Relationship Id="rId64" Type="http://schemas.openxmlformats.org/officeDocument/2006/relationships/hyperlink" Target="https://podminky.urs.cz/item/CS_URS_2023_02/997002511" TargetMode="External" /><Relationship Id="rId65" Type="http://schemas.openxmlformats.org/officeDocument/2006/relationships/hyperlink" Target="https://podminky.urs.cz/item/CS_URS_2023_02/997002519" TargetMode="External" /><Relationship Id="rId66" Type="http://schemas.openxmlformats.org/officeDocument/2006/relationships/hyperlink" Target="https://podminky.urs.cz/item/CS_URS_2023_02/998332011" TargetMode="External" /><Relationship Id="rId67" Type="http://schemas.openxmlformats.org/officeDocument/2006/relationships/hyperlink" Target="https://podminky.urs.cz/item/CS_URS_2023_02/721242106" TargetMode="External" /><Relationship Id="rId68" Type="http://schemas.openxmlformats.org/officeDocument/2006/relationships/hyperlink" Target="https://podminky.urs.cz/item/CS_URS_2023_02/998721101" TargetMode="External" /><Relationship Id="rId69" Type="http://schemas.openxmlformats.org/officeDocument/2006/relationships/hyperlink" Target="https://podminky.urs.cz/item/CS_URS_2023_02/764001901" TargetMode="External" /><Relationship Id="rId70" Type="http://schemas.openxmlformats.org/officeDocument/2006/relationships/hyperlink" Target="https://podminky.urs.cz/item/CS_URS_2023_02/998764101" TargetMode="External" /><Relationship Id="rId71" Type="http://schemas.openxmlformats.org/officeDocument/2006/relationships/hyperlink" Target="https://podminky.urs.cz/item/CS_URS_2023_02/998767101" TargetMode="External" /><Relationship Id="rId72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21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22</v>
      </c>
      <c r="E8" s="23"/>
      <c r="F8" s="23"/>
      <c r="G8" s="23"/>
      <c r="H8" s="23"/>
      <c r="I8" s="23"/>
      <c r="J8" s="23"/>
      <c r="K8" s="28" t="s">
        <v>23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24</v>
      </c>
      <c r="AL8" s="23"/>
      <c r="AM8" s="23"/>
      <c r="AN8" s="34" t="s">
        <v>25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26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27</v>
      </c>
      <c r="AL10" s="23"/>
      <c r="AM10" s="23"/>
      <c r="AN10" s="28" t="s">
        <v>28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29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30</v>
      </c>
      <c r="AL11" s="23"/>
      <c r="AM11" s="23"/>
      <c r="AN11" s="28" t="s">
        <v>31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32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27</v>
      </c>
      <c r="AL13" s="23"/>
      <c r="AM13" s="23"/>
      <c r="AN13" s="35" t="s">
        <v>33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33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30</v>
      </c>
      <c r="AL14" s="23"/>
      <c r="AM14" s="23"/>
      <c r="AN14" s="35" t="s">
        <v>33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34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27</v>
      </c>
      <c r="AL16" s="23"/>
      <c r="AM16" s="23"/>
      <c r="AN16" s="28" t="s">
        <v>35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36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30</v>
      </c>
      <c r="AL17" s="23"/>
      <c r="AM17" s="23"/>
      <c r="AN17" s="28" t="s">
        <v>37</v>
      </c>
      <c r="AO17" s="23"/>
      <c r="AP17" s="23"/>
      <c r="AQ17" s="23"/>
      <c r="AR17" s="21"/>
      <c r="BE17" s="32"/>
      <c r="BS17" s="18" t="s">
        <v>38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39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27</v>
      </c>
      <c r="AL19" s="23"/>
      <c r="AM19" s="23"/>
      <c r="AN19" s="28" t="s">
        <v>21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40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30</v>
      </c>
      <c r="AL20" s="23"/>
      <c r="AM20" s="23"/>
      <c r="AN20" s="28" t="s">
        <v>21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41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42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43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44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45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46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47</v>
      </c>
      <c r="E29" s="48"/>
      <c r="F29" s="33" t="s">
        <v>48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49</v>
      </c>
      <c r="G30" s="48"/>
      <c r="H30" s="48"/>
      <c r="I30" s="48"/>
      <c r="J30" s="48"/>
      <c r="K30" s="48"/>
      <c r="L30" s="49">
        <v>0.14999999999999999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50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51</v>
      </c>
      <c r="G32" s="48"/>
      <c r="H32" s="48"/>
      <c r="I32" s="48"/>
      <c r="J32" s="48"/>
      <c r="K32" s="48"/>
      <c r="L32" s="49">
        <v>0.14999999999999999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52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53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54</v>
      </c>
      <c r="U35" s="55"/>
      <c r="V35" s="55"/>
      <c r="W35" s="55"/>
      <c r="X35" s="57" t="s">
        <v>55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56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H21-054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Jílovský potok ř.km 0,810 - 1,015 v Děčíně, úprava - Bezručova ulice (pouze město)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22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Děčín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24</v>
      </c>
      <c r="AJ47" s="41"/>
      <c r="AK47" s="41"/>
      <c r="AL47" s="41"/>
      <c r="AM47" s="73" t="str">
        <f>IF(AN8= "","",AN8)</f>
        <v>30. 9. 2023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26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Povodí Ohře, státní podnik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34</v>
      </c>
      <c r="AJ49" s="41"/>
      <c r="AK49" s="41"/>
      <c r="AL49" s="41"/>
      <c r="AM49" s="74" t="str">
        <f>IF(E17="","",E17)</f>
        <v>HG Partner s.r.o.</v>
      </c>
      <c r="AN49" s="65"/>
      <c r="AO49" s="65"/>
      <c r="AP49" s="65"/>
      <c r="AQ49" s="41"/>
      <c r="AR49" s="45"/>
      <c r="AS49" s="75" t="s">
        <v>57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32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39</v>
      </c>
      <c r="AJ50" s="41"/>
      <c r="AK50" s="41"/>
      <c r="AL50" s="41"/>
      <c r="AM50" s="74" t="str">
        <f>IF(E20="","",E20)</f>
        <v xml:space="preserve"> 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58</v>
      </c>
      <c r="D52" s="88"/>
      <c r="E52" s="88"/>
      <c r="F52" s="88"/>
      <c r="G52" s="88"/>
      <c r="H52" s="89"/>
      <c r="I52" s="90" t="s">
        <v>59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60</v>
      </c>
      <c r="AH52" s="88"/>
      <c r="AI52" s="88"/>
      <c r="AJ52" s="88"/>
      <c r="AK52" s="88"/>
      <c r="AL52" s="88"/>
      <c r="AM52" s="88"/>
      <c r="AN52" s="90" t="s">
        <v>61</v>
      </c>
      <c r="AO52" s="88"/>
      <c r="AP52" s="88"/>
      <c r="AQ52" s="92" t="s">
        <v>62</v>
      </c>
      <c r="AR52" s="45"/>
      <c r="AS52" s="93" t="s">
        <v>63</v>
      </c>
      <c r="AT52" s="94" t="s">
        <v>64</v>
      </c>
      <c r="AU52" s="94" t="s">
        <v>65</v>
      </c>
      <c r="AV52" s="94" t="s">
        <v>66</v>
      </c>
      <c r="AW52" s="94" t="s">
        <v>67</v>
      </c>
      <c r="AX52" s="94" t="s">
        <v>68</v>
      </c>
      <c r="AY52" s="94" t="s">
        <v>69</v>
      </c>
      <c r="AZ52" s="94" t="s">
        <v>70</v>
      </c>
      <c r="BA52" s="94" t="s">
        <v>71</v>
      </c>
      <c r="BB52" s="94" t="s">
        <v>72</v>
      </c>
      <c r="BC52" s="94" t="s">
        <v>73</v>
      </c>
      <c r="BD52" s="95" t="s">
        <v>74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75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ROUND(SUM(AG55:AG59),2)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21</v>
      </c>
      <c r="AR54" s="105"/>
      <c r="AS54" s="106">
        <f>ROUND(SUM(AS55:AS59),2)</f>
        <v>0</v>
      </c>
      <c r="AT54" s="107">
        <f>ROUND(SUM(AV54:AW54),2)</f>
        <v>0</v>
      </c>
      <c r="AU54" s="108">
        <f>ROUND(SUM(AU55:AU59),5)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ROUND(SUM(AZ55:AZ59),2)</f>
        <v>0</v>
      </c>
      <c r="BA54" s="107">
        <f>ROUND(SUM(BA55:BA59),2)</f>
        <v>0</v>
      </c>
      <c r="BB54" s="107">
        <f>ROUND(SUM(BB55:BB59),2)</f>
        <v>0</v>
      </c>
      <c r="BC54" s="107">
        <f>ROUND(SUM(BC55:BC59),2)</f>
        <v>0</v>
      </c>
      <c r="BD54" s="109">
        <f>ROUND(SUM(BD55:BD59),2)</f>
        <v>0</v>
      </c>
      <c r="BE54" s="6"/>
      <c r="BS54" s="110" t="s">
        <v>76</v>
      </c>
      <c r="BT54" s="110" t="s">
        <v>77</v>
      </c>
      <c r="BU54" s="111" t="s">
        <v>78</v>
      </c>
      <c r="BV54" s="110" t="s">
        <v>79</v>
      </c>
      <c r="BW54" s="110" t="s">
        <v>5</v>
      </c>
      <c r="BX54" s="110" t="s">
        <v>80</v>
      </c>
      <c r="CL54" s="110" t="s">
        <v>19</v>
      </c>
    </row>
    <row r="55" s="7" customFormat="1" ht="24.75" customHeight="1">
      <c r="A55" s="112" t="s">
        <v>81</v>
      </c>
      <c r="B55" s="113"/>
      <c r="C55" s="114"/>
      <c r="D55" s="115" t="s">
        <v>82</v>
      </c>
      <c r="E55" s="115"/>
      <c r="F55" s="115"/>
      <c r="G55" s="115"/>
      <c r="H55" s="115"/>
      <c r="I55" s="116"/>
      <c r="J55" s="115" t="s">
        <v>83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'SO 09.5.b - Přeložení VO,...'!J30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84</v>
      </c>
      <c r="AR55" s="119"/>
      <c r="AS55" s="120">
        <v>0</v>
      </c>
      <c r="AT55" s="121">
        <f>ROUND(SUM(AV55:AW55),2)</f>
        <v>0</v>
      </c>
      <c r="AU55" s="122">
        <f>'SO 09.5.b - Přeložení VO,...'!P81</f>
        <v>0</v>
      </c>
      <c r="AV55" s="121">
        <f>'SO 09.5.b - Přeložení VO,...'!J33</f>
        <v>0</v>
      </c>
      <c r="AW55" s="121">
        <f>'SO 09.5.b - Přeložení VO,...'!J34</f>
        <v>0</v>
      </c>
      <c r="AX55" s="121">
        <f>'SO 09.5.b - Přeložení VO,...'!J35</f>
        <v>0</v>
      </c>
      <c r="AY55" s="121">
        <f>'SO 09.5.b - Přeložení VO,...'!J36</f>
        <v>0</v>
      </c>
      <c r="AZ55" s="121">
        <f>'SO 09.5.b - Přeložení VO,...'!F33</f>
        <v>0</v>
      </c>
      <c r="BA55" s="121">
        <f>'SO 09.5.b - Přeložení VO,...'!F34</f>
        <v>0</v>
      </c>
      <c r="BB55" s="121">
        <f>'SO 09.5.b - Přeložení VO,...'!F35</f>
        <v>0</v>
      </c>
      <c r="BC55" s="121">
        <f>'SO 09.5.b - Přeložení VO,...'!F36</f>
        <v>0</v>
      </c>
      <c r="BD55" s="123">
        <f>'SO 09.5.b - Přeložení VO,...'!F37</f>
        <v>0</v>
      </c>
      <c r="BE55" s="7"/>
      <c r="BT55" s="124" t="s">
        <v>85</v>
      </c>
      <c r="BV55" s="124" t="s">
        <v>79</v>
      </c>
      <c r="BW55" s="124" t="s">
        <v>86</v>
      </c>
      <c r="BX55" s="124" t="s">
        <v>5</v>
      </c>
      <c r="CL55" s="124" t="s">
        <v>21</v>
      </c>
      <c r="CM55" s="124" t="s">
        <v>87</v>
      </c>
    </row>
    <row r="56" s="7" customFormat="1" ht="24.75" customHeight="1">
      <c r="A56" s="112" t="s">
        <v>81</v>
      </c>
      <c r="B56" s="113"/>
      <c r="C56" s="114"/>
      <c r="D56" s="115" t="s">
        <v>88</v>
      </c>
      <c r="E56" s="115"/>
      <c r="F56" s="115"/>
      <c r="G56" s="115"/>
      <c r="H56" s="115"/>
      <c r="I56" s="116"/>
      <c r="J56" s="115" t="s">
        <v>89</v>
      </c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7">
        <f>'SO 10.1.b - Obnova povrch...'!J30</f>
        <v>0</v>
      </c>
      <c r="AH56" s="116"/>
      <c r="AI56" s="116"/>
      <c r="AJ56" s="116"/>
      <c r="AK56" s="116"/>
      <c r="AL56" s="116"/>
      <c r="AM56" s="116"/>
      <c r="AN56" s="117">
        <f>SUM(AG56,AT56)</f>
        <v>0</v>
      </c>
      <c r="AO56" s="116"/>
      <c r="AP56" s="116"/>
      <c r="AQ56" s="118" t="s">
        <v>84</v>
      </c>
      <c r="AR56" s="119"/>
      <c r="AS56" s="120">
        <v>0</v>
      </c>
      <c r="AT56" s="121">
        <f>ROUND(SUM(AV56:AW56),2)</f>
        <v>0</v>
      </c>
      <c r="AU56" s="122">
        <f>'SO 10.1.b - Obnova povrch...'!P94</f>
        <v>0</v>
      </c>
      <c r="AV56" s="121">
        <f>'SO 10.1.b - Obnova povrch...'!J33</f>
        <v>0</v>
      </c>
      <c r="AW56" s="121">
        <f>'SO 10.1.b - Obnova povrch...'!J34</f>
        <v>0</v>
      </c>
      <c r="AX56" s="121">
        <f>'SO 10.1.b - Obnova povrch...'!J35</f>
        <v>0</v>
      </c>
      <c r="AY56" s="121">
        <f>'SO 10.1.b - Obnova povrch...'!J36</f>
        <v>0</v>
      </c>
      <c r="AZ56" s="121">
        <f>'SO 10.1.b - Obnova povrch...'!F33</f>
        <v>0</v>
      </c>
      <c r="BA56" s="121">
        <f>'SO 10.1.b - Obnova povrch...'!F34</f>
        <v>0</v>
      </c>
      <c r="BB56" s="121">
        <f>'SO 10.1.b - Obnova povrch...'!F35</f>
        <v>0</v>
      </c>
      <c r="BC56" s="121">
        <f>'SO 10.1.b - Obnova povrch...'!F36</f>
        <v>0</v>
      </c>
      <c r="BD56" s="123">
        <f>'SO 10.1.b - Obnova povrch...'!F37</f>
        <v>0</v>
      </c>
      <c r="BE56" s="7"/>
      <c r="BT56" s="124" t="s">
        <v>85</v>
      </c>
      <c r="BV56" s="124" t="s">
        <v>79</v>
      </c>
      <c r="BW56" s="124" t="s">
        <v>90</v>
      </c>
      <c r="BX56" s="124" t="s">
        <v>5</v>
      </c>
      <c r="CL56" s="124" t="s">
        <v>21</v>
      </c>
      <c r="CM56" s="124" t="s">
        <v>87</v>
      </c>
    </row>
    <row r="57" s="7" customFormat="1" ht="24.75" customHeight="1">
      <c r="A57" s="112" t="s">
        <v>81</v>
      </c>
      <c r="B57" s="113"/>
      <c r="C57" s="114"/>
      <c r="D57" s="115" t="s">
        <v>91</v>
      </c>
      <c r="E57" s="115"/>
      <c r="F57" s="115"/>
      <c r="G57" s="115"/>
      <c r="H57" s="115"/>
      <c r="I57" s="116"/>
      <c r="J57" s="115" t="s">
        <v>92</v>
      </c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7">
        <f>'SO 10.2.b - Obnova povrch...'!J30</f>
        <v>0</v>
      </c>
      <c r="AH57" s="116"/>
      <c r="AI57" s="116"/>
      <c r="AJ57" s="116"/>
      <c r="AK57" s="116"/>
      <c r="AL57" s="116"/>
      <c r="AM57" s="116"/>
      <c r="AN57" s="117">
        <f>SUM(AG57,AT57)</f>
        <v>0</v>
      </c>
      <c r="AO57" s="116"/>
      <c r="AP57" s="116"/>
      <c r="AQ57" s="118" t="s">
        <v>84</v>
      </c>
      <c r="AR57" s="119"/>
      <c r="AS57" s="120">
        <v>0</v>
      </c>
      <c r="AT57" s="121">
        <f>ROUND(SUM(AV57:AW57),2)</f>
        <v>0</v>
      </c>
      <c r="AU57" s="122">
        <f>'SO 10.2.b - Obnova povrch...'!P91</f>
        <v>0</v>
      </c>
      <c r="AV57" s="121">
        <f>'SO 10.2.b - Obnova povrch...'!J33</f>
        <v>0</v>
      </c>
      <c r="AW57" s="121">
        <f>'SO 10.2.b - Obnova povrch...'!J34</f>
        <v>0</v>
      </c>
      <c r="AX57" s="121">
        <f>'SO 10.2.b - Obnova povrch...'!J35</f>
        <v>0</v>
      </c>
      <c r="AY57" s="121">
        <f>'SO 10.2.b - Obnova povrch...'!J36</f>
        <v>0</v>
      </c>
      <c r="AZ57" s="121">
        <f>'SO 10.2.b - Obnova povrch...'!F33</f>
        <v>0</v>
      </c>
      <c r="BA57" s="121">
        <f>'SO 10.2.b - Obnova povrch...'!F34</f>
        <v>0</v>
      </c>
      <c r="BB57" s="121">
        <f>'SO 10.2.b - Obnova povrch...'!F35</f>
        <v>0</v>
      </c>
      <c r="BC57" s="121">
        <f>'SO 10.2.b - Obnova povrch...'!F36</f>
        <v>0</v>
      </c>
      <c r="BD57" s="123">
        <f>'SO 10.2.b - Obnova povrch...'!F37</f>
        <v>0</v>
      </c>
      <c r="BE57" s="7"/>
      <c r="BT57" s="124" t="s">
        <v>85</v>
      </c>
      <c r="BV57" s="124" t="s">
        <v>79</v>
      </c>
      <c r="BW57" s="124" t="s">
        <v>93</v>
      </c>
      <c r="BX57" s="124" t="s">
        <v>5</v>
      </c>
      <c r="CL57" s="124" t="s">
        <v>21</v>
      </c>
      <c r="CM57" s="124" t="s">
        <v>87</v>
      </c>
    </row>
    <row r="58" s="7" customFormat="1" ht="24.75" customHeight="1">
      <c r="A58" s="112" t="s">
        <v>81</v>
      </c>
      <c r="B58" s="113"/>
      <c r="C58" s="114"/>
      <c r="D58" s="115" t="s">
        <v>94</v>
      </c>
      <c r="E58" s="115"/>
      <c r="F58" s="115"/>
      <c r="G58" s="115"/>
      <c r="H58" s="115"/>
      <c r="I58" s="116"/>
      <c r="J58" s="115" t="s">
        <v>95</v>
      </c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7">
        <f>'SO 10.3.b - Obnova povrch...'!J30</f>
        <v>0</v>
      </c>
      <c r="AH58" s="116"/>
      <c r="AI58" s="116"/>
      <c r="AJ58" s="116"/>
      <c r="AK58" s="116"/>
      <c r="AL58" s="116"/>
      <c r="AM58" s="116"/>
      <c r="AN58" s="117">
        <f>SUM(AG58,AT58)</f>
        <v>0</v>
      </c>
      <c r="AO58" s="116"/>
      <c r="AP58" s="116"/>
      <c r="AQ58" s="118" t="s">
        <v>84</v>
      </c>
      <c r="AR58" s="119"/>
      <c r="AS58" s="120">
        <v>0</v>
      </c>
      <c r="AT58" s="121">
        <f>ROUND(SUM(AV58:AW58),2)</f>
        <v>0</v>
      </c>
      <c r="AU58" s="122">
        <f>'SO 10.3.b - Obnova povrch...'!P93</f>
        <v>0</v>
      </c>
      <c r="AV58" s="121">
        <f>'SO 10.3.b - Obnova povrch...'!J33</f>
        <v>0</v>
      </c>
      <c r="AW58" s="121">
        <f>'SO 10.3.b - Obnova povrch...'!J34</f>
        <v>0</v>
      </c>
      <c r="AX58" s="121">
        <f>'SO 10.3.b - Obnova povrch...'!J35</f>
        <v>0</v>
      </c>
      <c r="AY58" s="121">
        <f>'SO 10.3.b - Obnova povrch...'!J36</f>
        <v>0</v>
      </c>
      <c r="AZ58" s="121">
        <f>'SO 10.3.b - Obnova povrch...'!F33</f>
        <v>0</v>
      </c>
      <c r="BA58" s="121">
        <f>'SO 10.3.b - Obnova povrch...'!F34</f>
        <v>0</v>
      </c>
      <c r="BB58" s="121">
        <f>'SO 10.3.b - Obnova povrch...'!F35</f>
        <v>0</v>
      </c>
      <c r="BC58" s="121">
        <f>'SO 10.3.b - Obnova povrch...'!F36</f>
        <v>0</v>
      </c>
      <c r="BD58" s="123">
        <f>'SO 10.3.b - Obnova povrch...'!F37</f>
        <v>0</v>
      </c>
      <c r="BE58" s="7"/>
      <c r="BT58" s="124" t="s">
        <v>85</v>
      </c>
      <c r="BV58" s="124" t="s">
        <v>79</v>
      </c>
      <c r="BW58" s="124" t="s">
        <v>96</v>
      </c>
      <c r="BX58" s="124" t="s">
        <v>5</v>
      </c>
      <c r="CL58" s="124" t="s">
        <v>21</v>
      </c>
      <c r="CM58" s="124" t="s">
        <v>87</v>
      </c>
    </row>
    <row r="59" s="7" customFormat="1" ht="24.75" customHeight="1">
      <c r="A59" s="112" t="s">
        <v>81</v>
      </c>
      <c r="B59" s="113"/>
      <c r="C59" s="114"/>
      <c r="D59" s="115" t="s">
        <v>97</v>
      </c>
      <c r="E59" s="115"/>
      <c r="F59" s="115"/>
      <c r="G59" s="115"/>
      <c r="H59" s="115"/>
      <c r="I59" s="116"/>
      <c r="J59" s="115" t="s">
        <v>98</v>
      </c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7">
        <f>'VON.3 - Vedlejší a ostatn...'!J30</f>
        <v>0</v>
      </c>
      <c r="AH59" s="116"/>
      <c r="AI59" s="116"/>
      <c r="AJ59" s="116"/>
      <c r="AK59" s="116"/>
      <c r="AL59" s="116"/>
      <c r="AM59" s="116"/>
      <c r="AN59" s="117">
        <f>SUM(AG59,AT59)</f>
        <v>0</v>
      </c>
      <c r="AO59" s="116"/>
      <c r="AP59" s="116"/>
      <c r="AQ59" s="118" t="s">
        <v>84</v>
      </c>
      <c r="AR59" s="119"/>
      <c r="AS59" s="125">
        <v>0</v>
      </c>
      <c r="AT59" s="126">
        <f>ROUND(SUM(AV59:AW59),2)</f>
        <v>0</v>
      </c>
      <c r="AU59" s="127">
        <f>'VON.3 - Vedlejší a ostatn...'!P84</f>
        <v>0</v>
      </c>
      <c r="AV59" s="126">
        <f>'VON.3 - Vedlejší a ostatn...'!J33</f>
        <v>0</v>
      </c>
      <c r="AW59" s="126">
        <f>'VON.3 - Vedlejší a ostatn...'!J34</f>
        <v>0</v>
      </c>
      <c r="AX59" s="126">
        <f>'VON.3 - Vedlejší a ostatn...'!J35</f>
        <v>0</v>
      </c>
      <c r="AY59" s="126">
        <f>'VON.3 - Vedlejší a ostatn...'!J36</f>
        <v>0</v>
      </c>
      <c r="AZ59" s="126">
        <f>'VON.3 - Vedlejší a ostatn...'!F33</f>
        <v>0</v>
      </c>
      <c r="BA59" s="126">
        <f>'VON.3 - Vedlejší a ostatn...'!F34</f>
        <v>0</v>
      </c>
      <c r="BB59" s="126">
        <f>'VON.3 - Vedlejší a ostatn...'!F35</f>
        <v>0</v>
      </c>
      <c r="BC59" s="126">
        <f>'VON.3 - Vedlejší a ostatn...'!F36</f>
        <v>0</v>
      </c>
      <c r="BD59" s="128">
        <f>'VON.3 - Vedlejší a ostatn...'!F37</f>
        <v>0</v>
      </c>
      <c r="BE59" s="7"/>
      <c r="BT59" s="124" t="s">
        <v>85</v>
      </c>
      <c r="BV59" s="124" t="s">
        <v>79</v>
      </c>
      <c r="BW59" s="124" t="s">
        <v>99</v>
      </c>
      <c r="BX59" s="124" t="s">
        <v>5</v>
      </c>
      <c r="CL59" s="124" t="s">
        <v>21</v>
      </c>
      <c r="CM59" s="124" t="s">
        <v>87</v>
      </c>
    </row>
    <row r="60" s="2" customFormat="1" ht="30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5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="2" customFormat="1" ht="6.96" customHeight="1">
      <c r="A61" s="39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45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</sheetData>
  <sheetProtection sheet="1" formatColumns="0" formatRows="0" objects="1" scenarios="1" spinCount="100000" saltValue="p+Rwp10jERjT0svNVtNnESmyYC8QAkVlhkszU1vRGN6L3Mqw4TgvbnsNukx2UOz3Ch07mLK0j/sj6wWtEpnBWw==" hashValue="dv9QfEiMEbbgcTCQbzDZ4F/FidqGZTZcJ601oAKSIGRNLbuEd28IaB9BmP4G8qTfIg2RWWChaCrdH3Ww/buZ3w==" algorithmName="SHA-512" password="CC35"/>
  <mergeCells count="58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SO 09.5.b - Přeložení VO,...'!C2" display="/"/>
    <hyperlink ref="A56" location="'SO 10.1.b - Obnova povrch...'!C2" display="/"/>
    <hyperlink ref="A57" location="'SO 10.2.b - Obnova povrch...'!C2" display="/"/>
    <hyperlink ref="A58" location="'SO 10.3.b - Obnova povrch...'!C2" display="/"/>
    <hyperlink ref="A59" location="'VON.3 - Vedlejší a ostatn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86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87</v>
      </c>
    </row>
    <row r="4" s="1" customFormat="1" ht="24.96" customHeight="1">
      <c r="B4" s="21"/>
      <c r="D4" s="131" t="s">
        <v>100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Jílovský potok ř.km 0,810 - 1,015 v Děčíně, úprava - Bezručova ulice (pouze město)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101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102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21</v>
      </c>
      <c r="G11" s="39"/>
      <c r="H11" s="39"/>
      <c r="I11" s="133" t="s">
        <v>20</v>
      </c>
      <c r="J11" s="137" t="s">
        <v>21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22</v>
      </c>
      <c r="E12" s="39"/>
      <c r="F12" s="137" t="s">
        <v>23</v>
      </c>
      <c r="G12" s="39"/>
      <c r="H12" s="39"/>
      <c r="I12" s="133" t="s">
        <v>24</v>
      </c>
      <c r="J12" s="138" t="str">
        <f>'Rekapitulace stavby'!AN8</f>
        <v>30. 9. 2023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26</v>
      </c>
      <c r="E14" s="39"/>
      <c r="F14" s="39"/>
      <c r="G14" s="39"/>
      <c r="H14" s="39"/>
      <c r="I14" s="133" t="s">
        <v>27</v>
      </c>
      <c r="J14" s="137" t="str">
        <f>IF('Rekapitulace stavby'!AN10="","",'Rekapitulace stavby'!AN10)</f>
        <v>70889988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tr">
        <f>IF('Rekapitulace stavby'!E11="","",'Rekapitulace stavby'!E11)</f>
        <v>Povodí Ohře, státní podnik</v>
      </c>
      <c r="F15" s="39"/>
      <c r="G15" s="39"/>
      <c r="H15" s="39"/>
      <c r="I15" s="133" t="s">
        <v>30</v>
      </c>
      <c r="J15" s="137" t="str">
        <f>IF('Rekapitulace stavby'!AN11="","",'Rekapitulace stavby'!AN11)</f>
        <v>CZ70889988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32</v>
      </c>
      <c r="E17" s="39"/>
      <c r="F17" s="39"/>
      <c r="G17" s="39"/>
      <c r="H17" s="39"/>
      <c r="I17" s="133" t="s">
        <v>27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30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34</v>
      </c>
      <c r="E20" s="39"/>
      <c r="F20" s="39"/>
      <c r="G20" s="39"/>
      <c r="H20" s="39"/>
      <c r="I20" s="133" t="s">
        <v>27</v>
      </c>
      <c r="J20" s="137" t="str">
        <f>IF('Rekapitulace stavby'!AN16="","",'Rekapitulace stavby'!AN16)</f>
        <v>272 21 253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tr">
        <f>IF('Rekapitulace stavby'!E17="","",'Rekapitulace stavby'!E17)</f>
        <v>HG Partner s.r.o.</v>
      </c>
      <c r="F21" s="39"/>
      <c r="G21" s="39"/>
      <c r="H21" s="39"/>
      <c r="I21" s="133" t="s">
        <v>30</v>
      </c>
      <c r="J21" s="137" t="str">
        <f>IF('Rekapitulace stavby'!AN17="","",'Rekapitulace stavby'!AN17)</f>
        <v>CZ272 21 253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39</v>
      </c>
      <c r="E23" s="39"/>
      <c r="F23" s="39"/>
      <c r="G23" s="39"/>
      <c r="H23" s="39"/>
      <c r="I23" s="133" t="s">
        <v>27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30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41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21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43</v>
      </c>
      <c r="E30" s="39"/>
      <c r="F30" s="39"/>
      <c r="G30" s="39"/>
      <c r="H30" s="39"/>
      <c r="I30" s="39"/>
      <c r="J30" s="145">
        <f>ROUND(J81,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45</v>
      </c>
      <c r="G32" s="39"/>
      <c r="H32" s="39"/>
      <c r="I32" s="146" t="s">
        <v>44</v>
      </c>
      <c r="J32" s="146" t="s">
        <v>46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47</v>
      </c>
      <c r="E33" s="133" t="s">
        <v>48</v>
      </c>
      <c r="F33" s="148">
        <f>ROUND((SUM(BE81:BE89)),  2)</f>
        <v>0</v>
      </c>
      <c r="G33" s="39"/>
      <c r="H33" s="39"/>
      <c r="I33" s="149">
        <v>0.20999999999999999</v>
      </c>
      <c r="J33" s="148">
        <f>ROUND(((SUM(BE81:BE89))*I33),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49</v>
      </c>
      <c r="F34" s="148">
        <f>ROUND((SUM(BF81:BF89)),  2)</f>
        <v>0</v>
      </c>
      <c r="G34" s="39"/>
      <c r="H34" s="39"/>
      <c r="I34" s="149">
        <v>0.14999999999999999</v>
      </c>
      <c r="J34" s="148">
        <f>ROUND(((SUM(BF81:BF89))*I34),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50</v>
      </c>
      <c r="F35" s="148">
        <f>ROUND((SUM(BG81:BG89)),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51</v>
      </c>
      <c r="F36" s="148">
        <f>ROUND((SUM(BH81:BH89)),  2)</f>
        <v>0</v>
      </c>
      <c r="G36" s="39"/>
      <c r="H36" s="39"/>
      <c r="I36" s="149">
        <v>0.14999999999999999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52</v>
      </c>
      <c r="F37" s="148">
        <f>ROUND((SUM(BI81:BI89)),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53</v>
      </c>
      <c r="E39" s="152"/>
      <c r="F39" s="152"/>
      <c r="G39" s="153" t="s">
        <v>54</v>
      </c>
      <c r="H39" s="154" t="s">
        <v>55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103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Jílovský potok ř.km 0,810 - 1,015 v Děčíně, úprava - Bezručova ulice (pouze město)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101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09.5.b - Přeložení VO, Bezručova-Ruská - město (oprava)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22</v>
      </c>
      <c r="D52" s="41"/>
      <c r="E52" s="41"/>
      <c r="F52" s="28" t="str">
        <f>F12</f>
        <v>Děčín</v>
      </c>
      <c r="G52" s="41"/>
      <c r="H52" s="41"/>
      <c r="I52" s="33" t="s">
        <v>24</v>
      </c>
      <c r="J52" s="73" t="str">
        <f>IF(J12="","",J12)</f>
        <v>30. 9. 2023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26</v>
      </c>
      <c r="D54" s="41"/>
      <c r="E54" s="41"/>
      <c r="F54" s="28" t="str">
        <f>E15</f>
        <v>Povodí Ohře, státní podnik</v>
      </c>
      <c r="G54" s="41"/>
      <c r="H54" s="41"/>
      <c r="I54" s="33" t="s">
        <v>34</v>
      </c>
      <c r="J54" s="37" t="str">
        <f>E21</f>
        <v>HG Partner s.r.o.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32</v>
      </c>
      <c r="D55" s="41"/>
      <c r="E55" s="41"/>
      <c r="F55" s="28" t="str">
        <f>IF(E18="","",E18)</f>
        <v>Vyplň údaj</v>
      </c>
      <c r="G55" s="41"/>
      <c r="H55" s="41"/>
      <c r="I55" s="33" t="s">
        <v>39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104</v>
      </c>
      <c r="D57" s="163"/>
      <c r="E57" s="163"/>
      <c r="F57" s="163"/>
      <c r="G57" s="163"/>
      <c r="H57" s="163"/>
      <c r="I57" s="163"/>
      <c r="J57" s="164" t="s">
        <v>105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75</v>
      </c>
      <c r="D59" s="41"/>
      <c r="E59" s="41"/>
      <c r="F59" s="41"/>
      <c r="G59" s="41"/>
      <c r="H59" s="41"/>
      <c r="I59" s="41"/>
      <c r="J59" s="103">
        <f>J81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106</v>
      </c>
    </row>
    <row r="60" s="9" customFormat="1" ht="24.96" customHeight="1">
      <c r="A60" s="9"/>
      <c r="B60" s="166"/>
      <c r="C60" s="167"/>
      <c r="D60" s="168" t="s">
        <v>107</v>
      </c>
      <c r="E60" s="169"/>
      <c r="F60" s="169"/>
      <c r="G60" s="169"/>
      <c r="H60" s="169"/>
      <c r="I60" s="169"/>
      <c r="J60" s="170">
        <f>J82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108</v>
      </c>
      <c r="E61" s="175"/>
      <c r="F61" s="175"/>
      <c r="G61" s="175"/>
      <c r="H61" s="175"/>
      <c r="I61" s="175"/>
      <c r="J61" s="176">
        <f>J83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3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6.96" customHeight="1">
      <c r="A63" s="39"/>
      <c r="B63" s="60"/>
      <c r="C63" s="61"/>
      <c r="D63" s="61"/>
      <c r="E63" s="61"/>
      <c r="F63" s="61"/>
      <c r="G63" s="61"/>
      <c r="H63" s="61"/>
      <c r="I63" s="61"/>
      <c r="J63" s="61"/>
      <c r="K63" s="61"/>
      <c r="L63" s="13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7" s="2" customFormat="1" ht="6.96" customHeight="1">
      <c r="A67" s="39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3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24.96" customHeight="1">
      <c r="A68" s="39"/>
      <c r="B68" s="40"/>
      <c r="C68" s="24" t="s">
        <v>109</v>
      </c>
      <c r="D68" s="41"/>
      <c r="E68" s="41"/>
      <c r="F68" s="41"/>
      <c r="G68" s="41"/>
      <c r="H68" s="41"/>
      <c r="I68" s="41"/>
      <c r="J68" s="41"/>
      <c r="K68" s="41"/>
      <c r="L68" s="13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2" customHeight="1">
      <c r="A70" s="39"/>
      <c r="B70" s="40"/>
      <c r="C70" s="33" t="s">
        <v>16</v>
      </c>
      <c r="D70" s="41"/>
      <c r="E70" s="41"/>
      <c r="F70" s="41"/>
      <c r="G70" s="41"/>
      <c r="H70" s="41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6.5" customHeight="1">
      <c r="A71" s="39"/>
      <c r="B71" s="40"/>
      <c r="C71" s="41"/>
      <c r="D71" s="41"/>
      <c r="E71" s="161" t="str">
        <f>E7</f>
        <v>Jílovský potok ř.km 0,810 - 1,015 v Děčíně, úprava - Bezručova ulice (pouze město)</v>
      </c>
      <c r="F71" s="33"/>
      <c r="G71" s="33"/>
      <c r="H71" s="33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101</v>
      </c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70" t="str">
        <f>E9</f>
        <v>SO 09.5.b - Přeložení VO, Bezručova-Ruská - město (oprava)</v>
      </c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22</v>
      </c>
      <c r="D75" s="41"/>
      <c r="E75" s="41"/>
      <c r="F75" s="28" t="str">
        <f>F12</f>
        <v>Děčín</v>
      </c>
      <c r="G75" s="41"/>
      <c r="H75" s="41"/>
      <c r="I75" s="33" t="s">
        <v>24</v>
      </c>
      <c r="J75" s="73" t="str">
        <f>IF(J12="","",J12)</f>
        <v>30. 9. 2023</v>
      </c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5.15" customHeight="1">
      <c r="A77" s="39"/>
      <c r="B77" s="40"/>
      <c r="C77" s="33" t="s">
        <v>26</v>
      </c>
      <c r="D77" s="41"/>
      <c r="E77" s="41"/>
      <c r="F77" s="28" t="str">
        <f>E15</f>
        <v>Povodí Ohře, státní podnik</v>
      </c>
      <c r="G77" s="41"/>
      <c r="H77" s="41"/>
      <c r="I77" s="33" t="s">
        <v>34</v>
      </c>
      <c r="J77" s="37" t="str">
        <f>E21</f>
        <v>HG Partner s.r.o.</v>
      </c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5.15" customHeight="1">
      <c r="A78" s="39"/>
      <c r="B78" s="40"/>
      <c r="C78" s="33" t="s">
        <v>32</v>
      </c>
      <c r="D78" s="41"/>
      <c r="E78" s="41"/>
      <c r="F78" s="28" t="str">
        <f>IF(E18="","",E18)</f>
        <v>Vyplň údaj</v>
      </c>
      <c r="G78" s="41"/>
      <c r="H78" s="41"/>
      <c r="I78" s="33" t="s">
        <v>39</v>
      </c>
      <c r="J78" s="37" t="str">
        <f>E24</f>
        <v xml:space="preserve"> </v>
      </c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0.32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11" customFormat="1" ht="29.28" customHeight="1">
      <c r="A80" s="178"/>
      <c r="B80" s="179"/>
      <c r="C80" s="180" t="s">
        <v>110</v>
      </c>
      <c r="D80" s="181" t="s">
        <v>62</v>
      </c>
      <c r="E80" s="181" t="s">
        <v>58</v>
      </c>
      <c r="F80" s="181" t="s">
        <v>59</v>
      </c>
      <c r="G80" s="181" t="s">
        <v>111</v>
      </c>
      <c r="H80" s="181" t="s">
        <v>112</v>
      </c>
      <c r="I80" s="181" t="s">
        <v>113</v>
      </c>
      <c r="J80" s="181" t="s">
        <v>105</v>
      </c>
      <c r="K80" s="182" t="s">
        <v>114</v>
      </c>
      <c r="L80" s="183"/>
      <c r="M80" s="93" t="s">
        <v>21</v>
      </c>
      <c r="N80" s="94" t="s">
        <v>47</v>
      </c>
      <c r="O80" s="94" t="s">
        <v>115</v>
      </c>
      <c r="P80" s="94" t="s">
        <v>116</v>
      </c>
      <c r="Q80" s="94" t="s">
        <v>117</v>
      </c>
      <c r="R80" s="94" t="s">
        <v>118</v>
      </c>
      <c r="S80" s="94" t="s">
        <v>119</v>
      </c>
      <c r="T80" s="95" t="s">
        <v>120</v>
      </c>
      <c r="U80" s="178"/>
      <c r="V80" s="178"/>
      <c r="W80" s="178"/>
      <c r="X80" s="178"/>
      <c r="Y80" s="178"/>
      <c r="Z80" s="178"/>
      <c r="AA80" s="178"/>
      <c r="AB80" s="178"/>
      <c r="AC80" s="178"/>
      <c r="AD80" s="178"/>
      <c r="AE80" s="178"/>
    </row>
    <row r="81" s="2" customFormat="1" ht="22.8" customHeight="1">
      <c r="A81" s="39"/>
      <c r="B81" s="40"/>
      <c r="C81" s="100" t="s">
        <v>121</v>
      </c>
      <c r="D81" s="41"/>
      <c r="E81" s="41"/>
      <c r="F81" s="41"/>
      <c r="G81" s="41"/>
      <c r="H81" s="41"/>
      <c r="I81" s="41"/>
      <c r="J81" s="184">
        <f>BK81</f>
        <v>0</v>
      </c>
      <c r="K81" s="41"/>
      <c r="L81" s="45"/>
      <c r="M81" s="96"/>
      <c r="N81" s="185"/>
      <c r="O81" s="97"/>
      <c r="P81" s="186">
        <f>P82</f>
        <v>0</v>
      </c>
      <c r="Q81" s="97"/>
      <c r="R81" s="186">
        <f>R82</f>
        <v>0.70320000000000005</v>
      </c>
      <c r="S81" s="97"/>
      <c r="T81" s="187">
        <f>T82</f>
        <v>0</v>
      </c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T81" s="18" t="s">
        <v>76</v>
      </c>
      <c r="AU81" s="18" t="s">
        <v>106</v>
      </c>
      <c r="BK81" s="188">
        <f>BK82</f>
        <v>0</v>
      </c>
    </row>
    <row r="82" s="12" customFormat="1" ht="25.92" customHeight="1">
      <c r="A82" s="12"/>
      <c r="B82" s="189"/>
      <c r="C82" s="190"/>
      <c r="D82" s="191" t="s">
        <v>76</v>
      </c>
      <c r="E82" s="192" t="s">
        <v>122</v>
      </c>
      <c r="F82" s="192" t="s">
        <v>123</v>
      </c>
      <c r="G82" s="190"/>
      <c r="H82" s="190"/>
      <c r="I82" s="193"/>
      <c r="J82" s="194">
        <f>BK82</f>
        <v>0</v>
      </c>
      <c r="K82" s="190"/>
      <c r="L82" s="195"/>
      <c r="M82" s="196"/>
      <c r="N82" s="197"/>
      <c r="O82" s="197"/>
      <c r="P82" s="198">
        <f>P83</f>
        <v>0</v>
      </c>
      <c r="Q82" s="197"/>
      <c r="R82" s="198">
        <f>R83</f>
        <v>0.70320000000000005</v>
      </c>
      <c r="S82" s="197"/>
      <c r="T82" s="199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0" t="s">
        <v>124</v>
      </c>
      <c r="AT82" s="201" t="s">
        <v>76</v>
      </c>
      <c r="AU82" s="201" t="s">
        <v>77</v>
      </c>
      <c r="AY82" s="200" t="s">
        <v>125</v>
      </c>
      <c r="BK82" s="202">
        <f>BK83</f>
        <v>0</v>
      </c>
    </row>
    <row r="83" s="12" customFormat="1" ht="22.8" customHeight="1">
      <c r="A83" s="12"/>
      <c r="B83" s="189"/>
      <c r="C83" s="190"/>
      <c r="D83" s="191" t="s">
        <v>76</v>
      </c>
      <c r="E83" s="203" t="s">
        <v>126</v>
      </c>
      <c r="F83" s="203" t="s">
        <v>127</v>
      </c>
      <c r="G83" s="190"/>
      <c r="H83" s="190"/>
      <c r="I83" s="193"/>
      <c r="J83" s="204">
        <f>BK83</f>
        <v>0</v>
      </c>
      <c r="K83" s="190"/>
      <c r="L83" s="195"/>
      <c r="M83" s="196"/>
      <c r="N83" s="197"/>
      <c r="O83" s="197"/>
      <c r="P83" s="198">
        <f>SUM(P84:P89)</f>
        <v>0</v>
      </c>
      <c r="Q83" s="197"/>
      <c r="R83" s="198">
        <f>SUM(R84:R89)</f>
        <v>0.70320000000000005</v>
      </c>
      <c r="S83" s="197"/>
      <c r="T83" s="199">
        <f>SUM(T84:T89)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0" t="s">
        <v>124</v>
      </c>
      <c r="AT83" s="201" t="s">
        <v>76</v>
      </c>
      <c r="AU83" s="201" t="s">
        <v>85</v>
      </c>
      <c r="AY83" s="200" t="s">
        <v>125</v>
      </c>
      <c r="BK83" s="202">
        <f>SUM(BK84:BK89)</f>
        <v>0</v>
      </c>
    </row>
    <row r="84" s="2" customFormat="1" ht="33" customHeight="1">
      <c r="A84" s="39"/>
      <c r="B84" s="40"/>
      <c r="C84" s="205" t="s">
        <v>85</v>
      </c>
      <c r="D84" s="205" t="s">
        <v>122</v>
      </c>
      <c r="E84" s="206" t="s">
        <v>128</v>
      </c>
      <c r="F84" s="207" t="s">
        <v>129</v>
      </c>
      <c r="G84" s="208" t="s">
        <v>130</v>
      </c>
      <c r="H84" s="209">
        <v>6</v>
      </c>
      <c r="I84" s="210"/>
      <c r="J84" s="211">
        <f>ROUND(I84*H84,2)</f>
        <v>0</v>
      </c>
      <c r="K84" s="207" t="s">
        <v>21</v>
      </c>
      <c r="L84" s="212"/>
      <c r="M84" s="213" t="s">
        <v>21</v>
      </c>
      <c r="N84" s="214" t="s">
        <v>48</v>
      </c>
      <c r="O84" s="85"/>
      <c r="P84" s="215">
        <f>O84*H84</f>
        <v>0</v>
      </c>
      <c r="Q84" s="215">
        <v>0.0022000000000000001</v>
      </c>
      <c r="R84" s="215">
        <f>Q84*H84</f>
        <v>0.0132</v>
      </c>
      <c r="S84" s="215">
        <v>0</v>
      </c>
      <c r="T84" s="216">
        <f>S84*H84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R84" s="217" t="s">
        <v>131</v>
      </c>
      <c r="AT84" s="217" t="s">
        <v>122</v>
      </c>
      <c r="AU84" s="217" t="s">
        <v>87</v>
      </c>
      <c r="AY84" s="18" t="s">
        <v>125</v>
      </c>
      <c r="BE84" s="218">
        <f>IF(N84="základní",J84,0)</f>
        <v>0</v>
      </c>
      <c r="BF84" s="218">
        <f>IF(N84="snížená",J84,0)</f>
        <v>0</v>
      </c>
      <c r="BG84" s="218">
        <f>IF(N84="zákl. přenesená",J84,0)</f>
        <v>0</v>
      </c>
      <c r="BH84" s="218">
        <f>IF(N84="sníž. přenesená",J84,0)</f>
        <v>0</v>
      </c>
      <c r="BI84" s="218">
        <f>IF(N84="nulová",J84,0)</f>
        <v>0</v>
      </c>
      <c r="BJ84" s="18" t="s">
        <v>85</v>
      </c>
      <c r="BK84" s="218">
        <f>ROUND(I84*H84,2)</f>
        <v>0</v>
      </c>
      <c r="BL84" s="18" t="s">
        <v>131</v>
      </c>
      <c r="BM84" s="217" t="s">
        <v>132</v>
      </c>
    </row>
    <row r="85" s="2" customFormat="1">
      <c r="A85" s="39"/>
      <c r="B85" s="40"/>
      <c r="C85" s="41"/>
      <c r="D85" s="219" t="s">
        <v>133</v>
      </c>
      <c r="E85" s="41"/>
      <c r="F85" s="220" t="s">
        <v>134</v>
      </c>
      <c r="G85" s="41"/>
      <c r="H85" s="41"/>
      <c r="I85" s="221"/>
      <c r="J85" s="41"/>
      <c r="K85" s="41"/>
      <c r="L85" s="45"/>
      <c r="M85" s="222"/>
      <c r="N85" s="223"/>
      <c r="O85" s="85"/>
      <c r="P85" s="85"/>
      <c r="Q85" s="85"/>
      <c r="R85" s="85"/>
      <c r="S85" s="85"/>
      <c r="T85" s="86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18" t="s">
        <v>133</v>
      </c>
      <c r="AU85" s="18" t="s">
        <v>87</v>
      </c>
    </row>
    <row r="86" s="13" customFormat="1">
      <c r="A86" s="13"/>
      <c r="B86" s="224"/>
      <c r="C86" s="225"/>
      <c r="D86" s="219" t="s">
        <v>135</v>
      </c>
      <c r="E86" s="226" t="s">
        <v>21</v>
      </c>
      <c r="F86" s="227" t="s">
        <v>136</v>
      </c>
      <c r="G86" s="225"/>
      <c r="H86" s="228">
        <v>6</v>
      </c>
      <c r="I86" s="229"/>
      <c r="J86" s="225"/>
      <c r="K86" s="225"/>
      <c r="L86" s="230"/>
      <c r="M86" s="231"/>
      <c r="N86" s="232"/>
      <c r="O86" s="232"/>
      <c r="P86" s="232"/>
      <c r="Q86" s="232"/>
      <c r="R86" s="232"/>
      <c r="S86" s="232"/>
      <c r="T86" s="23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T86" s="234" t="s">
        <v>135</v>
      </c>
      <c r="AU86" s="234" t="s">
        <v>87</v>
      </c>
      <c r="AV86" s="13" t="s">
        <v>87</v>
      </c>
      <c r="AW86" s="13" t="s">
        <v>38</v>
      </c>
      <c r="AX86" s="13" t="s">
        <v>85</v>
      </c>
      <c r="AY86" s="234" t="s">
        <v>125</v>
      </c>
    </row>
    <row r="87" s="2" customFormat="1" ht="24.15" customHeight="1">
      <c r="A87" s="39"/>
      <c r="B87" s="40"/>
      <c r="C87" s="205" t="s">
        <v>87</v>
      </c>
      <c r="D87" s="205" t="s">
        <v>122</v>
      </c>
      <c r="E87" s="206" t="s">
        <v>137</v>
      </c>
      <c r="F87" s="207" t="s">
        <v>138</v>
      </c>
      <c r="G87" s="208" t="s">
        <v>130</v>
      </c>
      <c r="H87" s="209">
        <v>6</v>
      </c>
      <c r="I87" s="210"/>
      <c r="J87" s="211">
        <f>ROUND(I87*H87,2)</f>
        <v>0</v>
      </c>
      <c r="K87" s="207" t="s">
        <v>21</v>
      </c>
      <c r="L87" s="212"/>
      <c r="M87" s="213" t="s">
        <v>21</v>
      </c>
      <c r="N87" s="214" t="s">
        <v>48</v>
      </c>
      <c r="O87" s="85"/>
      <c r="P87" s="215">
        <f>O87*H87</f>
        <v>0</v>
      </c>
      <c r="Q87" s="215">
        <v>0.11500000000000001</v>
      </c>
      <c r="R87" s="215">
        <f>Q87*H87</f>
        <v>0.69000000000000006</v>
      </c>
      <c r="S87" s="215">
        <v>0</v>
      </c>
      <c r="T87" s="216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17" t="s">
        <v>131</v>
      </c>
      <c r="AT87" s="217" t="s">
        <v>122</v>
      </c>
      <c r="AU87" s="217" t="s">
        <v>87</v>
      </c>
      <c r="AY87" s="18" t="s">
        <v>125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8" t="s">
        <v>85</v>
      </c>
      <c r="BK87" s="218">
        <f>ROUND(I87*H87,2)</f>
        <v>0</v>
      </c>
      <c r="BL87" s="18" t="s">
        <v>131</v>
      </c>
      <c r="BM87" s="217" t="s">
        <v>139</v>
      </c>
    </row>
    <row r="88" s="2" customFormat="1">
      <c r="A88" s="39"/>
      <c r="B88" s="40"/>
      <c r="C88" s="41"/>
      <c r="D88" s="219" t="s">
        <v>133</v>
      </c>
      <c r="E88" s="41"/>
      <c r="F88" s="220" t="s">
        <v>140</v>
      </c>
      <c r="G88" s="41"/>
      <c r="H88" s="41"/>
      <c r="I88" s="221"/>
      <c r="J88" s="41"/>
      <c r="K88" s="41"/>
      <c r="L88" s="45"/>
      <c r="M88" s="222"/>
      <c r="N88" s="223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133</v>
      </c>
      <c r="AU88" s="18" t="s">
        <v>87</v>
      </c>
    </row>
    <row r="89" s="13" customFormat="1">
      <c r="A89" s="13"/>
      <c r="B89" s="224"/>
      <c r="C89" s="225"/>
      <c r="D89" s="219" t="s">
        <v>135</v>
      </c>
      <c r="E89" s="226" t="s">
        <v>21</v>
      </c>
      <c r="F89" s="227" t="s">
        <v>136</v>
      </c>
      <c r="G89" s="225"/>
      <c r="H89" s="228">
        <v>6</v>
      </c>
      <c r="I89" s="229"/>
      <c r="J89" s="225"/>
      <c r="K89" s="225"/>
      <c r="L89" s="230"/>
      <c r="M89" s="235"/>
      <c r="N89" s="236"/>
      <c r="O89" s="236"/>
      <c r="P89" s="236"/>
      <c r="Q89" s="236"/>
      <c r="R89" s="236"/>
      <c r="S89" s="236"/>
      <c r="T89" s="237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T89" s="234" t="s">
        <v>135</v>
      </c>
      <c r="AU89" s="234" t="s">
        <v>87</v>
      </c>
      <c r="AV89" s="13" t="s">
        <v>87</v>
      </c>
      <c r="AW89" s="13" t="s">
        <v>38</v>
      </c>
      <c r="AX89" s="13" t="s">
        <v>85</v>
      </c>
      <c r="AY89" s="234" t="s">
        <v>125</v>
      </c>
    </row>
    <row r="90" s="2" customFormat="1" ht="6.96" customHeight="1">
      <c r="A90" s="39"/>
      <c r="B90" s="60"/>
      <c r="C90" s="61"/>
      <c r="D90" s="61"/>
      <c r="E90" s="61"/>
      <c r="F90" s="61"/>
      <c r="G90" s="61"/>
      <c r="H90" s="61"/>
      <c r="I90" s="61"/>
      <c r="J90" s="61"/>
      <c r="K90" s="61"/>
      <c r="L90" s="45"/>
      <c r="M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</sheetData>
  <sheetProtection sheet="1" autoFilter="0" formatColumns="0" formatRows="0" objects="1" scenarios="1" spinCount="100000" saltValue="JlRAv8iYcgqeaT/Po0DrvZMOaSjk1fEvl8xlTfVbdXFRh8KyexwG7jjqxbcU+ohg7mh9vYB9mWrE5xxy/gaBRg==" hashValue="faxB4pUcHjgI/zhZFdmYgjqQ+rWcUOQIwcrBydw87XgAWbQ0k9KsJXbPdux2sntU3WA0P5gmCMC/gOuk27Cujg==" algorithmName="SHA-512" password="CC35"/>
  <autoFilter ref="C80:K89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90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87</v>
      </c>
    </row>
    <row r="4" s="1" customFormat="1" ht="24.96" customHeight="1">
      <c r="B4" s="21"/>
      <c r="D4" s="131" t="s">
        <v>100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Jílovský potok ř.km 0,810 - 1,015 v Děčíně, úprava - Bezručova ulice (pouze město)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101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141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21</v>
      </c>
      <c r="G11" s="39"/>
      <c r="H11" s="39"/>
      <c r="I11" s="133" t="s">
        <v>20</v>
      </c>
      <c r="J11" s="137" t="s">
        <v>21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22</v>
      </c>
      <c r="E12" s="39"/>
      <c r="F12" s="137" t="s">
        <v>23</v>
      </c>
      <c r="G12" s="39"/>
      <c r="H12" s="39"/>
      <c r="I12" s="133" t="s">
        <v>24</v>
      </c>
      <c r="J12" s="138" t="str">
        <f>'Rekapitulace stavby'!AN8</f>
        <v>30. 9. 2023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26</v>
      </c>
      <c r="E14" s="39"/>
      <c r="F14" s="39"/>
      <c r="G14" s="39"/>
      <c r="H14" s="39"/>
      <c r="I14" s="133" t="s">
        <v>27</v>
      </c>
      <c r="J14" s="137" t="str">
        <f>IF('Rekapitulace stavby'!AN10="","",'Rekapitulace stavby'!AN10)</f>
        <v>70889988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tr">
        <f>IF('Rekapitulace stavby'!E11="","",'Rekapitulace stavby'!E11)</f>
        <v>Povodí Ohře, státní podnik</v>
      </c>
      <c r="F15" s="39"/>
      <c r="G15" s="39"/>
      <c r="H15" s="39"/>
      <c r="I15" s="133" t="s">
        <v>30</v>
      </c>
      <c r="J15" s="137" t="str">
        <f>IF('Rekapitulace stavby'!AN11="","",'Rekapitulace stavby'!AN11)</f>
        <v>CZ70889988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32</v>
      </c>
      <c r="E17" s="39"/>
      <c r="F17" s="39"/>
      <c r="G17" s="39"/>
      <c r="H17" s="39"/>
      <c r="I17" s="133" t="s">
        <v>27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30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34</v>
      </c>
      <c r="E20" s="39"/>
      <c r="F20" s="39"/>
      <c r="G20" s="39"/>
      <c r="H20" s="39"/>
      <c r="I20" s="133" t="s">
        <v>27</v>
      </c>
      <c r="J20" s="137" t="str">
        <f>IF('Rekapitulace stavby'!AN16="","",'Rekapitulace stavby'!AN16)</f>
        <v>272 21 253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tr">
        <f>IF('Rekapitulace stavby'!E17="","",'Rekapitulace stavby'!E17)</f>
        <v>HG Partner s.r.o.</v>
      </c>
      <c r="F21" s="39"/>
      <c r="G21" s="39"/>
      <c r="H21" s="39"/>
      <c r="I21" s="133" t="s">
        <v>30</v>
      </c>
      <c r="J21" s="137" t="str">
        <f>IF('Rekapitulace stavby'!AN17="","",'Rekapitulace stavby'!AN17)</f>
        <v>CZ272 21 253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39</v>
      </c>
      <c r="E23" s="39"/>
      <c r="F23" s="39"/>
      <c r="G23" s="39"/>
      <c r="H23" s="39"/>
      <c r="I23" s="133" t="s">
        <v>27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30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41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21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43</v>
      </c>
      <c r="E30" s="39"/>
      <c r="F30" s="39"/>
      <c r="G30" s="39"/>
      <c r="H30" s="39"/>
      <c r="I30" s="39"/>
      <c r="J30" s="145">
        <f>ROUND(J94,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45</v>
      </c>
      <c r="G32" s="39"/>
      <c r="H32" s="39"/>
      <c r="I32" s="146" t="s">
        <v>44</v>
      </c>
      <c r="J32" s="146" t="s">
        <v>46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47</v>
      </c>
      <c r="E33" s="133" t="s">
        <v>48</v>
      </c>
      <c r="F33" s="148">
        <f>ROUND((SUM(BE94:BE511)),  2)</f>
        <v>0</v>
      </c>
      <c r="G33" s="39"/>
      <c r="H33" s="39"/>
      <c r="I33" s="149">
        <v>0.20999999999999999</v>
      </c>
      <c r="J33" s="148">
        <f>ROUND(((SUM(BE94:BE511))*I33),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49</v>
      </c>
      <c r="F34" s="148">
        <f>ROUND((SUM(BF94:BF511)),  2)</f>
        <v>0</v>
      </c>
      <c r="G34" s="39"/>
      <c r="H34" s="39"/>
      <c r="I34" s="149">
        <v>0.14999999999999999</v>
      </c>
      <c r="J34" s="148">
        <f>ROUND(((SUM(BF94:BF511))*I34),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50</v>
      </c>
      <c r="F35" s="148">
        <f>ROUND((SUM(BG94:BG511)),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51</v>
      </c>
      <c r="F36" s="148">
        <f>ROUND((SUM(BH94:BH511)),  2)</f>
        <v>0</v>
      </c>
      <c r="G36" s="39"/>
      <c r="H36" s="39"/>
      <c r="I36" s="149">
        <v>0.14999999999999999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52</v>
      </c>
      <c r="F37" s="148">
        <f>ROUND((SUM(BI94:BI511)),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53</v>
      </c>
      <c r="E39" s="152"/>
      <c r="F39" s="152"/>
      <c r="G39" s="153" t="s">
        <v>54</v>
      </c>
      <c r="H39" s="154" t="s">
        <v>55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103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Jílovský potok ř.km 0,810 - 1,015 v Děčíně, úprava - Bezručova ulice (pouze město)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101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10.1.b - Obnova povrchů - povrchy LB, Bezručova - Plzeňská - město (oprava)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22</v>
      </c>
      <c r="D52" s="41"/>
      <c r="E52" s="41"/>
      <c r="F52" s="28" t="str">
        <f>F12</f>
        <v>Děčín</v>
      </c>
      <c r="G52" s="41"/>
      <c r="H52" s="41"/>
      <c r="I52" s="33" t="s">
        <v>24</v>
      </c>
      <c r="J52" s="73" t="str">
        <f>IF(J12="","",J12)</f>
        <v>30. 9. 2023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26</v>
      </c>
      <c r="D54" s="41"/>
      <c r="E54" s="41"/>
      <c r="F54" s="28" t="str">
        <f>E15</f>
        <v>Povodí Ohře, státní podnik</v>
      </c>
      <c r="G54" s="41"/>
      <c r="H54" s="41"/>
      <c r="I54" s="33" t="s">
        <v>34</v>
      </c>
      <c r="J54" s="37" t="str">
        <f>E21</f>
        <v>HG Partner s.r.o.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32</v>
      </c>
      <c r="D55" s="41"/>
      <c r="E55" s="41"/>
      <c r="F55" s="28" t="str">
        <f>IF(E18="","",E18)</f>
        <v>Vyplň údaj</v>
      </c>
      <c r="G55" s="41"/>
      <c r="H55" s="41"/>
      <c r="I55" s="33" t="s">
        <v>39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104</v>
      </c>
      <c r="D57" s="163"/>
      <c r="E57" s="163"/>
      <c r="F57" s="163"/>
      <c r="G57" s="163"/>
      <c r="H57" s="163"/>
      <c r="I57" s="163"/>
      <c r="J57" s="164" t="s">
        <v>105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75</v>
      </c>
      <c r="D59" s="41"/>
      <c r="E59" s="41"/>
      <c r="F59" s="41"/>
      <c r="G59" s="41"/>
      <c r="H59" s="41"/>
      <c r="I59" s="41"/>
      <c r="J59" s="103">
        <f>J94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106</v>
      </c>
    </row>
    <row r="60" s="9" customFormat="1" ht="24.96" customHeight="1">
      <c r="A60" s="9"/>
      <c r="B60" s="166"/>
      <c r="C60" s="167"/>
      <c r="D60" s="168" t="s">
        <v>142</v>
      </c>
      <c r="E60" s="169"/>
      <c r="F60" s="169"/>
      <c r="G60" s="169"/>
      <c r="H60" s="169"/>
      <c r="I60" s="169"/>
      <c r="J60" s="170">
        <f>J95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143</v>
      </c>
      <c r="E61" s="175"/>
      <c r="F61" s="175"/>
      <c r="G61" s="175"/>
      <c r="H61" s="175"/>
      <c r="I61" s="175"/>
      <c r="J61" s="176">
        <f>J96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144</v>
      </c>
      <c r="E62" s="175"/>
      <c r="F62" s="175"/>
      <c r="G62" s="175"/>
      <c r="H62" s="175"/>
      <c r="I62" s="175"/>
      <c r="J62" s="176">
        <f>J202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145</v>
      </c>
      <c r="E63" s="175"/>
      <c r="F63" s="175"/>
      <c r="G63" s="175"/>
      <c r="H63" s="175"/>
      <c r="I63" s="175"/>
      <c r="J63" s="176">
        <f>J209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146</v>
      </c>
      <c r="E64" s="175"/>
      <c r="F64" s="175"/>
      <c r="G64" s="175"/>
      <c r="H64" s="175"/>
      <c r="I64" s="175"/>
      <c r="J64" s="176">
        <f>J214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2"/>
      <c r="C65" s="173"/>
      <c r="D65" s="174" t="s">
        <v>147</v>
      </c>
      <c r="E65" s="175"/>
      <c r="F65" s="175"/>
      <c r="G65" s="175"/>
      <c r="H65" s="175"/>
      <c r="I65" s="175"/>
      <c r="J65" s="176">
        <f>J246</f>
        <v>0</v>
      </c>
      <c r="K65" s="173"/>
      <c r="L65" s="17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2"/>
      <c r="C66" s="173"/>
      <c r="D66" s="174" t="s">
        <v>148</v>
      </c>
      <c r="E66" s="175"/>
      <c r="F66" s="175"/>
      <c r="G66" s="175"/>
      <c r="H66" s="175"/>
      <c r="I66" s="175"/>
      <c r="J66" s="176">
        <f>J275</f>
        <v>0</v>
      </c>
      <c r="K66" s="173"/>
      <c r="L66" s="17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2"/>
      <c r="C67" s="173"/>
      <c r="D67" s="174" t="s">
        <v>149</v>
      </c>
      <c r="E67" s="175"/>
      <c r="F67" s="175"/>
      <c r="G67" s="175"/>
      <c r="H67" s="175"/>
      <c r="I67" s="175"/>
      <c r="J67" s="176">
        <f>J399</f>
        <v>0</v>
      </c>
      <c r="K67" s="173"/>
      <c r="L67" s="17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2"/>
      <c r="C68" s="173"/>
      <c r="D68" s="174" t="s">
        <v>150</v>
      </c>
      <c r="E68" s="175"/>
      <c r="F68" s="175"/>
      <c r="G68" s="175"/>
      <c r="H68" s="175"/>
      <c r="I68" s="175"/>
      <c r="J68" s="176">
        <f>J463</f>
        <v>0</v>
      </c>
      <c r="K68" s="173"/>
      <c r="L68" s="17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2"/>
      <c r="C69" s="173"/>
      <c r="D69" s="174" t="s">
        <v>151</v>
      </c>
      <c r="E69" s="175"/>
      <c r="F69" s="175"/>
      <c r="G69" s="175"/>
      <c r="H69" s="175"/>
      <c r="I69" s="175"/>
      <c r="J69" s="176">
        <f>J470</f>
        <v>0</v>
      </c>
      <c r="K69" s="173"/>
      <c r="L69" s="17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66"/>
      <c r="C70" s="167"/>
      <c r="D70" s="168" t="s">
        <v>152</v>
      </c>
      <c r="E70" s="169"/>
      <c r="F70" s="169"/>
      <c r="G70" s="169"/>
      <c r="H70" s="169"/>
      <c r="I70" s="169"/>
      <c r="J70" s="170">
        <f>J473</f>
        <v>0</v>
      </c>
      <c r="K70" s="167"/>
      <c r="L70" s="171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72"/>
      <c r="C71" s="173"/>
      <c r="D71" s="174" t="s">
        <v>153</v>
      </c>
      <c r="E71" s="175"/>
      <c r="F71" s="175"/>
      <c r="G71" s="175"/>
      <c r="H71" s="175"/>
      <c r="I71" s="175"/>
      <c r="J71" s="176">
        <f>J474</f>
        <v>0</v>
      </c>
      <c r="K71" s="173"/>
      <c r="L71" s="17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2"/>
      <c r="C72" s="173"/>
      <c r="D72" s="174" t="s">
        <v>154</v>
      </c>
      <c r="E72" s="175"/>
      <c r="F72" s="175"/>
      <c r="G72" s="175"/>
      <c r="H72" s="175"/>
      <c r="I72" s="175"/>
      <c r="J72" s="176">
        <f>J483</f>
        <v>0</v>
      </c>
      <c r="K72" s="173"/>
      <c r="L72" s="17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2"/>
      <c r="C73" s="173"/>
      <c r="D73" s="174" t="s">
        <v>155</v>
      </c>
      <c r="E73" s="175"/>
      <c r="F73" s="175"/>
      <c r="G73" s="175"/>
      <c r="H73" s="175"/>
      <c r="I73" s="175"/>
      <c r="J73" s="176">
        <f>J493</f>
        <v>0</v>
      </c>
      <c r="K73" s="173"/>
      <c r="L73" s="17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2"/>
      <c r="C74" s="173"/>
      <c r="D74" s="174" t="s">
        <v>156</v>
      </c>
      <c r="E74" s="175"/>
      <c r="F74" s="175"/>
      <c r="G74" s="175"/>
      <c r="H74" s="175"/>
      <c r="I74" s="175"/>
      <c r="J74" s="176">
        <f>J497</f>
        <v>0</v>
      </c>
      <c r="K74" s="173"/>
      <c r="L74" s="17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2" customFormat="1" ht="21.84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60"/>
      <c r="C76" s="61"/>
      <c r="D76" s="61"/>
      <c r="E76" s="61"/>
      <c r="F76" s="61"/>
      <c r="G76" s="61"/>
      <c r="H76" s="61"/>
      <c r="I76" s="61"/>
      <c r="J76" s="61"/>
      <c r="K76" s="6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80" s="2" customFormat="1" ht="6.96" customHeight="1">
      <c r="A80" s="39"/>
      <c r="B80" s="62"/>
      <c r="C80" s="63"/>
      <c r="D80" s="63"/>
      <c r="E80" s="63"/>
      <c r="F80" s="63"/>
      <c r="G80" s="63"/>
      <c r="H80" s="63"/>
      <c r="I80" s="63"/>
      <c r="J80" s="63"/>
      <c r="K80" s="63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24.96" customHeight="1">
      <c r="A81" s="39"/>
      <c r="B81" s="40"/>
      <c r="C81" s="24" t="s">
        <v>109</v>
      </c>
      <c r="D81" s="41"/>
      <c r="E81" s="41"/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16</v>
      </c>
      <c r="D83" s="41"/>
      <c r="E83" s="41"/>
      <c r="F83" s="41"/>
      <c r="G83" s="41"/>
      <c r="H83" s="41"/>
      <c r="I83" s="41"/>
      <c r="J83" s="41"/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6.5" customHeight="1">
      <c r="A84" s="39"/>
      <c r="B84" s="40"/>
      <c r="C84" s="41"/>
      <c r="D84" s="41"/>
      <c r="E84" s="161" t="str">
        <f>E7</f>
        <v>Jílovský potok ř.km 0,810 - 1,015 v Děčíně, úprava - Bezručova ulice (pouze město)</v>
      </c>
      <c r="F84" s="33"/>
      <c r="G84" s="33"/>
      <c r="H84" s="33"/>
      <c r="I84" s="41"/>
      <c r="J84" s="41"/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2" customHeight="1">
      <c r="A85" s="39"/>
      <c r="B85" s="40"/>
      <c r="C85" s="33" t="s">
        <v>101</v>
      </c>
      <c r="D85" s="41"/>
      <c r="E85" s="41"/>
      <c r="F85" s="41"/>
      <c r="G85" s="41"/>
      <c r="H85" s="41"/>
      <c r="I85" s="41"/>
      <c r="J85" s="41"/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6.5" customHeight="1">
      <c r="A86" s="39"/>
      <c r="B86" s="40"/>
      <c r="C86" s="41"/>
      <c r="D86" s="41"/>
      <c r="E86" s="70" t="str">
        <f>E9</f>
        <v>SO 10.1.b - Obnova povrchů - povrchy LB, Bezručova - Plzeňská - město (oprava)</v>
      </c>
      <c r="F86" s="41"/>
      <c r="G86" s="41"/>
      <c r="H86" s="41"/>
      <c r="I86" s="41"/>
      <c r="J86" s="41"/>
      <c r="K86" s="41"/>
      <c r="L86" s="13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6.96" customHeight="1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13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22</v>
      </c>
      <c r="D88" s="41"/>
      <c r="E88" s="41"/>
      <c r="F88" s="28" t="str">
        <f>F12</f>
        <v>Děčín</v>
      </c>
      <c r="G88" s="41"/>
      <c r="H88" s="41"/>
      <c r="I88" s="33" t="s">
        <v>24</v>
      </c>
      <c r="J88" s="73" t="str">
        <f>IF(J12="","",J12)</f>
        <v>30. 9. 2023</v>
      </c>
      <c r="K88" s="41"/>
      <c r="L88" s="13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6.96" customHeight="1">
      <c r="A89" s="39"/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13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5.15" customHeight="1">
      <c r="A90" s="39"/>
      <c r="B90" s="40"/>
      <c r="C90" s="33" t="s">
        <v>26</v>
      </c>
      <c r="D90" s="41"/>
      <c r="E90" s="41"/>
      <c r="F90" s="28" t="str">
        <f>E15</f>
        <v>Povodí Ohře, státní podnik</v>
      </c>
      <c r="G90" s="41"/>
      <c r="H90" s="41"/>
      <c r="I90" s="33" t="s">
        <v>34</v>
      </c>
      <c r="J90" s="37" t="str">
        <f>E21</f>
        <v>HG Partner s.r.o.</v>
      </c>
      <c r="K90" s="41"/>
      <c r="L90" s="13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32</v>
      </c>
      <c r="D91" s="41"/>
      <c r="E91" s="41"/>
      <c r="F91" s="28" t="str">
        <f>IF(E18="","",E18)</f>
        <v>Vyplň údaj</v>
      </c>
      <c r="G91" s="41"/>
      <c r="H91" s="41"/>
      <c r="I91" s="33" t="s">
        <v>39</v>
      </c>
      <c r="J91" s="37" t="str">
        <f>E24</f>
        <v xml:space="preserve"> </v>
      </c>
      <c r="K91" s="41"/>
      <c r="L91" s="13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0.32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135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11" customFormat="1" ht="29.28" customHeight="1">
      <c r="A93" s="178"/>
      <c r="B93" s="179"/>
      <c r="C93" s="180" t="s">
        <v>110</v>
      </c>
      <c r="D93" s="181" t="s">
        <v>62</v>
      </c>
      <c r="E93" s="181" t="s">
        <v>58</v>
      </c>
      <c r="F93" s="181" t="s">
        <v>59</v>
      </c>
      <c r="G93" s="181" t="s">
        <v>111</v>
      </c>
      <c r="H93" s="181" t="s">
        <v>112</v>
      </c>
      <c r="I93" s="181" t="s">
        <v>113</v>
      </c>
      <c r="J93" s="181" t="s">
        <v>105</v>
      </c>
      <c r="K93" s="182" t="s">
        <v>114</v>
      </c>
      <c r="L93" s="183"/>
      <c r="M93" s="93" t="s">
        <v>21</v>
      </c>
      <c r="N93" s="94" t="s">
        <v>47</v>
      </c>
      <c r="O93" s="94" t="s">
        <v>115</v>
      </c>
      <c r="P93" s="94" t="s">
        <v>116</v>
      </c>
      <c r="Q93" s="94" t="s">
        <v>117</v>
      </c>
      <c r="R93" s="94" t="s">
        <v>118</v>
      </c>
      <c r="S93" s="94" t="s">
        <v>119</v>
      </c>
      <c r="T93" s="95" t="s">
        <v>120</v>
      </c>
      <c r="U93" s="178"/>
      <c r="V93" s="178"/>
      <c r="W93" s="178"/>
      <c r="X93" s="178"/>
      <c r="Y93" s="178"/>
      <c r="Z93" s="178"/>
      <c r="AA93" s="178"/>
      <c r="AB93" s="178"/>
      <c r="AC93" s="178"/>
      <c r="AD93" s="178"/>
      <c r="AE93" s="178"/>
    </row>
    <row r="94" s="2" customFormat="1" ht="22.8" customHeight="1">
      <c r="A94" s="39"/>
      <c r="B94" s="40"/>
      <c r="C94" s="100" t="s">
        <v>121</v>
      </c>
      <c r="D94" s="41"/>
      <c r="E94" s="41"/>
      <c r="F94" s="41"/>
      <c r="G94" s="41"/>
      <c r="H94" s="41"/>
      <c r="I94" s="41"/>
      <c r="J94" s="184">
        <f>BK94</f>
        <v>0</v>
      </c>
      <c r="K94" s="41"/>
      <c r="L94" s="45"/>
      <c r="M94" s="96"/>
      <c r="N94" s="185"/>
      <c r="O94" s="97"/>
      <c r="P94" s="186">
        <f>P95+P473</f>
        <v>0</v>
      </c>
      <c r="Q94" s="97"/>
      <c r="R94" s="186">
        <f>R95+R473</f>
        <v>183.58078909000003</v>
      </c>
      <c r="S94" s="97"/>
      <c r="T94" s="187">
        <f>T95+T473</f>
        <v>220.23000000000005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76</v>
      </c>
      <c r="AU94" s="18" t="s">
        <v>106</v>
      </c>
      <c r="BK94" s="188">
        <f>BK95+BK473</f>
        <v>0</v>
      </c>
    </row>
    <row r="95" s="12" customFormat="1" ht="25.92" customHeight="1">
      <c r="A95" s="12"/>
      <c r="B95" s="189"/>
      <c r="C95" s="190"/>
      <c r="D95" s="191" t="s">
        <v>76</v>
      </c>
      <c r="E95" s="192" t="s">
        <v>157</v>
      </c>
      <c r="F95" s="192" t="s">
        <v>158</v>
      </c>
      <c r="G95" s="190"/>
      <c r="H95" s="190"/>
      <c r="I95" s="193"/>
      <c r="J95" s="194">
        <f>BK95</f>
        <v>0</v>
      </c>
      <c r="K95" s="190"/>
      <c r="L95" s="195"/>
      <c r="M95" s="196"/>
      <c r="N95" s="197"/>
      <c r="O95" s="197"/>
      <c r="P95" s="198">
        <f>P96+P202+P209+P214+P246+P275+P399+P463+P470</f>
        <v>0</v>
      </c>
      <c r="Q95" s="197"/>
      <c r="R95" s="198">
        <f>R96+R202+R209+R214+R246+R275+R399+R463+R470</f>
        <v>178.19533409000002</v>
      </c>
      <c r="S95" s="197"/>
      <c r="T95" s="199">
        <f>T96+T202+T209+T214+T246+T275+T399+T463+T470</f>
        <v>220.23000000000005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0" t="s">
        <v>85</v>
      </c>
      <c r="AT95" s="201" t="s">
        <v>76</v>
      </c>
      <c r="AU95" s="201" t="s">
        <v>77</v>
      </c>
      <c r="AY95" s="200" t="s">
        <v>125</v>
      </c>
      <c r="BK95" s="202">
        <f>BK96+BK202+BK209+BK214+BK246+BK275+BK399+BK463+BK470</f>
        <v>0</v>
      </c>
    </row>
    <row r="96" s="12" customFormat="1" ht="22.8" customHeight="1">
      <c r="A96" s="12"/>
      <c r="B96" s="189"/>
      <c r="C96" s="190"/>
      <c r="D96" s="191" t="s">
        <v>76</v>
      </c>
      <c r="E96" s="203" t="s">
        <v>85</v>
      </c>
      <c r="F96" s="203" t="s">
        <v>159</v>
      </c>
      <c r="G96" s="190"/>
      <c r="H96" s="190"/>
      <c r="I96" s="193"/>
      <c r="J96" s="204">
        <f>BK96</f>
        <v>0</v>
      </c>
      <c r="K96" s="190"/>
      <c r="L96" s="195"/>
      <c r="M96" s="196"/>
      <c r="N96" s="197"/>
      <c r="O96" s="197"/>
      <c r="P96" s="198">
        <f>SUM(P97:P201)</f>
        <v>0</v>
      </c>
      <c r="Q96" s="197"/>
      <c r="R96" s="198">
        <f>SUM(R97:R201)</f>
        <v>149.944907</v>
      </c>
      <c r="S96" s="197"/>
      <c r="T96" s="199">
        <f>SUM(T97:T201)</f>
        <v>220.22200000000004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0" t="s">
        <v>85</v>
      </c>
      <c r="AT96" s="201" t="s">
        <v>76</v>
      </c>
      <c r="AU96" s="201" t="s">
        <v>85</v>
      </c>
      <c r="AY96" s="200" t="s">
        <v>125</v>
      </c>
      <c r="BK96" s="202">
        <f>SUM(BK97:BK201)</f>
        <v>0</v>
      </c>
    </row>
    <row r="97" s="2" customFormat="1" ht="33" customHeight="1">
      <c r="A97" s="39"/>
      <c r="B97" s="40"/>
      <c r="C97" s="238" t="s">
        <v>85</v>
      </c>
      <c r="D97" s="238" t="s">
        <v>160</v>
      </c>
      <c r="E97" s="239" t="s">
        <v>161</v>
      </c>
      <c r="F97" s="240" t="s">
        <v>162</v>
      </c>
      <c r="G97" s="241" t="s">
        <v>163</v>
      </c>
      <c r="H97" s="242">
        <v>298</v>
      </c>
      <c r="I97" s="243"/>
      <c r="J97" s="244">
        <f>ROUND(I97*H97,2)</f>
        <v>0</v>
      </c>
      <c r="K97" s="240" t="s">
        <v>164</v>
      </c>
      <c r="L97" s="45"/>
      <c r="M97" s="245" t="s">
        <v>21</v>
      </c>
      <c r="N97" s="246" t="s">
        <v>48</v>
      </c>
      <c r="O97" s="85"/>
      <c r="P97" s="215">
        <f>O97*H97</f>
        <v>0</v>
      </c>
      <c r="Q97" s="215">
        <v>0</v>
      </c>
      <c r="R97" s="215">
        <f>Q97*H97</f>
        <v>0</v>
      </c>
      <c r="S97" s="215">
        <v>0.44</v>
      </c>
      <c r="T97" s="216">
        <f>S97*H97</f>
        <v>131.12000000000001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17" t="s">
        <v>165</v>
      </c>
      <c r="AT97" s="217" t="s">
        <v>160</v>
      </c>
      <c r="AU97" s="217" t="s">
        <v>87</v>
      </c>
      <c r="AY97" s="18" t="s">
        <v>125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8" t="s">
        <v>85</v>
      </c>
      <c r="BK97" s="218">
        <f>ROUND(I97*H97,2)</f>
        <v>0</v>
      </c>
      <c r="BL97" s="18" t="s">
        <v>165</v>
      </c>
      <c r="BM97" s="217" t="s">
        <v>166</v>
      </c>
    </row>
    <row r="98" s="2" customFormat="1">
      <c r="A98" s="39"/>
      <c r="B98" s="40"/>
      <c r="C98" s="41"/>
      <c r="D98" s="247" t="s">
        <v>167</v>
      </c>
      <c r="E98" s="41"/>
      <c r="F98" s="248" t="s">
        <v>168</v>
      </c>
      <c r="G98" s="41"/>
      <c r="H98" s="41"/>
      <c r="I98" s="221"/>
      <c r="J98" s="41"/>
      <c r="K98" s="41"/>
      <c r="L98" s="45"/>
      <c r="M98" s="222"/>
      <c r="N98" s="223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167</v>
      </c>
      <c r="AU98" s="18" t="s">
        <v>87</v>
      </c>
    </row>
    <row r="99" s="13" customFormat="1">
      <c r="A99" s="13"/>
      <c r="B99" s="224"/>
      <c r="C99" s="225"/>
      <c r="D99" s="219" t="s">
        <v>135</v>
      </c>
      <c r="E99" s="226" t="s">
        <v>21</v>
      </c>
      <c r="F99" s="227" t="s">
        <v>169</v>
      </c>
      <c r="G99" s="225"/>
      <c r="H99" s="228">
        <v>298</v>
      </c>
      <c r="I99" s="229"/>
      <c r="J99" s="225"/>
      <c r="K99" s="225"/>
      <c r="L99" s="230"/>
      <c r="M99" s="231"/>
      <c r="N99" s="232"/>
      <c r="O99" s="232"/>
      <c r="P99" s="232"/>
      <c r="Q99" s="232"/>
      <c r="R99" s="232"/>
      <c r="S99" s="232"/>
      <c r="T99" s="23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4" t="s">
        <v>135</v>
      </c>
      <c r="AU99" s="234" t="s">
        <v>87</v>
      </c>
      <c r="AV99" s="13" t="s">
        <v>87</v>
      </c>
      <c r="AW99" s="13" t="s">
        <v>38</v>
      </c>
      <c r="AX99" s="13" t="s">
        <v>85</v>
      </c>
      <c r="AY99" s="234" t="s">
        <v>125</v>
      </c>
    </row>
    <row r="100" s="2" customFormat="1" ht="24.15" customHeight="1">
      <c r="A100" s="39"/>
      <c r="B100" s="40"/>
      <c r="C100" s="238" t="s">
        <v>87</v>
      </c>
      <c r="D100" s="238" t="s">
        <v>160</v>
      </c>
      <c r="E100" s="239" t="s">
        <v>170</v>
      </c>
      <c r="F100" s="240" t="s">
        <v>171</v>
      </c>
      <c r="G100" s="241" t="s">
        <v>163</v>
      </c>
      <c r="H100" s="242">
        <v>298</v>
      </c>
      <c r="I100" s="243"/>
      <c r="J100" s="244">
        <f>ROUND(I100*H100,2)</f>
        <v>0</v>
      </c>
      <c r="K100" s="240" t="s">
        <v>164</v>
      </c>
      <c r="L100" s="45"/>
      <c r="M100" s="245" t="s">
        <v>21</v>
      </c>
      <c r="N100" s="246" t="s">
        <v>48</v>
      </c>
      <c r="O100" s="85"/>
      <c r="P100" s="215">
        <f>O100*H100</f>
        <v>0</v>
      </c>
      <c r="Q100" s="215">
        <v>3.0000000000000001E-05</v>
      </c>
      <c r="R100" s="215">
        <f>Q100*H100</f>
        <v>0.00894</v>
      </c>
      <c r="S100" s="215">
        <v>0.069000000000000006</v>
      </c>
      <c r="T100" s="216">
        <f>S100*H100</f>
        <v>20.562000000000001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17" t="s">
        <v>165</v>
      </c>
      <c r="AT100" s="217" t="s">
        <v>160</v>
      </c>
      <c r="AU100" s="217" t="s">
        <v>87</v>
      </c>
      <c r="AY100" s="18" t="s">
        <v>125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8" t="s">
        <v>85</v>
      </c>
      <c r="BK100" s="218">
        <f>ROUND(I100*H100,2)</f>
        <v>0</v>
      </c>
      <c r="BL100" s="18" t="s">
        <v>165</v>
      </c>
      <c r="BM100" s="217" t="s">
        <v>172</v>
      </c>
    </row>
    <row r="101" s="2" customFormat="1">
      <c r="A101" s="39"/>
      <c r="B101" s="40"/>
      <c r="C101" s="41"/>
      <c r="D101" s="247" t="s">
        <v>167</v>
      </c>
      <c r="E101" s="41"/>
      <c r="F101" s="248" t="s">
        <v>173</v>
      </c>
      <c r="G101" s="41"/>
      <c r="H101" s="41"/>
      <c r="I101" s="221"/>
      <c r="J101" s="41"/>
      <c r="K101" s="41"/>
      <c r="L101" s="45"/>
      <c r="M101" s="222"/>
      <c r="N101" s="223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167</v>
      </c>
      <c r="AU101" s="18" t="s">
        <v>87</v>
      </c>
    </row>
    <row r="102" s="13" customFormat="1">
      <c r="A102" s="13"/>
      <c r="B102" s="224"/>
      <c r="C102" s="225"/>
      <c r="D102" s="219" t="s">
        <v>135</v>
      </c>
      <c r="E102" s="226" t="s">
        <v>21</v>
      </c>
      <c r="F102" s="227" t="s">
        <v>174</v>
      </c>
      <c r="G102" s="225"/>
      <c r="H102" s="228">
        <v>298</v>
      </c>
      <c r="I102" s="229"/>
      <c r="J102" s="225"/>
      <c r="K102" s="225"/>
      <c r="L102" s="230"/>
      <c r="M102" s="231"/>
      <c r="N102" s="232"/>
      <c r="O102" s="232"/>
      <c r="P102" s="232"/>
      <c r="Q102" s="232"/>
      <c r="R102" s="232"/>
      <c r="S102" s="232"/>
      <c r="T102" s="23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4" t="s">
        <v>135</v>
      </c>
      <c r="AU102" s="234" t="s">
        <v>87</v>
      </c>
      <c r="AV102" s="13" t="s">
        <v>87</v>
      </c>
      <c r="AW102" s="13" t="s">
        <v>38</v>
      </c>
      <c r="AX102" s="13" t="s">
        <v>85</v>
      </c>
      <c r="AY102" s="234" t="s">
        <v>125</v>
      </c>
    </row>
    <row r="103" s="2" customFormat="1" ht="24.15" customHeight="1">
      <c r="A103" s="39"/>
      <c r="B103" s="40"/>
      <c r="C103" s="238" t="s">
        <v>124</v>
      </c>
      <c r="D103" s="238" t="s">
        <v>160</v>
      </c>
      <c r="E103" s="239" t="s">
        <v>175</v>
      </c>
      <c r="F103" s="240" t="s">
        <v>176</v>
      </c>
      <c r="G103" s="241" t="s">
        <v>163</v>
      </c>
      <c r="H103" s="242">
        <v>298</v>
      </c>
      <c r="I103" s="243"/>
      <c r="J103" s="244">
        <f>ROUND(I103*H103,2)</f>
        <v>0</v>
      </c>
      <c r="K103" s="240" t="s">
        <v>164</v>
      </c>
      <c r="L103" s="45"/>
      <c r="M103" s="245" t="s">
        <v>21</v>
      </c>
      <c r="N103" s="246" t="s">
        <v>48</v>
      </c>
      <c r="O103" s="85"/>
      <c r="P103" s="215">
        <f>O103*H103</f>
        <v>0</v>
      </c>
      <c r="Q103" s="215">
        <v>9.0000000000000006E-05</v>
      </c>
      <c r="R103" s="215">
        <f>Q103*H103</f>
        <v>0.02682</v>
      </c>
      <c r="S103" s="215">
        <v>0.23000000000000001</v>
      </c>
      <c r="T103" s="216">
        <f>S103*H103</f>
        <v>68.540000000000006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17" t="s">
        <v>165</v>
      </c>
      <c r="AT103" s="217" t="s">
        <v>160</v>
      </c>
      <c r="AU103" s="217" t="s">
        <v>87</v>
      </c>
      <c r="AY103" s="18" t="s">
        <v>125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8" t="s">
        <v>85</v>
      </c>
      <c r="BK103" s="218">
        <f>ROUND(I103*H103,2)</f>
        <v>0</v>
      </c>
      <c r="BL103" s="18" t="s">
        <v>165</v>
      </c>
      <c r="BM103" s="217" t="s">
        <v>177</v>
      </c>
    </row>
    <row r="104" s="2" customFormat="1">
      <c r="A104" s="39"/>
      <c r="B104" s="40"/>
      <c r="C104" s="41"/>
      <c r="D104" s="247" t="s">
        <v>167</v>
      </c>
      <c r="E104" s="41"/>
      <c r="F104" s="248" t="s">
        <v>178</v>
      </c>
      <c r="G104" s="41"/>
      <c r="H104" s="41"/>
      <c r="I104" s="221"/>
      <c r="J104" s="41"/>
      <c r="K104" s="41"/>
      <c r="L104" s="45"/>
      <c r="M104" s="222"/>
      <c r="N104" s="223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167</v>
      </c>
      <c r="AU104" s="18" t="s">
        <v>87</v>
      </c>
    </row>
    <row r="105" s="13" customFormat="1">
      <c r="A105" s="13"/>
      <c r="B105" s="224"/>
      <c r="C105" s="225"/>
      <c r="D105" s="219" t="s">
        <v>135</v>
      </c>
      <c r="E105" s="226" t="s">
        <v>21</v>
      </c>
      <c r="F105" s="227" t="s">
        <v>174</v>
      </c>
      <c r="G105" s="225"/>
      <c r="H105" s="228">
        <v>298</v>
      </c>
      <c r="I105" s="229"/>
      <c r="J105" s="225"/>
      <c r="K105" s="225"/>
      <c r="L105" s="230"/>
      <c r="M105" s="231"/>
      <c r="N105" s="232"/>
      <c r="O105" s="232"/>
      <c r="P105" s="232"/>
      <c r="Q105" s="232"/>
      <c r="R105" s="232"/>
      <c r="S105" s="232"/>
      <c r="T105" s="23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4" t="s">
        <v>135</v>
      </c>
      <c r="AU105" s="234" t="s">
        <v>87</v>
      </c>
      <c r="AV105" s="13" t="s">
        <v>87</v>
      </c>
      <c r="AW105" s="13" t="s">
        <v>38</v>
      </c>
      <c r="AX105" s="13" t="s">
        <v>85</v>
      </c>
      <c r="AY105" s="234" t="s">
        <v>125</v>
      </c>
    </row>
    <row r="106" s="2" customFormat="1" ht="16.5" customHeight="1">
      <c r="A106" s="39"/>
      <c r="B106" s="40"/>
      <c r="C106" s="238" t="s">
        <v>165</v>
      </c>
      <c r="D106" s="238" t="s">
        <v>160</v>
      </c>
      <c r="E106" s="239" t="s">
        <v>179</v>
      </c>
      <c r="F106" s="240" t="s">
        <v>180</v>
      </c>
      <c r="G106" s="241" t="s">
        <v>163</v>
      </c>
      <c r="H106" s="242">
        <v>14.4</v>
      </c>
      <c r="I106" s="243"/>
      <c r="J106" s="244">
        <f>ROUND(I106*H106,2)</f>
        <v>0</v>
      </c>
      <c r="K106" s="240" t="s">
        <v>164</v>
      </c>
      <c r="L106" s="45"/>
      <c r="M106" s="245" t="s">
        <v>21</v>
      </c>
      <c r="N106" s="246" t="s">
        <v>48</v>
      </c>
      <c r="O106" s="85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17" t="s">
        <v>165</v>
      </c>
      <c r="AT106" s="217" t="s">
        <v>160</v>
      </c>
      <c r="AU106" s="217" t="s">
        <v>87</v>
      </c>
      <c r="AY106" s="18" t="s">
        <v>125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8" t="s">
        <v>85</v>
      </c>
      <c r="BK106" s="218">
        <f>ROUND(I106*H106,2)</f>
        <v>0</v>
      </c>
      <c r="BL106" s="18" t="s">
        <v>165</v>
      </c>
      <c r="BM106" s="217" t="s">
        <v>181</v>
      </c>
    </row>
    <row r="107" s="2" customFormat="1">
      <c r="A107" s="39"/>
      <c r="B107" s="40"/>
      <c r="C107" s="41"/>
      <c r="D107" s="247" t="s">
        <v>167</v>
      </c>
      <c r="E107" s="41"/>
      <c r="F107" s="248" t="s">
        <v>182</v>
      </c>
      <c r="G107" s="41"/>
      <c r="H107" s="41"/>
      <c r="I107" s="221"/>
      <c r="J107" s="41"/>
      <c r="K107" s="41"/>
      <c r="L107" s="45"/>
      <c r="M107" s="222"/>
      <c r="N107" s="223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167</v>
      </c>
      <c r="AU107" s="18" t="s">
        <v>87</v>
      </c>
    </row>
    <row r="108" s="13" customFormat="1">
      <c r="A108" s="13"/>
      <c r="B108" s="224"/>
      <c r="C108" s="225"/>
      <c r="D108" s="219" t="s">
        <v>135</v>
      </c>
      <c r="E108" s="226" t="s">
        <v>21</v>
      </c>
      <c r="F108" s="227" t="s">
        <v>183</v>
      </c>
      <c r="G108" s="225"/>
      <c r="H108" s="228">
        <v>14.4</v>
      </c>
      <c r="I108" s="229"/>
      <c r="J108" s="225"/>
      <c r="K108" s="225"/>
      <c r="L108" s="230"/>
      <c r="M108" s="231"/>
      <c r="N108" s="232"/>
      <c r="O108" s="232"/>
      <c r="P108" s="232"/>
      <c r="Q108" s="232"/>
      <c r="R108" s="232"/>
      <c r="S108" s="232"/>
      <c r="T108" s="23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4" t="s">
        <v>135</v>
      </c>
      <c r="AU108" s="234" t="s">
        <v>87</v>
      </c>
      <c r="AV108" s="13" t="s">
        <v>87</v>
      </c>
      <c r="AW108" s="13" t="s">
        <v>38</v>
      </c>
      <c r="AX108" s="13" t="s">
        <v>85</v>
      </c>
      <c r="AY108" s="234" t="s">
        <v>125</v>
      </c>
    </row>
    <row r="109" s="2" customFormat="1" ht="24.15" customHeight="1">
      <c r="A109" s="39"/>
      <c r="B109" s="40"/>
      <c r="C109" s="238" t="s">
        <v>184</v>
      </c>
      <c r="D109" s="238" t="s">
        <v>160</v>
      </c>
      <c r="E109" s="239" t="s">
        <v>185</v>
      </c>
      <c r="F109" s="240" t="s">
        <v>186</v>
      </c>
      <c r="G109" s="241" t="s">
        <v>187</v>
      </c>
      <c r="H109" s="242">
        <v>103.81</v>
      </c>
      <c r="I109" s="243"/>
      <c r="J109" s="244">
        <f>ROUND(I109*H109,2)</f>
        <v>0</v>
      </c>
      <c r="K109" s="240" t="s">
        <v>164</v>
      </c>
      <c r="L109" s="45"/>
      <c r="M109" s="245" t="s">
        <v>21</v>
      </c>
      <c r="N109" s="246" t="s">
        <v>48</v>
      </c>
      <c r="O109" s="85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17" t="s">
        <v>165</v>
      </c>
      <c r="AT109" s="217" t="s">
        <v>160</v>
      </c>
      <c r="AU109" s="217" t="s">
        <v>87</v>
      </c>
      <c r="AY109" s="18" t="s">
        <v>125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8" t="s">
        <v>85</v>
      </c>
      <c r="BK109" s="218">
        <f>ROUND(I109*H109,2)</f>
        <v>0</v>
      </c>
      <c r="BL109" s="18" t="s">
        <v>165</v>
      </c>
      <c r="BM109" s="217" t="s">
        <v>188</v>
      </c>
    </row>
    <row r="110" s="2" customFormat="1">
      <c r="A110" s="39"/>
      <c r="B110" s="40"/>
      <c r="C110" s="41"/>
      <c r="D110" s="247" t="s">
        <v>167</v>
      </c>
      <c r="E110" s="41"/>
      <c r="F110" s="248" t="s">
        <v>189</v>
      </c>
      <c r="G110" s="41"/>
      <c r="H110" s="41"/>
      <c r="I110" s="221"/>
      <c r="J110" s="41"/>
      <c r="K110" s="41"/>
      <c r="L110" s="45"/>
      <c r="M110" s="222"/>
      <c r="N110" s="223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167</v>
      </c>
      <c r="AU110" s="18" t="s">
        <v>87</v>
      </c>
    </row>
    <row r="111" s="13" customFormat="1">
      <c r="A111" s="13"/>
      <c r="B111" s="224"/>
      <c r="C111" s="225"/>
      <c r="D111" s="219" t="s">
        <v>135</v>
      </c>
      <c r="E111" s="226" t="s">
        <v>21</v>
      </c>
      <c r="F111" s="227" t="s">
        <v>190</v>
      </c>
      <c r="G111" s="225"/>
      <c r="H111" s="228">
        <v>41.859999999999999</v>
      </c>
      <c r="I111" s="229"/>
      <c r="J111" s="225"/>
      <c r="K111" s="225"/>
      <c r="L111" s="230"/>
      <c r="M111" s="231"/>
      <c r="N111" s="232"/>
      <c r="O111" s="232"/>
      <c r="P111" s="232"/>
      <c r="Q111" s="232"/>
      <c r="R111" s="232"/>
      <c r="S111" s="232"/>
      <c r="T111" s="23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4" t="s">
        <v>135</v>
      </c>
      <c r="AU111" s="234" t="s">
        <v>87</v>
      </c>
      <c r="AV111" s="13" t="s">
        <v>87</v>
      </c>
      <c r="AW111" s="13" t="s">
        <v>38</v>
      </c>
      <c r="AX111" s="13" t="s">
        <v>77</v>
      </c>
      <c r="AY111" s="234" t="s">
        <v>125</v>
      </c>
    </row>
    <row r="112" s="13" customFormat="1">
      <c r="A112" s="13"/>
      <c r="B112" s="224"/>
      <c r="C112" s="225"/>
      <c r="D112" s="219" t="s">
        <v>135</v>
      </c>
      <c r="E112" s="226" t="s">
        <v>21</v>
      </c>
      <c r="F112" s="227" t="s">
        <v>191</v>
      </c>
      <c r="G112" s="225"/>
      <c r="H112" s="228">
        <v>41.789999999999999</v>
      </c>
      <c r="I112" s="229"/>
      <c r="J112" s="225"/>
      <c r="K112" s="225"/>
      <c r="L112" s="230"/>
      <c r="M112" s="231"/>
      <c r="N112" s="232"/>
      <c r="O112" s="232"/>
      <c r="P112" s="232"/>
      <c r="Q112" s="232"/>
      <c r="R112" s="232"/>
      <c r="S112" s="232"/>
      <c r="T112" s="23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4" t="s">
        <v>135</v>
      </c>
      <c r="AU112" s="234" t="s">
        <v>87</v>
      </c>
      <c r="AV112" s="13" t="s">
        <v>87</v>
      </c>
      <c r="AW112" s="13" t="s">
        <v>38</v>
      </c>
      <c r="AX112" s="13" t="s">
        <v>77</v>
      </c>
      <c r="AY112" s="234" t="s">
        <v>125</v>
      </c>
    </row>
    <row r="113" s="14" customFormat="1">
      <c r="A113" s="14"/>
      <c r="B113" s="249"/>
      <c r="C113" s="250"/>
      <c r="D113" s="219" t="s">
        <v>135</v>
      </c>
      <c r="E113" s="251" t="s">
        <v>21</v>
      </c>
      <c r="F113" s="252" t="s">
        <v>192</v>
      </c>
      <c r="G113" s="250"/>
      <c r="H113" s="253">
        <v>83.650000000000006</v>
      </c>
      <c r="I113" s="254"/>
      <c r="J113" s="250"/>
      <c r="K113" s="250"/>
      <c r="L113" s="255"/>
      <c r="M113" s="256"/>
      <c r="N113" s="257"/>
      <c r="O113" s="257"/>
      <c r="P113" s="257"/>
      <c r="Q113" s="257"/>
      <c r="R113" s="257"/>
      <c r="S113" s="257"/>
      <c r="T113" s="258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9" t="s">
        <v>135</v>
      </c>
      <c r="AU113" s="259" t="s">
        <v>87</v>
      </c>
      <c r="AV113" s="14" t="s">
        <v>124</v>
      </c>
      <c r="AW113" s="14" t="s">
        <v>38</v>
      </c>
      <c r="AX113" s="14" t="s">
        <v>77</v>
      </c>
      <c r="AY113" s="259" t="s">
        <v>125</v>
      </c>
    </row>
    <row r="114" s="13" customFormat="1">
      <c r="A114" s="13"/>
      <c r="B114" s="224"/>
      <c r="C114" s="225"/>
      <c r="D114" s="219" t="s">
        <v>135</v>
      </c>
      <c r="E114" s="226" t="s">
        <v>21</v>
      </c>
      <c r="F114" s="227" t="s">
        <v>193</v>
      </c>
      <c r="G114" s="225"/>
      <c r="H114" s="228">
        <v>5.5999999999999996</v>
      </c>
      <c r="I114" s="229"/>
      <c r="J114" s="225"/>
      <c r="K114" s="225"/>
      <c r="L114" s="230"/>
      <c r="M114" s="231"/>
      <c r="N114" s="232"/>
      <c r="O114" s="232"/>
      <c r="P114" s="232"/>
      <c r="Q114" s="232"/>
      <c r="R114" s="232"/>
      <c r="S114" s="232"/>
      <c r="T114" s="23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4" t="s">
        <v>135</v>
      </c>
      <c r="AU114" s="234" t="s">
        <v>87</v>
      </c>
      <c r="AV114" s="13" t="s">
        <v>87</v>
      </c>
      <c r="AW114" s="13" t="s">
        <v>38</v>
      </c>
      <c r="AX114" s="13" t="s">
        <v>77</v>
      </c>
      <c r="AY114" s="234" t="s">
        <v>125</v>
      </c>
    </row>
    <row r="115" s="13" customFormat="1">
      <c r="A115" s="13"/>
      <c r="B115" s="224"/>
      <c r="C115" s="225"/>
      <c r="D115" s="219" t="s">
        <v>135</v>
      </c>
      <c r="E115" s="226" t="s">
        <v>21</v>
      </c>
      <c r="F115" s="227" t="s">
        <v>194</v>
      </c>
      <c r="G115" s="225"/>
      <c r="H115" s="228">
        <v>5.5999999999999996</v>
      </c>
      <c r="I115" s="229"/>
      <c r="J115" s="225"/>
      <c r="K115" s="225"/>
      <c r="L115" s="230"/>
      <c r="M115" s="231"/>
      <c r="N115" s="232"/>
      <c r="O115" s="232"/>
      <c r="P115" s="232"/>
      <c r="Q115" s="232"/>
      <c r="R115" s="232"/>
      <c r="S115" s="232"/>
      <c r="T115" s="23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4" t="s">
        <v>135</v>
      </c>
      <c r="AU115" s="234" t="s">
        <v>87</v>
      </c>
      <c r="AV115" s="13" t="s">
        <v>87</v>
      </c>
      <c r="AW115" s="13" t="s">
        <v>38</v>
      </c>
      <c r="AX115" s="13" t="s">
        <v>77</v>
      </c>
      <c r="AY115" s="234" t="s">
        <v>125</v>
      </c>
    </row>
    <row r="116" s="13" customFormat="1">
      <c r="A116" s="13"/>
      <c r="B116" s="224"/>
      <c r="C116" s="225"/>
      <c r="D116" s="219" t="s">
        <v>135</v>
      </c>
      <c r="E116" s="226" t="s">
        <v>21</v>
      </c>
      <c r="F116" s="227" t="s">
        <v>195</v>
      </c>
      <c r="G116" s="225"/>
      <c r="H116" s="228">
        <v>4.4800000000000004</v>
      </c>
      <c r="I116" s="229"/>
      <c r="J116" s="225"/>
      <c r="K116" s="225"/>
      <c r="L116" s="230"/>
      <c r="M116" s="231"/>
      <c r="N116" s="232"/>
      <c r="O116" s="232"/>
      <c r="P116" s="232"/>
      <c r="Q116" s="232"/>
      <c r="R116" s="232"/>
      <c r="S116" s="232"/>
      <c r="T116" s="23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4" t="s">
        <v>135</v>
      </c>
      <c r="AU116" s="234" t="s">
        <v>87</v>
      </c>
      <c r="AV116" s="13" t="s">
        <v>87</v>
      </c>
      <c r="AW116" s="13" t="s">
        <v>38</v>
      </c>
      <c r="AX116" s="13" t="s">
        <v>77</v>
      </c>
      <c r="AY116" s="234" t="s">
        <v>125</v>
      </c>
    </row>
    <row r="117" s="13" customFormat="1">
      <c r="A117" s="13"/>
      <c r="B117" s="224"/>
      <c r="C117" s="225"/>
      <c r="D117" s="219" t="s">
        <v>135</v>
      </c>
      <c r="E117" s="226" t="s">
        <v>21</v>
      </c>
      <c r="F117" s="227" t="s">
        <v>196</v>
      </c>
      <c r="G117" s="225"/>
      <c r="H117" s="228">
        <v>4.4800000000000004</v>
      </c>
      <c r="I117" s="229"/>
      <c r="J117" s="225"/>
      <c r="K117" s="225"/>
      <c r="L117" s="230"/>
      <c r="M117" s="231"/>
      <c r="N117" s="232"/>
      <c r="O117" s="232"/>
      <c r="P117" s="232"/>
      <c r="Q117" s="232"/>
      <c r="R117" s="232"/>
      <c r="S117" s="232"/>
      <c r="T117" s="23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4" t="s">
        <v>135</v>
      </c>
      <c r="AU117" s="234" t="s">
        <v>87</v>
      </c>
      <c r="AV117" s="13" t="s">
        <v>87</v>
      </c>
      <c r="AW117" s="13" t="s">
        <v>38</v>
      </c>
      <c r="AX117" s="13" t="s">
        <v>77</v>
      </c>
      <c r="AY117" s="234" t="s">
        <v>125</v>
      </c>
    </row>
    <row r="118" s="15" customFormat="1">
      <c r="A118" s="15"/>
      <c r="B118" s="260"/>
      <c r="C118" s="261"/>
      <c r="D118" s="219" t="s">
        <v>135</v>
      </c>
      <c r="E118" s="262" t="s">
        <v>21</v>
      </c>
      <c r="F118" s="263" t="s">
        <v>197</v>
      </c>
      <c r="G118" s="261"/>
      <c r="H118" s="264">
        <v>103.81</v>
      </c>
      <c r="I118" s="265"/>
      <c r="J118" s="261"/>
      <c r="K118" s="261"/>
      <c r="L118" s="266"/>
      <c r="M118" s="267"/>
      <c r="N118" s="268"/>
      <c r="O118" s="268"/>
      <c r="P118" s="268"/>
      <c r="Q118" s="268"/>
      <c r="R118" s="268"/>
      <c r="S118" s="268"/>
      <c r="T118" s="269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T118" s="270" t="s">
        <v>135</v>
      </c>
      <c r="AU118" s="270" t="s">
        <v>87</v>
      </c>
      <c r="AV118" s="15" t="s">
        <v>165</v>
      </c>
      <c r="AW118" s="15" t="s">
        <v>38</v>
      </c>
      <c r="AX118" s="15" t="s">
        <v>85</v>
      </c>
      <c r="AY118" s="270" t="s">
        <v>125</v>
      </c>
    </row>
    <row r="119" s="2" customFormat="1" ht="21.75" customHeight="1">
      <c r="A119" s="39"/>
      <c r="B119" s="40"/>
      <c r="C119" s="238" t="s">
        <v>198</v>
      </c>
      <c r="D119" s="238" t="s">
        <v>160</v>
      </c>
      <c r="E119" s="239" t="s">
        <v>199</v>
      </c>
      <c r="F119" s="240" t="s">
        <v>200</v>
      </c>
      <c r="G119" s="241" t="s">
        <v>163</v>
      </c>
      <c r="H119" s="242">
        <v>119.5</v>
      </c>
      <c r="I119" s="243"/>
      <c r="J119" s="244">
        <f>ROUND(I119*H119,2)</f>
        <v>0</v>
      </c>
      <c r="K119" s="240" t="s">
        <v>164</v>
      </c>
      <c r="L119" s="45"/>
      <c r="M119" s="245" t="s">
        <v>21</v>
      </c>
      <c r="N119" s="246" t="s">
        <v>48</v>
      </c>
      <c r="O119" s="85"/>
      <c r="P119" s="215">
        <f>O119*H119</f>
        <v>0</v>
      </c>
      <c r="Q119" s="215">
        <v>0.00084000000000000003</v>
      </c>
      <c r="R119" s="215">
        <f>Q119*H119</f>
        <v>0.10038000000000001</v>
      </c>
      <c r="S119" s="215">
        <v>0</v>
      </c>
      <c r="T119" s="216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17" t="s">
        <v>165</v>
      </c>
      <c r="AT119" s="217" t="s">
        <v>160</v>
      </c>
      <c r="AU119" s="217" t="s">
        <v>87</v>
      </c>
      <c r="AY119" s="18" t="s">
        <v>125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8" t="s">
        <v>85</v>
      </c>
      <c r="BK119" s="218">
        <f>ROUND(I119*H119,2)</f>
        <v>0</v>
      </c>
      <c r="BL119" s="18" t="s">
        <v>165</v>
      </c>
      <c r="BM119" s="217" t="s">
        <v>201</v>
      </c>
    </row>
    <row r="120" s="2" customFormat="1">
      <c r="A120" s="39"/>
      <c r="B120" s="40"/>
      <c r="C120" s="41"/>
      <c r="D120" s="247" t="s">
        <v>167</v>
      </c>
      <c r="E120" s="41"/>
      <c r="F120" s="248" t="s">
        <v>202</v>
      </c>
      <c r="G120" s="41"/>
      <c r="H120" s="41"/>
      <c r="I120" s="221"/>
      <c r="J120" s="41"/>
      <c r="K120" s="41"/>
      <c r="L120" s="45"/>
      <c r="M120" s="222"/>
      <c r="N120" s="223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167</v>
      </c>
      <c r="AU120" s="18" t="s">
        <v>87</v>
      </c>
    </row>
    <row r="121" s="13" customFormat="1">
      <c r="A121" s="13"/>
      <c r="B121" s="224"/>
      <c r="C121" s="225"/>
      <c r="D121" s="219" t="s">
        <v>135</v>
      </c>
      <c r="E121" s="226" t="s">
        <v>21</v>
      </c>
      <c r="F121" s="227" t="s">
        <v>203</v>
      </c>
      <c r="G121" s="225"/>
      <c r="H121" s="228">
        <v>59.799999999999997</v>
      </c>
      <c r="I121" s="229"/>
      <c r="J121" s="225"/>
      <c r="K121" s="225"/>
      <c r="L121" s="230"/>
      <c r="M121" s="231"/>
      <c r="N121" s="232"/>
      <c r="O121" s="232"/>
      <c r="P121" s="232"/>
      <c r="Q121" s="232"/>
      <c r="R121" s="232"/>
      <c r="S121" s="232"/>
      <c r="T121" s="23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4" t="s">
        <v>135</v>
      </c>
      <c r="AU121" s="234" t="s">
        <v>87</v>
      </c>
      <c r="AV121" s="13" t="s">
        <v>87</v>
      </c>
      <c r="AW121" s="13" t="s">
        <v>38</v>
      </c>
      <c r="AX121" s="13" t="s">
        <v>77</v>
      </c>
      <c r="AY121" s="234" t="s">
        <v>125</v>
      </c>
    </row>
    <row r="122" s="13" customFormat="1">
      <c r="A122" s="13"/>
      <c r="B122" s="224"/>
      <c r="C122" s="225"/>
      <c r="D122" s="219" t="s">
        <v>135</v>
      </c>
      <c r="E122" s="226" t="s">
        <v>21</v>
      </c>
      <c r="F122" s="227" t="s">
        <v>204</v>
      </c>
      <c r="G122" s="225"/>
      <c r="H122" s="228">
        <v>59.700000000000003</v>
      </c>
      <c r="I122" s="229"/>
      <c r="J122" s="225"/>
      <c r="K122" s="225"/>
      <c r="L122" s="230"/>
      <c r="M122" s="231"/>
      <c r="N122" s="232"/>
      <c r="O122" s="232"/>
      <c r="P122" s="232"/>
      <c r="Q122" s="232"/>
      <c r="R122" s="232"/>
      <c r="S122" s="232"/>
      <c r="T122" s="23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4" t="s">
        <v>135</v>
      </c>
      <c r="AU122" s="234" t="s">
        <v>87</v>
      </c>
      <c r="AV122" s="13" t="s">
        <v>87</v>
      </c>
      <c r="AW122" s="13" t="s">
        <v>38</v>
      </c>
      <c r="AX122" s="13" t="s">
        <v>77</v>
      </c>
      <c r="AY122" s="234" t="s">
        <v>125</v>
      </c>
    </row>
    <row r="123" s="15" customFormat="1">
      <c r="A123" s="15"/>
      <c r="B123" s="260"/>
      <c r="C123" s="261"/>
      <c r="D123" s="219" t="s">
        <v>135</v>
      </c>
      <c r="E123" s="262" t="s">
        <v>21</v>
      </c>
      <c r="F123" s="263" t="s">
        <v>197</v>
      </c>
      <c r="G123" s="261"/>
      <c r="H123" s="264">
        <v>119.5</v>
      </c>
      <c r="I123" s="265"/>
      <c r="J123" s="261"/>
      <c r="K123" s="261"/>
      <c r="L123" s="266"/>
      <c r="M123" s="267"/>
      <c r="N123" s="268"/>
      <c r="O123" s="268"/>
      <c r="P123" s="268"/>
      <c r="Q123" s="268"/>
      <c r="R123" s="268"/>
      <c r="S123" s="268"/>
      <c r="T123" s="269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270" t="s">
        <v>135</v>
      </c>
      <c r="AU123" s="270" t="s">
        <v>87</v>
      </c>
      <c r="AV123" s="15" t="s">
        <v>165</v>
      </c>
      <c r="AW123" s="15" t="s">
        <v>38</v>
      </c>
      <c r="AX123" s="15" t="s">
        <v>85</v>
      </c>
      <c r="AY123" s="270" t="s">
        <v>125</v>
      </c>
    </row>
    <row r="124" s="2" customFormat="1" ht="24.15" customHeight="1">
      <c r="A124" s="39"/>
      <c r="B124" s="40"/>
      <c r="C124" s="238" t="s">
        <v>205</v>
      </c>
      <c r="D124" s="238" t="s">
        <v>160</v>
      </c>
      <c r="E124" s="239" t="s">
        <v>206</v>
      </c>
      <c r="F124" s="240" t="s">
        <v>207</v>
      </c>
      <c r="G124" s="241" t="s">
        <v>163</v>
      </c>
      <c r="H124" s="242">
        <v>119.5</v>
      </c>
      <c r="I124" s="243"/>
      <c r="J124" s="244">
        <f>ROUND(I124*H124,2)</f>
        <v>0</v>
      </c>
      <c r="K124" s="240" t="s">
        <v>164</v>
      </c>
      <c r="L124" s="45"/>
      <c r="M124" s="245" t="s">
        <v>21</v>
      </c>
      <c r="N124" s="246" t="s">
        <v>48</v>
      </c>
      <c r="O124" s="85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17" t="s">
        <v>165</v>
      </c>
      <c r="AT124" s="217" t="s">
        <v>160</v>
      </c>
      <c r="AU124" s="217" t="s">
        <v>87</v>
      </c>
      <c r="AY124" s="18" t="s">
        <v>125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8" t="s">
        <v>85</v>
      </c>
      <c r="BK124" s="218">
        <f>ROUND(I124*H124,2)</f>
        <v>0</v>
      </c>
      <c r="BL124" s="18" t="s">
        <v>165</v>
      </c>
      <c r="BM124" s="217" t="s">
        <v>208</v>
      </c>
    </row>
    <row r="125" s="2" customFormat="1">
      <c r="A125" s="39"/>
      <c r="B125" s="40"/>
      <c r="C125" s="41"/>
      <c r="D125" s="247" t="s">
        <v>167</v>
      </c>
      <c r="E125" s="41"/>
      <c r="F125" s="248" t="s">
        <v>209</v>
      </c>
      <c r="G125" s="41"/>
      <c r="H125" s="41"/>
      <c r="I125" s="221"/>
      <c r="J125" s="41"/>
      <c r="K125" s="41"/>
      <c r="L125" s="45"/>
      <c r="M125" s="222"/>
      <c r="N125" s="223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167</v>
      </c>
      <c r="AU125" s="18" t="s">
        <v>87</v>
      </c>
    </row>
    <row r="126" s="2" customFormat="1" ht="21.75" customHeight="1">
      <c r="A126" s="39"/>
      <c r="B126" s="40"/>
      <c r="C126" s="238" t="s">
        <v>210</v>
      </c>
      <c r="D126" s="238" t="s">
        <v>160</v>
      </c>
      <c r="E126" s="239" t="s">
        <v>211</v>
      </c>
      <c r="F126" s="240" t="s">
        <v>212</v>
      </c>
      <c r="G126" s="241" t="s">
        <v>187</v>
      </c>
      <c r="H126" s="242">
        <v>83.650000000000006</v>
      </c>
      <c r="I126" s="243"/>
      <c r="J126" s="244">
        <f>ROUND(I126*H126,2)</f>
        <v>0</v>
      </c>
      <c r="K126" s="240" t="s">
        <v>164</v>
      </c>
      <c r="L126" s="45"/>
      <c r="M126" s="245" t="s">
        <v>21</v>
      </c>
      <c r="N126" s="246" t="s">
        <v>48</v>
      </c>
      <c r="O126" s="85"/>
      <c r="P126" s="215">
        <f>O126*H126</f>
        <v>0</v>
      </c>
      <c r="Q126" s="215">
        <v>0.00046000000000000001</v>
      </c>
      <c r="R126" s="215">
        <f>Q126*H126</f>
        <v>0.038479000000000006</v>
      </c>
      <c r="S126" s="215">
        <v>0</v>
      </c>
      <c r="T126" s="216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17" t="s">
        <v>165</v>
      </c>
      <c r="AT126" s="217" t="s">
        <v>160</v>
      </c>
      <c r="AU126" s="217" t="s">
        <v>87</v>
      </c>
      <c r="AY126" s="18" t="s">
        <v>125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8" t="s">
        <v>85</v>
      </c>
      <c r="BK126" s="218">
        <f>ROUND(I126*H126,2)</f>
        <v>0</v>
      </c>
      <c r="BL126" s="18" t="s">
        <v>165</v>
      </c>
      <c r="BM126" s="217" t="s">
        <v>213</v>
      </c>
    </row>
    <row r="127" s="2" customFormat="1">
      <c r="A127" s="39"/>
      <c r="B127" s="40"/>
      <c r="C127" s="41"/>
      <c r="D127" s="247" t="s">
        <v>167</v>
      </c>
      <c r="E127" s="41"/>
      <c r="F127" s="248" t="s">
        <v>214</v>
      </c>
      <c r="G127" s="41"/>
      <c r="H127" s="41"/>
      <c r="I127" s="221"/>
      <c r="J127" s="41"/>
      <c r="K127" s="41"/>
      <c r="L127" s="45"/>
      <c r="M127" s="222"/>
      <c r="N127" s="223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167</v>
      </c>
      <c r="AU127" s="18" t="s">
        <v>87</v>
      </c>
    </row>
    <row r="128" s="13" customFormat="1">
      <c r="A128" s="13"/>
      <c r="B128" s="224"/>
      <c r="C128" s="225"/>
      <c r="D128" s="219" t="s">
        <v>135</v>
      </c>
      <c r="E128" s="226" t="s">
        <v>21</v>
      </c>
      <c r="F128" s="227" t="s">
        <v>215</v>
      </c>
      <c r="G128" s="225"/>
      <c r="H128" s="228">
        <v>41.859999999999999</v>
      </c>
      <c r="I128" s="229"/>
      <c r="J128" s="225"/>
      <c r="K128" s="225"/>
      <c r="L128" s="230"/>
      <c r="M128" s="231"/>
      <c r="N128" s="232"/>
      <c r="O128" s="232"/>
      <c r="P128" s="232"/>
      <c r="Q128" s="232"/>
      <c r="R128" s="232"/>
      <c r="S128" s="232"/>
      <c r="T128" s="23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4" t="s">
        <v>135</v>
      </c>
      <c r="AU128" s="234" t="s">
        <v>87</v>
      </c>
      <c r="AV128" s="13" t="s">
        <v>87</v>
      </c>
      <c r="AW128" s="13" t="s">
        <v>38</v>
      </c>
      <c r="AX128" s="13" t="s">
        <v>77</v>
      </c>
      <c r="AY128" s="234" t="s">
        <v>125</v>
      </c>
    </row>
    <row r="129" s="13" customFormat="1">
      <c r="A129" s="13"/>
      <c r="B129" s="224"/>
      <c r="C129" s="225"/>
      <c r="D129" s="219" t="s">
        <v>135</v>
      </c>
      <c r="E129" s="226" t="s">
        <v>21</v>
      </c>
      <c r="F129" s="227" t="s">
        <v>216</v>
      </c>
      <c r="G129" s="225"/>
      <c r="H129" s="228">
        <v>41.789999999999999</v>
      </c>
      <c r="I129" s="229"/>
      <c r="J129" s="225"/>
      <c r="K129" s="225"/>
      <c r="L129" s="230"/>
      <c r="M129" s="231"/>
      <c r="N129" s="232"/>
      <c r="O129" s="232"/>
      <c r="P129" s="232"/>
      <c r="Q129" s="232"/>
      <c r="R129" s="232"/>
      <c r="S129" s="232"/>
      <c r="T129" s="23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4" t="s">
        <v>135</v>
      </c>
      <c r="AU129" s="234" t="s">
        <v>87</v>
      </c>
      <c r="AV129" s="13" t="s">
        <v>87</v>
      </c>
      <c r="AW129" s="13" t="s">
        <v>38</v>
      </c>
      <c r="AX129" s="13" t="s">
        <v>77</v>
      </c>
      <c r="AY129" s="234" t="s">
        <v>125</v>
      </c>
    </row>
    <row r="130" s="15" customFormat="1">
      <c r="A130" s="15"/>
      <c r="B130" s="260"/>
      <c r="C130" s="261"/>
      <c r="D130" s="219" t="s">
        <v>135</v>
      </c>
      <c r="E130" s="262" t="s">
        <v>21</v>
      </c>
      <c r="F130" s="263" t="s">
        <v>197</v>
      </c>
      <c r="G130" s="261"/>
      <c r="H130" s="264">
        <v>83.650000000000006</v>
      </c>
      <c r="I130" s="265"/>
      <c r="J130" s="261"/>
      <c r="K130" s="261"/>
      <c r="L130" s="266"/>
      <c r="M130" s="267"/>
      <c r="N130" s="268"/>
      <c r="O130" s="268"/>
      <c r="P130" s="268"/>
      <c r="Q130" s="268"/>
      <c r="R130" s="268"/>
      <c r="S130" s="268"/>
      <c r="T130" s="269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70" t="s">
        <v>135</v>
      </c>
      <c r="AU130" s="270" t="s">
        <v>87</v>
      </c>
      <c r="AV130" s="15" t="s">
        <v>165</v>
      </c>
      <c r="AW130" s="15" t="s">
        <v>38</v>
      </c>
      <c r="AX130" s="15" t="s">
        <v>85</v>
      </c>
      <c r="AY130" s="270" t="s">
        <v>125</v>
      </c>
    </row>
    <row r="131" s="2" customFormat="1" ht="24.15" customHeight="1">
      <c r="A131" s="39"/>
      <c r="B131" s="40"/>
      <c r="C131" s="238" t="s">
        <v>217</v>
      </c>
      <c r="D131" s="238" t="s">
        <v>160</v>
      </c>
      <c r="E131" s="239" t="s">
        <v>218</v>
      </c>
      <c r="F131" s="240" t="s">
        <v>219</v>
      </c>
      <c r="G131" s="241" t="s">
        <v>187</v>
      </c>
      <c r="H131" s="242">
        <v>83.650000000000006</v>
      </c>
      <c r="I131" s="243"/>
      <c r="J131" s="244">
        <f>ROUND(I131*H131,2)</f>
        <v>0</v>
      </c>
      <c r="K131" s="240" t="s">
        <v>164</v>
      </c>
      <c r="L131" s="45"/>
      <c r="M131" s="245" t="s">
        <v>21</v>
      </c>
      <c r="N131" s="246" t="s">
        <v>48</v>
      </c>
      <c r="O131" s="85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17" t="s">
        <v>165</v>
      </c>
      <c r="AT131" s="217" t="s">
        <v>160</v>
      </c>
      <c r="AU131" s="217" t="s">
        <v>87</v>
      </c>
      <c r="AY131" s="18" t="s">
        <v>125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8" t="s">
        <v>85</v>
      </c>
      <c r="BK131" s="218">
        <f>ROUND(I131*H131,2)</f>
        <v>0</v>
      </c>
      <c r="BL131" s="18" t="s">
        <v>165</v>
      </c>
      <c r="BM131" s="217" t="s">
        <v>220</v>
      </c>
    </row>
    <row r="132" s="2" customFormat="1">
      <c r="A132" s="39"/>
      <c r="B132" s="40"/>
      <c r="C132" s="41"/>
      <c r="D132" s="247" t="s">
        <v>167</v>
      </c>
      <c r="E132" s="41"/>
      <c r="F132" s="248" t="s">
        <v>221</v>
      </c>
      <c r="G132" s="41"/>
      <c r="H132" s="41"/>
      <c r="I132" s="221"/>
      <c r="J132" s="41"/>
      <c r="K132" s="41"/>
      <c r="L132" s="45"/>
      <c r="M132" s="222"/>
      <c r="N132" s="223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167</v>
      </c>
      <c r="AU132" s="18" t="s">
        <v>87</v>
      </c>
    </row>
    <row r="133" s="2" customFormat="1" ht="37.8" customHeight="1">
      <c r="A133" s="39"/>
      <c r="B133" s="40"/>
      <c r="C133" s="238" t="s">
        <v>222</v>
      </c>
      <c r="D133" s="238" t="s">
        <v>160</v>
      </c>
      <c r="E133" s="239" t="s">
        <v>223</v>
      </c>
      <c r="F133" s="240" t="s">
        <v>224</v>
      </c>
      <c r="G133" s="241" t="s">
        <v>187</v>
      </c>
      <c r="H133" s="242">
        <v>2.8799999999999999</v>
      </c>
      <c r="I133" s="243"/>
      <c r="J133" s="244">
        <f>ROUND(I133*H133,2)</f>
        <v>0</v>
      </c>
      <c r="K133" s="240" t="s">
        <v>164</v>
      </c>
      <c r="L133" s="45"/>
      <c r="M133" s="245" t="s">
        <v>21</v>
      </c>
      <c r="N133" s="246" t="s">
        <v>48</v>
      </c>
      <c r="O133" s="85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17" t="s">
        <v>165</v>
      </c>
      <c r="AT133" s="217" t="s">
        <v>160</v>
      </c>
      <c r="AU133" s="217" t="s">
        <v>87</v>
      </c>
      <c r="AY133" s="18" t="s">
        <v>125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8" t="s">
        <v>85</v>
      </c>
      <c r="BK133" s="218">
        <f>ROUND(I133*H133,2)</f>
        <v>0</v>
      </c>
      <c r="BL133" s="18" t="s">
        <v>165</v>
      </c>
      <c r="BM133" s="217" t="s">
        <v>225</v>
      </c>
    </row>
    <row r="134" s="2" customFormat="1">
      <c r="A134" s="39"/>
      <c r="B134" s="40"/>
      <c r="C134" s="41"/>
      <c r="D134" s="247" t="s">
        <v>167</v>
      </c>
      <c r="E134" s="41"/>
      <c r="F134" s="248" t="s">
        <v>226</v>
      </c>
      <c r="G134" s="41"/>
      <c r="H134" s="41"/>
      <c r="I134" s="221"/>
      <c r="J134" s="41"/>
      <c r="K134" s="41"/>
      <c r="L134" s="45"/>
      <c r="M134" s="222"/>
      <c r="N134" s="223"/>
      <c r="O134" s="85"/>
      <c r="P134" s="85"/>
      <c r="Q134" s="85"/>
      <c r="R134" s="85"/>
      <c r="S134" s="85"/>
      <c r="T134" s="86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167</v>
      </c>
      <c r="AU134" s="18" t="s">
        <v>87</v>
      </c>
    </row>
    <row r="135" s="13" customFormat="1">
      <c r="A135" s="13"/>
      <c r="B135" s="224"/>
      <c r="C135" s="225"/>
      <c r="D135" s="219" t="s">
        <v>135</v>
      </c>
      <c r="E135" s="226" t="s">
        <v>21</v>
      </c>
      <c r="F135" s="227" t="s">
        <v>227</v>
      </c>
      <c r="G135" s="225"/>
      <c r="H135" s="228">
        <v>2.8799999999999999</v>
      </c>
      <c r="I135" s="229"/>
      <c r="J135" s="225"/>
      <c r="K135" s="225"/>
      <c r="L135" s="230"/>
      <c r="M135" s="231"/>
      <c r="N135" s="232"/>
      <c r="O135" s="232"/>
      <c r="P135" s="232"/>
      <c r="Q135" s="232"/>
      <c r="R135" s="232"/>
      <c r="S135" s="232"/>
      <c r="T135" s="23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4" t="s">
        <v>135</v>
      </c>
      <c r="AU135" s="234" t="s">
        <v>87</v>
      </c>
      <c r="AV135" s="13" t="s">
        <v>87</v>
      </c>
      <c r="AW135" s="13" t="s">
        <v>38</v>
      </c>
      <c r="AX135" s="13" t="s">
        <v>85</v>
      </c>
      <c r="AY135" s="234" t="s">
        <v>125</v>
      </c>
    </row>
    <row r="136" s="2" customFormat="1" ht="24.15" customHeight="1">
      <c r="A136" s="39"/>
      <c r="B136" s="40"/>
      <c r="C136" s="238" t="s">
        <v>228</v>
      </c>
      <c r="D136" s="238" t="s">
        <v>160</v>
      </c>
      <c r="E136" s="239" t="s">
        <v>229</v>
      </c>
      <c r="F136" s="240" t="s">
        <v>230</v>
      </c>
      <c r="G136" s="241" t="s">
        <v>187</v>
      </c>
      <c r="H136" s="242">
        <v>1.44</v>
      </c>
      <c r="I136" s="243"/>
      <c r="J136" s="244">
        <f>ROUND(I136*H136,2)</f>
        <v>0</v>
      </c>
      <c r="K136" s="240" t="s">
        <v>164</v>
      </c>
      <c r="L136" s="45"/>
      <c r="M136" s="245" t="s">
        <v>21</v>
      </c>
      <c r="N136" s="246" t="s">
        <v>48</v>
      </c>
      <c r="O136" s="85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17" t="s">
        <v>165</v>
      </c>
      <c r="AT136" s="217" t="s">
        <v>160</v>
      </c>
      <c r="AU136" s="217" t="s">
        <v>87</v>
      </c>
      <c r="AY136" s="18" t="s">
        <v>125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8" t="s">
        <v>85</v>
      </c>
      <c r="BK136" s="218">
        <f>ROUND(I136*H136,2)</f>
        <v>0</v>
      </c>
      <c r="BL136" s="18" t="s">
        <v>165</v>
      </c>
      <c r="BM136" s="217" t="s">
        <v>231</v>
      </c>
    </row>
    <row r="137" s="2" customFormat="1">
      <c r="A137" s="39"/>
      <c r="B137" s="40"/>
      <c r="C137" s="41"/>
      <c r="D137" s="247" t="s">
        <v>167</v>
      </c>
      <c r="E137" s="41"/>
      <c r="F137" s="248" t="s">
        <v>232</v>
      </c>
      <c r="G137" s="41"/>
      <c r="H137" s="41"/>
      <c r="I137" s="221"/>
      <c r="J137" s="41"/>
      <c r="K137" s="41"/>
      <c r="L137" s="45"/>
      <c r="M137" s="222"/>
      <c r="N137" s="223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167</v>
      </c>
      <c r="AU137" s="18" t="s">
        <v>87</v>
      </c>
    </row>
    <row r="138" s="13" customFormat="1">
      <c r="A138" s="13"/>
      <c r="B138" s="224"/>
      <c r="C138" s="225"/>
      <c r="D138" s="219" t="s">
        <v>135</v>
      </c>
      <c r="E138" s="226" t="s">
        <v>21</v>
      </c>
      <c r="F138" s="227" t="s">
        <v>233</v>
      </c>
      <c r="G138" s="225"/>
      <c r="H138" s="228">
        <v>1.44</v>
      </c>
      <c r="I138" s="229"/>
      <c r="J138" s="225"/>
      <c r="K138" s="225"/>
      <c r="L138" s="230"/>
      <c r="M138" s="231"/>
      <c r="N138" s="232"/>
      <c r="O138" s="232"/>
      <c r="P138" s="232"/>
      <c r="Q138" s="232"/>
      <c r="R138" s="232"/>
      <c r="S138" s="232"/>
      <c r="T138" s="23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4" t="s">
        <v>135</v>
      </c>
      <c r="AU138" s="234" t="s">
        <v>87</v>
      </c>
      <c r="AV138" s="13" t="s">
        <v>87</v>
      </c>
      <c r="AW138" s="13" t="s">
        <v>38</v>
      </c>
      <c r="AX138" s="13" t="s">
        <v>85</v>
      </c>
      <c r="AY138" s="234" t="s">
        <v>125</v>
      </c>
    </row>
    <row r="139" s="2" customFormat="1" ht="24.15" customHeight="1">
      <c r="A139" s="39"/>
      <c r="B139" s="40"/>
      <c r="C139" s="238" t="s">
        <v>234</v>
      </c>
      <c r="D139" s="238" t="s">
        <v>160</v>
      </c>
      <c r="E139" s="239" t="s">
        <v>235</v>
      </c>
      <c r="F139" s="240" t="s">
        <v>236</v>
      </c>
      <c r="G139" s="241" t="s">
        <v>187</v>
      </c>
      <c r="H139" s="242">
        <v>44.939999999999998</v>
      </c>
      <c r="I139" s="243"/>
      <c r="J139" s="244">
        <f>ROUND(I139*H139,2)</f>
        <v>0</v>
      </c>
      <c r="K139" s="240" t="s">
        <v>164</v>
      </c>
      <c r="L139" s="45"/>
      <c r="M139" s="245" t="s">
        <v>21</v>
      </c>
      <c r="N139" s="246" t="s">
        <v>48</v>
      </c>
      <c r="O139" s="85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17" t="s">
        <v>165</v>
      </c>
      <c r="AT139" s="217" t="s">
        <v>160</v>
      </c>
      <c r="AU139" s="217" t="s">
        <v>87</v>
      </c>
      <c r="AY139" s="18" t="s">
        <v>125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8" t="s">
        <v>85</v>
      </c>
      <c r="BK139" s="218">
        <f>ROUND(I139*H139,2)</f>
        <v>0</v>
      </c>
      <c r="BL139" s="18" t="s">
        <v>165</v>
      </c>
      <c r="BM139" s="217" t="s">
        <v>237</v>
      </c>
    </row>
    <row r="140" s="2" customFormat="1">
      <c r="A140" s="39"/>
      <c r="B140" s="40"/>
      <c r="C140" s="41"/>
      <c r="D140" s="247" t="s">
        <v>167</v>
      </c>
      <c r="E140" s="41"/>
      <c r="F140" s="248" t="s">
        <v>238</v>
      </c>
      <c r="G140" s="41"/>
      <c r="H140" s="41"/>
      <c r="I140" s="221"/>
      <c r="J140" s="41"/>
      <c r="K140" s="41"/>
      <c r="L140" s="45"/>
      <c r="M140" s="222"/>
      <c r="N140" s="223"/>
      <c r="O140" s="85"/>
      <c r="P140" s="85"/>
      <c r="Q140" s="85"/>
      <c r="R140" s="85"/>
      <c r="S140" s="85"/>
      <c r="T140" s="86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167</v>
      </c>
      <c r="AU140" s="18" t="s">
        <v>87</v>
      </c>
    </row>
    <row r="141" s="13" customFormat="1">
      <c r="A141" s="13"/>
      <c r="B141" s="224"/>
      <c r="C141" s="225"/>
      <c r="D141" s="219" t="s">
        <v>135</v>
      </c>
      <c r="E141" s="226" t="s">
        <v>21</v>
      </c>
      <c r="F141" s="227" t="s">
        <v>239</v>
      </c>
      <c r="G141" s="225"/>
      <c r="H141" s="228">
        <v>20.93</v>
      </c>
      <c r="I141" s="229"/>
      <c r="J141" s="225"/>
      <c r="K141" s="225"/>
      <c r="L141" s="230"/>
      <c r="M141" s="231"/>
      <c r="N141" s="232"/>
      <c r="O141" s="232"/>
      <c r="P141" s="232"/>
      <c r="Q141" s="232"/>
      <c r="R141" s="232"/>
      <c r="S141" s="232"/>
      <c r="T141" s="23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4" t="s">
        <v>135</v>
      </c>
      <c r="AU141" s="234" t="s">
        <v>87</v>
      </c>
      <c r="AV141" s="13" t="s">
        <v>87</v>
      </c>
      <c r="AW141" s="13" t="s">
        <v>38</v>
      </c>
      <c r="AX141" s="13" t="s">
        <v>77</v>
      </c>
      <c r="AY141" s="234" t="s">
        <v>125</v>
      </c>
    </row>
    <row r="142" s="13" customFormat="1">
      <c r="A142" s="13"/>
      <c r="B142" s="224"/>
      <c r="C142" s="225"/>
      <c r="D142" s="219" t="s">
        <v>135</v>
      </c>
      <c r="E142" s="226" t="s">
        <v>21</v>
      </c>
      <c r="F142" s="227" t="s">
        <v>240</v>
      </c>
      <c r="G142" s="225"/>
      <c r="H142" s="228">
        <v>13.93</v>
      </c>
      <c r="I142" s="229"/>
      <c r="J142" s="225"/>
      <c r="K142" s="225"/>
      <c r="L142" s="230"/>
      <c r="M142" s="231"/>
      <c r="N142" s="232"/>
      <c r="O142" s="232"/>
      <c r="P142" s="232"/>
      <c r="Q142" s="232"/>
      <c r="R142" s="232"/>
      <c r="S142" s="232"/>
      <c r="T142" s="23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4" t="s">
        <v>135</v>
      </c>
      <c r="AU142" s="234" t="s">
        <v>87</v>
      </c>
      <c r="AV142" s="13" t="s">
        <v>87</v>
      </c>
      <c r="AW142" s="13" t="s">
        <v>38</v>
      </c>
      <c r="AX142" s="13" t="s">
        <v>77</v>
      </c>
      <c r="AY142" s="234" t="s">
        <v>125</v>
      </c>
    </row>
    <row r="143" s="14" customFormat="1">
      <c r="A143" s="14"/>
      <c r="B143" s="249"/>
      <c r="C143" s="250"/>
      <c r="D143" s="219" t="s">
        <v>135</v>
      </c>
      <c r="E143" s="251" t="s">
        <v>21</v>
      </c>
      <c r="F143" s="252" t="s">
        <v>192</v>
      </c>
      <c r="G143" s="250"/>
      <c r="H143" s="253">
        <v>34.859999999999999</v>
      </c>
      <c r="I143" s="254"/>
      <c r="J143" s="250"/>
      <c r="K143" s="250"/>
      <c r="L143" s="255"/>
      <c r="M143" s="256"/>
      <c r="N143" s="257"/>
      <c r="O143" s="257"/>
      <c r="P143" s="257"/>
      <c r="Q143" s="257"/>
      <c r="R143" s="257"/>
      <c r="S143" s="257"/>
      <c r="T143" s="258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9" t="s">
        <v>135</v>
      </c>
      <c r="AU143" s="259" t="s">
        <v>87</v>
      </c>
      <c r="AV143" s="14" t="s">
        <v>124</v>
      </c>
      <c r="AW143" s="14" t="s">
        <v>38</v>
      </c>
      <c r="AX143" s="14" t="s">
        <v>77</v>
      </c>
      <c r="AY143" s="259" t="s">
        <v>125</v>
      </c>
    </row>
    <row r="144" s="13" customFormat="1">
      <c r="A144" s="13"/>
      <c r="B144" s="224"/>
      <c r="C144" s="225"/>
      <c r="D144" s="219" t="s">
        <v>135</v>
      </c>
      <c r="E144" s="226" t="s">
        <v>21</v>
      </c>
      <c r="F144" s="227" t="s">
        <v>241</v>
      </c>
      <c r="G144" s="225"/>
      <c r="H144" s="228">
        <v>2.7999999999999998</v>
      </c>
      <c r="I144" s="229"/>
      <c r="J144" s="225"/>
      <c r="K144" s="225"/>
      <c r="L144" s="230"/>
      <c r="M144" s="231"/>
      <c r="N144" s="232"/>
      <c r="O144" s="232"/>
      <c r="P144" s="232"/>
      <c r="Q144" s="232"/>
      <c r="R144" s="232"/>
      <c r="S144" s="232"/>
      <c r="T144" s="23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4" t="s">
        <v>135</v>
      </c>
      <c r="AU144" s="234" t="s">
        <v>87</v>
      </c>
      <c r="AV144" s="13" t="s">
        <v>87</v>
      </c>
      <c r="AW144" s="13" t="s">
        <v>38</v>
      </c>
      <c r="AX144" s="13" t="s">
        <v>77</v>
      </c>
      <c r="AY144" s="234" t="s">
        <v>125</v>
      </c>
    </row>
    <row r="145" s="13" customFormat="1">
      <c r="A145" s="13"/>
      <c r="B145" s="224"/>
      <c r="C145" s="225"/>
      <c r="D145" s="219" t="s">
        <v>135</v>
      </c>
      <c r="E145" s="226" t="s">
        <v>21</v>
      </c>
      <c r="F145" s="227" t="s">
        <v>242</v>
      </c>
      <c r="G145" s="225"/>
      <c r="H145" s="228">
        <v>2.7999999999999998</v>
      </c>
      <c r="I145" s="229"/>
      <c r="J145" s="225"/>
      <c r="K145" s="225"/>
      <c r="L145" s="230"/>
      <c r="M145" s="231"/>
      <c r="N145" s="232"/>
      <c r="O145" s="232"/>
      <c r="P145" s="232"/>
      <c r="Q145" s="232"/>
      <c r="R145" s="232"/>
      <c r="S145" s="232"/>
      <c r="T145" s="23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4" t="s">
        <v>135</v>
      </c>
      <c r="AU145" s="234" t="s">
        <v>87</v>
      </c>
      <c r="AV145" s="13" t="s">
        <v>87</v>
      </c>
      <c r="AW145" s="13" t="s">
        <v>38</v>
      </c>
      <c r="AX145" s="13" t="s">
        <v>77</v>
      </c>
      <c r="AY145" s="234" t="s">
        <v>125</v>
      </c>
    </row>
    <row r="146" s="13" customFormat="1">
      <c r="A146" s="13"/>
      <c r="B146" s="224"/>
      <c r="C146" s="225"/>
      <c r="D146" s="219" t="s">
        <v>135</v>
      </c>
      <c r="E146" s="226" t="s">
        <v>21</v>
      </c>
      <c r="F146" s="227" t="s">
        <v>243</v>
      </c>
      <c r="G146" s="225"/>
      <c r="H146" s="228">
        <v>2.2400000000000002</v>
      </c>
      <c r="I146" s="229"/>
      <c r="J146" s="225"/>
      <c r="K146" s="225"/>
      <c r="L146" s="230"/>
      <c r="M146" s="231"/>
      <c r="N146" s="232"/>
      <c r="O146" s="232"/>
      <c r="P146" s="232"/>
      <c r="Q146" s="232"/>
      <c r="R146" s="232"/>
      <c r="S146" s="232"/>
      <c r="T146" s="23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4" t="s">
        <v>135</v>
      </c>
      <c r="AU146" s="234" t="s">
        <v>87</v>
      </c>
      <c r="AV146" s="13" t="s">
        <v>87</v>
      </c>
      <c r="AW146" s="13" t="s">
        <v>38</v>
      </c>
      <c r="AX146" s="13" t="s">
        <v>77</v>
      </c>
      <c r="AY146" s="234" t="s">
        <v>125</v>
      </c>
    </row>
    <row r="147" s="13" customFormat="1">
      <c r="A147" s="13"/>
      <c r="B147" s="224"/>
      <c r="C147" s="225"/>
      <c r="D147" s="219" t="s">
        <v>135</v>
      </c>
      <c r="E147" s="226" t="s">
        <v>21</v>
      </c>
      <c r="F147" s="227" t="s">
        <v>244</v>
      </c>
      <c r="G147" s="225"/>
      <c r="H147" s="228">
        <v>2.2400000000000002</v>
      </c>
      <c r="I147" s="229"/>
      <c r="J147" s="225"/>
      <c r="K147" s="225"/>
      <c r="L147" s="230"/>
      <c r="M147" s="231"/>
      <c r="N147" s="232"/>
      <c r="O147" s="232"/>
      <c r="P147" s="232"/>
      <c r="Q147" s="232"/>
      <c r="R147" s="232"/>
      <c r="S147" s="232"/>
      <c r="T147" s="23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4" t="s">
        <v>135</v>
      </c>
      <c r="AU147" s="234" t="s">
        <v>87</v>
      </c>
      <c r="AV147" s="13" t="s">
        <v>87</v>
      </c>
      <c r="AW147" s="13" t="s">
        <v>38</v>
      </c>
      <c r="AX147" s="13" t="s">
        <v>77</v>
      </c>
      <c r="AY147" s="234" t="s">
        <v>125</v>
      </c>
    </row>
    <row r="148" s="15" customFormat="1">
      <c r="A148" s="15"/>
      <c r="B148" s="260"/>
      <c r="C148" s="261"/>
      <c r="D148" s="219" t="s">
        <v>135</v>
      </c>
      <c r="E148" s="262" t="s">
        <v>21</v>
      </c>
      <c r="F148" s="263" t="s">
        <v>197</v>
      </c>
      <c r="G148" s="261"/>
      <c r="H148" s="264">
        <v>44.939999999999998</v>
      </c>
      <c r="I148" s="265"/>
      <c r="J148" s="261"/>
      <c r="K148" s="261"/>
      <c r="L148" s="266"/>
      <c r="M148" s="267"/>
      <c r="N148" s="268"/>
      <c r="O148" s="268"/>
      <c r="P148" s="268"/>
      <c r="Q148" s="268"/>
      <c r="R148" s="268"/>
      <c r="S148" s="268"/>
      <c r="T148" s="269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70" t="s">
        <v>135</v>
      </c>
      <c r="AU148" s="270" t="s">
        <v>87</v>
      </c>
      <c r="AV148" s="15" t="s">
        <v>165</v>
      </c>
      <c r="AW148" s="15" t="s">
        <v>38</v>
      </c>
      <c r="AX148" s="15" t="s">
        <v>85</v>
      </c>
      <c r="AY148" s="270" t="s">
        <v>125</v>
      </c>
    </row>
    <row r="149" s="2" customFormat="1" ht="16.5" customHeight="1">
      <c r="A149" s="39"/>
      <c r="B149" s="40"/>
      <c r="C149" s="205" t="s">
        <v>245</v>
      </c>
      <c r="D149" s="205" t="s">
        <v>122</v>
      </c>
      <c r="E149" s="206" t="s">
        <v>246</v>
      </c>
      <c r="F149" s="207" t="s">
        <v>247</v>
      </c>
      <c r="G149" s="208" t="s">
        <v>248</v>
      </c>
      <c r="H149" s="209">
        <v>80.891999999999996</v>
      </c>
      <c r="I149" s="210"/>
      <c r="J149" s="211">
        <f>ROUND(I149*H149,2)</f>
        <v>0</v>
      </c>
      <c r="K149" s="207" t="s">
        <v>164</v>
      </c>
      <c r="L149" s="212"/>
      <c r="M149" s="213" t="s">
        <v>21</v>
      </c>
      <c r="N149" s="214" t="s">
        <v>48</v>
      </c>
      <c r="O149" s="85"/>
      <c r="P149" s="215">
        <f>O149*H149</f>
        <v>0</v>
      </c>
      <c r="Q149" s="215">
        <v>1</v>
      </c>
      <c r="R149" s="215">
        <f>Q149*H149</f>
        <v>80.891999999999996</v>
      </c>
      <c r="S149" s="215">
        <v>0</v>
      </c>
      <c r="T149" s="216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17" t="s">
        <v>210</v>
      </c>
      <c r="AT149" s="217" t="s">
        <v>122</v>
      </c>
      <c r="AU149" s="217" t="s">
        <v>87</v>
      </c>
      <c r="AY149" s="18" t="s">
        <v>125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8" t="s">
        <v>85</v>
      </c>
      <c r="BK149" s="218">
        <f>ROUND(I149*H149,2)</f>
        <v>0</v>
      </c>
      <c r="BL149" s="18" t="s">
        <v>165</v>
      </c>
      <c r="BM149" s="217" t="s">
        <v>249</v>
      </c>
    </row>
    <row r="150" s="13" customFormat="1">
      <c r="A150" s="13"/>
      <c r="B150" s="224"/>
      <c r="C150" s="225"/>
      <c r="D150" s="219" t="s">
        <v>135</v>
      </c>
      <c r="E150" s="226" t="s">
        <v>21</v>
      </c>
      <c r="F150" s="227" t="s">
        <v>250</v>
      </c>
      <c r="G150" s="225"/>
      <c r="H150" s="228">
        <v>37.673999999999999</v>
      </c>
      <c r="I150" s="229"/>
      <c r="J150" s="225"/>
      <c r="K150" s="225"/>
      <c r="L150" s="230"/>
      <c r="M150" s="231"/>
      <c r="N150" s="232"/>
      <c r="O150" s="232"/>
      <c r="P150" s="232"/>
      <c r="Q150" s="232"/>
      <c r="R150" s="232"/>
      <c r="S150" s="232"/>
      <c r="T150" s="23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4" t="s">
        <v>135</v>
      </c>
      <c r="AU150" s="234" t="s">
        <v>87</v>
      </c>
      <c r="AV150" s="13" t="s">
        <v>87</v>
      </c>
      <c r="AW150" s="13" t="s">
        <v>38</v>
      </c>
      <c r="AX150" s="13" t="s">
        <v>77</v>
      </c>
      <c r="AY150" s="234" t="s">
        <v>125</v>
      </c>
    </row>
    <row r="151" s="13" customFormat="1">
      <c r="A151" s="13"/>
      <c r="B151" s="224"/>
      <c r="C151" s="225"/>
      <c r="D151" s="219" t="s">
        <v>135</v>
      </c>
      <c r="E151" s="226" t="s">
        <v>21</v>
      </c>
      <c r="F151" s="227" t="s">
        <v>251</v>
      </c>
      <c r="G151" s="225"/>
      <c r="H151" s="228">
        <v>25.074000000000002</v>
      </c>
      <c r="I151" s="229"/>
      <c r="J151" s="225"/>
      <c r="K151" s="225"/>
      <c r="L151" s="230"/>
      <c r="M151" s="231"/>
      <c r="N151" s="232"/>
      <c r="O151" s="232"/>
      <c r="P151" s="232"/>
      <c r="Q151" s="232"/>
      <c r="R151" s="232"/>
      <c r="S151" s="232"/>
      <c r="T151" s="23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4" t="s">
        <v>135</v>
      </c>
      <c r="AU151" s="234" t="s">
        <v>87</v>
      </c>
      <c r="AV151" s="13" t="s">
        <v>87</v>
      </c>
      <c r="AW151" s="13" t="s">
        <v>38</v>
      </c>
      <c r="AX151" s="13" t="s">
        <v>77</v>
      </c>
      <c r="AY151" s="234" t="s">
        <v>125</v>
      </c>
    </row>
    <row r="152" s="14" customFormat="1">
      <c r="A152" s="14"/>
      <c r="B152" s="249"/>
      <c r="C152" s="250"/>
      <c r="D152" s="219" t="s">
        <v>135</v>
      </c>
      <c r="E152" s="251" t="s">
        <v>21</v>
      </c>
      <c r="F152" s="252" t="s">
        <v>192</v>
      </c>
      <c r="G152" s="250"/>
      <c r="H152" s="253">
        <v>62.747999999999998</v>
      </c>
      <c r="I152" s="254"/>
      <c r="J152" s="250"/>
      <c r="K152" s="250"/>
      <c r="L152" s="255"/>
      <c r="M152" s="256"/>
      <c r="N152" s="257"/>
      <c r="O152" s="257"/>
      <c r="P152" s="257"/>
      <c r="Q152" s="257"/>
      <c r="R152" s="257"/>
      <c r="S152" s="257"/>
      <c r="T152" s="258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9" t="s">
        <v>135</v>
      </c>
      <c r="AU152" s="259" t="s">
        <v>87</v>
      </c>
      <c r="AV152" s="14" t="s">
        <v>124</v>
      </c>
      <c r="AW152" s="14" t="s">
        <v>38</v>
      </c>
      <c r="AX152" s="14" t="s">
        <v>77</v>
      </c>
      <c r="AY152" s="259" t="s">
        <v>125</v>
      </c>
    </row>
    <row r="153" s="13" customFormat="1">
      <c r="A153" s="13"/>
      <c r="B153" s="224"/>
      <c r="C153" s="225"/>
      <c r="D153" s="219" t="s">
        <v>135</v>
      </c>
      <c r="E153" s="226" t="s">
        <v>21</v>
      </c>
      <c r="F153" s="227" t="s">
        <v>252</v>
      </c>
      <c r="G153" s="225"/>
      <c r="H153" s="228">
        <v>5.04</v>
      </c>
      <c r="I153" s="229"/>
      <c r="J153" s="225"/>
      <c r="K153" s="225"/>
      <c r="L153" s="230"/>
      <c r="M153" s="231"/>
      <c r="N153" s="232"/>
      <c r="O153" s="232"/>
      <c r="P153" s="232"/>
      <c r="Q153" s="232"/>
      <c r="R153" s="232"/>
      <c r="S153" s="232"/>
      <c r="T153" s="23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4" t="s">
        <v>135</v>
      </c>
      <c r="AU153" s="234" t="s">
        <v>87</v>
      </c>
      <c r="AV153" s="13" t="s">
        <v>87</v>
      </c>
      <c r="AW153" s="13" t="s">
        <v>38</v>
      </c>
      <c r="AX153" s="13" t="s">
        <v>77</v>
      </c>
      <c r="AY153" s="234" t="s">
        <v>125</v>
      </c>
    </row>
    <row r="154" s="13" customFormat="1">
      <c r="A154" s="13"/>
      <c r="B154" s="224"/>
      <c r="C154" s="225"/>
      <c r="D154" s="219" t="s">
        <v>135</v>
      </c>
      <c r="E154" s="226" t="s">
        <v>21</v>
      </c>
      <c r="F154" s="227" t="s">
        <v>253</v>
      </c>
      <c r="G154" s="225"/>
      <c r="H154" s="228">
        <v>5.04</v>
      </c>
      <c r="I154" s="229"/>
      <c r="J154" s="225"/>
      <c r="K154" s="225"/>
      <c r="L154" s="230"/>
      <c r="M154" s="231"/>
      <c r="N154" s="232"/>
      <c r="O154" s="232"/>
      <c r="P154" s="232"/>
      <c r="Q154" s="232"/>
      <c r="R154" s="232"/>
      <c r="S154" s="232"/>
      <c r="T154" s="23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4" t="s">
        <v>135</v>
      </c>
      <c r="AU154" s="234" t="s">
        <v>87</v>
      </c>
      <c r="AV154" s="13" t="s">
        <v>87</v>
      </c>
      <c r="AW154" s="13" t="s">
        <v>38</v>
      </c>
      <c r="AX154" s="13" t="s">
        <v>77</v>
      </c>
      <c r="AY154" s="234" t="s">
        <v>125</v>
      </c>
    </row>
    <row r="155" s="13" customFormat="1">
      <c r="A155" s="13"/>
      <c r="B155" s="224"/>
      <c r="C155" s="225"/>
      <c r="D155" s="219" t="s">
        <v>135</v>
      </c>
      <c r="E155" s="226" t="s">
        <v>21</v>
      </c>
      <c r="F155" s="227" t="s">
        <v>254</v>
      </c>
      <c r="G155" s="225"/>
      <c r="H155" s="228">
        <v>4.032</v>
      </c>
      <c r="I155" s="229"/>
      <c r="J155" s="225"/>
      <c r="K155" s="225"/>
      <c r="L155" s="230"/>
      <c r="M155" s="231"/>
      <c r="N155" s="232"/>
      <c r="O155" s="232"/>
      <c r="P155" s="232"/>
      <c r="Q155" s="232"/>
      <c r="R155" s="232"/>
      <c r="S155" s="232"/>
      <c r="T155" s="23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4" t="s">
        <v>135</v>
      </c>
      <c r="AU155" s="234" t="s">
        <v>87</v>
      </c>
      <c r="AV155" s="13" t="s">
        <v>87</v>
      </c>
      <c r="AW155" s="13" t="s">
        <v>38</v>
      </c>
      <c r="AX155" s="13" t="s">
        <v>77</v>
      </c>
      <c r="AY155" s="234" t="s">
        <v>125</v>
      </c>
    </row>
    <row r="156" s="13" customFormat="1">
      <c r="A156" s="13"/>
      <c r="B156" s="224"/>
      <c r="C156" s="225"/>
      <c r="D156" s="219" t="s">
        <v>135</v>
      </c>
      <c r="E156" s="226" t="s">
        <v>21</v>
      </c>
      <c r="F156" s="227" t="s">
        <v>255</v>
      </c>
      <c r="G156" s="225"/>
      <c r="H156" s="228">
        <v>4.032</v>
      </c>
      <c r="I156" s="229"/>
      <c r="J156" s="225"/>
      <c r="K156" s="225"/>
      <c r="L156" s="230"/>
      <c r="M156" s="231"/>
      <c r="N156" s="232"/>
      <c r="O156" s="232"/>
      <c r="P156" s="232"/>
      <c r="Q156" s="232"/>
      <c r="R156" s="232"/>
      <c r="S156" s="232"/>
      <c r="T156" s="23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4" t="s">
        <v>135</v>
      </c>
      <c r="AU156" s="234" t="s">
        <v>87</v>
      </c>
      <c r="AV156" s="13" t="s">
        <v>87</v>
      </c>
      <c r="AW156" s="13" t="s">
        <v>38</v>
      </c>
      <c r="AX156" s="13" t="s">
        <v>77</v>
      </c>
      <c r="AY156" s="234" t="s">
        <v>125</v>
      </c>
    </row>
    <row r="157" s="15" customFormat="1">
      <c r="A157" s="15"/>
      <c r="B157" s="260"/>
      <c r="C157" s="261"/>
      <c r="D157" s="219" t="s">
        <v>135</v>
      </c>
      <c r="E157" s="262" t="s">
        <v>21</v>
      </c>
      <c r="F157" s="263" t="s">
        <v>197</v>
      </c>
      <c r="G157" s="261"/>
      <c r="H157" s="264">
        <v>80.891999999999996</v>
      </c>
      <c r="I157" s="265"/>
      <c r="J157" s="261"/>
      <c r="K157" s="261"/>
      <c r="L157" s="266"/>
      <c r="M157" s="267"/>
      <c r="N157" s="268"/>
      <c r="O157" s="268"/>
      <c r="P157" s="268"/>
      <c r="Q157" s="268"/>
      <c r="R157" s="268"/>
      <c r="S157" s="268"/>
      <c r="T157" s="269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70" t="s">
        <v>135</v>
      </c>
      <c r="AU157" s="270" t="s">
        <v>87</v>
      </c>
      <c r="AV157" s="15" t="s">
        <v>165</v>
      </c>
      <c r="AW157" s="15" t="s">
        <v>38</v>
      </c>
      <c r="AX157" s="15" t="s">
        <v>85</v>
      </c>
      <c r="AY157" s="270" t="s">
        <v>125</v>
      </c>
    </row>
    <row r="158" s="2" customFormat="1" ht="37.8" customHeight="1">
      <c r="A158" s="39"/>
      <c r="B158" s="40"/>
      <c r="C158" s="238" t="s">
        <v>256</v>
      </c>
      <c r="D158" s="238" t="s">
        <v>160</v>
      </c>
      <c r="E158" s="239" t="s">
        <v>257</v>
      </c>
      <c r="F158" s="240" t="s">
        <v>258</v>
      </c>
      <c r="G158" s="241" t="s">
        <v>187</v>
      </c>
      <c r="H158" s="242">
        <v>38.265999999999998</v>
      </c>
      <c r="I158" s="243"/>
      <c r="J158" s="244">
        <f>ROUND(I158*H158,2)</f>
        <v>0</v>
      </c>
      <c r="K158" s="240" t="s">
        <v>164</v>
      </c>
      <c r="L158" s="45"/>
      <c r="M158" s="245" t="s">
        <v>21</v>
      </c>
      <c r="N158" s="246" t="s">
        <v>48</v>
      </c>
      <c r="O158" s="85"/>
      <c r="P158" s="215">
        <f>O158*H158</f>
        <v>0</v>
      </c>
      <c r="Q158" s="215">
        <v>0</v>
      </c>
      <c r="R158" s="215">
        <f>Q158*H158</f>
        <v>0</v>
      </c>
      <c r="S158" s="215">
        <v>0</v>
      </c>
      <c r="T158" s="216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17" t="s">
        <v>165</v>
      </c>
      <c r="AT158" s="217" t="s">
        <v>160</v>
      </c>
      <c r="AU158" s="217" t="s">
        <v>87</v>
      </c>
      <c r="AY158" s="18" t="s">
        <v>125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8" t="s">
        <v>85</v>
      </c>
      <c r="BK158" s="218">
        <f>ROUND(I158*H158,2)</f>
        <v>0</v>
      </c>
      <c r="BL158" s="18" t="s">
        <v>165</v>
      </c>
      <c r="BM158" s="217" t="s">
        <v>259</v>
      </c>
    </row>
    <row r="159" s="2" customFormat="1">
      <c r="A159" s="39"/>
      <c r="B159" s="40"/>
      <c r="C159" s="41"/>
      <c r="D159" s="247" t="s">
        <v>167</v>
      </c>
      <c r="E159" s="41"/>
      <c r="F159" s="248" t="s">
        <v>260</v>
      </c>
      <c r="G159" s="41"/>
      <c r="H159" s="41"/>
      <c r="I159" s="221"/>
      <c r="J159" s="41"/>
      <c r="K159" s="41"/>
      <c r="L159" s="45"/>
      <c r="M159" s="222"/>
      <c r="N159" s="223"/>
      <c r="O159" s="85"/>
      <c r="P159" s="85"/>
      <c r="Q159" s="85"/>
      <c r="R159" s="85"/>
      <c r="S159" s="85"/>
      <c r="T159" s="86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167</v>
      </c>
      <c r="AU159" s="18" t="s">
        <v>87</v>
      </c>
    </row>
    <row r="160" s="13" customFormat="1">
      <c r="A160" s="13"/>
      <c r="B160" s="224"/>
      <c r="C160" s="225"/>
      <c r="D160" s="219" t="s">
        <v>135</v>
      </c>
      <c r="E160" s="226" t="s">
        <v>21</v>
      </c>
      <c r="F160" s="227" t="s">
        <v>261</v>
      </c>
      <c r="G160" s="225"/>
      <c r="H160" s="228">
        <v>13.605</v>
      </c>
      <c r="I160" s="229"/>
      <c r="J160" s="225"/>
      <c r="K160" s="225"/>
      <c r="L160" s="230"/>
      <c r="M160" s="231"/>
      <c r="N160" s="232"/>
      <c r="O160" s="232"/>
      <c r="P160" s="232"/>
      <c r="Q160" s="232"/>
      <c r="R160" s="232"/>
      <c r="S160" s="232"/>
      <c r="T160" s="23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4" t="s">
        <v>135</v>
      </c>
      <c r="AU160" s="234" t="s">
        <v>87</v>
      </c>
      <c r="AV160" s="13" t="s">
        <v>87</v>
      </c>
      <c r="AW160" s="13" t="s">
        <v>38</v>
      </c>
      <c r="AX160" s="13" t="s">
        <v>77</v>
      </c>
      <c r="AY160" s="234" t="s">
        <v>125</v>
      </c>
    </row>
    <row r="161" s="13" customFormat="1">
      <c r="A161" s="13"/>
      <c r="B161" s="224"/>
      <c r="C161" s="225"/>
      <c r="D161" s="219" t="s">
        <v>135</v>
      </c>
      <c r="E161" s="226" t="s">
        <v>21</v>
      </c>
      <c r="F161" s="227" t="s">
        <v>262</v>
      </c>
      <c r="G161" s="225"/>
      <c r="H161" s="228">
        <v>18.109000000000002</v>
      </c>
      <c r="I161" s="229"/>
      <c r="J161" s="225"/>
      <c r="K161" s="225"/>
      <c r="L161" s="230"/>
      <c r="M161" s="231"/>
      <c r="N161" s="232"/>
      <c r="O161" s="232"/>
      <c r="P161" s="232"/>
      <c r="Q161" s="232"/>
      <c r="R161" s="232"/>
      <c r="S161" s="232"/>
      <c r="T161" s="23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4" t="s">
        <v>135</v>
      </c>
      <c r="AU161" s="234" t="s">
        <v>87</v>
      </c>
      <c r="AV161" s="13" t="s">
        <v>87</v>
      </c>
      <c r="AW161" s="13" t="s">
        <v>38</v>
      </c>
      <c r="AX161" s="13" t="s">
        <v>77</v>
      </c>
      <c r="AY161" s="234" t="s">
        <v>125</v>
      </c>
    </row>
    <row r="162" s="14" customFormat="1">
      <c r="A162" s="14"/>
      <c r="B162" s="249"/>
      <c r="C162" s="250"/>
      <c r="D162" s="219" t="s">
        <v>135</v>
      </c>
      <c r="E162" s="251" t="s">
        <v>21</v>
      </c>
      <c r="F162" s="252" t="s">
        <v>192</v>
      </c>
      <c r="G162" s="250"/>
      <c r="H162" s="253">
        <v>31.713999999999999</v>
      </c>
      <c r="I162" s="254"/>
      <c r="J162" s="250"/>
      <c r="K162" s="250"/>
      <c r="L162" s="255"/>
      <c r="M162" s="256"/>
      <c r="N162" s="257"/>
      <c r="O162" s="257"/>
      <c r="P162" s="257"/>
      <c r="Q162" s="257"/>
      <c r="R162" s="257"/>
      <c r="S162" s="257"/>
      <c r="T162" s="258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9" t="s">
        <v>135</v>
      </c>
      <c r="AU162" s="259" t="s">
        <v>87</v>
      </c>
      <c r="AV162" s="14" t="s">
        <v>124</v>
      </c>
      <c r="AW162" s="14" t="s">
        <v>38</v>
      </c>
      <c r="AX162" s="14" t="s">
        <v>77</v>
      </c>
      <c r="AY162" s="259" t="s">
        <v>125</v>
      </c>
    </row>
    <row r="163" s="13" customFormat="1">
      <c r="A163" s="13"/>
      <c r="B163" s="224"/>
      <c r="C163" s="225"/>
      <c r="D163" s="219" t="s">
        <v>135</v>
      </c>
      <c r="E163" s="226" t="s">
        <v>21</v>
      </c>
      <c r="F163" s="227" t="s">
        <v>263</v>
      </c>
      <c r="G163" s="225"/>
      <c r="H163" s="228">
        <v>1.8200000000000001</v>
      </c>
      <c r="I163" s="229"/>
      <c r="J163" s="225"/>
      <c r="K163" s="225"/>
      <c r="L163" s="230"/>
      <c r="M163" s="231"/>
      <c r="N163" s="232"/>
      <c r="O163" s="232"/>
      <c r="P163" s="232"/>
      <c r="Q163" s="232"/>
      <c r="R163" s="232"/>
      <c r="S163" s="232"/>
      <c r="T163" s="23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4" t="s">
        <v>135</v>
      </c>
      <c r="AU163" s="234" t="s">
        <v>87</v>
      </c>
      <c r="AV163" s="13" t="s">
        <v>87</v>
      </c>
      <c r="AW163" s="13" t="s">
        <v>38</v>
      </c>
      <c r="AX163" s="13" t="s">
        <v>77</v>
      </c>
      <c r="AY163" s="234" t="s">
        <v>125</v>
      </c>
    </row>
    <row r="164" s="13" customFormat="1">
      <c r="A164" s="13"/>
      <c r="B164" s="224"/>
      <c r="C164" s="225"/>
      <c r="D164" s="219" t="s">
        <v>135</v>
      </c>
      <c r="E164" s="226" t="s">
        <v>21</v>
      </c>
      <c r="F164" s="227" t="s">
        <v>264</v>
      </c>
      <c r="G164" s="225"/>
      <c r="H164" s="228">
        <v>1.8200000000000001</v>
      </c>
      <c r="I164" s="229"/>
      <c r="J164" s="225"/>
      <c r="K164" s="225"/>
      <c r="L164" s="230"/>
      <c r="M164" s="231"/>
      <c r="N164" s="232"/>
      <c r="O164" s="232"/>
      <c r="P164" s="232"/>
      <c r="Q164" s="232"/>
      <c r="R164" s="232"/>
      <c r="S164" s="232"/>
      <c r="T164" s="23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4" t="s">
        <v>135</v>
      </c>
      <c r="AU164" s="234" t="s">
        <v>87</v>
      </c>
      <c r="AV164" s="13" t="s">
        <v>87</v>
      </c>
      <c r="AW164" s="13" t="s">
        <v>38</v>
      </c>
      <c r="AX164" s="13" t="s">
        <v>77</v>
      </c>
      <c r="AY164" s="234" t="s">
        <v>125</v>
      </c>
    </row>
    <row r="165" s="13" customFormat="1">
      <c r="A165" s="13"/>
      <c r="B165" s="224"/>
      <c r="C165" s="225"/>
      <c r="D165" s="219" t="s">
        <v>135</v>
      </c>
      <c r="E165" s="226" t="s">
        <v>21</v>
      </c>
      <c r="F165" s="227" t="s">
        <v>265</v>
      </c>
      <c r="G165" s="225"/>
      <c r="H165" s="228">
        <v>1.456</v>
      </c>
      <c r="I165" s="229"/>
      <c r="J165" s="225"/>
      <c r="K165" s="225"/>
      <c r="L165" s="230"/>
      <c r="M165" s="231"/>
      <c r="N165" s="232"/>
      <c r="O165" s="232"/>
      <c r="P165" s="232"/>
      <c r="Q165" s="232"/>
      <c r="R165" s="232"/>
      <c r="S165" s="232"/>
      <c r="T165" s="23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4" t="s">
        <v>135</v>
      </c>
      <c r="AU165" s="234" t="s">
        <v>87</v>
      </c>
      <c r="AV165" s="13" t="s">
        <v>87</v>
      </c>
      <c r="AW165" s="13" t="s">
        <v>38</v>
      </c>
      <c r="AX165" s="13" t="s">
        <v>77</v>
      </c>
      <c r="AY165" s="234" t="s">
        <v>125</v>
      </c>
    </row>
    <row r="166" s="13" customFormat="1">
      <c r="A166" s="13"/>
      <c r="B166" s="224"/>
      <c r="C166" s="225"/>
      <c r="D166" s="219" t="s">
        <v>135</v>
      </c>
      <c r="E166" s="226" t="s">
        <v>21</v>
      </c>
      <c r="F166" s="227" t="s">
        <v>266</v>
      </c>
      <c r="G166" s="225"/>
      <c r="H166" s="228">
        <v>1.456</v>
      </c>
      <c r="I166" s="229"/>
      <c r="J166" s="225"/>
      <c r="K166" s="225"/>
      <c r="L166" s="230"/>
      <c r="M166" s="231"/>
      <c r="N166" s="232"/>
      <c r="O166" s="232"/>
      <c r="P166" s="232"/>
      <c r="Q166" s="232"/>
      <c r="R166" s="232"/>
      <c r="S166" s="232"/>
      <c r="T166" s="23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4" t="s">
        <v>135</v>
      </c>
      <c r="AU166" s="234" t="s">
        <v>87</v>
      </c>
      <c r="AV166" s="13" t="s">
        <v>87</v>
      </c>
      <c r="AW166" s="13" t="s">
        <v>38</v>
      </c>
      <c r="AX166" s="13" t="s">
        <v>77</v>
      </c>
      <c r="AY166" s="234" t="s">
        <v>125</v>
      </c>
    </row>
    <row r="167" s="15" customFormat="1">
      <c r="A167" s="15"/>
      <c r="B167" s="260"/>
      <c r="C167" s="261"/>
      <c r="D167" s="219" t="s">
        <v>135</v>
      </c>
      <c r="E167" s="262" t="s">
        <v>21</v>
      </c>
      <c r="F167" s="263" t="s">
        <v>197</v>
      </c>
      <c r="G167" s="261"/>
      <c r="H167" s="264">
        <v>38.265999999999998</v>
      </c>
      <c r="I167" s="265"/>
      <c r="J167" s="261"/>
      <c r="K167" s="261"/>
      <c r="L167" s="266"/>
      <c r="M167" s="267"/>
      <c r="N167" s="268"/>
      <c r="O167" s="268"/>
      <c r="P167" s="268"/>
      <c r="Q167" s="268"/>
      <c r="R167" s="268"/>
      <c r="S167" s="268"/>
      <c r="T167" s="269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70" t="s">
        <v>135</v>
      </c>
      <c r="AU167" s="270" t="s">
        <v>87</v>
      </c>
      <c r="AV167" s="15" t="s">
        <v>165</v>
      </c>
      <c r="AW167" s="15" t="s">
        <v>38</v>
      </c>
      <c r="AX167" s="15" t="s">
        <v>85</v>
      </c>
      <c r="AY167" s="270" t="s">
        <v>125</v>
      </c>
    </row>
    <row r="168" s="2" customFormat="1" ht="16.5" customHeight="1">
      <c r="A168" s="39"/>
      <c r="B168" s="40"/>
      <c r="C168" s="205" t="s">
        <v>8</v>
      </c>
      <c r="D168" s="205" t="s">
        <v>122</v>
      </c>
      <c r="E168" s="206" t="s">
        <v>267</v>
      </c>
      <c r="F168" s="207" t="s">
        <v>268</v>
      </c>
      <c r="G168" s="208" t="s">
        <v>248</v>
      </c>
      <c r="H168" s="209">
        <v>68.878</v>
      </c>
      <c r="I168" s="210"/>
      <c r="J168" s="211">
        <f>ROUND(I168*H168,2)</f>
        <v>0</v>
      </c>
      <c r="K168" s="207" t="s">
        <v>164</v>
      </c>
      <c r="L168" s="212"/>
      <c r="M168" s="213" t="s">
        <v>21</v>
      </c>
      <c r="N168" s="214" t="s">
        <v>48</v>
      </c>
      <c r="O168" s="85"/>
      <c r="P168" s="215">
        <f>O168*H168</f>
        <v>0</v>
      </c>
      <c r="Q168" s="215">
        <v>1</v>
      </c>
      <c r="R168" s="215">
        <f>Q168*H168</f>
        <v>68.878</v>
      </c>
      <c r="S168" s="215">
        <v>0</v>
      </c>
      <c r="T168" s="216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17" t="s">
        <v>210</v>
      </c>
      <c r="AT168" s="217" t="s">
        <v>122</v>
      </c>
      <c r="AU168" s="217" t="s">
        <v>87</v>
      </c>
      <c r="AY168" s="18" t="s">
        <v>125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8" t="s">
        <v>85</v>
      </c>
      <c r="BK168" s="218">
        <f>ROUND(I168*H168,2)</f>
        <v>0</v>
      </c>
      <c r="BL168" s="18" t="s">
        <v>165</v>
      </c>
      <c r="BM168" s="217" t="s">
        <v>269</v>
      </c>
    </row>
    <row r="169" s="13" customFormat="1">
      <c r="A169" s="13"/>
      <c r="B169" s="224"/>
      <c r="C169" s="225"/>
      <c r="D169" s="219" t="s">
        <v>135</v>
      </c>
      <c r="E169" s="226" t="s">
        <v>21</v>
      </c>
      <c r="F169" s="227" t="s">
        <v>270</v>
      </c>
      <c r="G169" s="225"/>
      <c r="H169" s="228">
        <v>24.488</v>
      </c>
      <c r="I169" s="229"/>
      <c r="J169" s="225"/>
      <c r="K169" s="225"/>
      <c r="L169" s="230"/>
      <c r="M169" s="231"/>
      <c r="N169" s="232"/>
      <c r="O169" s="232"/>
      <c r="P169" s="232"/>
      <c r="Q169" s="232"/>
      <c r="R169" s="232"/>
      <c r="S169" s="232"/>
      <c r="T169" s="23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4" t="s">
        <v>135</v>
      </c>
      <c r="AU169" s="234" t="s">
        <v>87</v>
      </c>
      <c r="AV169" s="13" t="s">
        <v>87</v>
      </c>
      <c r="AW169" s="13" t="s">
        <v>38</v>
      </c>
      <c r="AX169" s="13" t="s">
        <v>77</v>
      </c>
      <c r="AY169" s="234" t="s">
        <v>125</v>
      </c>
    </row>
    <row r="170" s="13" customFormat="1">
      <c r="A170" s="13"/>
      <c r="B170" s="224"/>
      <c r="C170" s="225"/>
      <c r="D170" s="219" t="s">
        <v>135</v>
      </c>
      <c r="E170" s="226" t="s">
        <v>21</v>
      </c>
      <c r="F170" s="227" t="s">
        <v>271</v>
      </c>
      <c r="G170" s="225"/>
      <c r="H170" s="228">
        <v>32.595999999999997</v>
      </c>
      <c r="I170" s="229"/>
      <c r="J170" s="225"/>
      <c r="K170" s="225"/>
      <c r="L170" s="230"/>
      <c r="M170" s="231"/>
      <c r="N170" s="232"/>
      <c r="O170" s="232"/>
      <c r="P170" s="232"/>
      <c r="Q170" s="232"/>
      <c r="R170" s="232"/>
      <c r="S170" s="232"/>
      <c r="T170" s="23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4" t="s">
        <v>135</v>
      </c>
      <c r="AU170" s="234" t="s">
        <v>87</v>
      </c>
      <c r="AV170" s="13" t="s">
        <v>87</v>
      </c>
      <c r="AW170" s="13" t="s">
        <v>38</v>
      </c>
      <c r="AX170" s="13" t="s">
        <v>77</v>
      </c>
      <c r="AY170" s="234" t="s">
        <v>125</v>
      </c>
    </row>
    <row r="171" s="14" customFormat="1">
      <c r="A171" s="14"/>
      <c r="B171" s="249"/>
      <c r="C171" s="250"/>
      <c r="D171" s="219" t="s">
        <v>135</v>
      </c>
      <c r="E171" s="251" t="s">
        <v>21</v>
      </c>
      <c r="F171" s="252" t="s">
        <v>192</v>
      </c>
      <c r="G171" s="250"/>
      <c r="H171" s="253">
        <v>57.084000000000003</v>
      </c>
      <c r="I171" s="254"/>
      <c r="J171" s="250"/>
      <c r="K171" s="250"/>
      <c r="L171" s="255"/>
      <c r="M171" s="256"/>
      <c r="N171" s="257"/>
      <c r="O171" s="257"/>
      <c r="P171" s="257"/>
      <c r="Q171" s="257"/>
      <c r="R171" s="257"/>
      <c r="S171" s="257"/>
      <c r="T171" s="258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9" t="s">
        <v>135</v>
      </c>
      <c r="AU171" s="259" t="s">
        <v>87</v>
      </c>
      <c r="AV171" s="14" t="s">
        <v>124</v>
      </c>
      <c r="AW171" s="14" t="s">
        <v>38</v>
      </c>
      <c r="AX171" s="14" t="s">
        <v>77</v>
      </c>
      <c r="AY171" s="259" t="s">
        <v>125</v>
      </c>
    </row>
    <row r="172" s="13" customFormat="1">
      <c r="A172" s="13"/>
      <c r="B172" s="224"/>
      <c r="C172" s="225"/>
      <c r="D172" s="219" t="s">
        <v>135</v>
      </c>
      <c r="E172" s="226" t="s">
        <v>21</v>
      </c>
      <c r="F172" s="227" t="s">
        <v>272</v>
      </c>
      <c r="G172" s="225"/>
      <c r="H172" s="228">
        <v>3.2759999999999998</v>
      </c>
      <c r="I172" s="229"/>
      <c r="J172" s="225"/>
      <c r="K172" s="225"/>
      <c r="L172" s="230"/>
      <c r="M172" s="231"/>
      <c r="N172" s="232"/>
      <c r="O172" s="232"/>
      <c r="P172" s="232"/>
      <c r="Q172" s="232"/>
      <c r="R172" s="232"/>
      <c r="S172" s="232"/>
      <c r="T172" s="23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4" t="s">
        <v>135</v>
      </c>
      <c r="AU172" s="234" t="s">
        <v>87</v>
      </c>
      <c r="AV172" s="13" t="s">
        <v>87</v>
      </c>
      <c r="AW172" s="13" t="s">
        <v>38</v>
      </c>
      <c r="AX172" s="13" t="s">
        <v>77</v>
      </c>
      <c r="AY172" s="234" t="s">
        <v>125</v>
      </c>
    </row>
    <row r="173" s="13" customFormat="1">
      <c r="A173" s="13"/>
      <c r="B173" s="224"/>
      <c r="C173" s="225"/>
      <c r="D173" s="219" t="s">
        <v>135</v>
      </c>
      <c r="E173" s="226" t="s">
        <v>21</v>
      </c>
      <c r="F173" s="227" t="s">
        <v>273</v>
      </c>
      <c r="G173" s="225"/>
      <c r="H173" s="228">
        <v>3.2759999999999998</v>
      </c>
      <c r="I173" s="229"/>
      <c r="J173" s="225"/>
      <c r="K173" s="225"/>
      <c r="L173" s="230"/>
      <c r="M173" s="231"/>
      <c r="N173" s="232"/>
      <c r="O173" s="232"/>
      <c r="P173" s="232"/>
      <c r="Q173" s="232"/>
      <c r="R173" s="232"/>
      <c r="S173" s="232"/>
      <c r="T173" s="23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4" t="s">
        <v>135</v>
      </c>
      <c r="AU173" s="234" t="s">
        <v>87</v>
      </c>
      <c r="AV173" s="13" t="s">
        <v>87</v>
      </c>
      <c r="AW173" s="13" t="s">
        <v>38</v>
      </c>
      <c r="AX173" s="13" t="s">
        <v>77</v>
      </c>
      <c r="AY173" s="234" t="s">
        <v>125</v>
      </c>
    </row>
    <row r="174" s="13" customFormat="1">
      <c r="A174" s="13"/>
      <c r="B174" s="224"/>
      <c r="C174" s="225"/>
      <c r="D174" s="219" t="s">
        <v>135</v>
      </c>
      <c r="E174" s="226" t="s">
        <v>21</v>
      </c>
      <c r="F174" s="227" t="s">
        <v>274</v>
      </c>
      <c r="G174" s="225"/>
      <c r="H174" s="228">
        <v>2.621</v>
      </c>
      <c r="I174" s="229"/>
      <c r="J174" s="225"/>
      <c r="K174" s="225"/>
      <c r="L174" s="230"/>
      <c r="M174" s="231"/>
      <c r="N174" s="232"/>
      <c r="O174" s="232"/>
      <c r="P174" s="232"/>
      <c r="Q174" s="232"/>
      <c r="R174" s="232"/>
      <c r="S174" s="232"/>
      <c r="T174" s="23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4" t="s">
        <v>135</v>
      </c>
      <c r="AU174" s="234" t="s">
        <v>87</v>
      </c>
      <c r="AV174" s="13" t="s">
        <v>87</v>
      </c>
      <c r="AW174" s="13" t="s">
        <v>38</v>
      </c>
      <c r="AX174" s="13" t="s">
        <v>77</v>
      </c>
      <c r="AY174" s="234" t="s">
        <v>125</v>
      </c>
    </row>
    <row r="175" s="13" customFormat="1">
      <c r="A175" s="13"/>
      <c r="B175" s="224"/>
      <c r="C175" s="225"/>
      <c r="D175" s="219" t="s">
        <v>135</v>
      </c>
      <c r="E175" s="226" t="s">
        <v>21</v>
      </c>
      <c r="F175" s="227" t="s">
        <v>275</v>
      </c>
      <c r="G175" s="225"/>
      <c r="H175" s="228">
        <v>2.621</v>
      </c>
      <c r="I175" s="229"/>
      <c r="J175" s="225"/>
      <c r="K175" s="225"/>
      <c r="L175" s="230"/>
      <c r="M175" s="231"/>
      <c r="N175" s="232"/>
      <c r="O175" s="232"/>
      <c r="P175" s="232"/>
      <c r="Q175" s="232"/>
      <c r="R175" s="232"/>
      <c r="S175" s="232"/>
      <c r="T175" s="23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4" t="s">
        <v>135</v>
      </c>
      <c r="AU175" s="234" t="s">
        <v>87</v>
      </c>
      <c r="AV175" s="13" t="s">
        <v>87</v>
      </c>
      <c r="AW175" s="13" t="s">
        <v>38</v>
      </c>
      <c r="AX175" s="13" t="s">
        <v>77</v>
      </c>
      <c r="AY175" s="234" t="s">
        <v>125</v>
      </c>
    </row>
    <row r="176" s="15" customFormat="1">
      <c r="A176" s="15"/>
      <c r="B176" s="260"/>
      <c r="C176" s="261"/>
      <c r="D176" s="219" t="s">
        <v>135</v>
      </c>
      <c r="E176" s="262" t="s">
        <v>21</v>
      </c>
      <c r="F176" s="263" t="s">
        <v>197</v>
      </c>
      <c r="G176" s="261"/>
      <c r="H176" s="264">
        <v>68.878</v>
      </c>
      <c r="I176" s="265"/>
      <c r="J176" s="261"/>
      <c r="K176" s="261"/>
      <c r="L176" s="266"/>
      <c r="M176" s="267"/>
      <c r="N176" s="268"/>
      <c r="O176" s="268"/>
      <c r="P176" s="268"/>
      <c r="Q176" s="268"/>
      <c r="R176" s="268"/>
      <c r="S176" s="268"/>
      <c r="T176" s="269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70" t="s">
        <v>135</v>
      </c>
      <c r="AU176" s="270" t="s">
        <v>87</v>
      </c>
      <c r="AV176" s="15" t="s">
        <v>165</v>
      </c>
      <c r="AW176" s="15" t="s">
        <v>38</v>
      </c>
      <c r="AX176" s="15" t="s">
        <v>85</v>
      </c>
      <c r="AY176" s="270" t="s">
        <v>125</v>
      </c>
    </row>
    <row r="177" s="2" customFormat="1" ht="24.15" customHeight="1">
      <c r="A177" s="39"/>
      <c r="B177" s="40"/>
      <c r="C177" s="238" t="s">
        <v>276</v>
      </c>
      <c r="D177" s="238" t="s">
        <v>160</v>
      </c>
      <c r="E177" s="239" t="s">
        <v>277</v>
      </c>
      <c r="F177" s="240" t="s">
        <v>278</v>
      </c>
      <c r="G177" s="241" t="s">
        <v>163</v>
      </c>
      <c r="H177" s="242">
        <v>14.4</v>
      </c>
      <c r="I177" s="243"/>
      <c r="J177" s="244">
        <f>ROUND(I177*H177,2)</f>
        <v>0</v>
      </c>
      <c r="K177" s="240" t="s">
        <v>164</v>
      </c>
      <c r="L177" s="45"/>
      <c r="M177" s="245" t="s">
        <v>21</v>
      </c>
      <c r="N177" s="246" t="s">
        <v>48</v>
      </c>
      <c r="O177" s="85"/>
      <c r="P177" s="215">
        <f>O177*H177</f>
        <v>0</v>
      </c>
      <c r="Q177" s="215">
        <v>0</v>
      </c>
      <c r="R177" s="215">
        <f>Q177*H177</f>
        <v>0</v>
      </c>
      <c r="S177" s="215">
        <v>0</v>
      </c>
      <c r="T177" s="216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17" t="s">
        <v>165</v>
      </c>
      <c r="AT177" s="217" t="s">
        <v>160</v>
      </c>
      <c r="AU177" s="217" t="s">
        <v>87</v>
      </c>
      <c r="AY177" s="18" t="s">
        <v>125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8" t="s">
        <v>85</v>
      </c>
      <c r="BK177" s="218">
        <f>ROUND(I177*H177,2)</f>
        <v>0</v>
      </c>
      <c r="BL177" s="18" t="s">
        <v>165</v>
      </c>
      <c r="BM177" s="217" t="s">
        <v>279</v>
      </c>
    </row>
    <row r="178" s="2" customFormat="1">
      <c r="A178" s="39"/>
      <c r="B178" s="40"/>
      <c r="C178" s="41"/>
      <c r="D178" s="247" t="s">
        <v>167</v>
      </c>
      <c r="E178" s="41"/>
      <c r="F178" s="248" t="s">
        <v>280</v>
      </c>
      <c r="G178" s="41"/>
      <c r="H178" s="41"/>
      <c r="I178" s="221"/>
      <c r="J178" s="41"/>
      <c r="K178" s="41"/>
      <c r="L178" s="45"/>
      <c r="M178" s="222"/>
      <c r="N178" s="223"/>
      <c r="O178" s="85"/>
      <c r="P178" s="85"/>
      <c r="Q178" s="85"/>
      <c r="R178" s="85"/>
      <c r="S178" s="85"/>
      <c r="T178" s="86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167</v>
      </c>
      <c r="AU178" s="18" t="s">
        <v>87</v>
      </c>
    </row>
    <row r="179" s="13" customFormat="1">
      <c r="A179" s="13"/>
      <c r="B179" s="224"/>
      <c r="C179" s="225"/>
      <c r="D179" s="219" t="s">
        <v>135</v>
      </c>
      <c r="E179" s="226" t="s">
        <v>21</v>
      </c>
      <c r="F179" s="227" t="s">
        <v>281</v>
      </c>
      <c r="G179" s="225"/>
      <c r="H179" s="228">
        <v>14.4</v>
      </c>
      <c r="I179" s="229"/>
      <c r="J179" s="225"/>
      <c r="K179" s="225"/>
      <c r="L179" s="230"/>
      <c r="M179" s="231"/>
      <c r="N179" s="232"/>
      <c r="O179" s="232"/>
      <c r="P179" s="232"/>
      <c r="Q179" s="232"/>
      <c r="R179" s="232"/>
      <c r="S179" s="232"/>
      <c r="T179" s="23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4" t="s">
        <v>135</v>
      </c>
      <c r="AU179" s="234" t="s">
        <v>87</v>
      </c>
      <c r="AV179" s="13" t="s">
        <v>87</v>
      </c>
      <c r="AW179" s="13" t="s">
        <v>38</v>
      </c>
      <c r="AX179" s="13" t="s">
        <v>85</v>
      </c>
      <c r="AY179" s="234" t="s">
        <v>125</v>
      </c>
    </row>
    <row r="180" s="2" customFormat="1" ht="24.15" customHeight="1">
      <c r="A180" s="39"/>
      <c r="B180" s="40"/>
      <c r="C180" s="238" t="s">
        <v>282</v>
      </c>
      <c r="D180" s="238" t="s">
        <v>160</v>
      </c>
      <c r="E180" s="239" t="s">
        <v>283</v>
      </c>
      <c r="F180" s="240" t="s">
        <v>284</v>
      </c>
      <c r="G180" s="241" t="s">
        <v>163</v>
      </c>
      <c r="H180" s="242">
        <v>14.4</v>
      </c>
      <c r="I180" s="243"/>
      <c r="J180" s="244">
        <f>ROUND(I180*H180,2)</f>
        <v>0</v>
      </c>
      <c r="K180" s="240" t="s">
        <v>164</v>
      </c>
      <c r="L180" s="45"/>
      <c r="M180" s="245" t="s">
        <v>21</v>
      </c>
      <c r="N180" s="246" t="s">
        <v>48</v>
      </c>
      <c r="O180" s="85"/>
      <c r="P180" s="215">
        <f>O180*H180</f>
        <v>0</v>
      </c>
      <c r="Q180" s="215">
        <v>0</v>
      </c>
      <c r="R180" s="215">
        <f>Q180*H180</f>
        <v>0</v>
      </c>
      <c r="S180" s="215">
        <v>0</v>
      </c>
      <c r="T180" s="216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17" t="s">
        <v>165</v>
      </c>
      <c r="AT180" s="217" t="s">
        <v>160</v>
      </c>
      <c r="AU180" s="217" t="s">
        <v>87</v>
      </c>
      <c r="AY180" s="18" t="s">
        <v>125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8" t="s">
        <v>85</v>
      </c>
      <c r="BK180" s="218">
        <f>ROUND(I180*H180,2)</f>
        <v>0</v>
      </c>
      <c r="BL180" s="18" t="s">
        <v>165</v>
      </c>
      <c r="BM180" s="217" t="s">
        <v>285</v>
      </c>
    </row>
    <row r="181" s="2" customFormat="1">
      <c r="A181" s="39"/>
      <c r="B181" s="40"/>
      <c r="C181" s="41"/>
      <c r="D181" s="247" t="s">
        <v>167</v>
      </c>
      <c r="E181" s="41"/>
      <c r="F181" s="248" t="s">
        <v>286</v>
      </c>
      <c r="G181" s="41"/>
      <c r="H181" s="41"/>
      <c r="I181" s="221"/>
      <c r="J181" s="41"/>
      <c r="K181" s="41"/>
      <c r="L181" s="45"/>
      <c r="M181" s="222"/>
      <c r="N181" s="223"/>
      <c r="O181" s="85"/>
      <c r="P181" s="85"/>
      <c r="Q181" s="85"/>
      <c r="R181" s="85"/>
      <c r="S181" s="85"/>
      <c r="T181" s="86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167</v>
      </c>
      <c r="AU181" s="18" t="s">
        <v>87</v>
      </c>
    </row>
    <row r="182" s="13" customFormat="1">
      <c r="A182" s="13"/>
      <c r="B182" s="224"/>
      <c r="C182" s="225"/>
      <c r="D182" s="219" t="s">
        <v>135</v>
      </c>
      <c r="E182" s="226" t="s">
        <v>21</v>
      </c>
      <c r="F182" s="227" t="s">
        <v>281</v>
      </c>
      <c r="G182" s="225"/>
      <c r="H182" s="228">
        <v>14.4</v>
      </c>
      <c r="I182" s="229"/>
      <c r="J182" s="225"/>
      <c r="K182" s="225"/>
      <c r="L182" s="230"/>
      <c r="M182" s="231"/>
      <c r="N182" s="232"/>
      <c r="O182" s="232"/>
      <c r="P182" s="232"/>
      <c r="Q182" s="232"/>
      <c r="R182" s="232"/>
      <c r="S182" s="232"/>
      <c r="T182" s="23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4" t="s">
        <v>135</v>
      </c>
      <c r="AU182" s="234" t="s">
        <v>87</v>
      </c>
      <c r="AV182" s="13" t="s">
        <v>87</v>
      </c>
      <c r="AW182" s="13" t="s">
        <v>38</v>
      </c>
      <c r="AX182" s="13" t="s">
        <v>85</v>
      </c>
      <c r="AY182" s="234" t="s">
        <v>125</v>
      </c>
    </row>
    <row r="183" s="2" customFormat="1" ht="16.5" customHeight="1">
      <c r="A183" s="39"/>
      <c r="B183" s="40"/>
      <c r="C183" s="205" t="s">
        <v>287</v>
      </c>
      <c r="D183" s="205" t="s">
        <v>122</v>
      </c>
      <c r="E183" s="206" t="s">
        <v>288</v>
      </c>
      <c r="F183" s="207" t="s">
        <v>289</v>
      </c>
      <c r="G183" s="208" t="s">
        <v>290</v>
      </c>
      <c r="H183" s="209">
        <v>0.28799999999999998</v>
      </c>
      <c r="I183" s="210"/>
      <c r="J183" s="211">
        <f>ROUND(I183*H183,2)</f>
        <v>0</v>
      </c>
      <c r="K183" s="207" t="s">
        <v>164</v>
      </c>
      <c r="L183" s="212"/>
      <c r="M183" s="213" t="s">
        <v>21</v>
      </c>
      <c r="N183" s="214" t="s">
        <v>48</v>
      </c>
      <c r="O183" s="85"/>
      <c r="P183" s="215">
        <f>O183*H183</f>
        <v>0</v>
      </c>
      <c r="Q183" s="215">
        <v>0.001</v>
      </c>
      <c r="R183" s="215">
        <f>Q183*H183</f>
        <v>0.00028800000000000001</v>
      </c>
      <c r="S183" s="215">
        <v>0</v>
      </c>
      <c r="T183" s="216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17" t="s">
        <v>210</v>
      </c>
      <c r="AT183" s="217" t="s">
        <v>122</v>
      </c>
      <c r="AU183" s="217" t="s">
        <v>87</v>
      </c>
      <c r="AY183" s="18" t="s">
        <v>125</v>
      </c>
      <c r="BE183" s="218">
        <f>IF(N183="základní",J183,0)</f>
        <v>0</v>
      </c>
      <c r="BF183" s="218">
        <f>IF(N183="snížená",J183,0)</f>
        <v>0</v>
      </c>
      <c r="BG183" s="218">
        <f>IF(N183="zákl. přenesená",J183,0)</f>
        <v>0</v>
      </c>
      <c r="BH183" s="218">
        <f>IF(N183="sníž. přenesená",J183,0)</f>
        <v>0</v>
      </c>
      <c r="BI183" s="218">
        <f>IF(N183="nulová",J183,0)</f>
        <v>0</v>
      </c>
      <c r="BJ183" s="18" t="s">
        <v>85</v>
      </c>
      <c r="BK183" s="218">
        <f>ROUND(I183*H183,2)</f>
        <v>0</v>
      </c>
      <c r="BL183" s="18" t="s">
        <v>165</v>
      </c>
      <c r="BM183" s="217" t="s">
        <v>291</v>
      </c>
    </row>
    <row r="184" s="13" customFormat="1">
      <c r="A184" s="13"/>
      <c r="B184" s="224"/>
      <c r="C184" s="225"/>
      <c r="D184" s="219" t="s">
        <v>135</v>
      </c>
      <c r="E184" s="225"/>
      <c r="F184" s="227" t="s">
        <v>292</v>
      </c>
      <c r="G184" s="225"/>
      <c r="H184" s="228">
        <v>0.28799999999999998</v>
      </c>
      <c r="I184" s="229"/>
      <c r="J184" s="225"/>
      <c r="K184" s="225"/>
      <c r="L184" s="230"/>
      <c r="M184" s="231"/>
      <c r="N184" s="232"/>
      <c r="O184" s="232"/>
      <c r="P184" s="232"/>
      <c r="Q184" s="232"/>
      <c r="R184" s="232"/>
      <c r="S184" s="232"/>
      <c r="T184" s="23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4" t="s">
        <v>135</v>
      </c>
      <c r="AU184" s="234" t="s">
        <v>87</v>
      </c>
      <c r="AV184" s="13" t="s">
        <v>87</v>
      </c>
      <c r="AW184" s="13" t="s">
        <v>4</v>
      </c>
      <c r="AX184" s="13" t="s">
        <v>85</v>
      </c>
      <c r="AY184" s="234" t="s">
        <v>125</v>
      </c>
    </row>
    <row r="185" s="2" customFormat="1" ht="21.75" customHeight="1">
      <c r="A185" s="39"/>
      <c r="B185" s="40"/>
      <c r="C185" s="238" t="s">
        <v>293</v>
      </c>
      <c r="D185" s="238" t="s">
        <v>160</v>
      </c>
      <c r="E185" s="239" t="s">
        <v>294</v>
      </c>
      <c r="F185" s="240" t="s">
        <v>295</v>
      </c>
      <c r="G185" s="241" t="s">
        <v>163</v>
      </c>
      <c r="H185" s="242">
        <v>48.789999999999999</v>
      </c>
      <c r="I185" s="243"/>
      <c r="J185" s="244">
        <f>ROUND(I185*H185,2)</f>
        <v>0</v>
      </c>
      <c r="K185" s="240" t="s">
        <v>164</v>
      </c>
      <c r="L185" s="45"/>
      <c r="M185" s="245" t="s">
        <v>21</v>
      </c>
      <c r="N185" s="246" t="s">
        <v>48</v>
      </c>
      <c r="O185" s="85"/>
      <c r="P185" s="215">
        <f>O185*H185</f>
        <v>0</v>
      </c>
      <c r="Q185" s="215">
        <v>0</v>
      </c>
      <c r="R185" s="215">
        <f>Q185*H185</f>
        <v>0</v>
      </c>
      <c r="S185" s="215">
        <v>0</v>
      </c>
      <c r="T185" s="216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17" t="s">
        <v>165</v>
      </c>
      <c r="AT185" s="217" t="s">
        <v>160</v>
      </c>
      <c r="AU185" s="217" t="s">
        <v>87</v>
      </c>
      <c r="AY185" s="18" t="s">
        <v>125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8" t="s">
        <v>85</v>
      </c>
      <c r="BK185" s="218">
        <f>ROUND(I185*H185,2)</f>
        <v>0</v>
      </c>
      <c r="BL185" s="18" t="s">
        <v>165</v>
      </c>
      <c r="BM185" s="217" t="s">
        <v>296</v>
      </c>
    </row>
    <row r="186" s="2" customFormat="1">
      <c r="A186" s="39"/>
      <c r="B186" s="40"/>
      <c r="C186" s="41"/>
      <c r="D186" s="247" t="s">
        <v>167</v>
      </c>
      <c r="E186" s="41"/>
      <c r="F186" s="248" t="s">
        <v>297</v>
      </c>
      <c r="G186" s="41"/>
      <c r="H186" s="41"/>
      <c r="I186" s="221"/>
      <c r="J186" s="41"/>
      <c r="K186" s="41"/>
      <c r="L186" s="45"/>
      <c r="M186" s="222"/>
      <c r="N186" s="223"/>
      <c r="O186" s="85"/>
      <c r="P186" s="85"/>
      <c r="Q186" s="85"/>
      <c r="R186" s="85"/>
      <c r="S186" s="85"/>
      <c r="T186" s="86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167</v>
      </c>
      <c r="AU186" s="18" t="s">
        <v>87</v>
      </c>
    </row>
    <row r="187" s="2" customFormat="1">
      <c r="A187" s="39"/>
      <c r="B187" s="40"/>
      <c r="C187" s="41"/>
      <c r="D187" s="219" t="s">
        <v>133</v>
      </c>
      <c r="E187" s="41"/>
      <c r="F187" s="220" t="s">
        <v>298</v>
      </c>
      <c r="G187" s="41"/>
      <c r="H187" s="41"/>
      <c r="I187" s="221"/>
      <c r="J187" s="41"/>
      <c r="K187" s="41"/>
      <c r="L187" s="45"/>
      <c r="M187" s="222"/>
      <c r="N187" s="223"/>
      <c r="O187" s="85"/>
      <c r="P187" s="85"/>
      <c r="Q187" s="85"/>
      <c r="R187" s="85"/>
      <c r="S187" s="85"/>
      <c r="T187" s="86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133</v>
      </c>
      <c r="AU187" s="18" t="s">
        <v>87</v>
      </c>
    </row>
    <row r="188" s="13" customFormat="1">
      <c r="A188" s="13"/>
      <c r="B188" s="224"/>
      <c r="C188" s="225"/>
      <c r="D188" s="219" t="s">
        <v>135</v>
      </c>
      <c r="E188" s="226" t="s">
        <v>21</v>
      </c>
      <c r="F188" s="227" t="s">
        <v>299</v>
      </c>
      <c r="G188" s="225"/>
      <c r="H188" s="228">
        <v>20.93</v>
      </c>
      <c r="I188" s="229"/>
      <c r="J188" s="225"/>
      <c r="K188" s="225"/>
      <c r="L188" s="230"/>
      <c r="M188" s="231"/>
      <c r="N188" s="232"/>
      <c r="O188" s="232"/>
      <c r="P188" s="232"/>
      <c r="Q188" s="232"/>
      <c r="R188" s="232"/>
      <c r="S188" s="232"/>
      <c r="T188" s="23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4" t="s">
        <v>135</v>
      </c>
      <c r="AU188" s="234" t="s">
        <v>87</v>
      </c>
      <c r="AV188" s="13" t="s">
        <v>87</v>
      </c>
      <c r="AW188" s="13" t="s">
        <v>38</v>
      </c>
      <c r="AX188" s="13" t="s">
        <v>77</v>
      </c>
      <c r="AY188" s="234" t="s">
        <v>125</v>
      </c>
    </row>
    <row r="189" s="13" customFormat="1">
      <c r="A189" s="13"/>
      <c r="B189" s="224"/>
      <c r="C189" s="225"/>
      <c r="D189" s="219" t="s">
        <v>135</v>
      </c>
      <c r="E189" s="226" t="s">
        <v>21</v>
      </c>
      <c r="F189" s="227" t="s">
        <v>300</v>
      </c>
      <c r="G189" s="225"/>
      <c r="H189" s="228">
        <v>27.859999999999999</v>
      </c>
      <c r="I189" s="229"/>
      <c r="J189" s="225"/>
      <c r="K189" s="225"/>
      <c r="L189" s="230"/>
      <c r="M189" s="231"/>
      <c r="N189" s="232"/>
      <c r="O189" s="232"/>
      <c r="P189" s="232"/>
      <c r="Q189" s="232"/>
      <c r="R189" s="232"/>
      <c r="S189" s="232"/>
      <c r="T189" s="23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4" t="s">
        <v>135</v>
      </c>
      <c r="AU189" s="234" t="s">
        <v>87</v>
      </c>
      <c r="AV189" s="13" t="s">
        <v>87</v>
      </c>
      <c r="AW189" s="13" t="s">
        <v>38</v>
      </c>
      <c r="AX189" s="13" t="s">
        <v>77</v>
      </c>
      <c r="AY189" s="234" t="s">
        <v>125</v>
      </c>
    </row>
    <row r="190" s="15" customFormat="1">
      <c r="A190" s="15"/>
      <c r="B190" s="260"/>
      <c r="C190" s="261"/>
      <c r="D190" s="219" t="s">
        <v>135</v>
      </c>
      <c r="E190" s="262" t="s">
        <v>21</v>
      </c>
      <c r="F190" s="263" t="s">
        <v>197</v>
      </c>
      <c r="G190" s="261"/>
      <c r="H190" s="264">
        <v>48.789999999999999</v>
      </c>
      <c r="I190" s="265"/>
      <c r="J190" s="261"/>
      <c r="K190" s="261"/>
      <c r="L190" s="266"/>
      <c r="M190" s="267"/>
      <c r="N190" s="268"/>
      <c r="O190" s="268"/>
      <c r="P190" s="268"/>
      <c r="Q190" s="268"/>
      <c r="R190" s="268"/>
      <c r="S190" s="268"/>
      <c r="T190" s="269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70" t="s">
        <v>135</v>
      </c>
      <c r="AU190" s="270" t="s">
        <v>87</v>
      </c>
      <c r="AV190" s="15" t="s">
        <v>165</v>
      </c>
      <c r="AW190" s="15" t="s">
        <v>38</v>
      </c>
      <c r="AX190" s="15" t="s">
        <v>85</v>
      </c>
      <c r="AY190" s="270" t="s">
        <v>125</v>
      </c>
    </row>
    <row r="191" s="2" customFormat="1" ht="16.5" customHeight="1">
      <c r="A191" s="39"/>
      <c r="B191" s="40"/>
      <c r="C191" s="238" t="s">
        <v>301</v>
      </c>
      <c r="D191" s="238" t="s">
        <v>160</v>
      </c>
      <c r="E191" s="239" t="s">
        <v>302</v>
      </c>
      <c r="F191" s="240" t="s">
        <v>303</v>
      </c>
      <c r="G191" s="241" t="s">
        <v>187</v>
      </c>
      <c r="H191" s="242">
        <v>178.31</v>
      </c>
      <c r="I191" s="243"/>
      <c r="J191" s="244">
        <f>ROUND(I191*H191,2)</f>
        <v>0</v>
      </c>
      <c r="K191" s="240" t="s">
        <v>21</v>
      </c>
      <c r="L191" s="45"/>
      <c r="M191" s="245" t="s">
        <v>21</v>
      </c>
      <c r="N191" s="246" t="s">
        <v>48</v>
      </c>
      <c r="O191" s="85"/>
      <c r="P191" s="215">
        <f>O191*H191</f>
        <v>0</v>
      </c>
      <c r="Q191" s="215">
        <v>0</v>
      </c>
      <c r="R191" s="215">
        <f>Q191*H191</f>
        <v>0</v>
      </c>
      <c r="S191" s="215">
        <v>0</v>
      </c>
      <c r="T191" s="216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17" t="s">
        <v>165</v>
      </c>
      <c r="AT191" s="217" t="s">
        <v>160</v>
      </c>
      <c r="AU191" s="217" t="s">
        <v>87</v>
      </c>
      <c r="AY191" s="18" t="s">
        <v>125</v>
      </c>
      <c r="BE191" s="218">
        <f>IF(N191="základní",J191,0)</f>
        <v>0</v>
      </c>
      <c r="BF191" s="218">
        <f>IF(N191="snížená",J191,0)</f>
        <v>0</v>
      </c>
      <c r="BG191" s="218">
        <f>IF(N191="zákl. přenesená",J191,0)</f>
        <v>0</v>
      </c>
      <c r="BH191" s="218">
        <f>IF(N191="sníž. přenesená",J191,0)</f>
        <v>0</v>
      </c>
      <c r="BI191" s="218">
        <f>IF(N191="nulová",J191,0)</f>
        <v>0</v>
      </c>
      <c r="BJ191" s="18" t="s">
        <v>85</v>
      </c>
      <c r="BK191" s="218">
        <f>ROUND(I191*H191,2)</f>
        <v>0</v>
      </c>
      <c r="BL191" s="18" t="s">
        <v>165</v>
      </c>
      <c r="BM191" s="217" t="s">
        <v>304</v>
      </c>
    </row>
    <row r="192" s="13" customFormat="1">
      <c r="A192" s="13"/>
      <c r="B192" s="224"/>
      <c r="C192" s="225"/>
      <c r="D192" s="219" t="s">
        <v>135</v>
      </c>
      <c r="E192" s="226" t="s">
        <v>21</v>
      </c>
      <c r="F192" s="227" t="s">
        <v>305</v>
      </c>
      <c r="G192" s="225"/>
      <c r="H192" s="228">
        <v>74.5</v>
      </c>
      <c r="I192" s="229"/>
      <c r="J192" s="225"/>
      <c r="K192" s="225"/>
      <c r="L192" s="230"/>
      <c r="M192" s="231"/>
      <c r="N192" s="232"/>
      <c r="O192" s="232"/>
      <c r="P192" s="232"/>
      <c r="Q192" s="232"/>
      <c r="R192" s="232"/>
      <c r="S192" s="232"/>
      <c r="T192" s="23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4" t="s">
        <v>135</v>
      </c>
      <c r="AU192" s="234" t="s">
        <v>87</v>
      </c>
      <c r="AV192" s="13" t="s">
        <v>87</v>
      </c>
      <c r="AW192" s="13" t="s">
        <v>38</v>
      </c>
      <c r="AX192" s="13" t="s">
        <v>77</v>
      </c>
      <c r="AY192" s="234" t="s">
        <v>125</v>
      </c>
    </row>
    <row r="193" s="14" customFormat="1">
      <c r="A193" s="14"/>
      <c r="B193" s="249"/>
      <c r="C193" s="250"/>
      <c r="D193" s="219" t="s">
        <v>135</v>
      </c>
      <c r="E193" s="251" t="s">
        <v>21</v>
      </c>
      <c r="F193" s="252" t="s">
        <v>192</v>
      </c>
      <c r="G193" s="250"/>
      <c r="H193" s="253">
        <v>74.5</v>
      </c>
      <c r="I193" s="254"/>
      <c r="J193" s="250"/>
      <c r="K193" s="250"/>
      <c r="L193" s="255"/>
      <c r="M193" s="256"/>
      <c r="N193" s="257"/>
      <c r="O193" s="257"/>
      <c r="P193" s="257"/>
      <c r="Q193" s="257"/>
      <c r="R193" s="257"/>
      <c r="S193" s="257"/>
      <c r="T193" s="258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9" t="s">
        <v>135</v>
      </c>
      <c r="AU193" s="259" t="s">
        <v>87</v>
      </c>
      <c r="AV193" s="14" t="s">
        <v>124</v>
      </c>
      <c r="AW193" s="14" t="s">
        <v>38</v>
      </c>
      <c r="AX193" s="14" t="s">
        <v>77</v>
      </c>
      <c r="AY193" s="259" t="s">
        <v>125</v>
      </c>
    </row>
    <row r="194" s="13" customFormat="1">
      <c r="A194" s="13"/>
      <c r="B194" s="224"/>
      <c r="C194" s="225"/>
      <c r="D194" s="219" t="s">
        <v>135</v>
      </c>
      <c r="E194" s="226" t="s">
        <v>21</v>
      </c>
      <c r="F194" s="227" t="s">
        <v>190</v>
      </c>
      <c r="G194" s="225"/>
      <c r="H194" s="228">
        <v>41.859999999999999</v>
      </c>
      <c r="I194" s="229"/>
      <c r="J194" s="225"/>
      <c r="K194" s="225"/>
      <c r="L194" s="230"/>
      <c r="M194" s="231"/>
      <c r="N194" s="232"/>
      <c r="O194" s="232"/>
      <c r="P194" s="232"/>
      <c r="Q194" s="232"/>
      <c r="R194" s="232"/>
      <c r="S194" s="232"/>
      <c r="T194" s="23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4" t="s">
        <v>135</v>
      </c>
      <c r="AU194" s="234" t="s">
        <v>87</v>
      </c>
      <c r="AV194" s="13" t="s">
        <v>87</v>
      </c>
      <c r="AW194" s="13" t="s">
        <v>38</v>
      </c>
      <c r="AX194" s="13" t="s">
        <v>77</v>
      </c>
      <c r="AY194" s="234" t="s">
        <v>125</v>
      </c>
    </row>
    <row r="195" s="13" customFormat="1">
      <c r="A195" s="13"/>
      <c r="B195" s="224"/>
      <c r="C195" s="225"/>
      <c r="D195" s="219" t="s">
        <v>135</v>
      </c>
      <c r="E195" s="226" t="s">
        <v>21</v>
      </c>
      <c r="F195" s="227" t="s">
        <v>191</v>
      </c>
      <c r="G195" s="225"/>
      <c r="H195" s="228">
        <v>41.789999999999999</v>
      </c>
      <c r="I195" s="229"/>
      <c r="J195" s="225"/>
      <c r="K195" s="225"/>
      <c r="L195" s="230"/>
      <c r="M195" s="231"/>
      <c r="N195" s="232"/>
      <c r="O195" s="232"/>
      <c r="P195" s="232"/>
      <c r="Q195" s="232"/>
      <c r="R195" s="232"/>
      <c r="S195" s="232"/>
      <c r="T195" s="23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4" t="s">
        <v>135</v>
      </c>
      <c r="AU195" s="234" t="s">
        <v>87</v>
      </c>
      <c r="AV195" s="13" t="s">
        <v>87</v>
      </c>
      <c r="AW195" s="13" t="s">
        <v>38</v>
      </c>
      <c r="AX195" s="13" t="s">
        <v>77</v>
      </c>
      <c r="AY195" s="234" t="s">
        <v>125</v>
      </c>
    </row>
    <row r="196" s="14" customFormat="1">
      <c r="A196" s="14"/>
      <c r="B196" s="249"/>
      <c r="C196" s="250"/>
      <c r="D196" s="219" t="s">
        <v>135</v>
      </c>
      <c r="E196" s="251" t="s">
        <v>21</v>
      </c>
      <c r="F196" s="252" t="s">
        <v>192</v>
      </c>
      <c r="G196" s="250"/>
      <c r="H196" s="253">
        <v>83.650000000000006</v>
      </c>
      <c r="I196" s="254"/>
      <c r="J196" s="250"/>
      <c r="K196" s="250"/>
      <c r="L196" s="255"/>
      <c r="M196" s="256"/>
      <c r="N196" s="257"/>
      <c r="O196" s="257"/>
      <c r="P196" s="257"/>
      <c r="Q196" s="257"/>
      <c r="R196" s="257"/>
      <c r="S196" s="257"/>
      <c r="T196" s="258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9" t="s">
        <v>135</v>
      </c>
      <c r="AU196" s="259" t="s">
        <v>87</v>
      </c>
      <c r="AV196" s="14" t="s">
        <v>124</v>
      </c>
      <c r="AW196" s="14" t="s">
        <v>38</v>
      </c>
      <c r="AX196" s="14" t="s">
        <v>77</v>
      </c>
      <c r="AY196" s="259" t="s">
        <v>125</v>
      </c>
    </row>
    <row r="197" s="13" customFormat="1">
      <c r="A197" s="13"/>
      <c r="B197" s="224"/>
      <c r="C197" s="225"/>
      <c r="D197" s="219" t="s">
        <v>135</v>
      </c>
      <c r="E197" s="226" t="s">
        <v>21</v>
      </c>
      <c r="F197" s="227" t="s">
        <v>193</v>
      </c>
      <c r="G197" s="225"/>
      <c r="H197" s="228">
        <v>5.5999999999999996</v>
      </c>
      <c r="I197" s="229"/>
      <c r="J197" s="225"/>
      <c r="K197" s="225"/>
      <c r="L197" s="230"/>
      <c r="M197" s="231"/>
      <c r="N197" s="232"/>
      <c r="O197" s="232"/>
      <c r="P197" s="232"/>
      <c r="Q197" s="232"/>
      <c r="R197" s="232"/>
      <c r="S197" s="232"/>
      <c r="T197" s="23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4" t="s">
        <v>135</v>
      </c>
      <c r="AU197" s="234" t="s">
        <v>87</v>
      </c>
      <c r="AV197" s="13" t="s">
        <v>87</v>
      </c>
      <c r="AW197" s="13" t="s">
        <v>38</v>
      </c>
      <c r="AX197" s="13" t="s">
        <v>77</v>
      </c>
      <c r="AY197" s="234" t="s">
        <v>125</v>
      </c>
    </row>
    <row r="198" s="13" customFormat="1">
      <c r="A198" s="13"/>
      <c r="B198" s="224"/>
      <c r="C198" s="225"/>
      <c r="D198" s="219" t="s">
        <v>135</v>
      </c>
      <c r="E198" s="226" t="s">
        <v>21</v>
      </c>
      <c r="F198" s="227" t="s">
        <v>194</v>
      </c>
      <c r="G198" s="225"/>
      <c r="H198" s="228">
        <v>5.5999999999999996</v>
      </c>
      <c r="I198" s="229"/>
      <c r="J198" s="225"/>
      <c r="K198" s="225"/>
      <c r="L198" s="230"/>
      <c r="M198" s="231"/>
      <c r="N198" s="232"/>
      <c r="O198" s="232"/>
      <c r="P198" s="232"/>
      <c r="Q198" s="232"/>
      <c r="R198" s="232"/>
      <c r="S198" s="232"/>
      <c r="T198" s="23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4" t="s">
        <v>135</v>
      </c>
      <c r="AU198" s="234" t="s">
        <v>87</v>
      </c>
      <c r="AV198" s="13" t="s">
        <v>87</v>
      </c>
      <c r="AW198" s="13" t="s">
        <v>38</v>
      </c>
      <c r="AX198" s="13" t="s">
        <v>77</v>
      </c>
      <c r="AY198" s="234" t="s">
        <v>125</v>
      </c>
    </row>
    <row r="199" s="13" customFormat="1">
      <c r="A199" s="13"/>
      <c r="B199" s="224"/>
      <c r="C199" s="225"/>
      <c r="D199" s="219" t="s">
        <v>135</v>
      </c>
      <c r="E199" s="226" t="s">
        <v>21</v>
      </c>
      <c r="F199" s="227" t="s">
        <v>195</v>
      </c>
      <c r="G199" s="225"/>
      <c r="H199" s="228">
        <v>4.4800000000000004</v>
      </c>
      <c r="I199" s="229"/>
      <c r="J199" s="225"/>
      <c r="K199" s="225"/>
      <c r="L199" s="230"/>
      <c r="M199" s="231"/>
      <c r="N199" s="232"/>
      <c r="O199" s="232"/>
      <c r="P199" s="232"/>
      <c r="Q199" s="232"/>
      <c r="R199" s="232"/>
      <c r="S199" s="232"/>
      <c r="T199" s="23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4" t="s">
        <v>135</v>
      </c>
      <c r="AU199" s="234" t="s">
        <v>87</v>
      </c>
      <c r="AV199" s="13" t="s">
        <v>87</v>
      </c>
      <c r="AW199" s="13" t="s">
        <v>38</v>
      </c>
      <c r="AX199" s="13" t="s">
        <v>77</v>
      </c>
      <c r="AY199" s="234" t="s">
        <v>125</v>
      </c>
    </row>
    <row r="200" s="13" customFormat="1">
      <c r="A200" s="13"/>
      <c r="B200" s="224"/>
      <c r="C200" s="225"/>
      <c r="D200" s="219" t="s">
        <v>135</v>
      </c>
      <c r="E200" s="226" t="s">
        <v>21</v>
      </c>
      <c r="F200" s="227" t="s">
        <v>196</v>
      </c>
      <c r="G200" s="225"/>
      <c r="H200" s="228">
        <v>4.4800000000000004</v>
      </c>
      <c r="I200" s="229"/>
      <c r="J200" s="225"/>
      <c r="K200" s="225"/>
      <c r="L200" s="230"/>
      <c r="M200" s="231"/>
      <c r="N200" s="232"/>
      <c r="O200" s="232"/>
      <c r="P200" s="232"/>
      <c r="Q200" s="232"/>
      <c r="R200" s="232"/>
      <c r="S200" s="232"/>
      <c r="T200" s="23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4" t="s">
        <v>135</v>
      </c>
      <c r="AU200" s="234" t="s">
        <v>87</v>
      </c>
      <c r="AV200" s="13" t="s">
        <v>87</v>
      </c>
      <c r="AW200" s="13" t="s">
        <v>38</v>
      </c>
      <c r="AX200" s="13" t="s">
        <v>77</v>
      </c>
      <c r="AY200" s="234" t="s">
        <v>125</v>
      </c>
    </row>
    <row r="201" s="15" customFormat="1">
      <c r="A201" s="15"/>
      <c r="B201" s="260"/>
      <c r="C201" s="261"/>
      <c r="D201" s="219" t="s">
        <v>135</v>
      </c>
      <c r="E201" s="262" t="s">
        <v>21</v>
      </c>
      <c r="F201" s="263" t="s">
        <v>197</v>
      </c>
      <c r="G201" s="261"/>
      <c r="H201" s="264">
        <v>178.31</v>
      </c>
      <c r="I201" s="265"/>
      <c r="J201" s="261"/>
      <c r="K201" s="261"/>
      <c r="L201" s="266"/>
      <c r="M201" s="267"/>
      <c r="N201" s="268"/>
      <c r="O201" s="268"/>
      <c r="P201" s="268"/>
      <c r="Q201" s="268"/>
      <c r="R201" s="268"/>
      <c r="S201" s="268"/>
      <c r="T201" s="269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70" t="s">
        <v>135</v>
      </c>
      <c r="AU201" s="270" t="s">
        <v>87</v>
      </c>
      <c r="AV201" s="15" t="s">
        <v>165</v>
      </c>
      <c r="AW201" s="15" t="s">
        <v>38</v>
      </c>
      <c r="AX201" s="15" t="s">
        <v>85</v>
      </c>
      <c r="AY201" s="270" t="s">
        <v>125</v>
      </c>
    </row>
    <row r="202" s="12" customFormat="1" ht="22.8" customHeight="1">
      <c r="A202" s="12"/>
      <c r="B202" s="189"/>
      <c r="C202" s="190"/>
      <c r="D202" s="191" t="s">
        <v>76</v>
      </c>
      <c r="E202" s="203" t="s">
        <v>87</v>
      </c>
      <c r="F202" s="203" t="s">
        <v>306</v>
      </c>
      <c r="G202" s="190"/>
      <c r="H202" s="190"/>
      <c r="I202" s="193"/>
      <c r="J202" s="204">
        <f>BK202</f>
        <v>0</v>
      </c>
      <c r="K202" s="190"/>
      <c r="L202" s="195"/>
      <c r="M202" s="196"/>
      <c r="N202" s="197"/>
      <c r="O202" s="197"/>
      <c r="P202" s="198">
        <f>SUM(P203:P208)</f>
        <v>0</v>
      </c>
      <c r="Q202" s="197"/>
      <c r="R202" s="198">
        <f>SUM(R203:R208)</f>
        <v>1.043504</v>
      </c>
      <c r="S202" s="197"/>
      <c r="T202" s="199">
        <f>SUM(T203:T208)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00" t="s">
        <v>85</v>
      </c>
      <c r="AT202" s="201" t="s">
        <v>76</v>
      </c>
      <c r="AU202" s="201" t="s">
        <v>85</v>
      </c>
      <c r="AY202" s="200" t="s">
        <v>125</v>
      </c>
      <c r="BK202" s="202">
        <f>SUM(BK203:BK208)</f>
        <v>0</v>
      </c>
    </row>
    <row r="203" s="2" customFormat="1" ht="16.5" customHeight="1">
      <c r="A203" s="39"/>
      <c r="B203" s="40"/>
      <c r="C203" s="238" t="s">
        <v>7</v>
      </c>
      <c r="D203" s="238" t="s">
        <v>160</v>
      </c>
      <c r="E203" s="239" t="s">
        <v>307</v>
      </c>
      <c r="F203" s="240" t="s">
        <v>308</v>
      </c>
      <c r="G203" s="241" t="s">
        <v>187</v>
      </c>
      <c r="H203" s="242">
        <v>0.39200000000000002</v>
      </c>
      <c r="I203" s="243"/>
      <c r="J203" s="244">
        <f>ROUND(I203*H203,2)</f>
        <v>0</v>
      </c>
      <c r="K203" s="240" t="s">
        <v>164</v>
      </c>
      <c r="L203" s="45"/>
      <c r="M203" s="245" t="s">
        <v>21</v>
      </c>
      <c r="N203" s="246" t="s">
        <v>48</v>
      </c>
      <c r="O203" s="85"/>
      <c r="P203" s="215">
        <f>O203*H203</f>
        <v>0</v>
      </c>
      <c r="Q203" s="215">
        <v>2.6619999999999999</v>
      </c>
      <c r="R203" s="215">
        <f>Q203*H203</f>
        <v>1.043504</v>
      </c>
      <c r="S203" s="215">
        <v>0</v>
      </c>
      <c r="T203" s="216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17" t="s">
        <v>165</v>
      </c>
      <c r="AT203" s="217" t="s">
        <v>160</v>
      </c>
      <c r="AU203" s="217" t="s">
        <v>87</v>
      </c>
      <c r="AY203" s="18" t="s">
        <v>125</v>
      </c>
      <c r="BE203" s="218">
        <f>IF(N203="základní",J203,0)</f>
        <v>0</v>
      </c>
      <c r="BF203" s="218">
        <f>IF(N203="snížená",J203,0)</f>
        <v>0</v>
      </c>
      <c r="BG203" s="218">
        <f>IF(N203="zákl. přenesená",J203,0)</f>
        <v>0</v>
      </c>
      <c r="BH203" s="218">
        <f>IF(N203="sníž. přenesená",J203,0)</f>
        <v>0</v>
      </c>
      <c r="BI203" s="218">
        <f>IF(N203="nulová",J203,0)</f>
        <v>0</v>
      </c>
      <c r="BJ203" s="18" t="s">
        <v>85</v>
      </c>
      <c r="BK203" s="218">
        <f>ROUND(I203*H203,2)</f>
        <v>0</v>
      </c>
      <c r="BL203" s="18" t="s">
        <v>165</v>
      </c>
      <c r="BM203" s="217" t="s">
        <v>309</v>
      </c>
    </row>
    <row r="204" s="2" customFormat="1">
      <c r="A204" s="39"/>
      <c r="B204" s="40"/>
      <c r="C204" s="41"/>
      <c r="D204" s="247" t="s">
        <v>167</v>
      </c>
      <c r="E204" s="41"/>
      <c r="F204" s="248" t="s">
        <v>310</v>
      </c>
      <c r="G204" s="41"/>
      <c r="H204" s="41"/>
      <c r="I204" s="221"/>
      <c r="J204" s="41"/>
      <c r="K204" s="41"/>
      <c r="L204" s="45"/>
      <c r="M204" s="222"/>
      <c r="N204" s="223"/>
      <c r="O204" s="85"/>
      <c r="P204" s="85"/>
      <c r="Q204" s="85"/>
      <c r="R204" s="85"/>
      <c r="S204" s="85"/>
      <c r="T204" s="86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8" t="s">
        <v>167</v>
      </c>
      <c r="AU204" s="18" t="s">
        <v>87</v>
      </c>
    </row>
    <row r="205" s="2" customFormat="1">
      <c r="A205" s="39"/>
      <c r="B205" s="40"/>
      <c r="C205" s="41"/>
      <c r="D205" s="219" t="s">
        <v>133</v>
      </c>
      <c r="E205" s="41"/>
      <c r="F205" s="220" t="s">
        <v>311</v>
      </c>
      <c r="G205" s="41"/>
      <c r="H205" s="41"/>
      <c r="I205" s="221"/>
      <c r="J205" s="41"/>
      <c r="K205" s="41"/>
      <c r="L205" s="45"/>
      <c r="M205" s="222"/>
      <c r="N205" s="223"/>
      <c r="O205" s="85"/>
      <c r="P205" s="85"/>
      <c r="Q205" s="85"/>
      <c r="R205" s="85"/>
      <c r="S205" s="85"/>
      <c r="T205" s="86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18" t="s">
        <v>133</v>
      </c>
      <c r="AU205" s="18" t="s">
        <v>87</v>
      </c>
    </row>
    <row r="206" s="13" customFormat="1">
      <c r="A206" s="13"/>
      <c r="B206" s="224"/>
      <c r="C206" s="225"/>
      <c r="D206" s="219" t="s">
        <v>135</v>
      </c>
      <c r="E206" s="226" t="s">
        <v>21</v>
      </c>
      <c r="F206" s="227" t="s">
        <v>312</v>
      </c>
      <c r="G206" s="225"/>
      <c r="H206" s="228">
        <v>0.39200000000000002</v>
      </c>
      <c r="I206" s="229"/>
      <c r="J206" s="225"/>
      <c r="K206" s="225"/>
      <c r="L206" s="230"/>
      <c r="M206" s="231"/>
      <c r="N206" s="232"/>
      <c r="O206" s="232"/>
      <c r="P206" s="232"/>
      <c r="Q206" s="232"/>
      <c r="R206" s="232"/>
      <c r="S206" s="232"/>
      <c r="T206" s="23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4" t="s">
        <v>135</v>
      </c>
      <c r="AU206" s="234" t="s">
        <v>87</v>
      </c>
      <c r="AV206" s="13" t="s">
        <v>87</v>
      </c>
      <c r="AW206" s="13" t="s">
        <v>38</v>
      </c>
      <c r="AX206" s="13" t="s">
        <v>85</v>
      </c>
      <c r="AY206" s="234" t="s">
        <v>125</v>
      </c>
    </row>
    <row r="207" s="2" customFormat="1" ht="21.75" customHeight="1">
      <c r="A207" s="39"/>
      <c r="B207" s="40"/>
      <c r="C207" s="238" t="s">
        <v>313</v>
      </c>
      <c r="D207" s="238" t="s">
        <v>160</v>
      </c>
      <c r="E207" s="239" t="s">
        <v>314</v>
      </c>
      <c r="F207" s="240" t="s">
        <v>315</v>
      </c>
      <c r="G207" s="241" t="s">
        <v>187</v>
      </c>
      <c r="H207" s="242">
        <v>0.39200000000000002</v>
      </c>
      <c r="I207" s="243"/>
      <c r="J207" s="244">
        <f>ROUND(I207*H207,2)</f>
        <v>0</v>
      </c>
      <c r="K207" s="240" t="s">
        <v>164</v>
      </c>
      <c r="L207" s="45"/>
      <c r="M207" s="245" t="s">
        <v>21</v>
      </c>
      <c r="N207" s="246" t="s">
        <v>48</v>
      </c>
      <c r="O207" s="85"/>
      <c r="P207" s="215">
        <f>O207*H207</f>
        <v>0</v>
      </c>
      <c r="Q207" s="215">
        <v>0</v>
      </c>
      <c r="R207" s="215">
        <f>Q207*H207</f>
        <v>0</v>
      </c>
      <c r="S207" s="215">
        <v>0</v>
      </c>
      <c r="T207" s="216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17" t="s">
        <v>165</v>
      </c>
      <c r="AT207" s="217" t="s">
        <v>160</v>
      </c>
      <c r="AU207" s="217" t="s">
        <v>87</v>
      </c>
      <c r="AY207" s="18" t="s">
        <v>125</v>
      </c>
      <c r="BE207" s="218">
        <f>IF(N207="základní",J207,0)</f>
        <v>0</v>
      </c>
      <c r="BF207" s="218">
        <f>IF(N207="snížená",J207,0)</f>
        <v>0</v>
      </c>
      <c r="BG207" s="218">
        <f>IF(N207="zákl. přenesená",J207,0)</f>
        <v>0</v>
      </c>
      <c r="BH207" s="218">
        <f>IF(N207="sníž. přenesená",J207,0)</f>
        <v>0</v>
      </c>
      <c r="BI207" s="218">
        <f>IF(N207="nulová",J207,0)</f>
        <v>0</v>
      </c>
      <c r="BJ207" s="18" t="s">
        <v>85</v>
      </c>
      <c r="BK207" s="218">
        <f>ROUND(I207*H207,2)</f>
        <v>0</v>
      </c>
      <c r="BL207" s="18" t="s">
        <v>165</v>
      </c>
      <c r="BM207" s="217" t="s">
        <v>316</v>
      </c>
    </row>
    <row r="208" s="2" customFormat="1">
      <c r="A208" s="39"/>
      <c r="B208" s="40"/>
      <c r="C208" s="41"/>
      <c r="D208" s="247" t="s">
        <v>167</v>
      </c>
      <c r="E208" s="41"/>
      <c r="F208" s="248" t="s">
        <v>317</v>
      </c>
      <c r="G208" s="41"/>
      <c r="H208" s="41"/>
      <c r="I208" s="221"/>
      <c r="J208" s="41"/>
      <c r="K208" s="41"/>
      <c r="L208" s="45"/>
      <c r="M208" s="222"/>
      <c r="N208" s="223"/>
      <c r="O208" s="85"/>
      <c r="P208" s="85"/>
      <c r="Q208" s="85"/>
      <c r="R208" s="85"/>
      <c r="S208" s="85"/>
      <c r="T208" s="86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167</v>
      </c>
      <c r="AU208" s="18" t="s">
        <v>87</v>
      </c>
    </row>
    <row r="209" s="12" customFormat="1" ht="22.8" customHeight="1">
      <c r="A209" s="12"/>
      <c r="B209" s="189"/>
      <c r="C209" s="190"/>
      <c r="D209" s="191" t="s">
        <v>76</v>
      </c>
      <c r="E209" s="203" t="s">
        <v>124</v>
      </c>
      <c r="F209" s="203" t="s">
        <v>318</v>
      </c>
      <c r="G209" s="190"/>
      <c r="H209" s="190"/>
      <c r="I209" s="193"/>
      <c r="J209" s="204">
        <f>BK209</f>
        <v>0</v>
      </c>
      <c r="K209" s="190"/>
      <c r="L209" s="195"/>
      <c r="M209" s="196"/>
      <c r="N209" s="197"/>
      <c r="O209" s="197"/>
      <c r="P209" s="198">
        <f>SUM(P210:P213)</f>
        <v>0</v>
      </c>
      <c r="Q209" s="197"/>
      <c r="R209" s="198">
        <f>SUM(R210:R213)</f>
        <v>1.126188</v>
      </c>
      <c r="S209" s="197"/>
      <c r="T209" s="199">
        <f>SUM(T210:T213)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00" t="s">
        <v>85</v>
      </c>
      <c r="AT209" s="201" t="s">
        <v>76</v>
      </c>
      <c r="AU209" s="201" t="s">
        <v>85</v>
      </c>
      <c r="AY209" s="200" t="s">
        <v>125</v>
      </c>
      <c r="BK209" s="202">
        <f>SUM(BK210:BK213)</f>
        <v>0</v>
      </c>
    </row>
    <row r="210" s="2" customFormat="1" ht="33" customHeight="1">
      <c r="A210" s="39"/>
      <c r="B210" s="40"/>
      <c r="C210" s="238" t="s">
        <v>319</v>
      </c>
      <c r="D210" s="238" t="s">
        <v>160</v>
      </c>
      <c r="E210" s="239" t="s">
        <v>320</v>
      </c>
      <c r="F210" s="240" t="s">
        <v>321</v>
      </c>
      <c r="G210" s="241" t="s">
        <v>187</v>
      </c>
      <c r="H210" s="242">
        <v>0.41999999999999998</v>
      </c>
      <c r="I210" s="243"/>
      <c r="J210" s="244">
        <f>ROUND(I210*H210,2)</f>
        <v>0</v>
      </c>
      <c r="K210" s="240" t="s">
        <v>164</v>
      </c>
      <c r="L210" s="45"/>
      <c r="M210" s="245" t="s">
        <v>21</v>
      </c>
      <c r="N210" s="246" t="s">
        <v>48</v>
      </c>
      <c r="O210" s="85"/>
      <c r="P210" s="215">
        <f>O210*H210</f>
        <v>0</v>
      </c>
      <c r="Q210" s="215">
        <v>2.6814</v>
      </c>
      <c r="R210" s="215">
        <f>Q210*H210</f>
        <v>1.126188</v>
      </c>
      <c r="S210" s="215">
        <v>0</v>
      </c>
      <c r="T210" s="216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17" t="s">
        <v>165</v>
      </c>
      <c r="AT210" s="217" t="s">
        <v>160</v>
      </c>
      <c r="AU210" s="217" t="s">
        <v>87</v>
      </c>
      <c r="AY210" s="18" t="s">
        <v>125</v>
      </c>
      <c r="BE210" s="218">
        <f>IF(N210="základní",J210,0)</f>
        <v>0</v>
      </c>
      <c r="BF210" s="218">
        <f>IF(N210="snížená",J210,0)</f>
        <v>0</v>
      </c>
      <c r="BG210" s="218">
        <f>IF(N210="zákl. přenesená",J210,0)</f>
        <v>0</v>
      </c>
      <c r="BH210" s="218">
        <f>IF(N210="sníž. přenesená",J210,0)</f>
        <v>0</v>
      </c>
      <c r="BI210" s="218">
        <f>IF(N210="nulová",J210,0)</f>
        <v>0</v>
      </c>
      <c r="BJ210" s="18" t="s">
        <v>85</v>
      </c>
      <c r="BK210" s="218">
        <f>ROUND(I210*H210,2)</f>
        <v>0</v>
      </c>
      <c r="BL210" s="18" t="s">
        <v>165</v>
      </c>
      <c r="BM210" s="217" t="s">
        <v>322</v>
      </c>
    </row>
    <row r="211" s="2" customFormat="1">
      <c r="A211" s="39"/>
      <c r="B211" s="40"/>
      <c r="C211" s="41"/>
      <c r="D211" s="247" t="s">
        <v>167</v>
      </c>
      <c r="E211" s="41"/>
      <c r="F211" s="248" t="s">
        <v>323</v>
      </c>
      <c r="G211" s="41"/>
      <c r="H211" s="41"/>
      <c r="I211" s="221"/>
      <c r="J211" s="41"/>
      <c r="K211" s="41"/>
      <c r="L211" s="45"/>
      <c r="M211" s="222"/>
      <c r="N211" s="223"/>
      <c r="O211" s="85"/>
      <c r="P211" s="85"/>
      <c r="Q211" s="85"/>
      <c r="R211" s="85"/>
      <c r="S211" s="85"/>
      <c r="T211" s="86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167</v>
      </c>
      <c r="AU211" s="18" t="s">
        <v>87</v>
      </c>
    </row>
    <row r="212" s="2" customFormat="1">
      <c r="A212" s="39"/>
      <c r="B212" s="40"/>
      <c r="C212" s="41"/>
      <c r="D212" s="219" t="s">
        <v>133</v>
      </c>
      <c r="E212" s="41"/>
      <c r="F212" s="220" t="s">
        <v>311</v>
      </c>
      <c r="G212" s="41"/>
      <c r="H212" s="41"/>
      <c r="I212" s="221"/>
      <c r="J212" s="41"/>
      <c r="K212" s="41"/>
      <c r="L212" s="45"/>
      <c r="M212" s="222"/>
      <c r="N212" s="223"/>
      <c r="O212" s="85"/>
      <c r="P212" s="85"/>
      <c r="Q212" s="85"/>
      <c r="R212" s="85"/>
      <c r="S212" s="85"/>
      <c r="T212" s="86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133</v>
      </c>
      <c r="AU212" s="18" t="s">
        <v>87</v>
      </c>
    </row>
    <row r="213" s="13" customFormat="1">
      <c r="A213" s="13"/>
      <c r="B213" s="224"/>
      <c r="C213" s="225"/>
      <c r="D213" s="219" t="s">
        <v>135</v>
      </c>
      <c r="E213" s="226" t="s">
        <v>21</v>
      </c>
      <c r="F213" s="227" t="s">
        <v>324</v>
      </c>
      <c r="G213" s="225"/>
      <c r="H213" s="228">
        <v>0.41999999999999998</v>
      </c>
      <c r="I213" s="229"/>
      <c r="J213" s="225"/>
      <c r="K213" s="225"/>
      <c r="L213" s="230"/>
      <c r="M213" s="231"/>
      <c r="N213" s="232"/>
      <c r="O213" s="232"/>
      <c r="P213" s="232"/>
      <c r="Q213" s="232"/>
      <c r="R213" s="232"/>
      <c r="S213" s="232"/>
      <c r="T213" s="23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4" t="s">
        <v>135</v>
      </c>
      <c r="AU213" s="234" t="s">
        <v>87</v>
      </c>
      <c r="AV213" s="13" t="s">
        <v>87</v>
      </c>
      <c r="AW213" s="13" t="s">
        <v>38</v>
      </c>
      <c r="AX213" s="13" t="s">
        <v>85</v>
      </c>
      <c r="AY213" s="234" t="s">
        <v>125</v>
      </c>
    </row>
    <row r="214" s="12" customFormat="1" ht="22.8" customHeight="1">
      <c r="A214" s="12"/>
      <c r="B214" s="189"/>
      <c r="C214" s="190"/>
      <c r="D214" s="191" t="s">
        <v>76</v>
      </c>
      <c r="E214" s="203" t="s">
        <v>165</v>
      </c>
      <c r="F214" s="203" t="s">
        <v>325</v>
      </c>
      <c r="G214" s="190"/>
      <c r="H214" s="190"/>
      <c r="I214" s="193"/>
      <c r="J214" s="204">
        <f>BK214</f>
        <v>0</v>
      </c>
      <c r="K214" s="190"/>
      <c r="L214" s="195"/>
      <c r="M214" s="196"/>
      <c r="N214" s="197"/>
      <c r="O214" s="197"/>
      <c r="P214" s="198">
        <f>SUM(P215:P245)</f>
        <v>0</v>
      </c>
      <c r="Q214" s="197"/>
      <c r="R214" s="198">
        <f>SUM(R215:R245)</f>
        <v>14.662935000000001</v>
      </c>
      <c r="S214" s="197"/>
      <c r="T214" s="199">
        <f>SUM(T215:T245)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00" t="s">
        <v>85</v>
      </c>
      <c r="AT214" s="201" t="s">
        <v>76</v>
      </c>
      <c r="AU214" s="201" t="s">
        <v>85</v>
      </c>
      <c r="AY214" s="200" t="s">
        <v>125</v>
      </c>
      <c r="BK214" s="202">
        <f>SUM(BK215:BK245)</f>
        <v>0</v>
      </c>
    </row>
    <row r="215" s="2" customFormat="1" ht="16.5" customHeight="1">
      <c r="A215" s="39"/>
      <c r="B215" s="40"/>
      <c r="C215" s="238" t="s">
        <v>326</v>
      </c>
      <c r="D215" s="238" t="s">
        <v>160</v>
      </c>
      <c r="E215" s="239" t="s">
        <v>327</v>
      </c>
      <c r="F215" s="240" t="s">
        <v>328</v>
      </c>
      <c r="G215" s="241" t="s">
        <v>163</v>
      </c>
      <c r="H215" s="242">
        <v>0.75</v>
      </c>
      <c r="I215" s="243"/>
      <c r="J215" s="244">
        <f>ROUND(I215*H215,2)</f>
        <v>0</v>
      </c>
      <c r="K215" s="240" t="s">
        <v>164</v>
      </c>
      <c r="L215" s="45"/>
      <c r="M215" s="245" t="s">
        <v>21</v>
      </c>
      <c r="N215" s="246" t="s">
        <v>48</v>
      </c>
      <c r="O215" s="85"/>
      <c r="P215" s="215">
        <f>O215*H215</f>
        <v>0</v>
      </c>
      <c r="Q215" s="215">
        <v>0</v>
      </c>
      <c r="R215" s="215">
        <f>Q215*H215</f>
        <v>0</v>
      </c>
      <c r="S215" s="215">
        <v>0</v>
      </c>
      <c r="T215" s="216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17" t="s">
        <v>165</v>
      </c>
      <c r="AT215" s="217" t="s">
        <v>160</v>
      </c>
      <c r="AU215" s="217" t="s">
        <v>87</v>
      </c>
      <c r="AY215" s="18" t="s">
        <v>125</v>
      </c>
      <c r="BE215" s="218">
        <f>IF(N215="základní",J215,0)</f>
        <v>0</v>
      </c>
      <c r="BF215" s="218">
        <f>IF(N215="snížená",J215,0)</f>
        <v>0</v>
      </c>
      <c r="BG215" s="218">
        <f>IF(N215="zákl. přenesená",J215,0)</f>
        <v>0</v>
      </c>
      <c r="BH215" s="218">
        <f>IF(N215="sníž. přenesená",J215,0)</f>
        <v>0</v>
      </c>
      <c r="BI215" s="218">
        <f>IF(N215="nulová",J215,0)</f>
        <v>0</v>
      </c>
      <c r="BJ215" s="18" t="s">
        <v>85</v>
      </c>
      <c r="BK215" s="218">
        <f>ROUND(I215*H215,2)</f>
        <v>0</v>
      </c>
      <c r="BL215" s="18" t="s">
        <v>165</v>
      </c>
      <c r="BM215" s="217" t="s">
        <v>329</v>
      </c>
    </row>
    <row r="216" s="2" customFormat="1">
      <c r="A216" s="39"/>
      <c r="B216" s="40"/>
      <c r="C216" s="41"/>
      <c r="D216" s="247" t="s">
        <v>167</v>
      </c>
      <c r="E216" s="41"/>
      <c r="F216" s="248" t="s">
        <v>330</v>
      </c>
      <c r="G216" s="41"/>
      <c r="H216" s="41"/>
      <c r="I216" s="221"/>
      <c r="J216" s="41"/>
      <c r="K216" s="41"/>
      <c r="L216" s="45"/>
      <c r="M216" s="222"/>
      <c r="N216" s="223"/>
      <c r="O216" s="85"/>
      <c r="P216" s="85"/>
      <c r="Q216" s="85"/>
      <c r="R216" s="85"/>
      <c r="S216" s="85"/>
      <c r="T216" s="86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167</v>
      </c>
      <c r="AU216" s="18" t="s">
        <v>87</v>
      </c>
    </row>
    <row r="217" s="13" customFormat="1">
      <c r="A217" s="13"/>
      <c r="B217" s="224"/>
      <c r="C217" s="225"/>
      <c r="D217" s="219" t="s">
        <v>135</v>
      </c>
      <c r="E217" s="226" t="s">
        <v>21</v>
      </c>
      <c r="F217" s="227" t="s">
        <v>331</v>
      </c>
      <c r="G217" s="225"/>
      <c r="H217" s="228">
        <v>0.25</v>
      </c>
      <c r="I217" s="229"/>
      <c r="J217" s="225"/>
      <c r="K217" s="225"/>
      <c r="L217" s="230"/>
      <c r="M217" s="231"/>
      <c r="N217" s="232"/>
      <c r="O217" s="232"/>
      <c r="P217" s="232"/>
      <c r="Q217" s="232"/>
      <c r="R217" s="232"/>
      <c r="S217" s="232"/>
      <c r="T217" s="23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4" t="s">
        <v>135</v>
      </c>
      <c r="AU217" s="234" t="s">
        <v>87</v>
      </c>
      <c r="AV217" s="13" t="s">
        <v>87</v>
      </c>
      <c r="AW217" s="13" t="s">
        <v>38</v>
      </c>
      <c r="AX217" s="13" t="s">
        <v>77</v>
      </c>
      <c r="AY217" s="234" t="s">
        <v>125</v>
      </c>
    </row>
    <row r="218" s="13" customFormat="1">
      <c r="A218" s="13"/>
      <c r="B218" s="224"/>
      <c r="C218" s="225"/>
      <c r="D218" s="219" t="s">
        <v>135</v>
      </c>
      <c r="E218" s="226" t="s">
        <v>21</v>
      </c>
      <c r="F218" s="227" t="s">
        <v>332</v>
      </c>
      <c r="G218" s="225"/>
      <c r="H218" s="228">
        <v>0.25</v>
      </c>
      <c r="I218" s="229"/>
      <c r="J218" s="225"/>
      <c r="K218" s="225"/>
      <c r="L218" s="230"/>
      <c r="M218" s="231"/>
      <c r="N218" s="232"/>
      <c r="O218" s="232"/>
      <c r="P218" s="232"/>
      <c r="Q218" s="232"/>
      <c r="R218" s="232"/>
      <c r="S218" s="232"/>
      <c r="T218" s="23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4" t="s">
        <v>135</v>
      </c>
      <c r="AU218" s="234" t="s">
        <v>87</v>
      </c>
      <c r="AV218" s="13" t="s">
        <v>87</v>
      </c>
      <c r="AW218" s="13" t="s">
        <v>38</v>
      </c>
      <c r="AX218" s="13" t="s">
        <v>77</v>
      </c>
      <c r="AY218" s="234" t="s">
        <v>125</v>
      </c>
    </row>
    <row r="219" s="13" customFormat="1">
      <c r="A219" s="13"/>
      <c r="B219" s="224"/>
      <c r="C219" s="225"/>
      <c r="D219" s="219" t="s">
        <v>135</v>
      </c>
      <c r="E219" s="226" t="s">
        <v>21</v>
      </c>
      <c r="F219" s="227" t="s">
        <v>333</v>
      </c>
      <c r="G219" s="225"/>
      <c r="H219" s="228">
        <v>0.25</v>
      </c>
      <c r="I219" s="229"/>
      <c r="J219" s="225"/>
      <c r="K219" s="225"/>
      <c r="L219" s="230"/>
      <c r="M219" s="231"/>
      <c r="N219" s="232"/>
      <c r="O219" s="232"/>
      <c r="P219" s="232"/>
      <c r="Q219" s="232"/>
      <c r="R219" s="232"/>
      <c r="S219" s="232"/>
      <c r="T219" s="23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4" t="s">
        <v>135</v>
      </c>
      <c r="AU219" s="234" t="s">
        <v>87</v>
      </c>
      <c r="AV219" s="13" t="s">
        <v>87</v>
      </c>
      <c r="AW219" s="13" t="s">
        <v>38</v>
      </c>
      <c r="AX219" s="13" t="s">
        <v>77</v>
      </c>
      <c r="AY219" s="234" t="s">
        <v>125</v>
      </c>
    </row>
    <row r="220" s="15" customFormat="1">
      <c r="A220" s="15"/>
      <c r="B220" s="260"/>
      <c r="C220" s="261"/>
      <c r="D220" s="219" t="s">
        <v>135</v>
      </c>
      <c r="E220" s="262" t="s">
        <v>21</v>
      </c>
      <c r="F220" s="263" t="s">
        <v>197</v>
      </c>
      <c r="G220" s="261"/>
      <c r="H220" s="264">
        <v>0.75</v>
      </c>
      <c r="I220" s="265"/>
      <c r="J220" s="261"/>
      <c r="K220" s="261"/>
      <c r="L220" s="266"/>
      <c r="M220" s="267"/>
      <c r="N220" s="268"/>
      <c r="O220" s="268"/>
      <c r="P220" s="268"/>
      <c r="Q220" s="268"/>
      <c r="R220" s="268"/>
      <c r="S220" s="268"/>
      <c r="T220" s="269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70" t="s">
        <v>135</v>
      </c>
      <c r="AU220" s="270" t="s">
        <v>87</v>
      </c>
      <c r="AV220" s="15" t="s">
        <v>165</v>
      </c>
      <c r="AW220" s="15" t="s">
        <v>38</v>
      </c>
      <c r="AX220" s="15" t="s">
        <v>85</v>
      </c>
      <c r="AY220" s="270" t="s">
        <v>125</v>
      </c>
    </row>
    <row r="221" s="2" customFormat="1" ht="24.15" customHeight="1">
      <c r="A221" s="39"/>
      <c r="B221" s="40"/>
      <c r="C221" s="238" t="s">
        <v>334</v>
      </c>
      <c r="D221" s="238" t="s">
        <v>160</v>
      </c>
      <c r="E221" s="239" t="s">
        <v>335</v>
      </c>
      <c r="F221" s="240" t="s">
        <v>336</v>
      </c>
      <c r="G221" s="241" t="s">
        <v>163</v>
      </c>
      <c r="H221" s="242">
        <v>11.99</v>
      </c>
      <c r="I221" s="243"/>
      <c r="J221" s="244">
        <f>ROUND(I221*H221,2)</f>
        <v>0</v>
      </c>
      <c r="K221" s="240" t="s">
        <v>164</v>
      </c>
      <c r="L221" s="45"/>
      <c r="M221" s="245" t="s">
        <v>21</v>
      </c>
      <c r="N221" s="246" t="s">
        <v>48</v>
      </c>
      <c r="O221" s="85"/>
      <c r="P221" s="215">
        <f>O221*H221</f>
        <v>0</v>
      </c>
      <c r="Q221" s="215">
        <v>0</v>
      </c>
      <c r="R221" s="215">
        <f>Q221*H221</f>
        <v>0</v>
      </c>
      <c r="S221" s="215">
        <v>0</v>
      </c>
      <c r="T221" s="216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17" t="s">
        <v>165</v>
      </c>
      <c r="AT221" s="217" t="s">
        <v>160</v>
      </c>
      <c r="AU221" s="217" t="s">
        <v>87</v>
      </c>
      <c r="AY221" s="18" t="s">
        <v>125</v>
      </c>
      <c r="BE221" s="218">
        <f>IF(N221="základní",J221,0)</f>
        <v>0</v>
      </c>
      <c r="BF221" s="218">
        <f>IF(N221="snížená",J221,0)</f>
        <v>0</v>
      </c>
      <c r="BG221" s="218">
        <f>IF(N221="zákl. přenesená",J221,0)</f>
        <v>0</v>
      </c>
      <c r="BH221" s="218">
        <f>IF(N221="sníž. přenesená",J221,0)</f>
        <v>0</v>
      </c>
      <c r="BI221" s="218">
        <f>IF(N221="nulová",J221,0)</f>
        <v>0</v>
      </c>
      <c r="BJ221" s="18" t="s">
        <v>85</v>
      </c>
      <c r="BK221" s="218">
        <f>ROUND(I221*H221,2)</f>
        <v>0</v>
      </c>
      <c r="BL221" s="18" t="s">
        <v>165</v>
      </c>
      <c r="BM221" s="217" t="s">
        <v>337</v>
      </c>
    </row>
    <row r="222" s="2" customFormat="1">
      <c r="A222" s="39"/>
      <c r="B222" s="40"/>
      <c r="C222" s="41"/>
      <c r="D222" s="247" t="s">
        <v>167</v>
      </c>
      <c r="E222" s="41"/>
      <c r="F222" s="248" t="s">
        <v>338</v>
      </c>
      <c r="G222" s="41"/>
      <c r="H222" s="41"/>
      <c r="I222" s="221"/>
      <c r="J222" s="41"/>
      <c r="K222" s="41"/>
      <c r="L222" s="45"/>
      <c r="M222" s="222"/>
      <c r="N222" s="223"/>
      <c r="O222" s="85"/>
      <c r="P222" s="85"/>
      <c r="Q222" s="85"/>
      <c r="R222" s="85"/>
      <c r="S222" s="85"/>
      <c r="T222" s="86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8" t="s">
        <v>167</v>
      </c>
      <c r="AU222" s="18" t="s">
        <v>87</v>
      </c>
    </row>
    <row r="223" s="2" customFormat="1">
      <c r="A223" s="39"/>
      <c r="B223" s="40"/>
      <c r="C223" s="41"/>
      <c r="D223" s="219" t="s">
        <v>133</v>
      </c>
      <c r="E223" s="41"/>
      <c r="F223" s="220" t="s">
        <v>339</v>
      </c>
      <c r="G223" s="41"/>
      <c r="H223" s="41"/>
      <c r="I223" s="221"/>
      <c r="J223" s="41"/>
      <c r="K223" s="41"/>
      <c r="L223" s="45"/>
      <c r="M223" s="222"/>
      <c r="N223" s="223"/>
      <c r="O223" s="85"/>
      <c r="P223" s="85"/>
      <c r="Q223" s="85"/>
      <c r="R223" s="85"/>
      <c r="S223" s="85"/>
      <c r="T223" s="86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133</v>
      </c>
      <c r="AU223" s="18" t="s">
        <v>87</v>
      </c>
    </row>
    <row r="224" s="13" customFormat="1">
      <c r="A224" s="13"/>
      <c r="B224" s="224"/>
      <c r="C224" s="225"/>
      <c r="D224" s="219" t="s">
        <v>135</v>
      </c>
      <c r="E224" s="226" t="s">
        <v>21</v>
      </c>
      <c r="F224" s="227" t="s">
        <v>340</v>
      </c>
      <c r="G224" s="225"/>
      <c r="H224" s="228">
        <v>11.99</v>
      </c>
      <c r="I224" s="229"/>
      <c r="J224" s="225"/>
      <c r="K224" s="225"/>
      <c r="L224" s="230"/>
      <c r="M224" s="231"/>
      <c r="N224" s="232"/>
      <c r="O224" s="232"/>
      <c r="P224" s="232"/>
      <c r="Q224" s="232"/>
      <c r="R224" s="232"/>
      <c r="S224" s="232"/>
      <c r="T224" s="23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4" t="s">
        <v>135</v>
      </c>
      <c r="AU224" s="234" t="s">
        <v>87</v>
      </c>
      <c r="AV224" s="13" t="s">
        <v>87</v>
      </c>
      <c r="AW224" s="13" t="s">
        <v>38</v>
      </c>
      <c r="AX224" s="13" t="s">
        <v>85</v>
      </c>
      <c r="AY224" s="234" t="s">
        <v>125</v>
      </c>
    </row>
    <row r="225" s="2" customFormat="1" ht="21.75" customHeight="1">
      <c r="A225" s="39"/>
      <c r="B225" s="40"/>
      <c r="C225" s="238" t="s">
        <v>341</v>
      </c>
      <c r="D225" s="238" t="s">
        <v>160</v>
      </c>
      <c r="E225" s="239" t="s">
        <v>342</v>
      </c>
      <c r="F225" s="240" t="s">
        <v>343</v>
      </c>
      <c r="G225" s="241" t="s">
        <v>187</v>
      </c>
      <c r="H225" s="242">
        <v>9.7579999999999991</v>
      </c>
      <c r="I225" s="243"/>
      <c r="J225" s="244">
        <f>ROUND(I225*H225,2)</f>
        <v>0</v>
      </c>
      <c r="K225" s="240" t="s">
        <v>21</v>
      </c>
      <c r="L225" s="45"/>
      <c r="M225" s="245" t="s">
        <v>21</v>
      </c>
      <c r="N225" s="246" t="s">
        <v>48</v>
      </c>
      <c r="O225" s="85"/>
      <c r="P225" s="215">
        <f>O225*H225</f>
        <v>0</v>
      </c>
      <c r="Q225" s="215">
        <v>0</v>
      </c>
      <c r="R225" s="215">
        <f>Q225*H225</f>
        <v>0</v>
      </c>
      <c r="S225" s="215">
        <v>0</v>
      </c>
      <c r="T225" s="216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17" t="s">
        <v>165</v>
      </c>
      <c r="AT225" s="217" t="s">
        <v>160</v>
      </c>
      <c r="AU225" s="217" t="s">
        <v>87</v>
      </c>
      <c r="AY225" s="18" t="s">
        <v>125</v>
      </c>
      <c r="BE225" s="218">
        <f>IF(N225="základní",J225,0)</f>
        <v>0</v>
      </c>
      <c r="BF225" s="218">
        <f>IF(N225="snížená",J225,0)</f>
        <v>0</v>
      </c>
      <c r="BG225" s="218">
        <f>IF(N225="zákl. přenesená",J225,0)</f>
        <v>0</v>
      </c>
      <c r="BH225" s="218">
        <f>IF(N225="sníž. přenesená",J225,0)</f>
        <v>0</v>
      </c>
      <c r="BI225" s="218">
        <f>IF(N225="nulová",J225,0)</f>
        <v>0</v>
      </c>
      <c r="BJ225" s="18" t="s">
        <v>85</v>
      </c>
      <c r="BK225" s="218">
        <f>ROUND(I225*H225,2)</f>
        <v>0</v>
      </c>
      <c r="BL225" s="18" t="s">
        <v>165</v>
      </c>
      <c r="BM225" s="217" t="s">
        <v>344</v>
      </c>
    </row>
    <row r="226" s="13" customFormat="1">
      <c r="A226" s="13"/>
      <c r="B226" s="224"/>
      <c r="C226" s="225"/>
      <c r="D226" s="219" t="s">
        <v>135</v>
      </c>
      <c r="E226" s="226" t="s">
        <v>21</v>
      </c>
      <c r="F226" s="227" t="s">
        <v>345</v>
      </c>
      <c r="G226" s="225"/>
      <c r="H226" s="228">
        <v>4.1859999999999999</v>
      </c>
      <c r="I226" s="229"/>
      <c r="J226" s="225"/>
      <c r="K226" s="225"/>
      <c r="L226" s="230"/>
      <c r="M226" s="231"/>
      <c r="N226" s="232"/>
      <c r="O226" s="232"/>
      <c r="P226" s="232"/>
      <c r="Q226" s="232"/>
      <c r="R226" s="232"/>
      <c r="S226" s="232"/>
      <c r="T226" s="23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4" t="s">
        <v>135</v>
      </c>
      <c r="AU226" s="234" t="s">
        <v>87</v>
      </c>
      <c r="AV226" s="13" t="s">
        <v>87</v>
      </c>
      <c r="AW226" s="13" t="s">
        <v>38</v>
      </c>
      <c r="AX226" s="13" t="s">
        <v>77</v>
      </c>
      <c r="AY226" s="234" t="s">
        <v>125</v>
      </c>
    </row>
    <row r="227" s="13" customFormat="1">
      <c r="A227" s="13"/>
      <c r="B227" s="224"/>
      <c r="C227" s="225"/>
      <c r="D227" s="219" t="s">
        <v>135</v>
      </c>
      <c r="E227" s="226" t="s">
        <v>21</v>
      </c>
      <c r="F227" s="227" t="s">
        <v>346</v>
      </c>
      <c r="G227" s="225"/>
      <c r="H227" s="228">
        <v>5.5720000000000001</v>
      </c>
      <c r="I227" s="229"/>
      <c r="J227" s="225"/>
      <c r="K227" s="225"/>
      <c r="L227" s="230"/>
      <c r="M227" s="231"/>
      <c r="N227" s="232"/>
      <c r="O227" s="232"/>
      <c r="P227" s="232"/>
      <c r="Q227" s="232"/>
      <c r="R227" s="232"/>
      <c r="S227" s="232"/>
      <c r="T227" s="23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4" t="s">
        <v>135</v>
      </c>
      <c r="AU227" s="234" t="s">
        <v>87</v>
      </c>
      <c r="AV227" s="13" t="s">
        <v>87</v>
      </c>
      <c r="AW227" s="13" t="s">
        <v>38</v>
      </c>
      <c r="AX227" s="13" t="s">
        <v>77</v>
      </c>
      <c r="AY227" s="234" t="s">
        <v>125</v>
      </c>
    </row>
    <row r="228" s="15" customFormat="1">
      <c r="A228" s="15"/>
      <c r="B228" s="260"/>
      <c r="C228" s="261"/>
      <c r="D228" s="219" t="s">
        <v>135</v>
      </c>
      <c r="E228" s="262" t="s">
        <v>21</v>
      </c>
      <c r="F228" s="263" t="s">
        <v>197</v>
      </c>
      <c r="G228" s="261"/>
      <c r="H228" s="264">
        <v>9.7579999999999991</v>
      </c>
      <c r="I228" s="265"/>
      <c r="J228" s="261"/>
      <c r="K228" s="261"/>
      <c r="L228" s="266"/>
      <c r="M228" s="267"/>
      <c r="N228" s="268"/>
      <c r="O228" s="268"/>
      <c r="P228" s="268"/>
      <c r="Q228" s="268"/>
      <c r="R228" s="268"/>
      <c r="S228" s="268"/>
      <c r="T228" s="269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70" t="s">
        <v>135</v>
      </c>
      <c r="AU228" s="270" t="s">
        <v>87</v>
      </c>
      <c r="AV228" s="15" t="s">
        <v>165</v>
      </c>
      <c r="AW228" s="15" t="s">
        <v>38</v>
      </c>
      <c r="AX228" s="15" t="s">
        <v>85</v>
      </c>
      <c r="AY228" s="270" t="s">
        <v>125</v>
      </c>
    </row>
    <row r="229" s="2" customFormat="1" ht="24.15" customHeight="1">
      <c r="A229" s="39"/>
      <c r="B229" s="40"/>
      <c r="C229" s="238" t="s">
        <v>347</v>
      </c>
      <c r="D229" s="238" t="s">
        <v>160</v>
      </c>
      <c r="E229" s="239" t="s">
        <v>348</v>
      </c>
      <c r="F229" s="240" t="s">
        <v>349</v>
      </c>
      <c r="G229" s="241" t="s">
        <v>163</v>
      </c>
      <c r="H229" s="242">
        <v>15.119999999999999</v>
      </c>
      <c r="I229" s="243"/>
      <c r="J229" s="244">
        <f>ROUND(I229*H229,2)</f>
        <v>0</v>
      </c>
      <c r="K229" s="240" t="s">
        <v>164</v>
      </c>
      <c r="L229" s="45"/>
      <c r="M229" s="245" t="s">
        <v>21</v>
      </c>
      <c r="N229" s="246" t="s">
        <v>48</v>
      </c>
      <c r="O229" s="85"/>
      <c r="P229" s="215">
        <f>O229*H229</f>
        <v>0</v>
      </c>
      <c r="Q229" s="215">
        <v>0</v>
      </c>
      <c r="R229" s="215">
        <f>Q229*H229</f>
        <v>0</v>
      </c>
      <c r="S229" s="215">
        <v>0</v>
      </c>
      <c r="T229" s="216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17" t="s">
        <v>165</v>
      </c>
      <c r="AT229" s="217" t="s">
        <v>160</v>
      </c>
      <c r="AU229" s="217" t="s">
        <v>87</v>
      </c>
      <c r="AY229" s="18" t="s">
        <v>125</v>
      </c>
      <c r="BE229" s="218">
        <f>IF(N229="základní",J229,0)</f>
        <v>0</v>
      </c>
      <c r="BF229" s="218">
        <f>IF(N229="snížená",J229,0)</f>
        <v>0</v>
      </c>
      <c r="BG229" s="218">
        <f>IF(N229="zákl. přenesená",J229,0)</f>
        <v>0</v>
      </c>
      <c r="BH229" s="218">
        <f>IF(N229="sníž. přenesená",J229,0)</f>
        <v>0</v>
      </c>
      <c r="BI229" s="218">
        <f>IF(N229="nulová",J229,0)</f>
        <v>0</v>
      </c>
      <c r="BJ229" s="18" t="s">
        <v>85</v>
      </c>
      <c r="BK229" s="218">
        <f>ROUND(I229*H229,2)</f>
        <v>0</v>
      </c>
      <c r="BL229" s="18" t="s">
        <v>165</v>
      </c>
      <c r="BM229" s="217" t="s">
        <v>350</v>
      </c>
    </row>
    <row r="230" s="2" customFormat="1">
      <c r="A230" s="39"/>
      <c r="B230" s="40"/>
      <c r="C230" s="41"/>
      <c r="D230" s="247" t="s">
        <v>167</v>
      </c>
      <c r="E230" s="41"/>
      <c r="F230" s="248" t="s">
        <v>351</v>
      </c>
      <c r="G230" s="41"/>
      <c r="H230" s="41"/>
      <c r="I230" s="221"/>
      <c r="J230" s="41"/>
      <c r="K230" s="41"/>
      <c r="L230" s="45"/>
      <c r="M230" s="222"/>
      <c r="N230" s="223"/>
      <c r="O230" s="85"/>
      <c r="P230" s="85"/>
      <c r="Q230" s="85"/>
      <c r="R230" s="85"/>
      <c r="S230" s="85"/>
      <c r="T230" s="86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18" t="s">
        <v>167</v>
      </c>
      <c r="AU230" s="18" t="s">
        <v>87</v>
      </c>
    </row>
    <row r="231" s="13" customFormat="1">
      <c r="A231" s="13"/>
      <c r="B231" s="224"/>
      <c r="C231" s="225"/>
      <c r="D231" s="219" t="s">
        <v>135</v>
      </c>
      <c r="E231" s="226" t="s">
        <v>21</v>
      </c>
      <c r="F231" s="227" t="s">
        <v>352</v>
      </c>
      <c r="G231" s="225"/>
      <c r="H231" s="228">
        <v>7.5199999999999996</v>
      </c>
      <c r="I231" s="229"/>
      <c r="J231" s="225"/>
      <c r="K231" s="225"/>
      <c r="L231" s="230"/>
      <c r="M231" s="231"/>
      <c r="N231" s="232"/>
      <c r="O231" s="232"/>
      <c r="P231" s="232"/>
      <c r="Q231" s="232"/>
      <c r="R231" s="232"/>
      <c r="S231" s="232"/>
      <c r="T231" s="23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4" t="s">
        <v>135</v>
      </c>
      <c r="AU231" s="234" t="s">
        <v>87</v>
      </c>
      <c r="AV231" s="13" t="s">
        <v>87</v>
      </c>
      <c r="AW231" s="13" t="s">
        <v>38</v>
      </c>
      <c r="AX231" s="13" t="s">
        <v>77</v>
      </c>
      <c r="AY231" s="234" t="s">
        <v>125</v>
      </c>
    </row>
    <row r="232" s="13" customFormat="1">
      <c r="A232" s="13"/>
      <c r="B232" s="224"/>
      <c r="C232" s="225"/>
      <c r="D232" s="219" t="s">
        <v>135</v>
      </c>
      <c r="E232" s="226" t="s">
        <v>21</v>
      </c>
      <c r="F232" s="227" t="s">
        <v>353</v>
      </c>
      <c r="G232" s="225"/>
      <c r="H232" s="228">
        <v>2.5600000000000001</v>
      </c>
      <c r="I232" s="229"/>
      <c r="J232" s="225"/>
      <c r="K232" s="225"/>
      <c r="L232" s="230"/>
      <c r="M232" s="231"/>
      <c r="N232" s="232"/>
      <c r="O232" s="232"/>
      <c r="P232" s="232"/>
      <c r="Q232" s="232"/>
      <c r="R232" s="232"/>
      <c r="S232" s="232"/>
      <c r="T232" s="23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4" t="s">
        <v>135</v>
      </c>
      <c r="AU232" s="234" t="s">
        <v>87</v>
      </c>
      <c r="AV232" s="13" t="s">
        <v>87</v>
      </c>
      <c r="AW232" s="13" t="s">
        <v>38</v>
      </c>
      <c r="AX232" s="13" t="s">
        <v>77</v>
      </c>
      <c r="AY232" s="234" t="s">
        <v>125</v>
      </c>
    </row>
    <row r="233" s="13" customFormat="1">
      <c r="A233" s="13"/>
      <c r="B233" s="224"/>
      <c r="C233" s="225"/>
      <c r="D233" s="219" t="s">
        <v>135</v>
      </c>
      <c r="E233" s="226" t="s">
        <v>21</v>
      </c>
      <c r="F233" s="227" t="s">
        <v>354</v>
      </c>
      <c r="G233" s="225"/>
      <c r="H233" s="228">
        <v>5.04</v>
      </c>
      <c r="I233" s="229"/>
      <c r="J233" s="225"/>
      <c r="K233" s="225"/>
      <c r="L233" s="230"/>
      <c r="M233" s="231"/>
      <c r="N233" s="232"/>
      <c r="O233" s="232"/>
      <c r="P233" s="232"/>
      <c r="Q233" s="232"/>
      <c r="R233" s="232"/>
      <c r="S233" s="232"/>
      <c r="T233" s="23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4" t="s">
        <v>135</v>
      </c>
      <c r="AU233" s="234" t="s">
        <v>87</v>
      </c>
      <c r="AV233" s="13" t="s">
        <v>87</v>
      </c>
      <c r="AW233" s="13" t="s">
        <v>38</v>
      </c>
      <c r="AX233" s="13" t="s">
        <v>77</v>
      </c>
      <c r="AY233" s="234" t="s">
        <v>125</v>
      </c>
    </row>
    <row r="234" s="15" customFormat="1">
      <c r="A234" s="15"/>
      <c r="B234" s="260"/>
      <c r="C234" s="261"/>
      <c r="D234" s="219" t="s">
        <v>135</v>
      </c>
      <c r="E234" s="262" t="s">
        <v>21</v>
      </c>
      <c r="F234" s="263" t="s">
        <v>197</v>
      </c>
      <c r="G234" s="261"/>
      <c r="H234" s="264">
        <v>15.119999999999999</v>
      </c>
      <c r="I234" s="265"/>
      <c r="J234" s="261"/>
      <c r="K234" s="261"/>
      <c r="L234" s="266"/>
      <c r="M234" s="267"/>
      <c r="N234" s="268"/>
      <c r="O234" s="268"/>
      <c r="P234" s="268"/>
      <c r="Q234" s="268"/>
      <c r="R234" s="268"/>
      <c r="S234" s="268"/>
      <c r="T234" s="269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70" t="s">
        <v>135</v>
      </c>
      <c r="AU234" s="270" t="s">
        <v>87</v>
      </c>
      <c r="AV234" s="15" t="s">
        <v>165</v>
      </c>
      <c r="AW234" s="15" t="s">
        <v>38</v>
      </c>
      <c r="AX234" s="15" t="s">
        <v>85</v>
      </c>
      <c r="AY234" s="270" t="s">
        <v>125</v>
      </c>
    </row>
    <row r="235" s="2" customFormat="1" ht="21.75" customHeight="1">
      <c r="A235" s="39"/>
      <c r="B235" s="40"/>
      <c r="C235" s="238" t="s">
        <v>355</v>
      </c>
      <c r="D235" s="238" t="s">
        <v>160</v>
      </c>
      <c r="E235" s="239" t="s">
        <v>356</v>
      </c>
      <c r="F235" s="240" t="s">
        <v>357</v>
      </c>
      <c r="G235" s="241" t="s">
        <v>187</v>
      </c>
      <c r="H235" s="242">
        <v>7.319</v>
      </c>
      <c r="I235" s="243"/>
      <c r="J235" s="244">
        <f>ROUND(I235*H235,2)</f>
        <v>0</v>
      </c>
      <c r="K235" s="240" t="s">
        <v>164</v>
      </c>
      <c r="L235" s="45"/>
      <c r="M235" s="245" t="s">
        <v>21</v>
      </c>
      <c r="N235" s="246" t="s">
        <v>48</v>
      </c>
      <c r="O235" s="85"/>
      <c r="P235" s="215">
        <f>O235*H235</f>
        <v>0</v>
      </c>
      <c r="Q235" s="215">
        <v>1.8899999999999999</v>
      </c>
      <c r="R235" s="215">
        <f>Q235*H235</f>
        <v>13.83291</v>
      </c>
      <c r="S235" s="215">
        <v>0</v>
      </c>
      <c r="T235" s="216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17" t="s">
        <v>165</v>
      </c>
      <c r="AT235" s="217" t="s">
        <v>160</v>
      </c>
      <c r="AU235" s="217" t="s">
        <v>87</v>
      </c>
      <c r="AY235" s="18" t="s">
        <v>125</v>
      </c>
      <c r="BE235" s="218">
        <f>IF(N235="základní",J235,0)</f>
        <v>0</v>
      </c>
      <c r="BF235" s="218">
        <f>IF(N235="snížená",J235,0)</f>
        <v>0</v>
      </c>
      <c r="BG235" s="218">
        <f>IF(N235="zákl. přenesená",J235,0)</f>
        <v>0</v>
      </c>
      <c r="BH235" s="218">
        <f>IF(N235="sníž. přenesená",J235,0)</f>
        <v>0</v>
      </c>
      <c r="BI235" s="218">
        <f>IF(N235="nulová",J235,0)</f>
        <v>0</v>
      </c>
      <c r="BJ235" s="18" t="s">
        <v>85</v>
      </c>
      <c r="BK235" s="218">
        <f>ROUND(I235*H235,2)</f>
        <v>0</v>
      </c>
      <c r="BL235" s="18" t="s">
        <v>165</v>
      </c>
      <c r="BM235" s="217" t="s">
        <v>358</v>
      </c>
    </row>
    <row r="236" s="2" customFormat="1">
      <c r="A236" s="39"/>
      <c r="B236" s="40"/>
      <c r="C236" s="41"/>
      <c r="D236" s="247" t="s">
        <v>167</v>
      </c>
      <c r="E236" s="41"/>
      <c r="F236" s="248" t="s">
        <v>359</v>
      </c>
      <c r="G236" s="41"/>
      <c r="H236" s="41"/>
      <c r="I236" s="221"/>
      <c r="J236" s="41"/>
      <c r="K236" s="41"/>
      <c r="L236" s="45"/>
      <c r="M236" s="222"/>
      <c r="N236" s="223"/>
      <c r="O236" s="85"/>
      <c r="P236" s="85"/>
      <c r="Q236" s="85"/>
      <c r="R236" s="85"/>
      <c r="S236" s="85"/>
      <c r="T236" s="86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18" t="s">
        <v>167</v>
      </c>
      <c r="AU236" s="18" t="s">
        <v>87</v>
      </c>
    </row>
    <row r="237" s="13" customFormat="1">
      <c r="A237" s="13"/>
      <c r="B237" s="224"/>
      <c r="C237" s="225"/>
      <c r="D237" s="219" t="s">
        <v>135</v>
      </c>
      <c r="E237" s="226" t="s">
        <v>21</v>
      </c>
      <c r="F237" s="227" t="s">
        <v>360</v>
      </c>
      <c r="G237" s="225"/>
      <c r="H237" s="228">
        <v>3.1400000000000001</v>
      </c>
      <c r="I237" s="229"/>
      <c r="J237" s="225"/>
      <c r="K237" s="225"/>
      <c r="L237" s="230"/>
      <c r="M237" s="231"/>
      <c r="N237" s="232"/>
      <c r="O237" s="232"/>
      <c r="P237" s="232"/>
      <c r="Q237" s="232"/>
      <c r="R237" s="232"/>
      <c r="S237" s="232"/>
      <c r="T237" s="23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4" t="s">
        <v>135</v>
      </c>
      <c r="AU237" s="234" t="s">
        <v>87</v>
      </c>
      <c r="AV237" s="13" t="s">
        <v>87</v>
      </c>
      <c r="AW237" s="13" t="s">
        <v>38</v>
      </c>
      <c r="AX237" s="13" t="s">
        <v>77</v>
      </c>
      <c r="AY237" s="234" t="s">
        <v>125</v>
      </c>
    </row>
    <row r="238" s="13" customFormat="1">
      <c r="A238" s="13"/>
      <c r="B238" s="224"/>
      <c r="C238" s="225"/>
      <c r="D238" s="219" t="s">
        <v>135</v>
      </c>
      <c r="E238" s="226" t="s">
        <v>21</v>
      </c>
      <c r="F238" s="227" t="s">
        <v>361</v>
      </c>
      <c r="G238" s="225"/>
      <c r="H238" s="228">
        <v>4.1790000000000003</v>
      </c>
      <c r="I238" s="229"/>
      <c r="J238" s="225"/>
      <c r="K238" s="225"/>
      <c r="L238" s="230"/>
      <c r="M238" s="231"/>
      <c r="N238" s="232"/>
      <c r="O238" s="232"/>
      <c r="P238" s="232"/>
      <c r="Q238" s="232"/>
      <c r="R238" s="232"/>
      <c r="S238" s="232"/>
      <c r="T238" s="23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4" t="s">
        <v>135</v>
      </c>
      <c r="AU238" s="234" t="s">
        <v>87</v>
      </c>
      <c r="AV238" s="13" t="s">
        <v>87</v>
      </c>
      <c r="AW238" s="13" t="s">
        <v>38</v>
      </c>
      <c r="AX238" s="13" t="s">
        <v>77</v>
      </c>
      <c r="AY238" s="234" t="s">
        <v>125</v>
      </c>
    </row>
    <row r="239" s="15" customFormat="1">
      <c r="A239" s="15"/>
      <c r="B239" s="260"/>
      <c r="C239" s="261"/>
      <c r="D239" s="219" t="s">
        <v>135</v>
      </c>
      <c r="E239" s="262" t="s">
        <v>21</v>
      </c>
      <c r="F239" s="263" t="s">
        <v>197</v>
      </c>
      <c r="G239" s="261"/>
      <c r="H239" s="264">
        <v>7.319</v>
      </c>
      <c r="I239" s="265"/>
      <c r="J239" s="261"/>
      <c r="K239" s="261"/>
      <c r="L239" s="266"/>
      <c r="M239" s="267"/>
      <c r="N239" s="268"/>
      <c r="O239" s="268"/>
      <c r="P239" s="268"/>
      <c r="Q239" s="268"/>
      <c r="R239" s="268"/>
      <c r="S239" s="268"/>
      <c r="T239" s="269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70" t="s">
        <v>135</v>
      </c>
      <c r="AU239" s="270" t="s">
        <v>87</v>
      </c>
      <c r="AV239" s="15" t="s">
        <v>165</v>
      </c>
      <c r="AW239" s="15" t="s">
        <v>38</v>
      </c>
      <c r="AX239" s="15" t="s">
        <v>85</v>
      </c>
      <c r="AY239" s="270" t="s">
        <v>125</v>
      </c>
    </row>
    <row r="240" s="2" customFormat="1" ht="24.15" customHeight="1">
      <c r="A240" s="39"/>
      <c r="B240" s="40"/>
      <c r="C240" s="238" t="s">
        <v>362</v>
      </c>
      <c r="D240" s="238" t="s">
        <v>160</v>
      </c>
      <c r="E240" s="239" t="s">
        <v>363</v>
      </c>
      <c r="F240" s="240" t="s">
        <v>364</v>
      </c>
      <c r="G240" s="241" t="s">
        <v>187</v>
      </c>
      <c r="H240" s="242">
        <v>0.252</v>
      </c>
      <c r="I240" s="243"/>
      <c r="J240" s="244">
        <f>ROUND(I240*H240,2)</f>
        <v>0</v>
      </c>
      <c r="K240" s="240" t="s">
        <v>164</v>
      </c>
      <c r="L240" s="45"/>
      <c r="M240" s="245" t="s">
        <v>21</v>
      </c>
      <c r="N240" s="246" t="s">
        <v>48</v>
      </c>
      <c r="O240" s="85"/>
      <c r="P240" s="215">
        <f>O240*H240</f>
        <v>0</v>
      </c>
      <c r="Q240" s="215">
        <v>2.25</v>
      </c>
      <c r="R240" s="215">
        <f>Q240*H240</f>
        <v>0.56699999999999995</v>
      </c>
      <c r="S240" s="215">
        <v>0</v>
      </c>
      <c r="T240" s="216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17" t="s">
        <v>165</v>
      </c>
      <c r="AT240" s="217" t="s">
        <v>160</v>
      </c>
      <c r="AU240" s="217" t="s">
        <v>87</v>
      </c>
      <c r="AY240" s="18" t="s">
        <v>125</v>
      </c>
      <c r="BE240" s="218">
        <f>IF(N240="základní",J240,0)</f>
        <v>0</v>
      </c>
      <c r="BF240" s="218">
        <f>IF(N240="snížená",J240,0)</f>
        <v>0</v>
      </c>
      <c r="BG240" s="218">
        <f>IF(N240="zákl. přenesená",J240,0)</f>
        <v>0</v>
      </c>
      <c r="BH240" s="218">
        <f>IF(N240="sníž. přenesená",J240,0)</f>
        <v>0</v>
      </c>
      <c r="BI240" s="218">
        <f>IF(N240="nulová",J240,0)</f>
        <v>0</v>
      </c>
      <c r="BJ240" s="18" t="s">
        <v>85</v>
      </c>
      <c r="BK240" s="218">
        <f>ROUND(I240*H240,2)</f>
        <v>0</v>
      </c>
      <c r="BL240" s="18" t="s">
        <v>165</v>
      </c>
      <c r="BM240" s="217" t="s">
        <v>365</v>
      </c>
    </row>
    <row r="241" s="2" customFormat="1">
      <c r="A241" s="39"/>
      <c r="B241" s="40"/>
      <c r="C241" s="41"/>
      <c r="D241" s="247" t="s">
        <v>167</v>
      </c>
      <c r="E241" s="41"/>
      <c r="F241" s="248" t="s">
        <v>366</v>
      </c>
      <c r="G241" s="41"/>
      <c r="H241" s="41"/>
      <c r="I241" s="221"/>
      <c r="J241" s="41"/>
      <c r="K241" s="41"/>
      <c r="L241" s="45"/>
      <c r="M241" s="222"/>
      <c r="N241" s="223"/>
      <c r="O241" s="85"/>
      <c r="P241" s="85"/>
      <c r="Q241" s="85"/>
      <c r="R241" s="85"/>
      <c r="S241" s="85"/>
      <c r="T241" s="86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167</v>
      </c>
      <c r="AU241" s="18" t="s">
        <v>87</v>
      </c>
    </row>
    <row r="242" s="13" customFormat="1">
      <c r="A242" s="13"/>
      <c r="B242" s="224"/>
      <c r="C242" s="225"/>
      <c r="D242" s="219" t="s">
        <v>135</v>
      </c>
      <c r="E242" s="226" t="s">
        <v>21</v>
      </c>
      <c r="F242" s="227" t="s">
        <v>367</v>
      </c>
      <c r="G242" s="225"/>
      <c r="H242" s="228">
        <v>0.252</v>
      </c>
      <c r="I242" s="229"/>
      <c r="J242" s="225"/>
      <c r="K242" s="225"/>
      <c r="L242" s="230"/>
      <c r="M242" s="231"/>
      <c r="N242" s="232"/>
      <c r="O242" s="232"/>
      <c r="P242" s="232"/>
      <c r="Q242" s="232"/>
      <c r="R242" s="232"/>
      <c r="S242" s="232"/>
      <c r="T242" s="23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4" t="s">
        <v>135</v>
      </c>
      <c r="AU242" s="234" t="s">
        <v>87</v>
      </c>
      <c r="AV242" s="13" t="s">
        <v>87</v>
      </c>
      <c r="AW242" s="13" t="s">
        <v>38</v>
      </c>
      <c r="AX242" s="13" t="s">
        <v>85</v>
      </c>
      <c r="AY242" s="234" t="s">
        <v>125</v>
      </c>
    </row>
    <row r="243" s="2" customFormat="1" ht="24.15" customHeight="1">
      <c r="A243" s="39"/>
      <c r="B243" s="40"/>
      <c r="C243" s="238" t="s">
        <v>368</v>
      </c>
      <c r="D243" s="238" t="s">
        <v>160</v>
      </c>
      <c r="E243" s="239" t="s">
        <v>369</v>
      </c>
      <c r="F243" s="240" t="s">
        <v>370</v>
      </c>
      <c r="G243" s="241" t="s">
        <v>187</v>
      </c>
      <c r="H243" s="242">
        <v>0.126</v>
      </c>
      <c r="I243" s="243"/>
      <c r="J243" s="244">
        <f>ROUND(I243*H243,2)</f>
        <v>0</v>
      </c>
      <c r="K243" s="240" t="s">
        <v>164</v>
      </c>
      <c r="L243" s="45"/>
      <c r="M243" s="245" t="s">
        <v>21</v>
      </c>
      <c r="N243" s="246" t="s">
        <v>48</v>
      </c>
      <c r="O243" s="85"/>
      <c r="P243" s="215">
        <f>O243*H243</f>
        <v>0</v>
      </c>
      <c r="Q243" s="215">
        <v>2.0874999999999999</v>
      </c>
      <c r="R243" s="215">
        <f>Q243*H243</f>
        <v>0.26302500000000001</v>
      </c>
      <c r="S243" s="215">
        <v>0</v>
      </c>
      <c r="T243" s="216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17" t="s">
        <v>165</v>
      </c>
      <c r="AT243" s="217" t="s">
        <v>160</v>
      </c>
      <c r="AU243" s="217" t="s">
        <v>87</v>
      </c>
      <c r="AY243" s="18" t="s">
        <v>125</v>
      </c>
      <c r="BE243" s="218">
        <f>IF(N243="základní",J243,0)</f>
        <v>0</v>
      </c>
      <c r="BF243" s="218">
        <f>IF(N243="snížená",J243,0)</f>
        <v>0</v>
      </c>
      <c r="BG243" s="218">
        <f>IF(N243="zákl. přenesená",J243,0)</f>
        <v>0</v>
      </c>
      <c r="BH243" s="218">
        <f>IF(N243="sníž. přenesená",J243,0)</f>
        <v>0</v>
      </c>
      <c r="BI243" s="218">
        <f>IF(N243="nulová",J243,0)</f>
        <v>0</v>
      </c>
      <c r="BJ243" s="18" t="s">
        <v>85</v>
      </c>
      <c r="BK243" s="218">
        <f>ROUND(I243*H243,2)</f>
        <v>0</v>
      </c>
      <c r="BL243" s="18" t="s">
        <v>165</v>
      </c>
      <c r="BM243" s="217" t="s">
        <v>371</v>
      </c>
    </row>
    <row r="244" s="2" customFormat="1">
      <c r="A244" s="39"/>
      <c r="B244" s="40"/>
      <c r="C244" s="41"/>
      <c r="D244" s="247" t="s">
        <v>167</v>
      </c>
      <c r="E244" s="41"/>
      <c r="F244" s="248" t="s">
        <v>372</v>
      </c>
      <c r="G244" s="41"/>
      <c r="H244" s="41"/>
      <c r="I244" s="221"/>
      <c r="J244" s="41"/>
      <c r="K244" s="41"/>
      <c r="L244" s="45"/>
      <c r="M244" s="222"/>
      <c r="N244" s="223"/>
      <c r="O244" s="85"/>
      <c r="P244" s="85"/>
      <c r="Q244" s="85"/>
      <c r="R244" s="85"/>
      <c r="S244" s="85"/>
      <c r="T244" s="86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18" t="s">
        <v>167</v>
      </c>
      <c r="AU244" s="18" t="s">
        <v>87</v>
      </c>
    </row>
    <row r="245" s="13" customFormat="1">
      <c r="A245" s="13"/>
      <c r="B245" s="224"/>
      <c r="C245" s="225"/>
      <c r="D245" s="219" t="s">
        <v>135</v>
      </c>
      <c r="E245" s="226" t="s">
        <v>21</v>
      </c>
      <c r="F245" s="227" t="s">
        <v>373</v>
      </c>
      <c r="G245" s="225"/>
      <c r="H245" s="228">
        <v>0.126</v>
      </c>
      <c r="I245" s="229"/>
      <c r="J245" s="225"/>
      <c r="K245" s="225"/>
      <c r="L245" s="230"/>
      <c r="M245" s="231"/>
      <c r="N245" s="232"/>
      <c r="O245" s="232"/>
      <c r="P245" s="232"/>
      <c r="Q245" s="232"/>
      <c r="R245" s="232"/>
      <c r="S245" s="232"/>
      <c r="T245" s="23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4" t="s">
        <v>135</v>
      </c>
      <c r="AU245" s="234" t="s">
        <v>87</v>
      </c>
      <c r="AV245" s="13" t="s">
        <v>87</v>
      </c>
      <c r="AW245" s="13" t="s">
        <v>38</v>
      </c>
      <c r="AX245" s="13" t="s">
        <v>85</v>
      </c>
      <c r="AY245" s="234" t="s">
        <v>125</v>
      </c>
    </row>
    <row r="246" s="12" customFormat="1" ht="22.8" customHeight="1">
      <c r="A246" s="12"/>
      <c r="B246" s="189"/>
      <c r="C246" s="190"/>
      <c r="D246" s="191" t="s">
        <v>76</v>
      </c>
      <c r="E246" s="203" t="s">
        <v>184</v>
      </c>
      <c r="F246" s="203" t="s">
        <v>374</v>
      </c>
      <c r="G246" s="190"/>
      <c r="H246" s="190"/>
      <c r="I246" s="193"/>
      <c r="J246" s="204">
        <f>BK246</f>
        <v>0</v>
      </c>
      <c r="K246" s="190"/>
      <c r="L246" s="195"/>
      <c r="M246" s="196"/>
      <c r="N246" s="197"/>
      <c r="O246" s="197"/>
      <c r="P246" s="198">
        <f>SUM(P247:P274)</f>
        <v>0</v>
      </c>
      <c r="Q246" s="197"/>
      <c r="R246" s="198">
        <f>SUM(R247:R274)</f>
        <v>3.73188984</v>
      </c>
      <c r="S246" s="197"/>
      <c r="T246" s="199">
        <f>SUM(T247:T274)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00" t="s">
        <v>85</v>
      </c>
      <c r="AT246" s="201" t="s">
        <v>76</v>
      </c>
      <c r="AU246" s="201" t="s">
        <v>85</v>
      </c>
      <c r="AY246" s="200" t="s">
        <v>125</v>
      </c>
      <c r="BK246" s="202">
        <f>SUM(BK247:BK274)</f>
        <v>0</v>
      </c>
    </row>
    <row r="247" s="2" customFormat="1" ht="21.75" customHeight="1">
      <c r="A247" s="39"/>
      <c r="B247" s="40"/>
      <c r="C247" s="238" t="s">
        <v>375</v>
      </c>
      <c r="D247" s="238" t="s">
        <v>160</v>
      </c>
      <c r="E247" s="239" t="s">
        <v>376</v>
      </c>
      <c r="F247" s="240" t="s">
        <v>377</v>
      </c>
      <c r="G247" s="241" t="s">
        <v>163</v>
      </c>
      <c r="H247" s="242">
        <v>11.99</v>
      </c>
      <c r="I247" s="243"/>
      <c r="J247" s="244">
        <f>ROUND(I247*H247,2)</f>
        <v>0</v>
      </c>
      <c r="K247" s="240" t="s">
        <v>164</v>
      </c>
      <c r="L247" s="45"/>
      <c r="M247" s="245" t="s">
        <v>21</v>
      </c>
      <c r="N247" s="246" t="s">
        <v>48</v>
      </c>
      <c r="O247" s="85"/>
      <c r="P247" s="215">
        <f>O247*H247</f>
        <v>0</v>
      </c>
      <c r="Q247" s="215">
        <v>0</v>
      </c>
      <c r="R247" s="215">
        <f>Q247*H247</f>
        <v>0</v>
      </c>
      <c r="S247" s="215">
        <v>0</v>
      </c>
      <c r="T247" s="216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17" t="s">
        <v>165</v>
      </c>
      <c r="AT247" s="217" t="s">
        <v>160</v>
      </c>
      <c r="AU247" s="217" t="s">
        <v>87</v>
      </c>
      <c r="AY247" s="18" t="s">
        <v>125</v>
      </c>
      <c r="BE247" s="218">
        <f>IF(N247="základní",J247,0)</f>
        <v>0</v>
      </c>
      <c r="BF247" s="218">
        <f>IF(N247="snížená",J247,0)</f>
        <v>0</v>
      </c>
      <c r="BG247" s="218">
        <f>IF(N247="zákl. přenesená",J247,0)</f>
        <v>0</v>
      </c>
      <c r="BH247" s="218">
        <f>IF(N247="sníž. přenesená",J247,0)</f>
        <v>0</v>
      </c>
      <c r="BI247" s="218">
        <f>IF(N247="nulová",J247,0)</f>
        <v>0</v>
      </c>
      <c r="BJ247" s="18" t="s">
        <v>85</v>
      </c>
      <c r="BK247" s="218">
        <f>ROUND(I247*H247,2)</f>
        <v>0</v>
      </c>
      <c r="BL247" s="18" t="s">
        <v>165</v>
      </c>
      <c r="BM247" s="217" t="s">
        <v>378</v>
      </c>
    </row>
    <row r="248" s="2" customFormat="1">
      <c r="A248" s="39"/>
      <c r="B248" s="40"/>
      <c r="C248" s="41"/>
      <c r="D248" s="247" t="s">
        <v>167</v>
      </c>
      <c r="E248" s="41"/>
      <c r="F248" s="248" t="s">
        <v>379</v>
      </c>
      <c r="G248" s="41"/>
      <c r="H248" s="41"/>
      <c r="I248" s="221"/>
      <c r="J248" s="41"/>
      <c r="K248" s="41"/>
      <c r="L248" s="45"/>
      <c r="M248" s="222"/>
      <c r="N248" s="223"/>
      <c r="O248" s="85"/>
      <c r="P248" s="85"/>
      <c r="Q248" s="85"/>
      <c r="R248" s="85"/>
      <c r="S248" s="85"/>
      <c r="T248" s="86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T248" s="18" t="s">
        <v>167</v>
      </c>
      <c r="AU248" s="18" t="s">
        <v>87</v>
      </c>
    </row>
    <row r="249" s="13" customFormat="1">
      <c r="A249" s="13"/>
      <c r="B249" s="224"/>
      <c r="C249" s="225"/>
      <c r="D249" s="219" t="s">
        <v>135</v>
      </c>
      <c r="E249" s="226" t="s">
        <v>21</v>
      </c>
      <c r="F249" s="227" t="s">
        <v>340</v>
      </c>
      <c r="G249" s="225"/>
      <c r="H249" s="228">
        <v>11.99</v>
      </c>
      <c r="I249" s="229"/>
      <c r="J249" s="225"/>
      <c r="K249" s="225"/>
      <c r="L249" s="230"/>
      <c r="M249" s="231"/>
      <c r="N249" s="232"/>
      <c r="O249" s="232"/>
      <c r="P249" s="232"/>
      <c r="Q249" s="232"/>
      <c r="R249" s="232"/>
      <c r="S249" s="232"/>
      <c r="T249" s="23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4" t="s">
        <v>135</v>
      </c>
      <c r="AU249" s="234" t="s">
        <v>87</v>
      </c>
      <c r="AV249" s="13" t="s">
        <v>87</v>
      </c>
      <c r="AW249" s="13" t="s">
        <v>38</v>
      </c>
      <c r="AX249" s="13" t="s">
        <v>85</v>
      </c>
      <c r="AY249" s="234" t="s">
        <v>125</v>
      </c>
    </row>
    <row r="250" s="2" customFormat="1" ht="21.75" customHeight="1">
      <c r="A250" s="39"/>
      <c r="B250" s="40"/>
      <c r="C250" s="238" t="s">
        <v>380</v>
      </c>
      <c r="D250" s="238" t="s">
        <v>160</v>
      </c>
      <c r="E250" s="239" t="s">
        <v>381</v>
      </c>
      <c r="F250" s="240" t="s">
        <v>382</v>
      </c>
      <c r="G250" s="241" t="s">
        <v>163</v>
      </c>
      <c r="H250" s="242">
        <v>298</v>
      </c>
      <c r="I250" s="243"/>
      <c r="J250" s="244">
        <f>ROUND(I250*H250,2)</f>
        <v>0</v>
      </c>
      <c r="K250" s="240" t="s">
        <v>164</v>
      </c>
      <c r="L250" s="45"/>
      <c r="M250" s="245" t="s">
        <v>21</v>
      </c>
      <c r="N250" s="246" t="s">
        <v>48</v>
      </c>
      <c r="O250" s="85"/>
      <c r="P250" s="215">
        <f>O250*H250</f>
        <v>0</v>
      </c>
      <c r="Q250" s="215">
        <v>0</v>
      </c>
      <c r="R250" s="215">
        <f>Q250*H250</f>
        <v>0</v>
      </c>
      <c r="S250" s="215">
        <v>0</v>
      </c>
      <c r="T250" s="216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17" t="s">
        <v>165</v>
      </c>
      <c r="AT250" s="217" t="s">
        <v>160</v>
      </c>
      <c r="AU250" s="217" t="s">
        <v>87</v>
      </c>
      <c r="AY250" s="18" t="s">
        <v>125</v>
      </c>
      <c r="BE250" s="218">
        <f>IF(N250="základní",J250,0)</f>
        <v>0</v>
      </c>
      <c r="BF250" s="218">
        <f>IF(N250="snížená",J250,0)</f>
        <v>0</v>
      </c>
      <c r="BG250" s="218">
        <f>IF(N250="zákl. přenesená",J250,0)</f>
        <v>0</v>
      </c>
      <c r="BH250" s="218">
        <f>IF(N250="sníž. přenesená",J250,0)</f>
        <v>0</v>
      </c>
      <c r="BI250" s="218">
        <f>IF(N250="nulová",J250,0)</f>
        <v>0</v>
      </c>
      <c r="BJ250" s="18" t="s">
        <v>85</v>
      </c>
      <c r="BK250" s="218">
        <f>ROUND(I250*H250,2)</f>
        <v>0</v>
      </c>
      <c r="BL250" s="18" t="s">
        <v>165</v>
      </c>
      <c r="BM250" s="217" t="s">
        <v>383</v>
      </c>
    </row>
    <row r="251" s="2" customFormat="1">
      <c r="A251" s="39"/>
      <c r="B251" s="40"/>
      <c r="C251" s="41"/>
      <c r="D251" s="247" t="s">
        <v>167</v>
      </c>
      <c r="E251" s="41"/>
      <c r="F251" s="248" t="s">
        <v>384</v>
      </c>
      <c r="G251" s="41"/>
      <c r="H251" s="41"/>
      <c r="I251" s="221"/>
      <c r="J251" s="41"/>
      <c r="K251" s="41"/>
      <c r="L251" s="45"/>
      <c r="M251" s="222"/>
      <c r="N251" s="223"/>
      <c r="O251" s="85"/>
      <c r="P251" s="85"/>
      <c r="Q251" s="85"/>
      <c r="R251" s="85"/>
      <c r="S251" s="85"/>
      <c r="T251" s="86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18" t="s">
        <v>167</v>
      </c>
      <c r="AU251" s="18" t="s">
        <v>87</v>
      </c>
    </row>
    <row r="252" s="13" customFormat="1">
      <c r="A252" s="13"/>
      <c r="B252" s="224"/>
      <c r="C252" s="225"/>
      <c r="D252" s="219" t="s">
        <v>135</v>
      </c>
      <c r="E252" s="226" t="s">
        <v>21</v>
      </c>
      <c r="F252" s="227" t="s">
        <v>385</v>
      </c>
      <c r="G252" s="225"/>
      <c r="H252" s="228">
        <v>298</v>
      </c>
      <c r="I252" s="229"/>
      <c r="J252" s="225"/>
      <c r="K252" s="225"/>
      <c r="L252" s="230"/>
      <c r="M252" s="231"/>
      <c r="N252" s="232"/>
      <c r="O252" s="232"/>
      <c r="P252" s="232"/>
      <c r="Q252" s="232"/>
      <c r="R252" s="232"/>
      <c r="S252" s="232"/>
      <c r="T252" s="23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4" t="s">
        <v>135</v>
      </c>
      <c r="AU252" s="234" t="s">
        <v>87</v>
      </c>
      <c r="AV252" s="13" t="s">
        <v>87</v>
      </c>
      <c r="AW252" s="13" t="s">
        <v>38</v>
      </c>
      <c r="AX252" s="13" t="s">
        <v>85</v>
      </c>
      <c r="AY252" s="234" t="s">
        <v>125</v>
      </c>
    </row>
    <row r="253" s="2" customFormat="1" ht="16.5" customHeight="1">
      <c r="A253" s="39"/>
      <c r="B253" s="40"/>
      <c r="C253" s="238" t="s">
        <v>386</v>
      </c>
      <c r="D253" s="238" t="s">
        <v>160</v>
      </c>
      <c r="E253" s="239" t="s">
        <v>387</v>
      </c>
      <c r="F253" s="240" t="s">
        <v>388</v>
      </c>
      <c r="G253" s="241" t="s">
        <v>163</v>
      </c>
      <c r="H253" s="242">
        <v>298</v>
      </c>
      <c r="I253" s="243"/>
      <c r="J253" s="244">
        <f>ROUND(I253*H253,2)</f>
        <v>0</v>
      </c>
      <c r="K253" s="240" t="s">
        <v>164</v>
      </c>
      <c r="L253" s="45"/>
      <c r="M253" s="245" t="s">
        <v>21</v>
      </c>
      <c r="N253" s="246" t="s">
        <v>48</v>
      </c>
      <c r="O253" s="85"/>
      <c r="P253" s="215">
        <f>O253*H253</f>
        <v>0</v>
      </c>
      <c r="Q253" s="215">
        <v>0</v>
      </c>
      <c r="R253" s="215">
        <f>Q253*H253</f>
        <v>0</v>
      </c>
      <c r="S253" s="215">
        <v>0</v>
      </c>
      <c r="T253" s="216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17" t="s">
        <v>165</v>
      </c>
      <c r="AT253" s="217" t="s">
        <v>160</v>
      </c>
      <c r="AU253" s="217" t="s">
        <v>87</v>
      </c>
      <c r="AY253" s="18" t="s">
        <v>125</v>
      </c>
      <c r="BE253" s="218">
        <f>IF(N253="základní",J253,0)</f>
        <v>0</v>
      </c>
      <c r="BF253" s="218">
        <f>IF(N253="snížená",J253,0)</f>
        <v>0</v>
      </c>
      <c r="BG253" s="218">
        <f>IF(N253="zákl. přenesená",J253,0)</f>
        <v>0</v>
      </c>
      <c r="BH253" s="218">
        <f>IF(N253="sníž. přenesená",J253,0)</f>
        <v>0</v>
      </c>
      <c r="BI253" s="218">
        <f>IF(N253="nulová",J253,0)</f>
        <v>0</v>
      </c>
      <c r="BJ253" s="18" t="s">
        <v>85</v>
      </c>
      <c r="BK253" s="218">
        <f>ROUND(I253*H253,2)</f>
        <v>0</v>
      </c>
      <c r="BL253" s="18" t="s">
        <v>165</v>
      </c>
      <c r="BM253" s="217" t="s">
        <v>389</v>
      </c>
    </row>
    <row r="254" s="2" customFormat="1">
      <c r="A254" s="39"/>
      <c r="B254" s="40"/>
      <c r="C254" s="41"/>
      <c r="D254" s="247" t="s">
        <v>167</v>
      </c>
      <c r="E254" s="41"/>
      <c r="F254" s="248" t="s">
        <v>390</v>
      </c>
      <c r="G254" s="41"/>
      <c r="H254" s="41"/>
      <c r="I254" s="221"/>
      <c r="J254" s="41"/>
      <c r="K254" s="41"/>
      <c r="L254" s="45"/>
      <c r="M254" s="222"/>
      <c r="N254" s="223"/>
      <c r="O254" s="85"/>
      <c r="P254" s="85"/>
      <c r="Q254" s="85"/>
      <c r="R254" s="85"/>
      <c r="S254" s="85"/>
      <c r="T254" s="86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8" t="s">
        <v>167</v>
      </c>
      <c r="AU254" s="18" t="s">
        <v>87</v>
      </c>
    </row>
    <row r="255" s="13" customFormat="1">
      <c r="A255" s="13"/>
      <c r="B255" s="224"/>
      <c r="C255" s="225"/>
      <c r="D255" s="219" t="s">
        <v>135</v>
      </c>
      <c r="E255" s="226" t="s">
        <v>21</v>
      </c>
      <c r="F255" s="227" t="s">
        <v>391</v>
      </c>
      <c r="G255" s="225"/>
      <c r="H255" s="228">
        <v>298</v>
      </c>
      <c r="I255" s="229"/>
      <c r="J255" s="225"/>
      <c r="K255" s="225"/>
      <c r="L255" s="230"/>
      <c r="M255" s="231"/>
      <c r="N255" s="232"/>
      <c r="O255" s="232"/>
      <c r="P255" s="232"/>
      <c r="Q255" s="232"/>
      <c r="R255" s="232"/>
      <c r="S255" s="232"/>
      <c r="T255" s="23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4" t="s">
        <v>135</v>
      </c>
      <c r="AU255" s="234" t="s">
        <v>87</v>
      </c>
      <c r="AV255" s="13" t="s">
        <v>87</v>
      </c>
      <c r="AW255" s="13" t="s">
        <v>38</v>
      </c>
      <c r="AX255" s="13" t="s">
        <v>85</v>
      </c>
      <c r="AY255" s="234" t="s">
        <v>125</v>
      </c>
    </row>
    <row r="256" s="2" customFormat="1" ht="16.5" customHeight="1">
      <c r="A256" s="39"/>
      <c r="B256" s="40"/>
      <c r="C256" s="238" t="s">
        <v>392</v>
      </c>
      <c r="D256" s="238" t="s">
        <v>160</v>
      </c>
      <c r="E256" s="239" t="s">
        <v>393</v>
      </c>
      <c r="F256" s="240" t="s">
        <v>394</v>
      </c>
      <c r="G256" s="241" t="s">
        <v>163</v>
      </c>
      <c r="H256" s="242">
        <v>298</v>
      </c>
      <c r="I256" s="243"/>
      <c r="J256" s="244">
        <f>ROUND(I256*H256,2)</f>
        <v>0</v>
      </c>
      <c r="K256" s="240" t="s">
        <v>164</v>
      </c>
      <c r="L256" s="45"/>
      <c r="M256" s="245" t="s">
        <v>21</v>
      </c>
      <c r="N256" s="246" t="s">
        <v>48</v>
      </c>
      <c r="O256" s="85"/>
      <c r="P256" s="215">
        <f>O256*H256</f>
        <v>0</v>
      </c>
      <c r="Q256" s="215">
        <v>0</v>
      </c>
      <c r="R256" s="215">
        <f>Q256*H256</f>
        <v>0</v>
      </c>
      <c r="S256" s="215">
        <v>0</v>
      </c>
      <c r="T256" s="216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17" t="s">
        <v>165</v>
      </c>
      <c r="AT256" s="217" t="s">
        <v>160</v>
      </c>
      <c r="AU256" s="217" t="s">
        <v>87</v>
      </c>
      <c r="AY256" s="18" t="s">
        <v>125</v>
      </c>
      <c r="BE256" s="218">
        <f>IF(N256="základní",J256,0)</f>
        <v>0</v>
      </c>
      <c r="BF256" s="218">
        <f>IF(N256="snížená",J256,0)</f>
        <v>0</v>
      </c>
      <c r="BG256" s="218">
        <f>IF(N256="zákl. přenesená",J256,0)</f>
        <v>0</v>
      </c>
      <c r="BH256" s="218">
        <f>IF(N256="sníž. přenesená",J256,0)</f>
        <v>0</v>
      </c>
      <c r="BI256" s="218">
        <f>IF(N256="nulová",J256,0)</f>
        <v>0</v>
      </c>
      <c r="BJ256" s="18" t="s">
        <v>85</v>
      </c>
      <c r="BK256" s="218">
        <f>ROUND(I256*H256,2)</f>
        <v>0</v>
      </c>
      <c r="BL256" s="18" t="s">
        <v>165</v>
      </c>
      <c r="BM256" s="217" t="s">
        <v>395</v>
      </c>
    </row>
    <row r="257" s="2" customFormat="1">
      <c r="A257" s="39"/>
      <c r="B257" s="40"/>
      <c r="C257" s="41"/>
      <c r="D257" s="247" t="s">
        <v>167</v>
      </c>
      <c r="E257" s="41"/>
      <c r="F257" s="248" t="s">
        <v>396</v>
      </c>
      <c r="G257" s="41"/>
      <c r="H257" s="41"/>
      <c r="I257" s="221"/>
      <c r="J257" s="41"/>
      <c r="K257" s="41"/>
      <c r="L257" s="45"/>
      <c r="M257" s="222"/>
      <c r="N257" s="223"/>
      <c r="O257" s="85"/>
      <c r="P257" s="85"/>
      <c r="Q257" s="85"/>
      <c r="R257" s="85"/>
      <c r="S257" s="85"/>
      <c r="T257" s="86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T257" s="18" t="s">
        <v>167</v>
      </c>
      <c r="AU257" s="18" t="s">
        <v>87</v>
      </c>
    </row>
    <row r="258" s="13" customFormat="1">
      <c r="A258" s="13"/>
      <c r="B258" s="224"/>
      <c r="C258" s="225"/>
      <c r="D258" s="219" t="s">
        <v>135</v>
      </c>
      <c r="E258" s="226" t="s">
        <v>21</v>
      </c>
      <c r="F258" s="227" t="s">
        <v>391</v>
      </c>
      <c r="G258" s="225"/>
      <c r="H258" s="228">
        <v>298</v>
      </c>
      <c r="I258" s="229"/>
      <c r="J258" s="225"/>
      <c r="K258" s="225"/>
      <c r="L258" s="230"/>
      <c r="M258" s="231"/>
      <c r="N258" s="232"/>
      <c r="O258" s="232"/>
      <c r="P258" s="232"/>
      <c r="Q258" s="232"/>
      <c r="R258" s="232"/>
      <c r="S258" s="232"/>
      <c r="T258" s="23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4" t="s">
        <v>135</v>
      </c>
      <c r="AU258" s="234" t="s">
        <v>87</v>
      </c>
      <c r="AV258" s="13" t="s">
        <v>87</v>
      </c>
      <c r="AW258" s="13" t="s">
        <v>38</v>
      </c>
      <c r="AX258" s="13" t="s">
        <v>85</v>
      </c>
      <c r="AY258" s="234" t="s">
        <v>125</v>
      </c>
    </row>
    <row r="259" s="2" customFormat="1" ht="24.15" customHeight="1">
      <c r="A259" s="39"/>
      <c r="B259" s="40"/>
      <c r="C259" s="238" t="s">
        <v>397</v>
      </c>
      <c r="D259" s="238" t="s">
        <v>160</v>
      </c>
      <c r="E259" s="239" t="s">
        <v>398</v>
      </c>
      <c r="F259" s="240" t="s">
        <v>399</v>
      </c>
      <c r="G259" s="241" t="s">
        <v>163</v>
      </c>
      <c r="H259" s="242">
        <v>298</v>
      </c>
      <c r="I259" s="243"/>
      <c r="J259" s="244">
        <f>ROUND(I259*H259,2)</f>
        <v>0</v>
      </c>
      <c r="K259" s="240" t="s">
        <v>164</v>
      </c>
      <c r="L259" s="45"/>
      <c r="M259" s="245" t="s">
        <v>21</v>
      </c>
      <c r="N259" s="246" t="s">
        <v>48</v>
      </c>
      <c r="O259" s="85"/>
      <c r="P259" s="215">
        <f>O259*H259</f>
        <v>0</v>
      </c>
      <c r="Q259" s="215">
        <v>0</v>
      </c>
      <c r="R259" s="215">
        <f>Q259*H259</f>
        <v>0</v>
      </c>
      <c r="S259" s="215">
        <v>0</v>
      </c>
      <c r="T259" s="216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17" t="s">
        <v>165</v>
      </c>
      <c r="AT259" s="217" t="s">
        <v>160</v>
      </c>
      <c r="AU259" s="217" t="s">
        <v>87</v>
      </c>
      <c r="AY259" s="18" t="s">
        <v>125</v>
      </c>
      <c r="BE259" s="218">
        <f>IF(N259="základní",J259,0)</f>
        <v>0</v>
      </c>
      <c r="BF259" s="218">
        <f>IF(N259="snížená",J259,0)</f>
        <v>0</v>
      </c>
      <c r="BG259" s="218">
        <f>IF(N259="zákl. přenesená",J259,0)</f>
        <v>0</v>
      </c>
      <c r="BH259" s="218">
        <f>IF(N259="sníž. přenesená",J259,0)</f>
        <v>0</v>
      </c>
      <c r="BI259" s="218">
        <f>IF(N259="nulová",J259,0)</f>
        <v>0</v>
      </c>
      <c r="BJ259" s="18" t="s">
        <v>85</v>
      </c>
      <c r="BK259" s="218">
        <f>ROUND(I259*H259,2)</f>
        <v>0</v>
      </c>
      <c r="BL259" s="18" t="s">
        <v>165</v>
      </c>
      <c r="BM259" s="217" t="s">
        <v>400</v>
      </c>
    </row>
    <row r="260" s="2" customFormat="1">
      <c r="A260" s="39"/>
      <c r="B260" s="40"/>
      <c r="C260" s="41"/>
      <c r="D260" s="247" t="s">
        <v>167</v>
      </c>
      <c r="E260" s="41"/>
      <c r="F260" s="248" t="s">
        <v>401</v>
      </c>
      <c r="G260" s="41"/>
      <c r="H260" s="41"/>
      <c r="I260" s="221"/>
      <c r="J260" s="41"/>
      <c r="K260" s="41"/>
      <c r="L260" s="45"/>
      <c r="M260" s="222"/>
      <c r="N260" s="223"/>
      <c r="O260" s="85"/>
      <c r="P260" s="85"/>
      <c r="Q260" s="85"/>
      <c r="R260" s="85"/>
      <c r="S260" s="85"/>
      <c r="T260" s="86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18" t="s">
        <v>167</v>
      </c>
      <c r="AU260" s="18" t="s">
        <v>87</v>
      </c>
    </row>
    <row r="261" s="13" customFormat="1">
      <c r="A261" s="13"/>
      <c r="B261" s="224"/>
      <c r="C261" s="225"/>
      <c r="D261" s="219" t="s">
        <v>135</v>
      </c>
      <c r="E261" s="226" t="s">
        <v>21</v>
      </c>
      <c r="F261" s="227" t="s">
        <v>391</v>
      </c>
      <c r="G261" s="225"/>
      <c r="H261" s="228">
        <v>298</v>
      </c>
      <c r="I261" s="229"/>
      <c r="J261" s="225"/>
      <c r="K261" s="225"/>
      <c r="L261" s="230"/>
      <c r="M261" s="231"/>
      <c r="N261" s="232"/>
      <c r="O261" s="232"/>
      <c r="P261" s="232"/>
      <c r="Q261" s="232"/>
      <c r="R261" s="232"/>
      <c r="S261" s="232"/>
      <c r="T261" s="23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4" t="s">
        <v>135</v>
      </c>
      <c r="AU261" s="234" t="s">
        <v>87</v>
      </c>
      <c r="AV261" s="13" t="s">
        <v>87</v>
      </c>
      <c r="AW261" s="13" t="s">
        <v>38</v>
      </c>
      <c r="AX261" s="13" t="s">
        <v>85</v>
      </c>
      <c r="AY261" s="234" t="s">
        <v>125</v>
      </c>
    </row>
    <row r="262" s="2" customFormat="1" ht="24.15" customHeight="1">
      <c r="A262" s="39"/>
      <c r="B262" s="40"/>
      <c r="C262" s="238" t="s">
        <v>402</v>
      </c>
      <c r="D262" s="238" t="s">
        <v>160</v>
      </c>
      <c r="E262" s="239" t="s">
        <v>403</v>
      </c>
      <c r="F262" s="240" t="s">
        <v>404</v>
      </c>
      <c r="G262" s="241" t="s">
        <v>163</v>
      </c>
      <c r="H262" s="242">
        <v>298</v>
      </c>
      <c r="I262" s="243"/>
      <c r="J262" s="244">
        <f>ROUND(I262*H262,2)</f>
        <v>0</v>
      </c>
      <c r="K262" s="240" t="s">
        <v>164</v>
      </c>
      <c r="L262" s="45"/>
      <c r="M262" s="245" t="s">
        <v>21</v>
      </c>
      <c r="N262" s="246" t="s">
        <v>48</v>
      </c>
      <c r="O262" s="85"/>
      <c r="P262" s="215">
        <f>O262*H262</f>
        <v>0</v>
      </c>
      <c r="Q262" s="215">
        <v>0</v>
      </c>
      <c r="R262" s="215">
        <f>Q262*H262</f>
        <v>0</v>
      </c>
      <c r="S262" s="215">
        <v>0</v>
      </c>
      <c r="T262" s="216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17" t="s">
        <v>165</v>
      </c>
      <c r="AT262" s="217" t="s">
        <v>160</v>
      </c>
      <c r="AU262" s="217" t="s">
        <v>87</v>
      </c>
      <c r="AY262" s="18" t="s">
        <v>125</v>
      </c>
      <c r="BE262" s="218">
        <f>IF(N262="základní",J262,0)</f>
        <v>0</v>
      </c>
      <c r="BF262" s="218">
        <f>IF(N262="snížená",J262,0)</f>
        <v>0</v>
      </c>
      <c r="BG262" s="218">
        <f>IF(N262="zákl. přenesená",J262,0)</f>
        <v>0</v>
      </c>
      <c r="BH262" s="218">
        <f>IF(N262="sníž. přenesená",J262,0)</f>
        <v>0</v>
      </c>
      <c r="BI262" s="218">
        <f>IF(N262="nulová",J262,0)</f>
        <v>0</v>
      </c>
      <c r="BJ262" s="18" t="s">
        <v>85</v>
      </c>
      <c r="BK262" s="218">
        <f>ROUND(I262*H262,2)</f>
        <v>0</v>
      </c>
      <c r="BL262" s="18" t="s">
        <v>165</v>
      </c>
      <c r="BM262" s="217" t="s">
        <v>405</v>
      </c>
    </row>
    <row r="263" s="2" customFormat="1">
      <c r="A263" s="39"/>
      <c r="B263" s="40"/>
      <c r="C263" s="41"/>
      <c r="D263" s="247" t="s">
        <v>167</v>
      </c>
      <c r="E263" s="41"/>
      <c r="F263" s="248" t="s">
        <v>406</v>
      </c>
      <c r="G263" s="41"/>
      <c r="H263" s="41"/>
      <c r="I263" s="221"/>
      <c r="J263" s="41"/>
      <c r="K263" s="41"/>
      <c r="L263" s="45"/>
      <c r="M263" s="222"/>
      <c r="N263" s="223"/>
      <c r="O263" s="85"/>
      <c r="P263" s="85"/>
      <c r="Q263" s="85"/>
      <c r="R263" s="85"/>
      <c r="S263" s="85"/>
      <c r="T263" s="86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18" t="s">
        <v>167</v>
      </c>
      <c r="AU263" s="18" t="s">
        <v>87</v>
      </c>
    </row>
    <row r="264" s="13" customFormat="1">
      <c r="A264" s="13"/>
      <c r="B264" s="224"/>
      <c r="C264" s="225"/>
      <c r="D264" s="219" t="s">
        <v>135</v>
      </c>
      <c r="E264" s="226" t="s">
        <v>21</v>
      </c>
      <c r="F264" s="227" t="s">
        <v>391</v>
      </c>
      <c r="G264" s="225"/>
      <c r="H264" s="228">
        <v>298</v>
      </c>
      <c r="I264" s="229"/>
      <c r="J264" s="225"/>
      <c r="K264" s="225"/>
      <c r="L264" s="230"/>
      <c r="M264" s="231"/>
      <c r="N264" s="232"/>
      <c r="O264" s="232"/>
      <c r="P264" s="232"/>
      <c r="Q264" s="232"/>
      <c r="R264" s="232"/>
      <c r="S264" s="232"/>
      <c r="T264" s="23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4" t="s">
        <v>135</v>
      </c>
      <c r="AU264" s="234" t="s">
        <v>87</v>
      </c>
      <c r="AV264" s="13" t="s">
        <v>87</v>
      </c>
      <c r="AW264" s="13" t="s">
        <v>38</v>
      </c>
      <c r="AX264" s="13" t="s">
        <v>85</v>
      </c>
      <c r="AY264" s="234" t="s">
        <v>125</v>
      </c>
    </row>
    <row r="265" s="2" customFormat="1" ht="33" customHeight="1">
      <c r="A265" s="39"/>
      <c r="B265" s="40"/>
      <c r="C265" s="238" t="s">
        <v>407</v>
      </c>
      <c r="D265" s="238" t="s">
        <v>160</v>
      </c>
      <c r="E265" s="239" t="s">
        <v>408</v>
      </c>
      <c r="F265" s="240" t="s">
        <v>409</v>
      </c>
      <c r="G265" s="241" t="s">
        <v>163</v>
      </c>
      <c r="H265" s="242">
        <v>7.8479999999999999</v>
      </c>
      <c r="I265" s="243"/>
      <c r="J265" s="244">
        <f>ROUND(I265*H265,2)</f>
        <v>0</v>
      </c>
      <c r="K265" s="240" t="s">
        <v>21</v>
      </c>
      <c r="L265" s="45"/>
      <c r="M265" s="245" t="s">
        <v>21</v>
      </c>
      <c r="N265" s="246" t="s">
        <v>48</v>
      </c>
      <c r="O265" s="85"/>
      <c r="P265" s="215">
        <f>O265*H265</f>
        <v>0</v>
      </c>
      <c r="Q265" s="215">
        <v>0.19536000000000001</v>
      </c>
      <c r="R265" s="215">
        <f>Q265*H265</f>
        <v>1.5331852800000001</v>
      </c>
      <c r="S265" s="215">
        <v>0</v>
      </c>
      <c r="T265" s="216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17" t="s">
        <v>165</v>
      </c>
      <c r="AT265" s="217" t="s">
        <v>160</v>
      </c>
      <c r="AU265" s="217" t="s">
        <v>87</v>
      </c>
      <c r="AY265" s="18" t="s">
        <v>125</v>
      </c>
      <c r="BE265" s="218">
        <f>IF(N265="základní",J265,0)</f>
        <v>0</v>
      </c>
      <c r="BF265" s="218">
        <f>IF(N265="snížená",J265,0)</f>
        <v>0</v>
      </c>
      <c r="BG265" s="218">
        <f>IF(N265="zákl. přenesená",J265,0)</f>
        <v>0</v>
      </c>
      <c r="BH265" s="218">
        <f>IF(N265="sníž. přenesená",J265,0)</f>
        <v>0</v>
      </c>
      <c r="BI265" s="218">
        <f>IF(N265="nulová",J265,0)</f>
        <v>0</v>
      </c>
      <c r="BJ265" s="18" t="s">
        <v>85</v>
      </c>
      <c r="BK265" s="218">
        <f>ROUND(I265*H265,2)</f>
        <v>0</v>
      </c>
      <c r="BL265" s="18" t="s">
        <v>165</v>
      </c>
      <c r="BM265" s="217" t="s">
        <v>410</v>
      </c>
    </row>
    <row r="266" s="2" customFormat="1">
      <c r="A266" s="39"/>
      <c r="B266" s="40"/>
      <c r="C266" s="41"/>
      <c r="D266" s="219" t="s">
        <v>133</v>
      </c>
      <c r="E266" s="41"/>
      <c r="F266" s="220" t="s">
        <v>411</v>
      </c>
      <c r="G266" s="41"/>
      <c r="H266" s="41"/>
      <c r="I266" s="221"/>
      <c r="J266" s="41"/>
      <c r="K266" s="41"/>
      <c r="L266" s="45"/>
      <c r="M266" s="222"/>
      <c r="N266" s="223"/>
      <c r="O266" s="85"/>
      <c r="P266" s="85"/>
      <c r="Q266" s="85"/>
      <c r="R266" s="85"/>
      <c r="S266" s="85"/>
      <c r="T266" s="86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133</v>
      </c>
      <c r="AU266" s="18" t="s">
        <v>87</v>
      </c>
    </row>
    <row r="267" s="13" customFormat="1">
      <c r="A267" s="13"/>
      <c r="B267" s="224"/>
      <c r="C267" s="225"/>
      <c r="D267" s="219" t="s">
        <v>135</v>
      </c>
      <c r="E267" s="226" t="s">
        <v>21</v>
      </c>
      <c r="F267" s="227" t="s">
        <v>412</v>
      </c>
      <c r="G267" s="225"/>
      <c r="H267" s="228">
        <v>7.8479999999999999</v>
      </c>
      <c r="I267" s="229"/>
      <c r="J267" s="225"/>
      <c r="K267" s="225"/>
      <c r="L267" s="230"/>
      <c r="M267" s="231"/>
      <c r="N267" s="232"/>
      <c r="O267" s="232"/>
      <c r="P267" s="232"/>
      <c r="Q267" s="232"/>
      <c r="R267" s="232"/>
      <c r="S267" s="232"/>
      <c r="T267" s="23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4" t="s">
        <v>135</v>
      </c>
      <c r="AU267" s="234" t="s">
        <v>87</v>
      </c>
      <c r="AV267" s="13" t="s">
        <v>87</v>
      </c>
      <c r="AW267" s="13" t="s">
        <v>38</v>
      </c>
      <c r="AX267" s="13" t="s">
        <v>85</v>
      </c>
      <c r="AY267" s="234" t="s">
        <v>125</v>
      </c>
    </row>
    <row r="268" s="2" customFormat="1" ht="16.5" customHeight="1">
      <c r="A268" s="39"/>
      <c r="B268" s="40"/>
      <c r="C268" s="205" t="s">
        <v>413</v>
      </c>
      <c r="D268" s="205" t="s">
        <v>122</v>
      </c>
      <c r="E268" s="206" t="s">
        <v>414</v>
      </c>
      <c r="F268" s="207" t="s">
        <v>415</v>
      </c>
      <c r="G268" s="208" t="s">
        <v>163</v>
      </c>
      <c r="H268" s="209">
        <v>8.0050000000000008</v>
      </c>
      <c r="I268" s="210"/>
      <c r="J268" s="211">
        <f>ROUND(I268*H268,2)</f>
        <v>0</v>
      </c>
      <c r="K268" s="207" t="s">
        <v>164</v>
      </c>
      <c r="L268" s="212"/>
      <c r="M268" s="213" t="s">
        <v>21</v>
      </c>
      <c r="N268" s="214" t="s">
        <v>48</v>
      </c>
      <c r="O268" s="85"/>
      <c r="P268" s="215">
        <f>O268*H268</f>
        <v>0</v>
      </c>
      <c r="Q268" s="215">
        <v>0.222</v>
      </c>
      <c r="R268" s="215">
        <f>Q268*H268</f>
        <v>1.7771100000000002</v>
      </c>
      <c r="S268" s="215">
        <v>0</v>
      </c>
      <c r="T268" s="216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17" t="s">
        <v>210</v>
      </c>
      <c r="AT268" s="217" t="s">
        <v>122</v>
      </c>
      <c r="AU268" s="217" t="s">
        <v>87</v>
      </c>
      <c r="AY268" s="18" t="s">
        <v>125</v>
      </c>
      <c r="BE268" s="218">
        <f>IF(N268="základní",J268,0)</f>
        <v>0</v>
      </c>
      <c r="BF268" s="218">
        <f>IF(N268="snížená",J268,0)</f>
        <v>0</v>
      </c>
      <c r="BG268" s="218">
        <f>IF(N268="zákl. přenesená",J268,0)</f>
        <v>0</v>
      </c>
      <c r="BH268" s="218">
        <f>IF(N268="sníž. přenesená",J268,0)</f>
        <v>0</v>
      </c>
      <c r="BI268" s="218">
        <f>IF(N268="nulová",J268,0)</f>
        <v>0</v>
      </c>
      <c r="BJ268" s="18" t="s">
        <v>85</v>
      </c>
      <c r="BK268" s="218">
        <f>ROUND(I268*H268,2)</f>
        <v>0</v>
      </c>
      <c r="BL268" s="18" t="s">
        <v>165</v>
      </c>
      <c r="BM268" s="217" t="s">
        <v>416</v>
      </c>
    </row>
    <row r="269" s="2" customFormat="1">
      <c r="A269" s="39"/>
      <c r="B269" s="40"/>
      <c r="C269" s="41"/>
      <c r="D269" s="219" t="s">
        <v>133</v>
      </c>
      <c r="E269" s="41"/>
      <c r="F269" s="220" t="s">
        <v>417</v>
      </c>
      <c r="G269" s="41"/>
      <c r="H269" s="41"/>
      <c r="I269" s="221"/>
      <c r="J269" s="41"/>
      <c r="K269" s="41"/>
      <c r="L269" s="45"/>
      <c r="M269" s="222"/>
      <c r="N269" s="223"/>
      <c r="O269" s="85"/>
      <c r="P269" s="85"/>
      <c r="Q269" s="85"/>
      <c r="R269" s="85"/>
      <c r="S269" s="85"/>
      <c r="T269" s="86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T269" s="18" t="s">
        <v>133</v>
      </c>
      <c r="AU269" s="18" t="s">
        <v>87</v>
      </c>
    </row>
    <row r="270" s="13" customFormat="1">
      <c r="A270" s="13"/>
      <c r="B270" s="224"/>
      <c r="C270" s="225"/>
      <c r="D270" s="219" t="s">
        <v>135</v>
      </c>
      <c r="E270" s="225"/>
      <c r="F270" s="227" t="s">
        <v>418</v>
      </c>
      <c r="G270" s="225"/>
      <c r="H270" s="228">
        <v>8.0050000000000008</v>
      </c>
      <c r="I270" s="229"/>
      <c r="J270" s="225"/>
      <c r="K270" s="225"/>
      <c r="L270" s="230"/>
      <c r="M270" s="231"/>
      <c r="N270" s="232"/>
      <c r="O270" s="232"/>
      <c r="P270" s="232"/>
      <c r="Q270" s="232"/>
      <c r="R270" s="232"/>
      <c r="S270" s="232"/>
      <c r="T270" s="23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4" t="s">
        <v>135</v>
      </c>
      <c r="AU270" s="234" t="s">
        <v>87</v>
      </c>
      <c r="AV270" s="13" t="s">
        <v>87</v>
      </c>
      <c r="AW270" s="13" t="s">
        <v>4</v>
      </c>
      <c r="AX270" s="13" t="s">
        <v>85</v>
      </c>
      <c r="AY270" s="234" t="s">
        <v>125</v>
      </c>
    </row>
    <row r="271" s="2" customFormat="1" ht="24.15" customHeight="1">
      <c r="A271" s="39"/>
      <c r="B271" s="40"/>
      <c r="C271" s="238" t="s">
        <v>419</v>
      </c>
      <c r="D271" s="238" t="s">
        <v>160</v>
      </c>
      <c r="E271" s="239" t="s">
        <v>420</v>
      </c>
      <c r="F271" s="240" t="s">
        <v>421</v>
      </c>
      <c r="G271" s="241" t="s">
        <v>163</v>
      </c>
      <c r="H271" s="242">
        <v>7.8479999999999999</v>
      </c>
      <c r="I271" s="243"/>
      <c r="J271" s="244">
        <f>ROUND(I271*H271,2)</f>
        <v>0</v>
      </c>
      <c r="K271" s="240" t="s">
        <v>164</v>
      </c>
      <c r="L271" s="45"/>
      <c r="M271" s="245" t="s">
        <v>21</v>
      </c>
      <c r="N271" s="246" t="s">
        <v>48</v>
      </c>
      <c r="O271" s="85"/>
      <c r="P271" s="215">
        <f>O271*H271</f>
        <v>0</v>
      </c>
      <c r="Q271" s="215">
        <v>0.053719999999999997</v>
      </c>
      <c r="R271" s="215">
        <f>Q271*H271</f>
        <v>0.42159455999999995</v>
      </c>
      <c r="S271" s="215">
        <v>0</v>
      </c>
      <c r="T271" s="216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17" t="s">
        <v>165</v>
      </c>
      <c r="AT271" s="217" t="s">
        <v>160</v>
      </c>
      <c r="AU271" s="217" t="s">
        <v>87</v>
      </c>
      <c r="AY271" s="18" t="s">
        <v>125</v>
      </c>
      <c r="BE271" s="218">
        <f>IF(N271="základní",J271,0)</f>
        <v>0</v>
      </c>
      <c r="BF271" s="218">
        <f>IF(N271="snížená",J271,0)</f>
        <v>0</v>
      </c>
      <c r="BG271" s="218">
        <f>IF(N271="zákl. přenesená",J271,0)</f>
        <v>0</v>
      </c>
      <c r="BH271" s="218">
        <f>IF(N271="sníž. přenesená",J271,0)</f>
        <v>0</v>
      </c>
      <c r="BI271" s="218">
        <f>IF(N271="nulová",J271,0)</f>
        <v>0</v>
      </c>
      <c r="BJ271" s="18" t="s">
        <v>85</v>
      </c>
      <c r="BK271" s="218">
        <f>ROUND(I271*H271,2)</f>
        <v>0</v>
      </c>
      <c r="BL271" s="18" t="s">
        <v>165</v>
      </c>
      <c r="BM271" s="217" t="s">
        <v>422</v>
      </c>
    </row>
    <row r="272" s="2" customFormat="1">
      <c r="A272" s="39"/>
      <c r="B272" s="40"/>
      <c r="C272" s="41"/>
      <c r="D272" s="247" t="s">
        <v>167</v>
      </c>
      <c r="E272" s="41"/>
      <c r="F272" s="248" t="s">
        <v>423</v>
      </c>
      <c r="G272" s="41"/>
      <c r="H272" s="41"/>
      <c r="I272" s="221"/>
      <c r="J272" s="41"/>
      <c r="K272" s="41"/>
      <c r="L272" s="45"/>
      <c r="M272" s="222"/>
      <c r="N272" s="223"/>
      <c r="O272" s="85"/>
      <c r="P272" s="85"/>
      <c r="Q272" s="85"/>
      <c r="R272" s="85"/>
      <c r="S272" s="85"/>
      <c r="T272" s="86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18" t="s">
        <v>167</v>
      </c>
      <c r="AU272" s="18" t="s">
        <v>87</v>
      </c>
    </row>
    <row r="273" s="2" customFormat="1">
      <c r="A273" s="39"/>
      <c r="B273" s="40"/>
      <c r="C273" s="41"/>
      <c r="D273" s="219" t="s">
        <v>133</v>
      </c>
      <c r="E273" s="41"/>
      <c r="F273" s="220" t="s">
        <v>424</v>
      </c>
      <c r="G273" s="41"/>
      <c r="H273" s="41"/>
      <c r="I273" s="221"/>
      <c r="J273" s="41"/>
      <c r="K273" s="41"/>
      <c r="L273" s="45"/>
      <c r="M273" s="222"/>
      <c r="N273" s="223"/>
      <c r="O273" s="85"/>
      <c r="P273" s="85"/>
      <c r="Q273" s="85"/>
      <c r="R273" s="85"/>
      <c r="S273" s="85"/>
      <c r="T273" s="86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T273" s="18" t="s">
        <v>133</v>
      </c>
      <c r="AU273" s="18" t="s">
        <v>87</v>
      </c>
    </row>
    <row r="274" s="13" customFormat="1">
      <c r="A274" s="13"/>
      <c r="B274" s="224"/>
      <c r="C274" s="225"/>
      <c r="D274" s="219" t="s">
        <v>135</v>
      </c>
      <c r="E274" s="226" t="s">
        <v>21</v>
      </c>
      <c r="F274" s="227" t="s">
        <v>412</v>
      </c>
      <c r="G274" s="225"/>
      <c r="H274" s="228">
        <v>7.8479999999999999</v>
      </c>
      <c r="I274" s="229"/>
      <c r="J274" s="225"/>
      <c r="K274" s="225"/>
      <c r="L274" s="230"/>
      <c r="M274" s="231"/>
      <c r="N274" s="232"/>
      <c r="O274" s="232"/>
      <c r="P274" s="232"/>
      <c r="Q274" s="232"/>
      <c r="R274" s="232"/>
      <c r="S274" s="232"/>
      <c r="T274" s="23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4" t="s">
        <v>135</v>
      </c>
      <c r="AU274" s="234" t="s">
        <v>87</v>
      </c>
      <c r="AV274" s="13" t="s">
        <v>87</v>
      </c>
      <c r="AW274" s="13" t="s">
        <v>38</v>
      </c>
      <c r="AX274" s="13" t="s">
        <v>85</v>
      </c>
      <c r="AY274" s="234" t="s">
        <v>125</v>
      </c>
    </row>
    <row r="275" s="12" customFormat="1" ht="22.8" customHeight="1">
      <c r="A275" s="12"/>
      <c r="B275" s="189"/>
      <c r="C275" s="190"/>
      <c r="D275" s="191" t="s">
        <v>76</v>
      </c>
      <c r="E275" s="203" t="s">
        <v>210</v>
      </c>
      <c r="F275" s="203" t="s">
        <v>425</v>
      </c>
      <c r="G275" s="190"/>
      <c r="H275" s="190"/>
      <c r="I275" s="193"/>
      <c r="J275" s="204">
        <f>BK275</f>
        <v>0</v>
      </c>
      <c r="K275" s="190"/>
      <c r="L275" s="195"/>
      <c r="M275" s="196"/>
      <c r="N275" s="197"/>
      <c r="O275" s="197"/>
      <c r="P275" s="198">
        <f>SUM(P276:P398)</f>
        <v>0</v>
      </c>
      <c r="Q275" s="197"/>
      <c r="R275" s="198">
        <f>SUM(R276:R398)</f>
        <v>1.2105017499999999</v>
      </c>
      <c r="S275" s="197"/>
      <c r="T275" s="199">
        <f>SUM(T276:T398)</f>
        <v>0</v>
      </c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R275" s="200" t="s">
        <v>85</v>
      </c>
      <c r="AT275" s="201" t="s">
        <v>76</v>
      </c>
      <c r="AU275" s="201" t="s">
        <v>85</v>
      </c>
      <c r="AY275" s="200" t="s">
        <v>125</v>
      </c>
      <c r="BK275" s="202">
        <f>SUM(BK276:BK398)</f>
        <v>0</v>
      </c>
    </row>
    <row r="276" s="2" customFormat="1" ht="21.75" customHeight="1">
      <c r="A276" s="39"/>
      <c r="B276" s="40"/>
      <c r="C276" s="238" t="s">
        <v>426</v>
      </c>
      <c r="D276" s="238" t="s">
        <v>160</v>
      </c>
      <c r="E276" s="239" t="s">
        <v>427</v>
      </c>
      <c r="F276" s="240" t="s">
        <v>428</v>
      </c>
      <c r="G276" s="241" t="s">
        <v>429</v>
      </c>
      <c r="H276" s="242">
        <v>34.850000000000001</v>
      </c>
      <c r="I276" s="243"/>
      <c r="J276" s="244">
        <f>ROUND(I276*H276,2)</f>
        <v>0</v>
      </c>
      <c r="K276" s="240" t="s">
        <v>164</v>
      </c>
      <c r="L276" s="45"/>
      <c r="M276" s="245" t="s">
        <v>21</v>
      </c>
      <c r="N276" s="246" t="s">
        <v>48</v>
      </c>
      <c r="O276" s="85"/>
      <c r="P276" s="215">
        <f>O276*H276</f>
        <v>0</v>
      </c>
      <c r="Q276" s="215">
        <v>0</v>
      </c>
      <c r="R276" s="215">
        <f>Q276*H276</f>
        <v>0</v>
      </c>
      <c r="S276" s="215">
        <v>0</v>
      </c>
      <c r="T276" s="216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17" t="s">
        <v>165</v>
      </c>
      <c r="AT276" s="217" t="s">
        <v>160</v>
      </c>
      <c r="AU276" s="217" t="s">
        <v>87</v>
      </c>
      <c r="AY276" s="18" t="s">
        <v>125</v>
      </c>
      <c r="BE276" s="218">
        <f>IF(N276="základní",J276,0)</f>
        <v>0</v>
      </c>
      <c r="BF276" s="218">
        <f>IF(N276="snížená",J276,0)</f>
        <v>0</v>
      </c>
      <c r="BG276" s="218">
        <f>IF(N276="zákl. přenesená",J276,0)</f>
        <v>0</v>
      </c>
      <c r="BH276" s="218">
        <f>IF(N276="sníž. přenesená",J276,0)</f>
        <v>0</v>
      </c>
      <c r="BI276" s="218">
        <f>IF(N276="nulová",J276,0)</f>
        <v>0</v>
      </c>
      <c r="BJ276" s="18" t="s">
        <v>85</v>
      </c>
      <c r="BK276" s="218">
        <f>ROUND(I276*H276,2)</f>
        <v>0</v>
      </c>
      <c r="BL276" s="18" t="s">
        <v>165</v>
      </c>
      <c r="BM276" s="217" t="s">
        <v>430</v>
      </c>
    </row>
    <row r="277" s="2" customFormat="1">
      <c r="A277" s="39"/>
      <c r="B277" s="40"/>
      <c r="C277" s="41"/>
      <c r="D277" s="247" t="s">
        <v>167</v>
      </c>
      <c r="E277" s="41"/>
      <c r="F277" s="248" t="s">
        <v>431</v>
      </c>
      <c r="G277" s="41"/>
      <c r="H277" s="41"/>
      <c r="I277" s="221"/>
      <c r="J277" s="41"/>
      <c r="K277" s="41"/>
      <c r="L277" s="45"/>
      <c r="M277" s="222"/>
      <c r="N277" s="223"/>
      <c r="O277" s="85"/>
      <c r="P277" s="85"/>
      <c r="Q277" s="85"/>
      <c r="R277" s="85"/>
      <c r="S277" s="85"/>
      <c r="T277" s="86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T277" s="18" t="s">
        <v>167</v>
      </c>
      <c r="AU277" s="18" t="s">
        <v>87</v>
      </c>
    </row>
    <row r="278" s="13" customFormat="1">
      <c r="A278" s="13"/>
      <c r="B278" s="224"/>
      <c r="C278" s="225"/>
      <c r="D278" s="219" t="s">
        <v>135</v>
      </c>
      <c r="E278" s="226" t="s">
        <v>21</v>
      </c>
      <c r="F278" s="227" t="s">
        <v>432</v>
      </c>
      <c r="G278" s="225"/>
      <c r="H278" s="228">
        <v>14.949999999999999</v>
      </c>
      <c r="I278" s="229"/>
      <c r="J278" s="225"/>
      <c r="K278" s="225"/>
      <c r="L278" s="230"/>
      <c r="M278" s="231"/>
      <c r="N278" s="232"/>
      <c r="O278" s="232"/>
      <c r="P278" s="232"/>
      <c r="Q278" s="232"/>
      <c r="R278" s="232"/>
      <c r="S278" s="232"/>
      <c r="T278" s="23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4" t="s">
        <v>135</v>
      </c>
      <c r="AU278" s="234" t="s">
        <v>87</v>
      </c>
      <c r="AV278" s="13" t="s">
        <v>87</v>
      </c>
      <c r="AW278" s="13" t="s">
        <v>38</v>
      </c>
      <c r="AX278" s="13" t="s">
        <v>77</v>
      </c>
      <c r="AY278" s="234" t="s">
        <v>125</v>
      </c>
    </row>
    <row r="279" s="13" customFormat="1">
      <c r="A279" s="13"/>
      <c r="B279" s="224"/>
      <c r="C279" s="225"/>
      <c r="D279" s="219" t="s">
        <v>135</v>
      </c>
      <c r="E279" s="226" t="s">
        <v>21</v>
      </c>
      <c r="F279" s="227" t="s">
        <v>433</v>
      </c>
      <c r="G279" s="225"/>
      <c r="H279" s="228">
        <v>19.899999999999999</v>
      </c>
      <c r="I279" s="229"/>
      <c r="J279" s="225"/>
      <c r="K279" s="225"/>
      <c r="L279" s="230"/>
      <c r="M279" s="231"/>
      <c r="N279" s="232"/>
      <c r="O279" s="232"/>
      <c r="P279" s="232"/>
      <c r="Q279" s="232"/>
      <c r="R279" s="232"/>
      <c r="S279" s="232"/>
      <c r="T279" s="23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4" t="s">
        <v>135</v>
      </c>
      <c r="AU279" s="234" t="s">
        <v>87</v>
      </c>
      <c r="AV279" s="13" t="s">
        <v>87</v>
      </c>
      <c r="AW279" s="13" t="s">
        <v>38</v>
      </c>
      <c r="AX279" s="13" t="s">
        <v>77</v>
      </c>
      <c r="AY279" s="234" t="s">
        <v>125</v>
      </c>
    </row>
    <row r="280" s="15" customFormat="1">
      <c r="A280" s="15"/>
      <c r="B280" s="260"/>
      <c r="C280" s="261"/>
      <c r="D280" s="219" t="s">
        <v>135</v>
      </c>
      <c r="E280" s="262" t="s">
        <v>21</v>
      </c>
      <c r="F280" s="263" t="s">
        <v>197</v>
      </c>
      <c r="G280" s="261"/>
      <c r="H280" s="264">
        <v>34.850000000000001</v>
      </c>
      <c r="I280" s="265"/>
      <c r="J280" s="261"/>
      <c r="K280" s="261"/>
      <c r="L280" s="266"/>
      <c r="M280" s="267"/>
      <c r="N280" s="268"/>
      <c r="O280" s="268"/>
      <c r="P280" s="268"/>
      <c r="Q280" s="268"/>
      <c r="R280" s="268"/>
      <c r="S280" s="268"/>
      <c r="T280" s="269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70" t="s">
        <v>135</v>
      </c>
      <c r="AU280" s="270" t="s">
        <v>87</v>
      </c>
      <c r="AV280" s="15" t="s">
        <v>165</v>
      </c>
      <c r="AW280" s="15" t="s">
        <v>38</v>
      </c>
      <c r="AX280" s="15" t="s">
        <v>85</v>
      </c>
      <c r="AY280" s="270" t="s">
        <v>125</v>
      </c>
    </row>
    <row r="281" s="2" customFormat="1" ht="24.15" customHeight="1">
      <c r="A281" s="39"/>
      <c r="B281" s="40"/>
      <c r="C281" s="205" t="s">
        <v>434</v>
      </c>
      <c r="D281" s="205" t="s">
        <v>122</v>
      </c>
      <c r="E281" s="206" t="s">
        <v>435</v>
      </c>
      <c r="F281" s="207" t="s">
        <v>436</v>
      </c>
      <c r="G281" s="208" t="s">
        <v>429</v>
      </c>
      <c r="H281" s="209">
        <v>34.850000000000001</v>
      </c>
      <c r="I281" s="210"/>
      <c r="J281" s="211">
        <f>ROUND(I281*H281,2)</f>
        <v>0</v>
      </c>
      <c r="K281" s="207" t="s">
        <v>164</v>
      </c>
      <c r="L281" s="212"/>
      <c r="M281" s="213" t="s">
        <v>21</v>
      </c>
      <c r="N281" s="214" t="s">
        <v>48</v>
      </c>
      <c r="O281" s="85"/>
      <c r="P281" s="215">
        <f>O281*H281</f>
        <v>0</v>
      </c>
      <c r="Q281" s="215">
        <v>0.00048000000000000001</v>
      </c>
      <c r="R281" s="215">
        <f>Q281*H281</f>
        <v>0.016728</v>
      </c>
      <c r="S281" s="215">
        <v>0</v>
      </c>
      <c r="T281" s="216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17" t="s">
        <v>210</v>
      </c>
      <c r="AT281" s="217" t="s">
        <v>122</v>
      </c>
      <c r="AU281" s="217" t="s">
        <v>87</v>
      </c>
      <c r="AY281" s="18" t="s">
        <v>125</v>
      </c>
      <c r="BE281" s="218">
        <f>IF(N281="základní",J281,0)</f>
        <v>0</v>
      </c>
      <c r="BF281" s="218">
        <f>IF(N281="snížená",J281,0)</f>
        <v>0</v>
      </c>
      <c r="BG281" s="218">
        <f>IF(N281="zákl. přenesená",J281,0)</f>
        <v>0</v>
      </c>
      <c r="BH281" s="218">
        <f>IF(N281="sníž. přenesená",J281,0)</f>
        <v>0</v>
      </c>
      <c r="BI281" s="218">
        <f>IF(N281="nulová",J281,0)</f>
        <v>0</v>
      </c>
      <c r="BJ281" s="18" t="s">
        <v>85</v>
      </c>
      <c r="BK281" s="218">
        <f>ROUND(I281*H281,2)</f>
        <v>0</v>
      </c>
      <c r="BL281" s="18" t="s">
        <v>165</v>
      </c>
      <c r="BM281" s="217" t="s">
        <v>437</v>
      </c>
    </row>
    <row r="282" s="2" customFormat="1" ht="16.5" customHeight="1">
      <c r="A282" s="39"/>
      <c r="B282" s="40"/>
      <c r="C282" s="238" t="s">
        <v>438</v>
      </c>
      <c r="D282" s="238" t="s">
        <v>160</v>
      </c>
      <c r="E282" s="239" t="s">
        <v>439</v>
      </c>
      <c r="F282" s="240" t="s">
        <v>440</v>
      </c>
      <c r="G282" s="241" t="s">
        <v>429</v>
      </c>
      <c r="H282" s="242">
        <v>15.199999999999999</v>
      </c>
      <c r="I282" s="243"/>
      <c r="J282" s="244">
        <f>ROUND(I282*H282,2)</f>
        <v>0</v>
      </c>
      <c r="K282" s="240" t="s">
        <v>21</v>
      </c>
      <c r="L282" s="45"/>
      <c r="M282" s="245" t="s">
        <v>21</v>
      </c>
      <c r="N282" s="246" t="s">
        <v>48</v>
      </c>
      <c r="O282" s="85"/>
      <c r="P282" s="215">
        <f>O282*H282</f>
        <v>0</v>
      </c>
      <c r="Q282" s="215">
        <v>1.0000000000000001E-05</v>
      </c>
      <c r="R282" s="215">
        <f>Q282*H282</f>
        <v>0.00015200000000000001</v>
      </c>
      <c r="S282" s="215">
        <v>0</v>
      </c>
      <c r="T282" s="216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17" t="s">
        <v>165</v>
      </c>
      <c r="AT282" s="217" t="s">
        <v>160</v>
      </c>
      <c r="AU282" s="217" t="s">
        <v>87</v>
      </c>
      <c r="AY282" s="18" t="s">
        <v>125</v>
      </c>
      <c r="BE282" s="218">
        <f>IF(N282="základní",J282,0)</f>
        <v>0</v>
      </c>
      <c r="BF282" s="218">
        <f>IF(N282="snížená",J282,0)</f>
        <v>0</v>
      </c>
      <c r="BG282" s="218">
        <f>IF(N282="zákl. přenesená",J282,0)</f>
        <v>0</v>
      </c>
      <c r="BH282" s="218">
        <f>IF(N282="sníž. přenesená",J282,0)</f>
        <v>0</v>
      </c>
      <c r="BI282" s="218">
        <f>IF(N282="nulová",J282,0)</f>
        <v>0</v>
      </c>
      <c r="BJ282" s="18" t="s">
        <v>85</v>
      </c>
      <c r="BK282" s="218">
        <f>ROUND(I282*H282,2)</f>
        <v>0</v>
      </c>
      <c r="BL282" s="18" t="s">
        <v>165</v>
      </c>
      <c r="BM282" s="217" t="s">
        <v>441</v>
      </c>
    </row>
    <row r="283" s="13" customFormat="1">
      <c r="A283" s="13"/>
      <c r="B283" s="224"/>
      <c r="C283" s="225"/>
      <c r="D283" s="219" t="s">
        <v>135</v>
      </c>
      <c r="E283" s="226" t="s">
        <v>21</v>
      </c>
      <c r="F283" s="227" t="s">
        <v>442</v>
      </c>
      <c r="G283" s="225"/>
      <c r="H283" s="228">
        <v>2.2999999999999998</v>
      </c>
      <c r="I283" s="229"/>
      <c r="J283" s="225"/>
      <c r="K283" s="225"/>
      <c r="L283" s="230"/>
      <c r="M283" s="231"/>
      <c r="N283" s="232"/>
      <c r="O283" s="232"/>
      <c r="P283" s="232"/>
      <c r="Q283" s="232"/>
      <c r="R283" s="232"/>
      <c r="S283" s="232"/>
      <c r="T283" s="23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4" t="s">
        <v>135</v>
      </c>
      <c r="AU283" s="234" t="s">
        <v>87</v>
      </c>
      <c r="AV283" s="13" t="s">
        <v>87</v>
      </c>
      <c r="AW283" s="13" t="s">
        <v>38</v>
      </c>
      <c r="AX283" s="13" t="s">
        <v>77</v>
      </c>
      <c r="AY283" s="234" t="s">
        <v>125</v>
      </c>
    </row>
    <row r="284" s="13" customFormat="1">
      <c r="A284" s="13"/>
      <c r="B284" s="224"/>
      <c r="C284" s="225"/>
      <c r="D284" s="219" t="s">
        <v>135</v>
      </c>
      <c r="E284" s="226" t="s">
        <v>21</v>
      </c>
      <c r="F284" s="227" t="s">
        <v>443</v>
      </c>
      <c r="G284" s="225"/>
      <c r="H284" s="228">
        <v>3.5</v>
      </c>
      <c r="I284" s="229"/>
      <c r="J284" s="225"/>
      <c r="K284" s="225"/>
      <c r="L284" s="230"/>
      <c r="M284" s="231"/>
      <c r="N284" s="232"/>
      <c r="O284" s="232"/>
      <c r="P284" s="232"/>
      <c r="Q284" s="232"/>
      <c r="R284" s="232"/>
      <c r="S284" s="232"/>
      <c r="T284" s="23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4" t="s">
        <v>135</v>
      </c>
      <c r="AU284" s="234" t="s">
        <v>87</v>
      </c>
      <c r="AV284" s="13" t="s">
        <v>87</v>
      </c>
      <c r="AW284" s="13" t="s">
        <v>38</v>
      </c>
      <c r="AX284" s="13" t="s">
        <v>77</v>
      </c>
      <c r="AY284" s="234" t="s">
        <v>125</v>
      </c>
    </row>
    <row r="285" s="13" customFormat="1">
      <c r="A285" s="13"/>
      <c r="B285" s="224"/>
      <c r="C285" s="225"/>
      <c r="D285" s="219" t="s">
        <v>135</v>
      </c>
      <c r="E285" s="226" t="s">
        <v>21</v>
      </c>
      <c r="F285" s="227" t="s">
        <v>444</v>
      </c>
      <c r="G285" s="225"/>
      <c r="H285" s="228">
        <v>4</v>
      </c>
      <c r="I285" s="229"/>
      <c r="J285" s="225"/>
      <c r="K285" s="225"/>
      <c r="L285" s="230"/>
      <c r="M285" s="231"/>
      <c r="N285" s="232"/>
      <c r="O285" s="232"/>
      <c r="P285" s="232"/>
      <c r="Q285" s="232"/>
      <c r="R285" s="232"/>
      <c r="S285" s="232"/>
      <c r="T285" s="23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4" t="s">
        <v>135</v>
      </c>
      <c r="AU285" s="234" t="s">
        <v>87</v>
      </c>
      <c r="AV285" s="13" t="s">
        <v>87</v>
      </c>
      <c r="AW285" s="13" t="s">
        <v>38</v>
      </c>
      <c r="AX285" s="13" t="s">
        <v>77</v>
      </c>
      <c r="AY285" s="234" t="s">
        <v>125</v>
      </c>
    </row>
    <row r="286" s="13" customFormat="1">
      <c r="A286" s="13"/>
      <c r="B286" s="224"/>
      <c r="C286" s="225"/>
      <c r="D286" s="219" t="s">
        <v>135</v>
      </c>
      <c r="E286" s="226" t="s">
        <v>21</v>
      </c>
      <c r="F286" s="227" t="s">
        <v>445</v>
      </c>
      <c r="G286" s="225"/>
      <c r="H286" s="228">
        <v>5.4000000000000004</v>
      </c>
      <c r="I286" s="229"/>
      <c r="J286" s="225"/>
      <c r="K286" s="225"/>
      <c r="L286" s="230"/>
      <c r="M286" s="231"/>
      <c r="N286" s="232"/>
      <c r="O286" s="232"/>
      <c r="P286" s="232"/>
      <c r="Q286" s="232"/>
      <c r="R286" s="232"/>
      <c r="S286" s="232"/>
      <c r="T286" s="23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4" t="s">
        <v>135</v>
      </c>
      <c r="AU286" s="234" t="s">
        <v>87</v>
      </c>
      <c r="AV286" s="13" t="s">
        <v>87</v>
      </c>
      <c r="AW286" s="13" t="s">
        <v>38</v>
      </c>
      <c r="AX286" s="13" t="s">
        <v>77</v>
      </c>
      <c r="AY286" s="234" t="s">
        <v>125</v>
      </c>
    </row>
    <row r="287" s="15" customFormat="1">
      <c r="A287" s="15"/>
      <c r="B287" s="260"/>
      <c r="C287" s="261"/>
      <c r="D287" s="219" t="s">
        <v>135</v>
      </c>
      <c r="E287" s="262" t="s">
        <v>21</v>
      </c>
      <c r="F287" s="263" t="s">
        <v>197</v>
      </c>
      <c r="G287" s="261"/>
      <c r="H287" s="264">
        <v>15.199999999999999</v>
      </c>
      <c r="I287" s="265"/>
      <c r="J287" s="261"/>
      <c r="K287" s="261"/>
      <c r="L287" s="266"/>
      <c r="M287" s="267"/>
      <c r="N287" s="268"/>
      <c r="O287" s="268"/>
      <c r="P287" s="268"/>
      <c r="Q287" s="268"/>
      <c r="R287" s="268"/>
      <c r="S287" s="268"/>
      <c r="T287" s="269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70" t="s">
        <v>135</v>
      </c>
      <c r="AU287" s="270" t="s">
        <v>87</v>
      </c>
      <c r="AV287" s="15" t="s">
        <v>165</v>
      </c>
      <c r="AW287" s="15" t="s">
        <v>38</v>
      </c>
      <c r="AX287" s="15" t="s">
        <v>85</v>
      </c>
      <c r="AY287" s="270" t="s">
        <v>125</v>
      </c>
    </row>
    <row r="288" s="2" customFormat="1" ht="16.5" customHeight="1">
      <c r="A288" s="39"/>
      <c r="B288" s="40"/>
      <c r="C288" s="205" t="s">
        <v>446</v>
      </c>
      <c r="D288" s="205" t="s">
        <v>122</v>
      </c>
      <c r="E288" s="206" t="s">
        <v>447</v>
      </c>
      <c r="F288" s="207" t="s">
        <v>448</v>
      </c>
      <c r="G288" s="208" t="s">
        <v>429</v>
      </c>
      <c r="H288" s="209">
        <v>15.428000000000001</v>
      </c>
      <c r="I288" s="210"/>
      <c r="J288" s="211">
        <f>ROUND(I288*H288,2)</f>
        <v>0</v>
      </c>
      <c r="K288" s="207" t="s">
        <v>21</v>
      </c>
      <c r="L288" s="212"/>
      <c r="M288" s="213" t="s">
        <v>21</v>
      </c>
      <c r="N288" s="214" t="s">
        <v>48</v>
      </c>
      <c r="O288" s="85"/>
      <c r="P288" s="215">
        <f>O288*H288</f>
        <v>0</v>
      </c>
      <c r="Q288" s="215">
        <v>0.0022200000000000002</v>
      </c>
      <c r="R288" s="215">
        <f>Q288*H288</f>
        <v>0.034250160000000002</v>
      </c>
      <c r="S288" s="215">
        <v>0</v>
      </c>
      <c r="T288" s="216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17" t="s">
        <v>210</v>
      </c>
      <c r="AT288" s="217" t="s">
        <v>122</v>
      </c>
      <c r="AU288" s="217" t="s">
        <v>87</v>
      </c>
      <c r="AY288" s="18" t="s">
        <v>125</v>
      </c>
      <c r="BE288" s="218">
        <f>IF(N288="základní",J288,0)</f>
        <v>0</v>
      </c>
      <c r="BF288" s="218">
        <f>IF(N288="snížená",J288,0)</f>
        <v>0</v>
      </c>
      <c r="BG288" s="218">
        <f>IF(N288="zákl. přenesená",J288,0)</f>
        <v>0</v>
      </c>
      <c r="BH288" s="218">
        <f>IF(N288="sníž. přenesená",J288,0)</f>
        <v>0</v>
      </c>
      <c r="BI288" s="218">
        <f>IF(N288="nulová",J288,0)</f>
        <v>0</v>
      </c>
      <c r="BJ288" s="18" t="s">
        <v>85</v>
      </c>
      <c r="BK288" s="218">
        <f>ROUND(I288*H288,2)</f>
        <v>0</v>
      </c>
      <c r="BL288" s="18" t="s">
        <v>165</v>
      </c>
      <c r="BM288" s="217" t="s">
        <v>449</v>
      </c>
    </row>
    <row r="289" s="13" customFormat="1">
      <c r="A289" s="13"/>
      <c r="B289" s="224"/>
      <c r="C289" s="225"/>
      <c r="D289" s="219" t="s">
        <v>135</v>
      </c>
      <c r="E289" s="225"/>
      <c r="F289" s="227" t="s">
        <v>450</v>
      </c>
      <c r="G289" s="225"/>
      <c r="H289" s="228">
        <v>15.428000000000001</v>
      </c>
      <c r="I289" s="229"/>
      <c r="J289" s="225"/>
      <c r="K289" s="225"/>
      <c r="L289" s="230"/>
      <c r="M289" s="231"/>
      <c r="N289" s="232"/>
      <c r="O289" s="232"/>
      <c r="P289" s="232"/>
      <c r="Q289" s="232"/>
      <c r="R289" s="232"/>
      <c r="S289" s="232"/>
      <c r="T289" s="23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4" t="s">
        <v>135</v>
      </c>
      <c r="AU289" s="234" t="s">
        <v>87</v>
      </c>
      <c r="AV289" s="13" t="s">
        <v>87</v>
      </c>
      <c r="AW289" s="13" t="s">
        <v>4</v>
      </c>
      <c r="AX289" s="13" t="s">
        <v>85</v>
      </c>
      <c r="AY289" s="234" t="s">
        <v>125</v>
      </c>
    </row>
    <row r="290" s="2" customFormat="1" ht="16.5" customHeight="1">
      <c r="A290" s="39"/>
      <c r="B290" s="40"/>
      <c r="C290" s="238" t="s">
        <v>451</v>
      </c>
      <c r="D290" s="238" t="s">
        <v>160</v>
      </c>
      <c r="E290" s="239" t="s">
        <v>452</v>
      </c>
      <c r="F290" s="240" t="s">
        <v>453</v>
      </c>
      <c r="G290" s="241" t="s">
        <v>429</v>
      </c>
      <c r="H290" s="242">
        <v>34.850000000000001</v>
      </c>
      <c r="I290" s="243"/>
      <c r="J290" s="244">
        <f>ROUND(I290*H290,2)</f>
        <v>0</v>
      </c>
      <c r="K290" s="240" t="s">
        <v>21</v>
      </c>
      <c r="L290" s="45"/>
      <c r="M290" s="245" t="s">
        <v>21</v>
      </c>
      <c r="N290" s="246" t="s">
        <v>48</v>
      </c>
      <c r="O290" s="85"/>
      <c r="P290" s="215">
        <f>O290*H290</f>
        <v>0</v>
      </c>
      <c r="Q290" s="215">
        <v>2.0000000000000002E-05</v>
      </c>
      <c r="R290" s="215">
        <f>Q290*H290</f>
        <v>0.00069700000000000014</v>
      </c>
      <c r="S290" s="215">
        <v>0</v>
      </c>
      <c r="T290" s="216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17" t="s">
        <v>165</v>
      </c>
      <c r="AT290" s="217" t="s">
        <v>160</v>
      </c>
      <c r="AU290" s="217" t="s">
        <v>87</v>
      </c>
      <c r="AY290" s="18" t="s">
        <v>125</v>
      </c>
      <c r="BE290" s="218">
        <f>IF(N290="základní",J290,0)</f>
        <v>0</v>
      </c>
      <c r="BF290" s="218">
        <f>IF(N290="snížená",J290,0)</f>
        <v>0</v>
      </c>
      <c r="BG290" s="218">
        <f>IF(N290="zákl. přenesená",J290,0)</f>
        <v>0</v>
      </c>
      <c r="BH290" s="218">
        <f>IF(N290="sníž. přenesená",J290,0)</f>
        <v>0</v>
      </c>
      <c r="BI290" s="218">
        <f>IF(N290="nulová",J290,0)</f>
        <v>0</v>
      </c>
      <c r="BJ290" s="18" t="s">
        <v>85</v>
      </c>
      <c r="BK290" s="218">
        <f>ROUND(I290*H290,2)</f>
        <v>0</v>
      </c>
      <c r="BL290" s="18" t="s">
        <v>165</v>
      </c>
      <c r="BM290" s="217" t="s">
        <v>454</v>
      </c>
    </row>
    <row r="291" s="13" customFormat="1">
      <c r="A291" s="13"/>
      <c r="B291" s="224"/>
      <c r="C291" s="225"/>
      <c r="D291" s="219" t="s">
        <v>135</v>
      </c>
      <c r="E291" s="226" t="s">
        <v>21</v>
      </c>
      <c r="F291" s="227" t="s">
        <v>432</v>
      </c>
      <c r="G291" s="225"/>
      <c r="H291" s="228">
        <v>14.949999999999999</v>
      </c>
      <c r="I291" s="229"/>
      <c r="J291" s="225"/>
      <c r="K291" s="225"/>
      <c r="L291" s="230"/>
      <c r="M291" s="231"/>
      <c r="N291" s="232"/>
      <c r="O291" s="232"/>
      <c r="P291" s="232"/>
      <c r="Q291" s="232"/>
      <c r="R291" s="232"/>
      <c r="S291" s="232"/>
      <c r="T291" s="23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4" t="s">
        <v>135</v>
      </c>
      <c r="AU291" s="234" t="s">
        <v>87</v>
      </c>
      <c r="AV291" s="13" t="s">
        <v>87</v>
      </c>
      <c r="AW291" s="13" t="s">
        <v>38</v>
      </c>
      <c r="AX291" s="13" t="s">
        <v>77</v>
      </c>
      <c r="AY291" s="234" t="s">
        <v>125</v>
      </c>
    </row>
    <row r="292" s="13" customFormat="1">
      <c r="A292" s="13"/>
      <c r="B292" s="224"/>
      <c r="C292" s="225"/>
      <c r="D292" s="219" t="s">
        <v>135</v>
      </c>
      <c r="E292" s="226" t="s">
        <v>21</v>
      </c>
      <c r="F292" s="227" t="s">
        <v>433</v>
      </c>
      <c r="G292" s="225"/>
      <c r="H292" s="228">
        <v>19.899999999999999</v>
      </c>
      <c r="I292" s="229"/>
      <c r="J292" s="225"/>
      <c r="K292" s="225"/>
      <c r="L292" s="230"/>
      <c r="M292" s="231"/>
      <c r="N292" s="232"/>
      <c r="O292" s="232"/>
      <c r="P292" s="232"/>
      <c r="Q292" s="232"/>
      <c r="R292" s="232"/>
      <c r="S292" s="232"/>
      <c r="T292" s="23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4" t="s">
        <v>135</v>
      </c>
      <c r="AU292" s="234" t="s">
        <v>87</v>
      </c>
      <c r="AV292" s="13" t="s">
        <v>87</v>
      </c>
      <c r="AW292" s="13" t="s">
        <v>38</v>
      </c>
      <c r="AX292" s="13" t="s">
        <v>77</v>
      </c>
      <c r="AY292" s="234" t="s">
        <v>125</v>
      </c>
    </row>
    <row r="293" s="15" customFormat="1">
      <c r="A293" s="15"/>
      <c r="B293" s="260"/>
      <c r="C293" s="261"/>
      <c r="D293" s="219" t="s">
        <v>135</v>
      </c>
      <c r="E293" s="262" t="s">
        <v>21</v>
      </c>
      <c r="F293" s="263" t="s">
        <v>197</v>
      </c>
      <c r="G293" s="261"/>
      <c r="H293" s="264">
        <v>34.850000000000001</v>
      </c>
      <c r="I293" s="265"/>
      <c r="J293" s="261"/>
      <c r="K293" s="261"/>
      <c r="L293" s="266"/>
      <c r="M293" s="267"/>
      <c r="N293" s="268"/>
      <c r="O293" s="268"/>
      <c r="P293" s="268"/>
      <c r="Q293" s="268"/>
      <c r="R293" s="268"/>
      <c r="S293" s="268"/>
      <c r="T293" s="269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T293" s="270" t="s">
        <v>135</v>
      </c>
      <c r="AU293" s="270" t="s">
        <v>87</v>
      </c>
      <c r="AV293" s="15" t="s">
        <v>165</v>
      </c>
      <c r="AW293" s="15" t="s">
        <v>38</v>
      </c>
      <c r="AX293" s="15" t="s">
        <v>85</v>
      </c>
      <c r="AY293" s="270" t="s">
        <v>125</v>
      </c>
    </row>
    <row r="294" s="2" customFormat="1" ht="16.5" customHeight="1">
      <c r="A294" s="39"/>
      <c r="B294" s="40"/>
      <c r="C294" s="205" t="s">
        <v>455</v>
      </c>
      <c r="D294" s="205" t="s">
        <v>122</v>
      </c>
      <c r="E294" s="206" t="s">
        <v>456</v>
      </c>
      <c r="F294" s="207" t="s">
        <v>457</v>
      </c>
      <c r="G294" s="208" t="s">
        <v>429</v>
      </c>
      <c r="H294" s="209">
        <v>35.372999999999998</v>
      </c>
      <c r="I294" s="210"/>
      <c r="J294" s="211">
        <f>ROUND(I294*H294,2)</f>
        <v>0</v>
      </c>
      <c r="K294" s="207" t="s">
        <v>21</v>
      </c>
      <c r="L294" s="212"/>
      <c r="M294" s="213" t="s">
        <v>21</v>
      </c>
      <c r="N294" s="214" t="s">
        <v>48</v>
      </c>
      <c r="O294" s="85"/>
      <c r="P294" s="215">
        <f>O294*H294</f>
        <v>0</v>
      </c>
      <c r="Q294" s="215">
        <v>0.0073299999999999997</v>
      </c>
      <c r="R294" s="215">
        <f>Q294*H294</f>
        <v>0.25928408999999997</v>
      </c>
      <c r="S294" s="215">
        <v>0</v>
      </c>
      <c r="T294" s="216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17" t="s">
        <v>210</v>
      </c>
      <c r="AT294" s="217" t="s">
        <v>122</v>
      </c>
      <c r="AU294" s="217" t="s">
        <v>87</v>
      </c>
      <c r="AY294" s="18" t="s">
        <v>125</v>
      </c>
      <c r="BE294" s="218">
        <f>IF(N294="základní",J294,0)</f>
        <v>0</v>
      </c>
      <c r="BF294" s="218">
        <f>IF(N294="snížená",J294,0)</f>
        <v>0</v>
      </c>
      <c r="BG294" s="218">
        <f>IF(N294="zákl. přenesená",J294,0)</f>
        <v>0</v>
      </c>
      <c r="BH294" s="218">
        <f>IF(N294="sníž. přenesená",J294,0)</f>
        <v>0</v>
      </c>
      <c r="BI294" s="218">
        <f>IF(N294="nulová",J294,0)</f>
        <v>0</v>
      </c>
      <c r="BJ294" s="18" t="s">
        <v>85</v>
      </c>
      <c r="BK294" s="218">
        <f>ROUND(I294*H294,2)</f>
        <v>0</v>
      </c>
      <c r="BL294" s="18" t="s">
        <v>165</v>
      </c>
      <c r="BM294" s="217" t="s">
        <v>458</v>
      </c>
    </row>
    <row r="295" s="13" customFormat="1">
      <c r="A295" s="13"/>
      <c r="B295" s="224"/>
      <c r="C295" s="225"/>
      <c r="D295" s="219" t="s">
        <v>135</v>
      </c>
      <c r="E295" s="225"/>
      <c r="F295" s="227" t="s">
        <v>459</v>
      </c>
      <c r="G295" s="225"/>
      <c r="H295" s="228">
        <v>35.372999999999998</v>
      </c>
      <c r="I295" s="229"/>
      <c r="J295" s="225"/>
      <c r="K295" s="225"/>
      <c r="L295" s="230"/>
      <c r="M295" s="231"/>
      <c r="N295" s="232"/>
      <c r="O295" s="232"/>
      <c r="P295" s="232"/>
      <c r="Q295" s="232"/>
      <c r="R295" s="232"/>
      <c r="S295" s="232"/>
      <c r="T295" s="23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4" t="s">
        <v>135</v>
      </c>
      <c r="AU295" s="234" t="s">
        <v>87</v>
      </c>
      <c r="AV295" s="13" t="s">
        <v>87</v>
      </c>
      <c r="AW295" s="13" t="s">
        <v>4</v>
      </c>
      <c r="AX295" s="13" t="s">
        <v>85</v>
      </c>
      <c r="AY295" s="234" t="s">
        <v>125</v>
      </c>
    </row>
    <row r="296" s="2" customFormat="1" ht="24.15" customHeight="1">
      <c r="A296" s="39"/>
      <c r="B296" s="40"/>
      <c r="C296" s="238" t="s">
        <v>460</v>
      </c>
      <c r="D296" s="238" t="s">
        <v>160</v>
      </c>
      <c r="E296" s="239" t="s">
        <v>461</v>
      </c>
      <c r="F296" s="240" t="s">
        <v>462</v>
      </c>
      <c r="G296" s="241" t="s">
        <v>130</v>
      </c>
      <c r="H296" s="242">
        <v>4</v>
      </c>
      <c r="I296" s="243"/>
      <c r="J296" s="244">
        <f>ROUND(I296*H296,2)</f>
        <v>0</v>
      </c>
      <c r="K296" s="240" t="s">
        <v>164</v>
      </c>
      <c r="L296" s="45"/>
      <c r="M296" s="245" t="s">
        <v>21</v>
      </c>
      <c r="N296" s="246" t="s">
        <v>48</v>
      </c>
      <c r="O296" s="85"/>
      <c r="P296" s="215">
        <f>O296*H296</f>
        <v>0</v>
      </c>
      <c r="Q296" s="215">
        <v>0</v>
      </c>
      <c r="R296" s="215">
        <f>Q296*H296</f>
        <v>0</v>
      </c>
      <c r="S296" s="215">
        <v>0</v>
      </c>
      <c r="T296" s="216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17" t="s">
        <v>165</v>
      </c>
      <c r="AT296" s="217" t="s">
        <v>160</v>
      </c>
      <c r="AU296" s="217" t="s">
        <v>87</v>
      </c>
      <c r="AY296" s="18" t="s">
        <v>125</v>
      </c>
      <c r="BE296" s="218">
        <f>IF(N296="základní",J296,0)</f>
        <v>0</v>
      </c>
      <c r="BF296" s="218">
        <f>IF(N296="snížená",J296,0)</f>
        <v>0</v>
      </c>
      <c r="BG296" s="218">
        <f>IF(N296="zákl. přenesená",J296,0)</f>
        <v>0</v>
      </c>
      <c r="BH296" s="218">
        <f>IF(N296="sníž. přenesená",J296,0)</f>
        <v>0</v>
      </c>
      <c r="BI296" s="218">
        <f>IF(N296="nulová",J296,0)</f>
        <v>0</v>
      </c>
      <c r="BJ296" s="18" t="s">
        <v>85</v>
      </c>
      <c r="BK296" s="218">
        <f>ROUND(I296*H296,2)</f>
        <v>0</v>
      </c>
      <c r="BL296" s="18" t="s">
        <v>165</v>
      </c>
      <c r="BM296" s="217" t="s">
        <v>463</v>
      </c>
    </row>
    <row r="297" s="2" customFormat="1">
      <c r="A297" s="39"/>
      <c r="B297" s="40"/>
      <c r="C297" s="41"/>
      <c r="D297" s="247" t="s">
        <v>167</v>
      </c>
      <c r="E297" s="41"/>
      <c r="F297" s="248" t="s">
        <v>464</v>
      </c>
      <c r="G297" s="41"/>
      <c r="H297" s="41"/>
      <c r="I297" s="221"/>
      <c r="J297" s="41"/>
      <c r="K297" s="41"/>
      <c r="L297" s="45"/>
      <c r="M297" s="222"/>
      <c r="N297" s="223"/>
      <c r="O297" s="85"/>
      <c r="P297" s="85"/>
      <c r="Q297" s="85"/>
      <c r="R297" s="85"/>
      <c r="S297" s="85"/>
      <c r="T297" s="86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T297" s="18" t="s">
        <v>167</v>
      </c>
      <c r="AU297" s="18" t="s">
        <v>87</v>
      </c>
    </row>
    <row r="298" s="13" customFormat="1">
      <c r="A298" s="13"/>
      <c r="B298" s="224"/>
      <c r="C298" s="225"/>
      <c r="D298" s="219" t="s">
        <v>135</v>
      </c>
      <c r="E298" s="226" t="s">
        <v>21</v>
      </c>
      <c r="F298" s="227" t="s">
        <v>465</v>
      </c>
      <c r="G298" s="225"/>
      <c r="H298" s="228">
        <v>1</v>
      </c>
      <c r="I298" s="229"/>
      <c r="J298" s="225"/>
      <c r="K298" s="225"/>
      <c r="L298" s="230"/>
      <c r="M298" s="231"/>
      <c r="N298" s="232"/>
      <c r="O298" s="232"/>
      <c r="P298" s="232"/>
      <c r="Q298" s="232"/>
      <c r="R298" s="232"/>
      <c r="S298" s="232"/>
      <c r="T298" s="23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4" t="s">
        <v>135</v>
      </c>
      <c r="AU298" s="234" t="s">
        <v>87</v>
      </c>
      <c r="AV298" s="13" t="s">
        <v>87</v>
      </c>
      <c r="AW298" s="13" t="s">
        <v>38</v>
      </c>
      <c r="AX298" s="13" t="s">
        <v>77</v>
      </c>
      <c r="AY298" s="234" t="s">
        <v>125</v>
      </c>
    </row>
    <row r="299" s="13" customFormat="1">
      <c r="A299" s="13"/>
      <c r="B299" s="224"/>
      <c r="C299" s="225"/>
      <c r="D299" s="219" t="s">
        <v>135</v>
      </c>
      <c r="E299" s="226" t="s">
        <v>21</v>
      </c>
      <c r="F299" s="227" t="s">
        <v>466</v>
      </c>
      <c r="G299" s="225"/>
      <c r="H299" s="228">
        <v>1</v>
      </c>
      <c r="I299" s="229"/>
      <c r="J299" s="225"/>
      <c r="K299" s="225"/>
      <c r="L299" s="230"/>
      <c r="M299" s="231"/>
      <c r="N299" s="232"/>
      <c r="O299" s="232"/>
      <c r="P299" s="232"/>
      <c r="Q299" s="232"/>
      <c r="R299" s="232"/>
      <c r="S299" s="232"/>
      <c r="T299" s="23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4" t="s">
        <v>135</v>
      </c>
      <c r="AU299" s="234" t="s">
        <v>87</v>
      </c>
      <c r="AV299" s="13" t="s">
        <v>87</v>
      </c>
      <c r="AW299" s="13" t="s">
        <v>38</v>
      </c>
      <c r="AX299" s="13" t="s">
        <v>77</v>
      </c>
      <c r="AY299" s="234" t="s">
        <v>125</v>
      </c>
    </row>
    <row r="300" s="13" customFormat="1">
      <c r="A300" s="13"/>
      <c r="B300" s="224"/>
      <c r="C300" s="225"/>
      <c r="D300" s="219" t="s">
        <v>135</v>
      </c>
      <c r="E300" s="226" t="s">
        <v>21</v>
      </c>
      <c r="F300" s="227" t="s">
        <v>467</v>
      </c>
      <c r="G300" s="225"/>
      <c r="H300" s="228">
        <v>1</v>
      </c>
      <c r="I300" s="229"/>
      <c r="J300" s="225"/>
      <c r="K300" s="225"/>
      <c r="L300" s="230"/>
      <c r="M300" s="231"/>
      <c r="N300" s="232"/>
      <c r="O300" s="232"/>
      <c r="P300" s="232"/>
      <c r="Q300" s="232"/>
      <c r="R300" s="232"/>
      <c r="S300" s="232"/>
      <c r="T300" s="23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4" t="s">
        <v>135</v>
      </c>
      <c r="AU300" s="234" t="s">
        <v>87</v>
      </c>
      <c r="AV300" s="13" t="s">
        <v>87</v>
      </c>
      <c r="AW300" s="13" t="s">
        <v>38</v>
      </c>
      <c r="AX300" s="13" t="s">
        <v>77</v>
      </c>
      <c r="AY300" s="234" t="s">
        <v>125</v>
      </c>
    </row>
    <row r="301" s="13" customFormat="1">
      <c r="A301" s="13"/>
      <c r="B301" s="224"/>
      <c r="C301" s="225"/>
      <c r="D301" s="219" t="s">
        <v>135</v>
      </c>
      <c r="E301" s="226" t="s">
        <v>21</v>
      </c>
      <c r="F301" s="227" t="s">
        <v>468</v>
      </c>
      <c r="G301" s="225"/>
      <c r="H301" s="228">
        <v>1</v>
      </c>
      <c r="I301" s="229"/>
      <c r="J301" s="225"/>
      <c r="K301" s="225"/>
      <c r="L301" s="230"/>
      <c r="M301" s="231"/>
      <c r="N301" s="232"/>
      <c r="O301" s="232"/>
      <c r="P301" s="232"/>
      <c r="Q301" s="232"/>
      <c r="R301" s="232"/>
      <c r="S301" s="232"/>
      <c r="T301" s="23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4" t="s">
        <v>135</v>
      </c>
      <c r="AU301" s="234" t="s">
        <v>87</v>
      </c>
      <c r="AV301" s="13" t="s">
        <v>87</v>
      </c>
      <c r="AW301" s="13" t="s">
        <v>38</v>
      </c>
      <c r="AX301" s="13" t="s">
        <v>77</v>
      </c>
      <c r="AY301" s="234" t="s">
        <v>125</v>
      </c>
    </row>
    <row r="302" s="15" customFormat="1">
      <c r="A302" s="15"/>
      <c r="B302" s="260"/>
      <c r="C302" s="261"/>
      <c r="D302" s="219" t="s">
        <v>135</v>
      </c>
      <c r="E302" s="262" t="s">
        <v>21</v>
      </c>
      <c r="F302" s="263" t="s">
        <v>197</v>
      </c>
      <c r="G302" s="261"/>
      <c r="H302" s="264">
        <v>4</v>
      </c>
      <c r="I302" s="265"/>
      <c r="J302" s="261"/>
      <c r="K302" s="261"/>
      <c r="L302" s="266"/>
      <c r="M302" s="267"/>
      <c r="N302" s="268"/>
      <c r="O302" s="268"/>
      <c r="P302" s="268"/>
      <c r="Q302" s="268"/>
      <c r="R302" s="268"/>
      <c r="S302" s="268"/>
      <c r="T302" s="269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70" t="s">
        <v>135</v>
      </c>
      <c r="AU302" s="270" t="s">
        <v>87</v>
      </c>
      <c r="AV302" s="15" t="s">
        <v>165</v>
      </c>
      <c r="AW302" s="15" t="s">
        <v>38</v>
      </c>
      <c r="AX302" s="15" t="s">
        <v>85</v>
      </c>
      <c r="AY302" s="270" t="s">
        <v>125</v>
      </c>
    </row>
    <row r="303" s="2" customFormat="1" ht="16.5" customHeight="1">
      <c r="A303" s="39"/>
      <c r="B303" s="40"/>
      <c r="C303" s="205" t="s">
        <v>469</v>
      </c>
      <c r="D303" s="205" t="s">
        <v>122</v>
      </c>
      <c r="E303" s="206" t="s">
        <v>470</v>
      </c>
      <c r="F303" s="207" t="s">
        <v>471</v>
      </c>
      <c r="G303" s="208" t="s">
        <v>130</v>
      </c>
      <c r="H303" s="209">
        <v>4</v>
      </c>
      <c r="I303" s="210"/>
      <c r="J303" s="211">
        <f>ROUND(I303*H303,2)</f>
        <v>0</v>
      </c>
      <c r="K303" s="207" t="s">
        <v>164</v>
      </c>
      <c r="L303" s="212"/>
      <c r="M303" s="213" t="s">
        <v>21</v>
      </c>
      <c r="N303" s="214" t="s">
        <v>48</v>
      </c>
      <c r="O303" s="85"/>
      <c r="P303" s="215">
        <f>O303*H303</f>
        <v>0</v>
      </c>
      <c r="Q303" s="215">
        <v>0.00080000000000000004</v>
      </c>
      <c r="R303" s="215">
        <f>Q303*H303</f>
        <v>0.0032000000000000002</v>
      </c>
      <c r="S303" s="215">
        <v>0</v>
      </c>
      <c r="T303" s="216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17" t="s">
        <v>210</v>
      </c>
      <c r="AT303" s="217" t="s">
        <v>122</v>
      </c>
      <c r="AU303" s="217" t="s">
        <v>87</v>
      </c>
      <c r="AY303" s="18" t="s">
        <v>125</v>
      </c>
      <c r="BE303" s="218">
        <f>IF(N303="základní",J303,0)</f>
        <v>0</v>
      </c>
      <c r="BF303" s="218">
        <f>IF(N303="snížená",J303,0)</f>
        <v>0</v>
      </c>
      <c r="BG303" s="218">
        <f>IF(N303="zákl. přenesená",J303,0)</f>
        <v>0</v>
      </c>
      <c r="BH303" s="218">
        <f>IF(N303="sníž. přenesená",J303,0)</f>
        <v>0</v>
      </c>
      <c r="BI303" s="218">
        <f>IF(N303="nulová",J303,0)</f>
        <v>0</v>
      </c>
      <c r="BJ303" s="18" t="s">
        <v>85</v>
      </c>
      <c r="BK303" s="218">
        <f>ROUND(I303*H303,2)</f>
        <v>0</v>
      </c>
      <c r="BL303" s="18" t="s">
        <v>165</v>
      </c>
      <c r="BM303" s="217" t="s">
        <v>472</v>
      </c>
    </row>
    <row r="304" s="2" customFormat="1" ht="24.15" customHeight="1">
      <c r="A304" s="39"/>
      <c r="B304" s="40"/>
      <c r="C304" s="238" t="s">
        <v>473</v>
      </c>
      <c r="D304" s="238" t="s">
        <v>160</v>
      </c>
      <c r="E304" s="239" t="s">
        <v>474</v>
      </c>
      <c r="F304" s="240" t="s">
        <v>475</v>
      </c>
      <c r="G304" s="241" t="s">
        <v>130</v>
      </c>
      <c r="H304" s="242">
        <v>4</v>
      </c>
      <c r="I304" s="243"/>
      <c r="J304" s="244">
        <f>ROUND(I304*H304,2)</f>
        <v>0</v>
      </c>
      <c r="K304" s="240" t="s">
        <v>164</v>
      </c>
      <c r="L304" s="45"/>
      <c r="M304" s="245" t="s">
        <v>21</v>
      </c>
      <c r="N304" s="246" t="s">
        <v>48</v>
      </c>
      <c r="O304" s="85"/>
      <c r="P304" s="215">
        <f>O304*H304</f>
        <v>0</v>
      </c>
      <c r="Q304" s="215">
        <v>0</v>
      </c>
      <c r="R304" s="215">
        <f>Q304*H304</f>
        <v>0</v>
      </c>
      <c r="S304" s="215">
        <v>0</v>
      </c>
      <c r="T304" s="216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17" t="s">
        <v>165</v>
      </c>
      <c r="AT304" s="217" t="s">
        <v>160</v>
      </c>
      <c r="AU304" s="217" t="s">
        <v>87</v>
      </c>
      <c r="AY304" s="18" t="s">
        <v>125</v>
      </c>
      <c r="BE304" s="218">
        <f>IF(N304="základní",J304,0)</f>
        <v>0</v>
      </c>
      <c r="BF304" s="218">
        <f>IF(N304="snížená",J304,0)</f>
        <v>0</v>
      </c>
      <c r="BG304" s="218">
        <f>IF(N304="zákl. přenesená",J304,0)</f>
        <v>0</v>
      </c>
      <c r="BH304" s="218">
        <f>IF(N304="sníž. přenesená",J304,0)</f>
        <v>0</v>
      </c>
      <c r="BI304" s="218">
        <f>IF(N304="nulová",J304,0)</f>
        <v>0</v>
      </c>
      <c r="BJ304" s="18" t="s">
        <v>85</v>
      </c>
      <c r="BK304" s="218">
        <f>ROUND(I304*H304,2)</f>
        <v>0</v>
      </c>
      <c r="BL304" s="18" t="s">
        <v>165</v>
      </c>
      <c r="BM304" s="217" t="s">
        <v>476</v>
      </c>
    </row>
    <row r="305" s="2" customFormat="1">
      <c r="A305" s="39"/>
      <c r="B305" s="40"/>
      <c r="C305" s="41"/>
      <c r="D305" s="247" t="s">
        <v>167</v>
      </c>
      <c r="E305" s="41"/>
      <c r="F305" s="248" t="s">
        <v>477</v>
      </c>
      <c r="G305" s="41"/>
      <c r="H305" s="41"/>
      <c r="I305" s="221"/>
      <c r="J305" s="41"/>
      <c r="K305" s="41"/>
      <c r="L305" s="45"/>
      <c r="M305" s="222"/>
      <c r="N305" s="223"/>
      <c r="O305" s="85"/>
      <c r="P305" s="85"/>
      <c r="Q305" s="85"/>
      <c r="R305" s="85"/>
      <c r="S305" s="85"/>
      <c r="T305" s="86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T305" s="18" t="s">
        <v>167</v>
      </c>
      <c r="AU305" s="18" t="s">
        <v>87</v>
      </c>
    </row>
    <row r="306" s="13" customFormat="1">
      <c r="A306" s="13"/>
      <c r="B306" s="224"/>
      <c r="C306" s="225"/>
      <c r="D306" s="219" t="s">
        <v>135</v>
      </c>
      <c r="E306" s="226" t="s">
        <v>21</v>
      </c>
      <c r="F306" s="227" t="s">
        <v>465</v>
      </c>
      <c r="G306" s="225"/>
      <c r="H306" s="228">
        <v>1</v>
      </c>
      <c r="I306" s="229"/>
      <c r="J306" s="225"/>
      <c r="K306" s="225"/>
      <c r="L306" s="230"/>
      <c r="M306" s="231"/>
      <c r="N306" s="232"/>
      <c r="O306" s="232"/>
      <c r="P306" s="232"/>
      <c r="Q306" s="232"/>
      <c r="R306" s="232"/>
      <c r="S306" s="232"/>
      <c r="T306" s="23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34" t="s">
        <v>135</v>
      </c>
      <c r="AU306" s="234" t="s">
        <v>87</v>
      </c>
      <c r="AV306" s="13" t="s">
        <v>87</v>
      </c>
      <c r="AW306" s="13" t="s">
        <v>38</v>
      </c>
      <c r="AX306" s="13" t="s">
        <v>77</v>
      </c>
      <c r="AY306" s="234" t="s">
        <v>125</v>
      </c>
    </row>
    <row r="307" s="13" customFormat="1">
      <c r="A307" s="13"/>
      <c r="B307" s="224"/>
      <c r="C307" s="225"/>
      <c r="D307" s="219" t="s">
        <v>135</v>
      </c>
      <c r="E307" s="226" t="s">
        <v>21</v>
      </c>
      <c r="F307" s="227" t="s">
        <v>466</v>
      </c>
      <c r="G307" s="225"/>
      <c r="H307" s="228">
        <v>1</v>
      </c>
      <c r="I307" s="229"/>
      <c r="J307" s="225"/>
      <c r="K307" s="225"/>
      <c r="L307" s="230"/>
      <c r="M307" s="231"/>
      <c r="N307" s="232"/>
      <c r="O307" s="232"/>
      <c r="P307" s="232"/>
      <c r="Q307" s="232"/>
      <c r="R307" s="232"/>
      <c r="S307" s="232"/>
      <c r="T307" s="23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4" t="s">
        <v>135</v>
      </c>
      <c r="AU307" s="234" t="s">
        <v>87</v>
      </c>
      <c r="AV307" s="13" t="s">
        <v>87</v>
      </c>
      <c r="AW307" s="13" t="s">
        <v>38</v>
      </c>
      <c r="AX307" s="13" t="s">
        <v>77</v>
      </c>
      <c r="AY307" s="234" t="s">
        <v>125</v>
      </c>
    </row>
    <row r="308" s="13" customFormat="1">
      <c r="A308" s="13"/>
      <c r="B308" s="224"/>
      <c r="C308" s="225"/>
      <c r="D308" s="219" t="s">
        <v>135</v>
      </c>
      <c r="E308" s="226" t="s">
        <v>21</v>
      </c>
      <c r="F308" s="227" t="s">
        <v>467</v>
      </c>
      <c r="G308" s="225"/>
      <c r="H308" s="228">
        <v>1</v>
      </c>
      <c r="I308" s="229"/>
      <c r="J308" s="225"/>
      <c r="K308" s="225"/>
      <c r="L308" s="230"/>
      <c r="M308" s="231"/>
      <c r="N308" s="232"/>
      <c r="O308" s="232"/>
      <c r="P308" s="232"/>
      <c r="Q308" s="232"/>
      <c r="R308" s="232"/>
      <c r="S308" s="232"/>
      <c r="T308" s="23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4" t="s">
        <v>135</v>
      </c>
      <c r="AU308" s="234" t="s">
        <v>87</v>
      </c>
      <c r="AV308" s="13" t="s">
        <v>87</v>
      </c>
      <c r="AW308" s="13" t="s">
        <v>38</v>
      </c>
      <c r="AX308" s="13" t="s">
        <v>77</v>
      </c>
      <c r="AY308" s="234" t="s">
        <v>125</v>
      </c>
    </row>
    <row r="309" s="13" customFormat="1">
      <c r="A309" s="13"/>
      <c r="B309" s="224"/>
      <c r="C309" s="225"/>
      <c r="D309" s="219" t="s">
        <v>135</v>
      </c>
      <c r="E309" s="226" t="s">
        <v>21</v>
      </c>
      <c r="F309" s="227" t="s">
        <v>468</v>
      </c>
      <c r="G309" s="225"/>
      <c r="H309" s="228">
        <v>1</v>
      </c>
      <c r="I309" s="229"/>
      <c r="J309" s="225"/>
      <c r="K309" s="225"/>
      <c r="L309" s="230"/>
      <c r="M309" s="231"/>
      <c r="N309" s="232"/>
      <c r="O309" s="232"/>
      <c r="P309" s="232"/>
      <c r="Q309" s="232"/>
      <c r="R309" s="232"/>
      <c r="S309" s="232"/>
      <c r="T309" s="23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4" t="s">
        <v>135</v>
      </c>
      <c r="AU309" s="234" t="s">
        <v>87</v>
      </c>
      <c r="AV309" s="13" t="s">
        <v>87</v>
      </c>
      <c r="AW309" s="13" t="s">
        <v>38</v>
      </c>
      <c r="AX309" s="13" t="s">
        <v>77</v>
      </c>
      <c r="AY309" s="234" t="s">
        <v>125</v>
      </c>
    </row>
    <row r="310" s="15" customFormat="1">
      <c r="A310" s="15"/>
      <c r="B310" s="260"/>
      <c r="C310" s="261"/>
      <c r="D310" s="219" t="s">
        <v>135</v>
      </c>
      <c r="E310" s="262" t="s">
        <v>21</v>
      </c>
      <c r="F310" s="263" t="s">
        <v>197</v>
      </c>
      <c r="G310" s="261"/>
      <c r="H310" s="264">
        <v>4</v>
      </c>
      <c r="I310" s="265"/>
      <c r="J310" s="261"/>
      <c r="K310" s="261"/>
      <c r="L310" s="266"/>
      <c r="M310" s="267"/>
      <c r="N310" s="268"/>
      <c r="O310" s="268"/>
      <c r="P310" s="268"/>
      <c r="Q310" s="268"/>
      <c r="R310" s="268"/>
      <c r="S310" s="268"/>
      <c r="T310" s="269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T310" s="270" t="s">
        <v>135</v>
      </c>
      <c r="AU310" s="270" t="s">
        <v>87</v>
      </c>
      <c r="AV310" s="15" t="s">
        <v>165</v>
      </c>
      <c r="AW310" s="15" t="s">
        <v>38</v>
      </c>
      <c r="AX310" s="15" t="s">
        <v>85</v>
      </c>
      <c r="AY310" s="270" t="s">
        <v>125</v>
      </c>
    </row>
    <row r="311" s="2" customFormat="1" ht="16.5" customHeight="1">
      <c r="A311" s="39"/>
      <c r="B311" s="40"/>
      <c r="C311" s="205" t="s">
        <v>478</v>
      </c>
      <c r="D311" s="205" t="s">
        <v>122</v>
      </c>
      <c r="E311" s="206" t="s">
        <v>479</v>
      </c>
      <c r="F311" s="207" t="s">
        <v>480</v>
      </c>
      <c r="G311" s="208" t="s">
        <v>130</v>
      </c>
      <c r="H311" s="209">
        <v>4</v>
      </c>
      <c r="I311" s="210"/>
      <c r="J311" s="211">
        <f>ROUND(I311*H311,2)</f>
        <v>0</v>
      </c>
      <c r="K311" s="207" t="s">
        <v>164</v>
      </c>
      <c r="L311" s="212"/>
      <c r="M311" s="213" t="s">
        <v>21</v>
      </c>
      <c r="N311" s="214" t="s">
        <v>48</v>
      </c>
      <c r="O311" s="85"/>
      <c r="P311" s="215">
        <f>O311*H311</f>
        <v>0</v>
      </c>
      <c r="Q311" s="215">
        <v>0.00040999999999999999</v>
      </c>
      <c r="R311" s="215">
        <f>Q311*H311</f>
        <v>0.00164</v>
      </c>
      <c r="S311" s="215">
        <v>0</v>
      </c>
      <c r="T311" s="216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17" t="s">
        <v>210</v>
      </c>
      <c r="AT311" s="217" t="s">
        <v>122</v>
      </c>
      <c r="AU311" s="217" t="s">
        <v>87</v>
      </c>
      <c r="AY311" s="18" t="s">
        <v>125</v>
      </c>
      <c r="BE311" s="218">
        <f>IF(N311="základní",J311,0)</f>
        <v>0</v>
      </c>
      <c r="BF311" s="218">
        <f>IF(N311="snížená",J311,0)</f>
        <v>0</v>
      </c>
      <c r="BG311" s="218">
        <f>IF(N311="zákl. přenesená",J311,0)</f>
        <v>0</v>
      </c>
      <c r="BH311" s="218">
        <f>IF(N311="sníž. přenesená",J311,0)</f>
        <v>0</v>
      </c>
      <c r="BI311" s="218">
        <f>IF(N311="nulová",J311,0)</f>
        <v>0</v>
      </c>
      <c r="BJ311" s="18" t="s">
        <v>85</v>
      </c>
      <c r="BK311" s="218">
        <f>ROUND(I311*H311,2)</f>
        <v>0</v>
      </c>
      <c r="BL311" s="18" t="s">
        <v>165</v>
      </c>
      <c r="BM311" s="217" t="s">
        <v>481</v>
      </c>
    </row>
    <row r="312" s="2" customFormat="1" ht="24.15" customHeight="1">
      <c r="A312" s="39"/>
      <c r="B312" s="40"/>
      <c r="C312" s="238" t="s">
        <v>482</v>
      </c>
      <c r="D312" s="238" t="s">
        <v>160</v>
      </c>
      <c r="E312" s="239" t="s">
        <v>483</v>
      </c>
      <c r="F312" s="240" t="s">
        <v>484</v>
      </c>
      <c r="G312" s="241" t="s">
        <v>130</v>
      </c>
      <c r="H312" s="242">
        <v>4</v>
      </c>
      <c r="I312" s="243"/>
      <c r="J312" s="244">
        <f>ROUND(I312*H312,2)</f>
        <v>0</v>
      </c>
      <c r="K312" s="240" t="s">
        <v>164</v>
      </c>
      <c r="L312" s="45"/>
      <c r="M312" s="245" t="s">
        <v>21</v>
      </c>
      <c r="N312" s="246" t="s">
        <v>48</v>
      </c>
      <c r="O312" s="85"/>
      <c r="P312" s="215">
        <f>O312*H312</f>
        <v>0</v>
      </c>
      <c r="Q312" s="215">
        <v>0</v>
      </c>
      <c r="R312" s="215">
        <f>Q312*H312</f>
        <v>0</v>
      </c>
      <c r="S312" s="215">
        <v>0</v>
      </c>
      <c r="T312" s="216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17" t="s">
        <v>165</v>
      </c>
      <c r="AT312" s="217" t="s">
        <v>160</v>
      </c>
      <c r="AU312" s="217" t="s">
        <v>87</v>
      </c>
      <c r="AY312" s="18" t="s">
        <v>125</v>
      </c>
      <c r="BE312" s="218">
        <f>IF(N312="základní",J312,0)</f>
        <v>0</v>
      </c>
      <c r="BF312" s="218">
        <f>IF(N312="snížená",J312,0)</f>
        <v>0</v>
      </c>
      <c r="BG312" s="218">
        <f>IF(N312="zákl. přenesená",J312,0)</f>
        <v>0</v>
      </c>
      <c r="BH312" s="218">
        <f>IF(N312="sníž. přenesená",J312,0)</f>
        <v>0</v>
      </c>
      <c r="BI312" s="218">
        <f>IF(N312="nulová",J312,0)</f>
        <v>0</v>
      </c>
      <c r="BJ312" s="18" t="s">
        <v>85</v>
      </c>
      <c r="BK312" s="218">
        <f>ROUND(I312*H312,2)</f>
        <v>0</v>
      </c>
      <c r="BL312" s="18" t="s">
        <v>165</v>
      </c>
      <c r="BM312" s="217" t="s">
        <v>485</v>
      </c>
    </row>
    <row r="313" s="2" customFormat="1">
      <c r="A313" s="39"/>
      <c r="B313" s="40"/>
      <c r="C313" s="41"/>
      <c r="D313" s="247" t="s">
        <v>167</v>
      </c>
      <c r="E313" s="41"/>
      <c r="F313" s="248" t="s">
        <v>486</v>
      </c>
      <c r="G313" s="41"/>
      <c r="H313" s="41"/>
      <c r="I313" s="221"/>
      <c r="J313" s="41"/>
      <c r="K313" s="41"/>
      <c r="L313" s="45"/>
      <c r="M313" s="222"/>
      <c r="N313" s="223"/>
      <c r="O313" s="85"/>
      <c r="P313" s="85"/>
      <c r="Q313" s="85"/>
      <c r="R313" s="85"/>
      <c r="S313" s="85"/>
      <c r="T313" s="86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T313" s="18" t="s">
        <v>167</v>
      </c>
      <c r="AU313" s="18" t="s">
        <v>87</v>
      </c>
    </row>
    <row r="314" s="13" customFormat="1">
      <c r="A314" s="13"/>
      <c r="B314" s="224"/>
      <c r="C314" s="225"/>
      <c r="D314" s="219" t="s">
        <v>135</v>
      </c>
      <c r="E314" s="226" t="s">
        <v>21</v>
      </c>
      <c r="F314" s="227" t="s">
        <v>465</v>
      </c>
      <c r="G314" s="225"/>
      <c r="H314" s="228">
        <v>1</v>
      </c>
      <c r="I314" s="229"/>
      <c r="J314" s="225"/>
      <c r="K314" s="225"/>
      <c r="L314" s="230"/>
      <c r="M314" s="231"/>
      <c r="N314" s="232"/>
      <c r="O314" s="232"/>
      <c r="P314" s="232"/>
      <c r="Q314" s="232"/>
      <c r="R314" s="232"/>
      <c r="S314" s="232"/>
      <c r="T314" s="23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4" t="s">
        <v>135</v>
      </c>
      <c r="AU314" s="234" t="s">
        <v>87</v>
      </c>
      <c r="AV314" s="13" t="s">
        <v>87</v>
      </c>
      <c r="AW314" s="13" t="s">
        <v>38</v>
      </c>
      <c r="AX314" s="13" t="s">
        <v>77</v>
      </c>
      <c r="AY314" s="234" t="s">
        <v>125</v>
      </c>
    </row>
    <row r="315" s="13" customFormat="1">
      <c r="A315" s="13"/>
      <c r="B315" s="224"/>
      <c r="C315" s="225"/>
      <c r="D315" s="219" t="s">
        <v>135</v>
      </c>
      <c r="E315" s="226" t="s">
        <v>21</v>
      </c>
      <c r="F315" s="227" t="s">
        <v>466</v>
      </c>
      <c r="G315" s="225"/>
      <c r="H315" s="228">
        <v>1</v>
      </c>
      <c r="I315" s="229"/>
      <c r="J315" s="225"/>
      <c r="K315" s="225"/>
      <c r="L315" s="230"/>
      <c r="M315" s="231"/>
      <c r="N315" s="232"/>
      <c r="O315" s="232"/>
      <c r="P315" s="232"/>
      <c r="Q315" s="232"/>
      <c r="R315" s="232"/>
      <c r="S315" s="232"/>
      <c r="T315" s="23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4" t="s">
        <v>135</v>
      </c>
      <c r="AU315" s="234" t="s">
        <v>87</v>
      </c>
      <c r="AV315" s="13" t="s">
        <v>87</v>
      </c>
      <c r="AW315" s="13" t="s">
        <v>38</v>
      </c>
      <c r="AX315" s="13" t="s">
        <v>77</v>
      </c>
      <c r="AY315" s="234" t="s">
        <v>125</v>
      </c>
    </row>
    <row r="316" s="13" customFormat="1">
      <c r="A316" s="13"/>
      <c r="B316" s="224"/>
      <c r="C316" s="225"/>
      <c r="D316" s="219" t="s">
        <v>135</v>
      </c>
      <c r="E316" s="226" t="s">
        <v>21</v>
      </c>
      <c r="F316" s="227" t="s">
        <v>467</v>
      </c>
      <c r="G316" s="225"/>
      <c r="H316" s="228">
        <v>1</v>
      </c>
      <c r="I316" s="229"/>
      <c r="J316" s="225"/>
      <c r="K316" s="225"/>
      <c r="L316" s="230"/>
      <c r="M316" s="231"/>
      <c r="N316" s="232"/>
      <c r="O316" s="232"/>
      <c r="P316" s="232"/>
      <c r="Q316" s="232"/>
      <c r="R316" s="232"/>
      <c r="S316" s="232"/>
      <c r="T316" s="23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4" t="s">
        <v>135</v>
      </c>
      <c r="AU316" s="234" t="s">
        <v>87</v>
      </c>
      <c r="AV316" s="13" t="s">
        <v>87</v>
      </c>
      <c r="AW316" s="13" t="s">
        <v>38</v>
      </c>
      <c r="AX316" s="13" t="s">
        <v>77</v>
      </c>
      <c r="AY316" s="234" t="s">
        <v>125</v>
      </c>
    </row>
    <row r="317" s="13" customFormat="1">
      <c r="A317" s="13"/>
      <c r="B317" s="224"/>
      <c r="C317" s="225"/>
      <c r="D317" s="219" t="s">
        <v>135</v>
      </c>
      <c r="E317" s="226" t="s">
        <v>21</v>
      </c>
      <c r="F317" s="227" t="s">
        <v>468</v>
      </c>
      <c r="G317" s="225"/>
      <c r="H317" s="228">
        <v>1</v>
      </c>
      <c r="I317" s="229"/>
      <c r="J317" s="225"/>
      <c r="K317" s="225"/>
      <c r="L317" s="230"/>
      <c r="M317" s="231"/>
      <c r="N317" s="232"/>
      <c r="O317" s="232"/>
      <c r="P317" s="232"/>
      <c r="Q317" s="232"/>
      <c r="R317" s="232"/>
      <c r="S317" s="232"/>
      <c r="T317" s="23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4" t="s">
        <v>135</v>
      </c>
      <c r="AU317" s="234" t="s">
        <v>87</v>
      </c>
      <c r="AV317" s="13" t="s">
        <v>87</v>
      </c>
      <c r="AW317" s="13" t="s">
        <v>38</v>
      </c>
      <c r="AX317" s="13" t="s">
        <v>77</v>
      </c>
      <c r="AY317" s="234" t="s">
        <v>125</v>
      </c>
    </row>
    <row r="318" s="15" customFormat="1">
      <c r="A318" s="15"/>
      <c r="B318" s="260"/>
      <c r="C318" s="261"/>
      <c r="D318" s="219" t="s">
        <v>135</v>
      </c>
      <c r="E318" s="262" t="s">
        <v>21</v>
      </c>
      <c r="F318" s="263" t="s">
        <v>197</v>
      </c>
      <c r="G318" s="261"/>
      <c r="H318" s="264">
        <v>4</v>
      </c>
      <c r="I318" s="265"/>
      <c r="J318" s="261"/>
      <c r="K318" s="261"/>
      <c r="L318" s="266"/>
      <c r="M318" s="267"/>
      <c r="N318" s="268"/>
      <c r="O318" s="268"/>
      <c r="P318" s="268"/>
      <c r="Q318" s="268"/>
      <c r="R318" s="268"/>
      <c r="S318" s="268"/>
      <c r="T318" s="269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70" t="s">
        <v>135</v>
      </c>
      <c r="AU318" s="270" t="s">
        <v>87</v>
      </c>
      <c r="AV318" s="15" t="s">
        <v>165</v>
      </c>
      <c r="AW318" s="15" t="s">
        <v>38</v>
      </c>
      <c r="AX318" s="15" t="s">
        <v>85</v>
      </c>
      <c r="AY318" s="270" t="s">
        <v>125</v>
      </c>
    </row>
    <row r="319" s="2" customFormat="1" ht="16.5" customHeight="1">
      <c r="A319" s="39"/>
      <c r="B319" s="40"/>
      <c r="C319" s="205" t="s">
        <v>487</v>
      </c>
      <c r="D319" s="205" t="s">
        <v>122</v>
      </c>
      <c r="E319" s="206" t="s">
        <v>488</v>
      </c>
      <c r="F319" s="207" t="s">
        <v>489</v>
      </c>
      <c r="G319" s="208" t="s">
        <v>130</v>
      </c>
      <c r="H319" s="209">
        <v>4</v>
      </c>
      <c r="I319" s="210"/>
      <c r="J319" s="211">
        <f>ROUND(I319*H319,2)</f>
        <v>0</v>
      </c>
      <c r="K319" s="207" t="s">
        <v>164</v>
      </c>
      <c r="L319" s="212"/>
      <c r="M319" s="213" t="s">
        <v>21</v>
      </c>
      <c r="N319" s="214" t="s">
        <v>48</v>
      </c>
      <c r="O319" s="85"/>
      <c r="P319" s="215">
        <f>O319*H319</f>
        <v>0</v>
      </c>
      <c r="Q319" s="215">
        <v>0.00079000000000000001</v>
      </c>
      <c r="R319" s="215">
        <f>Q319*H319</f>
        <v>0.00316</v>
      </c>
      <c r="S319" s="215">
        <v>0</v>
      </c>
      <c r="T319" s="216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17" t="s">
        <v>210</v>
      </c>
      <c r="AT319" s="217" t="s">
        <v>122</v>
      </c>
      <c r="AU319" s="217" t="s">
        <v>87</v>
      </c>
      <c r="AY319" s="18" t="s">
        <v>125</v>
      </c>
      <c r="BE319" s="218">
        <f>IF(N319="základní",J319,0)</f>
        <v>0</v>
      </c>
      <c r="BF319" s="218">
        <f>IF(N319="snížená",J319,0)</f>
        <v>0</v>
      </c>
      <c r="BG319" s="218">
        <f>IF(N319="zákl. přenesená",J319,0)</f>
        <v>0</v>
      </c>
      <c r="BH319" s="218">
        <f>IF(N319="sníž. přenesená",J319,0)</f>
        <v>0</v>
      </c>
      <c r="BI319" s="218">
        <f>IF(N319="nulová",J319,0)</f>
        <v>0</v>
      </c>
      <c r="BJ319" s="18" t="s">
        <v>85</v>
      </c>
      <c r="BK319" s="218">
        <f>ROUND(I319*H319,2)</f>
        <v>0</v>
      </c>
      <c r="BL319" s="18" t="s">
        <v>165</v>
      </c>
      <c r="BM319" s="217" t="s">
        <v>490</v>
      </c>
    </row>
    <row r="320" s="2" customFormat="1" ht="24.15" customHeight="1">
      <c r="A320" s="39"/>
      <c r="B320" s="40"/>
      <c r="C320" s="238" t="s">
        <v>491</v>
      </c>
      <c r="D320" s="238" t="s">
        <v>160</v>
      </c>
      <c r="E320" s="239" t="s">
        <v>492</v>
      </c>
      <c r="F320" s="240" t="s">
        <v>493</v>
      </c>
      <c r="G320" s="241" t="s">
        <v>130</v>
      </c>
      <c r="H320" s="242">
        <v>2</v>
      </c>
      <c r="I320" s="243"/>
      <c r="J320" s="244">
        <f>ROUND(I320*H320,2)</f>
        <v>0</v>
      </c>
      <c r="K320" s="240" t="s">
        <v>164</v>
      </c>
      <c r="L320" s="45"/>
      <c r="M320" s="245" t="s">
        <v>21</v>
      </c>
      <c r="N320" s="246" t="s">
        <v>48</v>
      </c>
      <c r="O320" s="85"/>
      <c r="P320" s="215">
        <f>O320*H320</f>
        <v>0</v>
      </c>
      <c r="Q320" s="215">
        <v>0</v>
      </c>
      <c r="R320" s="215">
        <f>Q320*H320</f>
        <v>0</v>
      </c>
      <c r="S320" s="215">
        <v>0</v>
      </c>
      <c r="T320" s="216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17" t="s">
        <v>165</v>
      </c>
      <c r="AT320" s="217" t="s">
        <v>160</v>
      </c>
      <c r="AU320" s="217" t="s">
        <v>87</v>
      </c>
      <c r="AY320" s="18" t="s">
        <v>125</v>
      </c>
      <c r="BE320" s="218">
        <f>IF(N320="základní",J320,0)</f>
        <v>0</v>
      </c>
      <c r="BF320" s="218">
        <f>IF(N320="snížená",J320,0)</f>
        <v>0</v>
      </c>
      <c r="BG320" s="218">
        <f>IF(N320="zákl. přenesená",J320,0)</f>
        <v>0</v>
      </c>
      <c r="BH320" s="218">
        <f>IF(N320="sníž. přenesená",J320,0)</f>
        <v>0</v>
      </c>
      <c r="BI320" s="218">
        <f>IF(N320="nulová",J320,0)</f>
        <v>0</v>
      </c>
      <c r="BJ320" s="18" t="s">
        <v>85</v>
      </c>
      <c r="BK320" s="218">
        <f>ROUND(I320*H320,2)</f>
        <v>0</v>
      </c>
      <c r="BL320" s="18" t="s">
        <v>165</v>
      </c>
      <c r="BM320" s="217" t="s">
        <v>494</v>
      </c>
    </row>
    <row r="321" s="2" customFormat="1">
      <c r="A321" s="39"/>
      <c r="B321" s="40"/>
      <c r="C321" s="41"/>
      <c r="D321" s="247" t="s">
        <v>167</v>
      </c>
      <c r="E321" s="41"/>
      <c r="F321" s="248" t="s">
        <v>495</v>
      </c>
      <c r="G321" s="41"/>
      <c r="H321" s="41"/>
      <c r="I321" s="221"/>
      <c r="J321" s="41"/>
      <c r="K321" s="41"/>
      <c r="L321" s="45"/>
      <c r="M321" s="222"/>
      <c r="N321" s="223"/>
      <c r="O321" s="85"/>
      <c r="P321" s="85"/>
      <c r="Q321" s="85"/>
      <c r="R321" s="85"/>
      <c r="S321" s="85"/>
      <c r="T321" s="86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T321" s="18" t="s">
        <v>167</v>
      </c>
      <c r="AU321" s="18" t="s">
        <v>87</v>
      </c>
    </row>
    <row r="322" s="13" customFormat="1">
      <c r="A322" s="13"/>
      <c r="B322" s="224"/>
      <c r="C322" s="225"/>
      <c r="D322" s="219" t="s">
        <v>135</v>
      </c>
      <c r="E322" s="226" t="s">
        <v>21</v>
      </c>
      <c r="F322" s="227" t="s">
        <v>496</v>
      </c>
      <c r="G322" s="225"/>
      <c r="H322" s="228">
        <v>1</v>
      </c>
      <c r="I322" s="229"/>
      <c r="J322" s="225"/>
      <c r="K322" s="225"/>
      <c r="L322" s="230"/>
      <c r="M322" s="231"/>
      <c r="N322" s="232"/>
      <c r="O322" s="232"/>
      <c r="P322" s="232"/>
      <c r="Q322" s="232"/>
      <c r="R322" s="232"/>
      <c r="S322" s="232"/>
      <c r="T322" s="23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4" t="s">
        <v>135</v>
      </c>
      <c r="AU322" s="234" t="s">
        <v>87</v>
      </c>
      <c r="AV322" s="13" t="s">
        <v>87</v>
      </c>
      <c r="AW322" s="13" t="s">
        <v>38</v>
      </c>
      <c r="AX322" s="13" t="s">
        <v>77</v>
      </c>
      <c r="AY322" s="234" t="s">
        <v>125</v>
      </c>
    </row>
    <row r="323" s="13" customFormat="1">
      <c r="A323" s="13"/>
      <c r="B323" s="224"/>
      <c r="C323" s="225"/>
      <c r="D323" s="219" t="s">
        <v>135</v>
      </c>
      <c r="E323" s="226" t="s">
        <v>21</v>
      </c>
      <c r="F323" s="227" t="s">
        <v>497</v>
      </c>
      <c r="G323" s="225"/>
      <c r="H323" s="228">
        <v>1</v>
      </c>
      <c r="I323" s="229"/>
      <c r="J323" s="225"/>
      <c r="K323" s="225"/>
      <c r="L323" s="230"/>
      <c r="M323" s="231"/>
      <c r="N323" s="232"/>
      <c r="O323" s="232"/>
      <c r="P323" s="232"/>
      <c r="Q323" s="232"/>
      <c r="R323" s="232"/>
      <c r="S323" s="232"/>
      <c r="T323" s="23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4" t="s">
        <v>135</v>
      </c>
      <c r="AU323" s="234" t="s">
        <v>87</v>
      </c>
      <c r="AV323" s="13" t="s">
        <v>87</v>
      </c>
      <c r="AW323" s="13" t="s">
        <v>38</v>
      </c>
      <c r="AX323" s="13" t="s">
        <v>77</v>
      </c>
      <c r="AY323" s="234" t="s">
        <v>125</v>
      </c>
    </row>
    <row r="324" s="15" customFormat="1">
      <c r="A324" s="15"/>
      <c r="B324" s="260"/>
      <c r="C324" s="261"/>
      <c r="D324" s="219" t="s">
        <v>135</v>
      </c>
      <c r="E324" s="262" t="s">
        <v>21</v>
      </c>
      <c r="F324" s="263" t="s">
        <v>197</v>
      </c>
      <c r="G324" s="261"/>
      <c r="H324" s="264">
        <v>2</v>
      </c>
      <c r="I324" s="265"/>
      <c r="J324" s="261"/>
      <c r="K324" s="261"/>
      <c r="L324" s="266"/>
      <c r="M324" s="267"/>
      <c r="N324" s="268"/>
      <c r="O324" s="268"/>
      <c r="P324" s="268"/>
      <c r="Q324" s="268"/>
      <c r="R324" s="268"/>
      <c r="S324" s="268"/>
      <c r="T324" s="269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T324" s="270" t="s">
        <v>135</v>
      </c>
      <c r="AU324" s="270" t="s">
        <v>87</v>
      </c>
      <c r="AV324" s="15" t="s">
        <v>165</v>
      </c>
      <c r="AW324" s="15" t="s">
        <v>38</v>
      </c>
      <c r="AX324" s="15" t="s">
        <v>85</v>
      </c>
      <c r="AY324" s="270" t="s">
        <v>125</v>
      </c>
    </row>
    <row r="325" s="2" customFormat="1" ht="16.5" customHeight="1">
      <c r="A325" s="39"/>
      <c r="B325" s="40"/>
      <c r="C325" s="205" t="s">
        <v>498</v>
      </c>
      <c r="D325" s="205" t="s">
        <v>122</v>
      </c>
      <c r="E325" s="206" t="s">
        <v>499</v>
      </c>
      <c r="F325" s="207" t="s">
        <v>500</v>
      </c>
      <c r="G325" s="208" t="s">
        <v>130</v>
      </c>
      <c r="H325" s="209">
        <v>2</v>
      </c>
      <c r="I325" s="210"/>
      <c r="J325" s="211">
        <f>ROUND(I325*H325,2)</f>
        <v>0</v>
      </c>
      <c r="K325" s="207" t="s">
        <v>164</v>
      </c>
      <c r="L325" s="212"/>
      <c r="M325" s="213" t="s">
        <v>21</v>
      </c>
      <c r="N325" s="214" t="s">
        <v>48</v>
      </c>
      <c r="O325" s="85"/>
      <c r="P325" s="215">
        <f>O325*H325</f>
        <v>0</v>
      </c>
      <c r="Q325" s="215">
        <v>0.001</v>
      </c>
      <c r="R325" s="215">
        <f>Q325*H325</f>
        <v>0.002</v>
      </c>
      <c r="S325" s="215">
        <v>0</v>
      </c>
      <c r="T325" s="216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17" t="s">
        <v>210</v>
      </c>
      <c r="AT325" s="217" t="s">
        <v>122</v>
      </c>
      <c r="AU325" s="217" t="s">
        <v>87</v>
      </c>
      <c r="AY325" s="18" t="s">
        <v>125</v>
      </c>
      <c r="BE325" s="218">
        <f>IF(N325="základní",J325,0)</f>
        <v>0</v>
      </c>
      <c r="BF325" s="218">
        <f>IF(N325="snížená",J325,0)</f>
        <v>0</v>
      </c>
      <c r="BG325" s="218">
        <f>IF(N325="zákl. přenesená",J325,0)</f>
        <v>0</v>
      </c>
      <c r="BH325" s="218">
        <f>IF(N325="sníž. přenesená",J325,0)</f>
        <v>0</v>
      </c>
      <c r="BI325" s="218">
        <f>IF(N325="nulová",J325,0)</f>
        <v>0</v>
      </c>
      <c r="BJ325" s="18" t="s">
        <v>85</v>
      </c>
      <c r="BK325" s="218">
        <f>ROUND(I325*H325,2)</f>
        <v>0</v>
      </c>
      <c r="BL325" s="18" t="s">
        <v>165</v>
      </c>
      <c r="BM325" s="217" t="s">
        <v>501</v>
      </c>
    </row>
    <row r="326" s="2" customFormat="1" ht="24.15" customHeight="1">
      <c r="A326" s="39"/>
      <c r="B326" s="40"/>
      <c r="C326" s="238" t="s">
        <v>502</v>
      </c>
      <c r="D326" s="238" t="s">
        <v>160</v>
      </c>
      <c r="E326" s="239" t="s">
        <v>503</v>
      </c>
      <c r="F326" s="240" t="s">
        <v>504</v>
      </c>
      <c r="G326" s="241" t="s">
        <v>130</v>
      </c>
      <c r="H326" s="242">
        <v>4</v>
      </c>
      <c r="I326" s="243"/>
      <c r="J326" s="244">
        <f>ROUND(I326*H326,2)</f>
        <v>0</v>
      </c>
      <c r="K326" s="240" t="s">
        <v>164</v>
      </c>
      <c r="L326" s="45"/>
      <c r="M326" s="245" t="s">
        <v>21</v>
      </c>
      <c r="N326" s="246" t="s">
        <v>48</v>
      </c>
      <c r="O326" s="85"/>
      <c r="P326" s="215">
        <f>O326*H326</f>
        <v>0</v>
      </c>
      <c r="Q326" s="215">
        <v>0</v>
      </c>
      <c r="R326" s="215">
        <f>Q326*H326</f>
        <v>0</v>
      </c>
      <c r="S326" s="215">
        <v>0</v>
      </c>
      <c r="T326" s="216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17" t="s">
        <v>165</v>
      </c>
      <c r="AT326" s="217" t="s">
        <v>160</v>
      </c>
      <c r="AU326" s="217" t="s">
        <v>87</v>
      </c>
      <c r="AY326" s="18" t="s">
        <v>125</v>
      </c>
      <c r="BE326" s="218">
        <f>IF(N326="základní",J326,0)</f>
        <v>0</v>
      </c>
      <c r="BF326" s="218">
        <f>IF(N326="snížená",J326,0)</f>
        <v>0</v>
      </c>
      <c r="BG326" s="218">
        <f>IF(N326="zákl. přenesená",J326,0)</f>
        <v>0</v>
      </c>
      <c r="BH326" s="218">
        <f>IF(N326="sníž. přenesená",J326,0)</f>
        <v>0</v>
      </c>
      <c r="BI326" s="218">
        <f>IF(N326="nulová",J326,0)</f>
        <v>0</v>
      </c>
      <c r="BJ326" s="18" t="s">
        <v>85</v>
      </c>
      <c r="BK326" s="218">
        <f>ROUND(I326*H326,2)</f>
        <v>0</v>
      </c>
      <c r="BL326" s="18" t="s">
        <v>165</v>
      </c>
      <c r="BM326" s="217" t="s">
        <v>505</v>
      </c>
    </row>
    <row r="327" s="2" customFormat="1">
      <c r="A327" s="39"/>
      <c r="B327" s="40"/>
      <c r="C327" s="41"/>
      <c r="D327" s="247" t="s">
        <v>167</v>
      </c>
      <c r="E327" s="41"/>
      <c r="F327" s="248" t="s">
        <v>506</v>
      </c>
      <c r="G327" s="41"/>
      <c r="H327" s="41"/>
      <c r="I327" s="221"/>
      <c r="J327" s="41"/>
      <c r="K327" s="41"/>
      <c r="L327" s="45"/>
      <c r="M327" s="222"/>
      <c r="N327" s="223"/>
      <c r="O327" s="85"/>
      <c r="P327" s="85"/>
      <c r="Q327" s="85"/>
      <c r="R327" s="85"/>
      <c r="S327" s="85"/>
      <c r="T327" s="86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T327" s="18" t="s">
        <v>167</v>
      </c>
      <c r="AU327" s="18" t="s">
        <v>87</v>
      </c>
    </row>
    <row r="328" s="13" customFormat="1">
      <c r="A328" s="13"/>
      <c r="B328" s="224"/>
      <c r="C328" s="225"/>
      <c r="D328" s="219" t="s">
        <v>135</v>
      </c>
      <c r="E328" s="226" t="s">
        <v>21</v>
      </c>
      <c r="F328" s="227" t="s">
        <v>465</v>
      </c>
      <c r="G328" s="225"/>
      <c r="H328" s="228">
        <v>1</v>
      </c>
      <c r="I328" s="229"/>
      <c r="J328" s="225"/>
      <c r="K328" s="225"/>
      <c r="L328" s="230"/>
      <c r="M328" s="231"/>
      <c r="N328" s="232"/>
      <c r="O328" s="232"/>
      <c r="P328" s="232"/>
      <c r="Q328" s="232"/>
      <c r="R328" s="232"/>
      <c r="S328" s="232"/>
      <c r="T328" s="23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4" t="s">
        <v>135</v>
      </c>
      <c r="AU328" s="234" t="s">
        <v>87</v>
      </c>
      <c r="AV328" s="13" t="s">
        <v>87</v>
      </c>
      <c r="AW328" s="13" t="s">
        <v>38</v>
      </c>
      <c r="AX328" s="13" t="s">
        <v>77</v>
      </c>
      <c r="AY328" s="234" t="s">
        <v>125</v>
      </c>
    </row>
    <row r="329" s="13" customFormat="1">
      <c r="A329" s="13"/>
      <c r="B329" s="224"/>
      <c r="C329" s="225"/>
      <c r="D329" s="219" t="s">
        <v>135</v>
      </c>
      <c r="E329" s="226" t="s">
        <v>21</v>
      </c>
      <c r="F329" s="227" t="s">
        <v>466</v>
      </c>
      <c r="G329" s="225"/>
      <c r="H329" s="228">
        <v>1</v>
      </c>
      <c r="I329" s="229"/>
      <c r="J329" s="225"/>
      <c r="K329" s="225"/>
      <c r="L329" s="230"/>
      <c r="M329" s="231"/>
      <c r="N329" s="232"/>
      <c r="O329" s="232"/>
      <c r="P329" s="232"/>
      <c r="Q329" s="232"/>
      <c r="R329" s="232"/>
      <c r="S329" s="232"/>
      <c r="T329" s="23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4" t="s">
        <v>135</v>
      </c>
      <c r="AU329" s="234" t="s">
        <v>87</v>
      </c>
      <c r="AV329" s="13" t="s">
        <v>87</v>
      </c>
      <c r="AW329" s="13" t="s">
        <v>38</v>
      </c>
      <c r="AX329" s="13" t="s">
        <v>77</v>
      </c>
      <c r="AY329" s="234" t="s">
        <v>125</v>
      </c>
    </row>
    <row r="330" s="13" customFormat="1">
      <c r="A330" s="13"/>
      <c r="B330" s="224"/>
      <c r="C330" s="225"/>
      <c r="D330" s="219" t="s">
        <v>135</v>
      </c>
      <c r="E330" s="226" t="s">
        <v>21</v>
      </c>
      <c r="F330" s="227" t="s">
        <v>467</v>
      </c>
      <c r="G330" s="225"/>
      <c r="H330" s="228">
        <v>1</v>
      </c>
      <c r="I330" s="229"/>
      <c r="J330" s="225"/>
      <c r="K330" s="225"/>
      <c r="L330" s="230"/>
      <c r="M330" s="231"/>
      <c r="N330" s="232"/>
      <c r="O330" s="232"/>
      <c r="P330" s="232"/>
      <c r="Q330" s="232"/>
      <c r="R330" s="232"/>
      <c r="S330" s="232"/>
      <c r="T330" s="23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4" t="s">
        <v>135</v>
      </c>
      <c r="AU330" s="234" t="s">
        <v>87</v>
      </c>
      <c r="AV330" s="13" t="s">
        <v>87</v>
      </c>
      <c r="AW330" s="13" t="s">
        <v>38</v>
      </c>
      <c r="AX330" s="13" t="s">
        <v>77</v>
      </c>
      <c r="AY330" s="234" t="s">
        <v>125</v>
      </c>
    </row>
    <row r="331" s="13" customFormat="1">
      <c r="A331" s="13"/>
      <c r="B331" s="224"/>
      <c r="C331" s="225"/>
      <c r="D331" s="219" t="s">
        <v>135</v>
      </c>
      <c r="E331" s="226" t="s">
        <v>21</v>
      </c>
      <c r="F331" s="227" t="s">
        <v>468</v>
      </c>
      <c r="G331" s="225"/>
      <c r="H331" s="228">
        <v>1</v>
      </c>
      <c r="I331" s="229"/>
      <c r="J331" s="225"/>
      <c r="K331" s="225"/>
      <c r="L331" s="230"/>
      <c r="M331" s="231"/>
      <c r="N331" s="232"/>
      <c r="O331" s="232"/>
      <c r="P331" s="232"/>
      <c r="Q331" s="232"/>
      <c r="R331" s="232"/>
      <c r="S331" s="232"/>
      <c r="T331" s="23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34" t="s">
        <v>135</v>
      </c>
      <c r="AU331" s="234" t="s">
        <v>87</v>
      </c>
      <c r="AV331" s="13" t="s">
        <v>87</v>
      </c>
      <c r="AW331" s="13" t="s">
        <v>38</v>
      </c>
      <c r="AX331" s="13" t="s">
        <v>77</v>
      </c>
      <c r="AY331" s="234" t="s">
        <v>125</v>
      </c>
    </row>
    <row r="332" s="15" customFormat="1">
      <c r="A332" s="15"/>
      <c r="B332" s="260"/>
      <c r="C332" s="261"/>
      <c r="D332" s="219" t="s">
        <v>135</v>
      </c>
      <c r="E332" s="262" t="s">
        <v>21</v>
      </c>
      <c r="F332" s="263" t="s">
        <v>197</v>
      </c>
      <c r="G332" s="261"/>
      <c r="H332" s="264">
        <v>4</v>
      </c>
      <c r="I332" s="265"/>
      <c r="J332" s="261"/>
      <c r="K332" s="261"/>
      <c r="L332" s="266"/>
      <c r="M332" s="267"/>
      <c r="N332" s="268"/>
      <c r="O332" s="268"/>
      <c r="P332" s="268"/>
      <c r="Q332" s="268"/>
      <c r="R332" s="268"/>
      <c r="S332" s="268"/>
      <c r="T332" s="269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T332" s="270" t="s">
        <v>135</v>
      </c>
      <c r="AU332" s="270" t="s">
        <v>87</v>
      </c>
      <c r="AV332" s="15" t="s">
        <v>165</v>
      </c>
      <c r="AW332" s="15" t="s">
        <v>38</v>
      </c>
      <c r="AX332" s="15" t="s">
        <v>85</v>
      </c>
      <c r="AY332" s="270" t="s">
        <v>125</v>
      </c>
    </row>
    <row r="333" s="2" customFormat="1" ht="16.5" customHeight="1">
      <c r="A333" s="39"/>
      <c r="B333" s="40"/>
      <c r="C333" s="205" t="s">
        <v>507</v>
      </c>
      <c r="D333" s="205" t="s">
        <v>122</v>
      </c>
      <c r="E333" s="206" t="s">
        <v>508</v>
      </c>
      <c r="F333" s="207" t="s">
        <v>509</v>
      </c>
      <c r="G333" s="208" t="s">
        <v>130</v>
      </c>
      <c r="H333" s="209">
        <v>4</v>
      </c>
      <c r="I333" s="210"/>
      <c r="J333" s="211">
        <f>ROUND(I333*H333,2)</f>
        <v>0</v>
      </c>
      <c r="K333" s="207" t="s">
        <v>164</v>
      </c>
      <c r="L333" s="212"/>
      <c r="M333" s="213" t="s">
        <v>21</v>
      </c>
      <c r="N333" s="214" t="s">
        <v>48</v>
      </c>
      <c r="O333" s="85"/>
      <c r="P333" s="215">
        <f>O333*H333</f>
        <v>0</v>
      </c>
      <c r="Q333" s="215">
        <v>0.0022000000000000001</v>
      </c>
      <c r="R333" s="215">
        <f>Q333*H333</f>
        <v>0.0088000000000000005</v>
      </c>
      <c r="S333" s="215">
        <v>0</v>
      </c>
      <c r="T333" s="216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17" t="s">
        <v>210</v>
      </c>
      <c r="AT333" s="217" t="s">
        <v>122</v>
      </c>
      <c r="AU333" s="217" t="s">
        <v>87</v>
      </c>
      <c r="AY333" s="18" t="s">
        <v>125</v>
      </c>
      <c r="BE333" s="218">
        <f>IF(N333="základní",J333,0)</f>
        <v>0</v>
      </c>
      <c r="BF333" s="218">
        <f>IF(N333="snížená",J333,0)</f>
        <v>0</v>
      </c>
      <c r="BG333" s="218">
        <f>IF(N333="zákl. přenesená",J333,0)</f>
        <v>0</v>
      </c>
      <c r="BH333" s="218">
        <f>IF(N333="sníž. přenesená",J333,0)</f>
        <v>0</v>
      </c>
      <c r="BI333" s="218">
        <f>IF(N333="nulová",J333,0)</f>
        <v>0</v>
      </c>
      <c r="BJ333" s="18" t="s">
        <v>85</v>
      </c>
      <c r="BK333" s="218">
        <f>ROUND(I333*H333,2)</f>
        <v>0</v>
      </c>
      <c r="BL333" s="18" t="s">
        <v>165</v>
      </c>
      <c r="BM333" s="217" t="s">
        <v>510</v>
      </c>
    </row>
    <row r="334" s="2" customFormat="1" ht="24.15" customHeight="1">
      <c r="A334" s="39"/>
      <c r="B334" s="40"/>
      <c r="C334" s="238" t="s">
        <v>511</v>
      </c>
      <c r="D334" s="238" t="s">
        <v>160</v>
      </c>
      <c r="E334" s="239" t="s">
        <v>512</v>
      </c>
      <c r="F334" s="240" t="s">
        <v>513</v>
      </c>
      <c r="G334" s="241" t="s">
        <v>130</v>
      </c>
      <c r="H334" s="242">
        <v>3</v>
      </c>
      <c r="I334" s="243"/>
      <c r="J334" s="244">
        <f>ROUND(I334*H334,2)</f>
        <v>0</v>
      </c>
      <c r="K334" s="240" t="s">
        <v>164</v>
      </c>
      <c r="L334" s="45"/>
      <c r="M334" s="245" t="s">
        <v>21</v>
      </c>
      <c r="N334" s="246" t="s">
        <v>48</v>
      </c>
      <c r="O334" s="85"/>
      <c r="P334" s="215">
        <f>O334*H334</f>
        <v>0</v>
      </c>
      <c r="Q334" s="215">
        <v>0.01136</v>
      </c>
      <c r="R334" s="215">
        <f>Q334*H334</f>
        <v>0.034079999999999999</v>
      </c>
      <c r="S334" s="215">
        <v>0</v>
      </c>
      <c r="T334" s="216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17" t="s">
        <v>165</v>
      </c>
      <c r="AT334" s="217" t="s">
        <v>160</v>
      </c>
      <c r="AU334" s="217" t="s">
        <v>87</v>
      </c>
      <c r="AY334" s="18" t="s">
        <v>125</v>
      </c>
      <c r="BE334" s="218">
        <f>IF(N334="základní",J334,0)</f>
        <v>0</v>
      </c>
      <c r="BF334" s="218">
        <f>IF(N334="snížená",J334,0)</f>
        <v>0</v>
      </c>
      <c r="BG334" s="218">
        <f>IF(N334="zákl. přenesená",J334,0)</f>
        <v>0</v>
      </c>
      <c r="BH334" s="218">
        <f>IF(N334="sníž. přenesená",J334,0)</f>
        <v>0</v>
      </c>
      <c r="BI334" s="218">
        <f>IF(N334="nulová",J334,0)</f>
        <v>0</v>
      </c>
      <c r="BJ334" s="18" t="s">
        <v>85</v>
      </c>
      <c r="BK334" s="218">
        <f>ROUND(I334*H334,2)</f>
        <v>0</v>
      </c>
      <c r="BL334" s="18" t="s">
        <v>165</v>
      </c>
      <c r="BM334" s="217" t="s">
        <v>514</v>
      </c>
    </row>
    <row r="335" s="2" customFormat="1">
      <c r="A335" s="39"/>
      <c r="B335" s="40"/>
      <c r="C335" s="41"/>
      <c r="D335" s="247" t="s">
        <v>167</v>
      </c>
      <c r="E335" s="41"/>
      <c r="F335" s="248" t="s">
        <v>515</v>
      </c>
      <c r="G335" s="41"/>
      <c r="H335" s="41"/>
      <c r="I335" s="221"/>
      <c r="J335" s="41"/>
      <c r="K335" s="41"/>
      <c r="L335" s="45"/>
      <c r="M335" s="222"/>
      <c r="N335" s="223"/>
      <c r="O335" s="85"/>
      <c r="P335" s="85"/>
      <c r="Q335" s="85"/>
      <c r="R335" s="85"/>
      <c r="S335" s="85"/>
      <c r="T335" s="86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T335" s="18" t="s">
        <v>167</v>
      </c>
      <c r="AU335" s="18" t="s">
        <v>87</v>
      </c>
    </row>
    <row r="336" s="13" customFormat="1">
      <c r="A336" s="13"/>
      <c r="B336" s="224"/>
      <c r="C336" s="225"/>
      <c r="D336" s="219" t="s">
        <v>135</v>
      </c>
      <c r="E336" s="226" t="s">
        <v>21</v>
      </c>
      <c r="F336" s="227" t="s">
        <v>516</v>
      </c>
      <c r="G336" s="225"/>
      <c r="H336" s="228">
        <v>1</v>
      </c>
      <c r="I336" s="229"/>
      <c r="J336" s="225"/>
      <c r="K336" s="225"/>
      <c r="L336" s="230"/>
      <c r="M336" s="231"/>
      <c r="N336" s="232"/>
      <c r="O336" s="232"/>
      <c r="P336" s="232"/>
      <c r="Q336" s="232"/>
      <c r="R336" s="232"/>
      <c r="S336" s="232"/>
      <c r="T336" s="23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34" t="s">
        <v>135</v>
      </c>
      <c r="AU336" s="234" t="s">
        <v>87</v>
      </c>
      <c r="AV336" s="13" t="s">
        <v>87</v>
      </c>
      <c r="AW336" s="13" t="s">
        <v>38</v>
      </c>
      <c r="AX336" s="13" t="s">
        <v>77</v>
      </c>
      <c r="AY336" s="234" t="s">
        <v>125</v>
      </c>
    </row>
    <row r="337" s="13" customFormat="1">
      <c r="A337" s="13"/>
      <c r="B337" s="224"/>
      <c r="C337" s="225"/>
      <c r="D337" s="219" t="s">
        <v>135</v>
      </c>
      <c r="E337" s="226" t="s">
        <v>21</v>
      </c>
      <c r="F337" s="227" t="s">
        <v>517</v>
      </c>
      <c r="G337" s="225"/>
      <c r="H337" s="228">
        <v>1</v>
      </c>
      <c r="I337" s="229"/>
      <c r="J337" s="225"/>
      <c r="K337" s="225"/>
      <c r="L337" s="230"/>
      <c r="M337" s="231"/>
      <c r="N337" s="232"/>
      <c r="O337" s="232"/>
      <c r="P337" s="232"/>
      <c r="Q337" s="232"/>
      <c r="R337" s="232"/>
      <c r="S337" s="232"/>
      <c r="T337" s="23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4" t="s">
        <v>135</v>
      </c>
      <c r="AU337" s="234" t="s">
        <v>87</v>
      </c>
      <c r="AV337" s="13" t="s">
        <v>87</v>
      </c>
      <c r="AW337" s="13" t="s">
        <v>38</v>
      </c>
      <c r="AX337" s="13" t="s">
        <v>77</v>
      </c>
      <c r="AY337" s="234" t="s">
        <v>125</v>
      </c>
    </row>
    <row r="338" s="13" customFormat="1">
      <c r="A338" s="13"/>
      <c r="B338" s="224"/>
      <c r="C338" s="225"/>
      <c r="D338" s="219" t="s">
        <v>135</v>
      </c>
      <c r="E338" s="226" t="s">
        <v>21</v>
      </c>
      <c r="F338" s="227" t="s">
        <v>518</v>
      </c>
      <c r="G338" s="225"/>
      <c r="H338" s="228">
        <v>1</v>
      </c>
      <c r="I338" s="229"/>
      <c r="J338" s="225"/>
      <c r="K338" s="225"/>
      <c r="L338" s="230"/>
      <c r="M338" s="231"/>
      <c r="N338" s="232"/>
      <c r="O338" s="232"/>
      <c r="P338" s="232"/>
      <c r="Q338" s="232"/>
      <c r="R338" s="232"/>
      <c r="S338" s="232"/>
      <c r="T338" s="23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34" t="s">
        <v>135</v>
      </c>
      <c r="AU338" s="234" t="s">
        <v>87</v>
      </c>
      <c r="AV338" s="13" t="s">
        <v>87</v>
      </c>
      <c r="AW338" s="13" t="s">
        <v>38</v>
      </c>
      <c r="AX338" s="13" t="s">
        <v>77</v>
      </c>
      <c r="AY338" s="234" t="s">
        <v>125</v>
      </c>
    </row>
    <row r="339" s="15" customFormat="1">
      <c r="A339" s="15"/>
      <c r="B339" s="260"/>
      <c r="C339" s="261"/>
      <c r="D339" s="219" t="s">
        <v>135</v>
      </c>
      <c r="E339" s="262" t="s">
        <v>21</v>
      </c>
      <c r="F339" s="263" t="s">
        <v>197</v>
      </c>
      <c r="G339" s="261"/>
      <c r="H339" s="264">
        <v>3</v>
      </c>
      <c r="I339" s="265"/>
      <c r="J339" s="261"/>
      <c r="K339" s="261"/>
      <c r="L339" s="266"/>
      <c r="M339" s="267"/>
      <c r="N339" s="268"/>
      <c r="O339" s="268"/>
      <c r="P339" s="268"/>
      <c r="Q339" s="268"/>
      <c r="R339" s="268"/>
      <c r="S339" s="268"/>
      <c r="T339" s="269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T339" s="270" t="s">
        <v>135</v>
      </c>
      <c r="AU339" s="270" t="s">
        <v>87</v>
      </c>
      <c r="AV339" s="15" t="s">
        <v>165</v>
      </c>
      <c r="AW339" s="15" t="s">
        <v>38</v>
      </c>
      <c r="AX339" s="15" t="s">
        <v>85</v>
      </c>
      <c r="AY339" s="270" t="s">
        <v>125</v>
      </c>
    </row>
    <row r="340" s="2" customFormat="1" ht="24.15" customHeight="1">
      <c r="A340" s="39"/>
      <c r="B340" s="40"/>
      <c r="C340" s="238" t="s">
        <v>519</v>
      </c>
      <c r="D340" s="238" t="s">
        <v>160</v>
      </c>
      <c r="E340" s="239" t="s">
        <v>520</v>
      </c>
      <c r="F340" s="240" t="s">
        <v>521</v>
      </c>
      <c r="G340" s="241" t="s">
        <v>130</v>
      </c>
      <c r="H340" s="242">
        <v>2</v>
      </c>
      <c r="I340" s="243"/>
      <c r="J340" s="244">
        <f>ROUND(I340*H340,2)</f>
        <v>0</v>
      </c>
      <c r="K340" s="240" t="s">
        <v>164</v>
      </c>
      <c r="L340" s="45"/>
      <c r="M340" s="245" t="s">
        <v>21</v>
      </c>
      <c r="N340" s="246" t="s">
        <v>48</v>
      </c>
      <c r="O340" s="85"/>
      <c r="P340" s="215">
        <f>O340*H340</f>
        <v>0</v>
      </c>
      <c r="Q340" s="215">
        <v>0.018180000000000002</v>
      </c>
      <c r="R340" s="215">
        <f>Q340*H340</f>
        <v>0.036360000000000003</v>
      </c>
      <c r="S340" s="215">
        <v>0</v>
      </c>
      <c r="T340" s="216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17" t="s">
        <v>165</v>
      </c>
      <c r="AT340" s="217" t="s">
        <v>160</v>
      </c>
      <c r="AU340" s="217" t="s">
        <v>87</v>
      </c>
      <c r="AY340" s="18" t="s">
        <v>125</v>
      </c>
      <c r="BE340" s="218">
        <f>IF(N340="základní",J340,0)</f>
        <v>0</v>
      </c>
      <c r="BF340" s="218">
        <f>IF(N340="snížená",J340,0)</f>
        <v>0</v>
      </c>
      <c r="BG340" s="218">
        <f>IF(N340="zákl. přenesená",J340,0)</f>
        <v>0</v>
      </c>
      <c r="BH340" s="218">
        <f>IF(N340="sníž. přenesená",J340,0)</f>
        <v>0</v>
      </c>
      <c r="BI340" s="218">
        <f>IF(N340="nulová",J340,0)</f>
        <v>0</v>
      </c>
      <c r="BJ340" s="18" t="s">
        <v>85</v>
      </c>
      <c r="BK340" s="218">
        <f>ROUND(I340*H340,2)</f>
        <v>0</v>
      </c>
      <c r="BL340" s="18" t="s">
        <v>165</v>
      </c>
      <c r="BM340" s="217" t="s">
        <v>522</v>
      </c>
    </row>
    <row r="341" s="2" customFormat="1">
      <c r="A341" s="39"/>
      <c r="B341" s="40"/>
      <c r="C341" s="41"/>
      <c r="D341" s="247" t="s">
        <v>167</v>
      </c>
      <c r="E341" s="41"/>
      <c r="F341" s="248" t="s">
        <v>523</v>
      </c>
      <c r="G341" s="41"/>
      <c r="H341" s="41"/>
      <c r="I341" s="221"/>
      <c r="J341" s="41"/>
      <c r="K341" s="41"/>
      <c r="L341" s="45"/>
      <c r="M341" s="222"/>
      <c r="N341" s="223"/>
      <c r="O341" s="85"/>
      <c r="P341" s="85"/>
      <c r="Q341" s="85"/>
      <c r="R341" s="85"/>
      <c r="S341" s="85"/>
      <c r="T341" s="86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T341" s="18" t="s">
        <v>167</v>
      </c>
      <c r="AU341" s="18" t="s">
        <v>87</v>
      </c>
    </row>
    <row r="342" s="13" customFormat="1">
      <c r="A342" s="13"/>
      <c r="B342" s="224"/>
      <c r="C342" s="225"/>
      <c r="D342" s="219" t="s">
        <v>135</v>
      </c>
      <c r="E342" s="226" t="s">
        <v>21</v>
      </c>
      <c r="F342" s="227" t="s">
        <v>524</v>
      </c>
      <c r="G342" s="225"/>
      <c r="H342" s="228">
        <v>1</v>
      </c>
      <c r="I342" s="229"/>
      <c r="J342" s="225"/>
      <c r="K342" s="225"/>
      <c r="L342" s="230"/>
      <c r="M342" s="231"/>
      <c r="N342" s="232"/>
      <c r="O342" s="232"/>
      <c r="P342" s="232"/>
      <c r="Q342" s="232"/>
      <c r="R342" s="232"/>
      <c r="S342" s="232"/>
      <c r="T342" s="23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4" t="s">
        <v>135</v>
      </c>
      <c r="AU342" s="234" t="s">
        <v>87</v>
      </c>
      <c r="AV342" s="13" t="s">
        <v>87</v>
      </c>
      <c r="AW342" s="13" t="s">
        <v>38</v>
      </c>
      <c r="AX342" s="13" t="s">
        <v>77</v>
      </c>
      <c r="AY342" s="234" t="s">
        <v>125</v>
      </c>
    </row>
    <row r="343" s="13" customFormat="1">
      <c r="A343" s="13"/>
      <c r="B343" s="224"/>
      <c r="C343" s="225"/>
      <c r="D343" s="219" t="s">
        <v>135</v>
      </c>
      <c r="E343" s="226" t="s">
        <v>21</v>
      </c>
      <c r="F343" s="227" t="s">
        <v>525</v>
      </c>
      <c r="G343" s="225"/>
      <c r="H343" s="228">
        <v>1</v>
      </c>
      <c r="I343" s="229"/>
      <c r="J343" s="225"/>
      <c r="K343" s="225"/>
      <c r="L343" s="230"/>
      <c r="M343" s="231"/>
      <c r="N343" s="232"/>
      <c r="O343" s="232"/>
      <c r="P343" s="232"/>
      <c r="Q343" s="232"/>
      <c r="R343" s="232"/>
      <c r="S343" s="232"/>
      <c r="T343" s="23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34" t="s">
        <v>135</v>
      </c>
      <c r="AU343" s="234" t="s">
        <v>87</v>
      </c>
      <c r="AV343" s="13" t="s">
        <v>87</v>
      </c>
      <c r="AW343" s="13" t="s">
        <v>38</v>
      </c>
      <c r="AX343" s="13" t="s">
        <v>77</v>
      </c>
      <c r="AY343" s="234" t="s">
        <v>125</v>
      </c>
    </row>
    <row r="344" s="15" customFormat="1">
      <c r="A344" s="15"/>
      <c r="B344" s="260"/>
      <c r="C344" s="261"/>
      <c r="D344" s="219" t="s">
        <v>135</v>
      </c>
      <c r="E344" s="262" t="s">
        <v>21</v>
      </c>
      <c r="F344" s="263" t="s">
        <v>197</v>
      </c>
      <c r="G344" s="261"/>
      <c r="H344" s="264">
        <v>2</v>
      </c>
      <c r="I344" s="265"/>
      <c r="J344" s="261"/>
      <c r="K344" s="261"/>
      <c r="L344" s="266"/>
      <c r="M344" s="267"/>
      <c r="N344" s="268"/>
      <c r="O344" s="268"/>
      <c r="P344" s="268"/>
      <c r="Q344" s="268"/>
      <c r="R344" s="268"/>
      <c r="S344" s="268"/>
      <c r="T344" s="269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T344" s="270" t="s">
        <v>135</v>
      </c>
      <c r="AU344" s="270" t="s">
        <v>87</v>
      </c>
      <c r="AV344" s="15" t="s">
        <v>165</v>
      </c>
      <c r="AW344" s="15" t="s">
        <v>38</v>
      </c>
      <c r="AX344" s="15" t="s">
        <v>85</v>
      </c>
      <c r="AY344" s="270" t="s">
        <v>125</v>
      </c>
    </row>
    <row r="345" s="2" customFormat="1" ht="24.15" customHeight="1">
      <c r="A345" s="39"/>
      <c r="B345" s="40"/>
      <c r="C345" s="238" t="s">
        <v>526</v>
      </c>
      <c r="D345" s="238" t="s">
        <v>160</v>
      </c>
      <c r="E345" s="239" t="s">
        <v>527</v>
      </c>
      <c r="F345" s="240" t="s">
        <v>528</v>
      </c>
      <c r="G345" s="241" t="s">
        <v>130</v>
      </c>
      <c r="H345" s="242">
        <v>5</v>
      </c>
      <c r="I345" s="243"/>
      <c r="J345" s="244">
        <f>ROUND(I345*H345,2)</f>
        <v>0</v>
      </c>
      <c r="K345" s="240" t="s">
        <v>164</v>
      </c>
      <c r="L345" s="45"/>
      <c r="M345" s="245" t="s">
        <v>21</v>
      </c>
      <c r="N345" s="246" t="s">
        <v>48</v>
      </c>
      <c r="O345" s="85"/>
      <c r="P345" s="215">
        <f>O345*H345</f>
        <v>0</v>
      </c>
      <c r="Q345" s="215">
        <v>0</v>
      </c>
      <c r="R345" s="215">
        <f>Q345*H345</f>
        <v>0</v>
      </c>
      <c r="S345" s="215">
        <v>0</v>
      </c>
      <c r="T345" s="216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17" t="s">
        <v>165</v>
      </c>
      <c r="AT345" s="217" t="s">
        <v>160</v>
      </c>
      <c r="AU345" s="217" t="s">
        <v>87</v>
      </c>
      <c r="AY345" s="18" t="s">
        <v>125</v>
      </c>
      <c r="BE345" s="218">
        <f>IF(N345="základní",J345,0)</f>
        <v>0</v>
      </c>
      <c r="BF345" s="218">
        <f>IF(N345="snížená",J345,0)</f>
        <v>0</v>
      </c>
      <c r="BG345" s="218">
        <f>IF(N345="zákl. přenesená",J345,0)</f>
        <v>0</v>
      </c>
      <c r="BH345" s="218">
        <f>IF(N345="sníž. přenesená",J345,0)</f>
        <v>0</v>
      </c>
      <c r="BI345" s="218">
        <f>IF(N345="nulová",J345,0)</f>
        <v>0</v>
      </c>
      <c r="BJ345" s="18" t="s">
        <v>85</v>
      </c>
      <c r="BK345" s="218">
        <f>ROUND(I345*H345,2)</f>
        <v>0</v>
      </c>
      <c r="BL345" s="18" t="s">
        <v>165</v>
      </c>
      <c r="BM345" s="217" t="s">
        <v>529</v>
      </c>
    </row>
    <row r="346" s="2" customFormat="1">
      <c r="A346" s="39"/>
      <c r="B346" s="40"/>
      <c r="C346" s="41"/>
      <c r="D346" s="247" t="s">
        <v>167</v>
      </c>
      <c r="E346" s="41"/>
      <c r="F346" s="248" t="s">
        <v>530</v>
      </c>
      <c r="G346" s="41"/>
      <c r="H346" s="41"/>
      <c r="I346" s="221"/>
      <c r="J346" s="41"/>
      <c r="K346" s="41"/>
      <c r="L346" s="45"/>
      <c r="M346" s="222"/>
      <c r="N346" s="223"/>
      <c r="O346" s="85"/>
      <c r="P346" s="85"/>
      <c r="Q346" s="85"/>
      <c r="R346" s="85"/>
      <c r="S346" s="85"/>
      <c r="T346" s="86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T346" s="18" t="s">
        <v>167</v>
      </c>
      <c r="AU346" s="18" t="s">
        <v>87</v>
      </c>
    </row>
    <row r="347" s="13" customFormat="1">
      <c r="A347" s="13"/>
      <c r="B347" s="224"/>
      <c r="C347" s="225"/>
      <c r="D347" s="219" t="s">
        <v>135</v>
      </c>
      <c r="E347" s="226" t="s">
        <v>21</v>
      </c>
      <c r="F347" s="227" t="s">
        <v>531</v>
      </c>
      <c r="G347" s="225"/>
      <c r="H347" s="228">
        <v>1</v>
      </c>
      <c r="I347" s="229"/>
      <c r="J347" s="225"/>
      <c r="K347" s="225"/>
      <c r="L347" s="230"/>
      <c r="M347" s="231"/>
      <c r="N347" s="232"/>
      <c r="O347" s="232"/>
      <c r="P347" s="232"/>
      <c r="Q347" s="232"/>
      <c r="R347" s="232"/>
      <c r="S347" s="232"/>
      <c r="T347" s="23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34" t="s">
        <v>135</v>
      </c>
      <c r="AU347" s="234" t="s">
        <v>87</v>
      </c>
      <c r="AV347" s="13" t="s">
        <v>87</v>
      </c>
      <c r="AW347" s="13" t="s">
        <v>38</v>
      </c>
      <c r="AX347" s="13" t="s">
        <v>77</v>
      </c>
      <c r="AY347" s="234" t="s">
        <v>125</v>
      </c>
    </row>
    <row r="348" s="13" customFormat="1">
      <c r="A348" s="13"/>
      <c r="B348" s="224"/>
      <c r="C348" s="225"/>
      <c r="D348" s="219" t="s">
        <v>135</v>
      </c>
      <c r="E348" s="226" t="s">
        <v>21</v>
      </c>
      <c r="F348" s="227" t="s">
        <v>525</v>
      </c>
      <c r="G348" s="225"/>
      <c r="H348" s="228">
        <v>1</v>
      </c>
      <c r="I348" s="229"/>
      <c r="J348" s="225"/>
      <c r="K348" s="225"/>
      <c r="L348" s="230"/>
      <c r="M348" s="231"/>
      <c r="N348" s="232"/>
      <c r="O348" s="232"/>
      <c r="P348" s="232"/>
      <c r="Q348" s="232"/>
      <c r="R348" s="232"/>
      <c r="S348" s="232"/>
      <c r="T348" s="23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34" t="s">
        <v>135</v>
      </c>
      <c r="AU348" s="234" t="s">
        <v>87</v>
      </c>
      <c r="AV348" s="13" t="s">
        <v>87</v>
      </c>
      <c r="AW348" s="13" t="s">
        <v>38</v>
      </c>
      <c r="AX348" s="13" t="s">
        <v>77</v>
      </c>
      <c r="AY348" s="234" t="s">
        <v>125</v>
      </c>
    </row>
    <row r="349" s="13" customFormat="1">
      <c r="A349" s="13"/>
      <c r="B349" s="224"/>
      <c r="C349" s="225"/>
      <c r="D349" s="219" t="s">
        <v>135</v>
      </c>
      <c r="E349" s="226" t="s">
        <v>21</v>
      </c>
      <c r="F349" s="227" t="s">
        <v>516</v>
      </c>
      <c r="G349" s="225"/>
      <c r="H349" s="228">
        <v>1</v>
      </c>
      <c r="I349" s="229"/>
      <c r="J349" s="225"/>
      <c r="K349" s="225"/>
      <c r="L349" s="230"/>
      <c r="M349" s="231"/>
      <c r="N349" s="232"/>
      <c r="O349" s="232"/>
      <c r="P349" s="232"/>
      <c r="Q349" s="232"/>
      <c r="R349" s="232"/>
      <c r="S349" s="232"/>
      <c r="T349" s="23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34" t="s">
        <v>135</v>
      </c>
      <c r="AU349" s="234" t="s">
        <v>87</v>
      </c>
      <c r="AV349" s="13" t="s">
        <v>87</v>
      </c>
      <c r="AW349" s="13" t="s">
        <v>38</v>
      </c>
      <c r="AX349" s="13" t="s">
        <v>77</v>
      </c>
      <c r="AY349" s="234" t="s">
        <v>125</v>
      </c>
    </row>
    <row r="350" s="13" customFormat="1">
      <c r="A350" s="13"/>
      <c r="B350" s="224"/>
      <c r="C350" s="225"/>
      <c r="D350" s="219" t="s">
        <v>135</v>
      </c>
      <c r="E350" s="226" t="s">
        <v>21</v>
      </c>
      <c r="F350" s="227" t="s">
        <v>517</v>
      </c>
      <c r="G350" s="225"/>
      <c r="H350" s="228">
        <v>1</v>
      </c>
      <c r="I350" s="229"/>
      <c r="J350" s="225"/>
      <c r="K350" s="225"/>
      <c r="L350" s="230"/>
      <c r="M350" s="231"/>
      <c r="N350" s="232"/>
      <c r="O350" s="232"/>
      <c r="P350" s="232"/>
      <c r="Q350" s="232"/>
      <c r="R350" s="232"/>
      <c r="S350" s="232"/>
      <c r="T350" s="23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34" t="s">
        <v>135</v>
      </c>
      <c r="AU350" s="234" t="s">
        <v>87</v>
      </c>
      <c r="AV350" s="13" t="s">
        <v>87</v>
      </c>
      <c r="AW350" s="13" t="s">
        <v>38</v>
      </c>
      <c r="AX350" s="13" t="s">
        <v>77</v>
      </c>
      <c r="AY350" s="234" t="s">
        <v>125</v>
      </c>
    </row>
    <row r="351" s="13" customFormat="1">
      <c r="A351" s="13"/>
      <c r="B351" s="224"/>
      <c r="C351" s="225"/>
      <c r="D351" s="219" t="s">
        <v>135</v>
      </c>
      <c r="E351" s="226" t="s">
        <v>21</v>
      </c>
      <c r="F351" s="227" t="s">
        <v>518</v>
      </c>
      <c r="G351" s="225"/>
      <c r="H351" s="228">
        <v>1</v>
      </c>
      <c r="I351" s="229"/>
      <c r="J351" s="225"/>
      <c r="K351" s="225"/>
      <c r="L351" s="230"/>
      <c r="M351" s="231"/>
      <c r="N351" s="232"/>
      <c r="O351" s="232"/>
      <c r="P351" s="232"/>
      <c r="Q351" s="232"/>
      <c r="R351" s="232"/>
      <c r="S351" s="232"/>
      <c r="T351" s="23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34" t="s">
        <v>135</v>
      </c>
      <c r="AU351" s="234" t="s">
        <v>87</v>
      </c>
      <c r="AV351" s="13" t="s">
        <v>87</v>
      </c>
      <c r="AW351" s="13" t="s">
        <v>38</v>
      </c>
      <c r="AX351" s="13" t="s">
        <v>77</v>
      </c>
      <c r="AY351" s="234" t="s">
        <v>125</v>
      </c>
    </row>
    <row r="352" s="15" customFormat="1">
      <c r="A352" s="15"/>
      <c r="B352" s="260"/>
      <c r="C352" s="261"/>
      <c r="D352" s="219" t="s">
        <v>135</v>
      </c>
      <c r="E352" s="262" t="s">
        <v>21</v>
      </c>
      <c r="F352" s="263" t="s">
        <v>197</v>
      </c>
      <c r="G352" s="261"/>
      <c r="H352" s="264">
        <v>5</v>
      </c>
      <c r="I352" s="265"/>
      <c r="J352" s="261"/>
      <c r="K352" s="261"/>
      <c r="L352" s="266"/>
      <c r="M352" s="267"/>
      <c r="N352" s="268"/>
      <c r="O352" s="268"/>
      <c r="P352" s="268"/>
      <c r="Q352" s="268"/>
      <c r="R352" s="268"/>
      <c r="S352" s="268"/>
      <c r="T352" s="269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T352" s="270" t="s">
        <v>135</v>
      </c>
      <c r="AU352" s="270" t="s">
        <v>87</v>
      </c>
      <c r="AV352" s="15" t="s">
        <v>165</v>
      </c>
      <c r="AW352" s="15" t="s">
        <v>38</v>
      </c>
      <c r="AX352" s="15" t="s">
        <v>85</v>
      </c>
      <c r="AY352" s="270" t="s">
        <v>125</v>
      </c>
    </row>
    <row r="353" s="2" customFormat="1" ht="24.15" customHeight="1">
      <c r="A353" s="39"/>
      <c r="B353" s="40"/>
      <c r="C353" s="238" t="s">
        <v>532</v>
      </c>
      <c r="D353" s="238" t="s">
        <v>160</v>
      </c>
      <c r="E353" s="239" t="s">
        <v>533</v>
      </c>
      <c r="F353" s="240" t="s">
        <v>534</v>
      </c>
      <c r="G353" s="241" t="s">
        <v>130</v>
      </c>
      <c r="H353" s="242">
        <v>5</v>
      </c>
      <c r="I353" s="243"/>
      <c r="J353" s="244">
        <f>ROUND(I353*H353,2)</f>
        <v>0</v>
      </c>
      <c r="K353" s="240" t="s">
        <v>164</v>
      </c>
      <c r="L353" s="45"/>
      <c r="M353" s="245" t="s">
        <v>21</v>
      </c>
      <c r="N353" s="246" t="s">
        <v>48</v>
      </c>
      <c r="O353" s="85"/>
      <c r="P353" s="215">
        <f>O353*H353</f>
        <v>0</v>
      </c>
      <c r="Q353" s="215">
        <v>0.0062199999999999998</v>
      </c>
      <c r="R353" s="215">
        <f>Q353*H353</f>
        <v>0.031099999999999999</v>
      </c>
      <c r="S353" s="215">
        <v>0</v>
      </c>
      <c r="T353" s="216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17" t="s">
        <v>165</v>
      </c>
      <c r="AT353" s="217" t="s">
        <v>160</v>
      </c>
      <c r="AU353" s="217" t="s">
        <v>87</v>
      </c>
      <c r="AY353" s="18" t="s">
        <v>125</v>
      </c>
      <c r="BE353" s="218">
        <f>IF(N353="základní",J353,0)</f>
        <v>0</v>
      </c>
      <c r="BF353" s="218">
        <f>IF(N353="snížená",J353,0)</f>
        <v>0</v>
      </c>
      <c r="BG353" s="218">
        <f>IF(N353="zákl. přenesená",J353,0)</f>
        <v>0</v>
      </c>
      <c r="BH353" s="218">
        <f>IF(N353="sníž. přenesená",J353,0)</f>
        <v>0</v>
      </c>
      <c r="BI353" s="218">
        <f>IF(N353="nulová",J353,0)</f>
        <v>0</v>
      </c>
      <c r="BJ353" s="18" t="s">
        <v>85</v>
      </c>
      <c r="BK353" s="218">
        <f>ROUND(I353*H353,2)</f>
        <v>0</v>
      </c>
      <c r="BL353" s="18" t="s">
        <v>165</v>
      </c>
      <c r="BM353" s="217" t="s">
        <v>535</v>
      </c>
    </row>
    <row r="354" s="2" customFormat="1">
      <c r="A354" s="39"/>
      <c r="B354" s="40"/>
      <c r="C354" s="41"/>
      <c r="D354" s="247" t="s">
        <v>167</v>
      </c>
      <c r="E354" s="41"/>
      <c r="F354" s="248" t="s">
        <v>536</v>
      </c>
      <c r="G354" s="41"/>
      <c r="H354" s="41"/>
      <c r="I354" s="221"/>
      <c r="J354" s="41"/>
      <c r="K354" s="41"/>
      <c r="L354" s="45"/>
      <c r="M354" s="222"/>
      <c r="N354" s="223"/>
      <c r="O354" s="85"/>
      <c r="P354" s="85"/>
      <c r="Q354" s="85"/>
      <c r="R354" s="85"/>
      <c r="S354" s="85"/>
      <c r="T354" s="86"/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T354" s="18" t="s">
        <v>167</v>
      </c>
      <c r="AU354" s="18" t="s">
        <v>87</v>
      </c>
    </row>
    <row r="355" s="13" customFormat="1">
      <c r="A355" s="13"/>
      <c r="B355" s="224"/>
      <c r="C355" s="225"/>
      <c r="D355" s="219" t="s">
        <v>135</v>
      </c>
      <c r="E355" s="226" t="s">
        <v>21</v>
      </c>
      <c r="F355" s="227" t="s">
        <v>537</v>
      </c>
      <c r="G355" s="225"/>
      <c r="H355" s="228">
        <v>1</v>
      </c>
      <c r="I355" s="229"/>
      <c r="J355" s="225"/>
      <c r="K355" s="225"/>
      <c r="L355" s="230"/>
      <c r="M355" s="231"/>
      <c r="N355" s="232"/>
      <c r="O355" s="232"/>
      <c r="P355" s="232"/>
      <c r="Q355" s="232"/>
      <c r="R355" s="232"/>
      <c r="S355" s="232"/>
      <c r="T355" s="23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34" t="s">
        <v>135</v>
      </c>
      <c r="AU355" s="234" t="s">
        <v>87</v>
      </c>
      <c r="AV355" s="13" t="s">
        <v>87</v>
      </c>
      <c r="AW355" s="13" t="s">
        <v>38</v>
      </c>
      <c r="AX355" s="13" t="s">
        <v>77</v>
      </c>
      <c r="AY355" s="234" t="s">
        <v>125</v>
      </c>
    </row>
    <row r="356" s="13" customFormat="1">
      <c r="A356" s="13"/>
      <c r="B356" s="224"/>
      <c r="C356" s="225"/>
      <c r="D356" s="219" t="s">
        <v>135</v>
      </c>
      <c r="E356" s="226" t="s">
        <v>21</v>
      </c>
      <c r="F356" s="227" t="s">
        <v>525</v>
      </c>
      <c r="G356" s="225"/>
      <c r="H356" s="228">
        <v>1</v>
      </c>
      <c r="I356" s="229"/>
      <c r="J356" s="225"/>
      <c r="K356" s="225"/>
      <c r="L356" s="230"/>
      <c r="M356" s="231"/>
      <c r="N356" s="232"/>
      <c r="O356" s="232"/>
      <c r="P356" s="232"/>
      <c r="Q356" s="232"/>
      <c r="R356" s="232"/>
      <c r="S356" s="232"/>
      <c r="T356" s="23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34" t="s">
        <v>135</v>
      </c>
      <c r="AU356" s="234" t="s">
        <v>87</v>
      </c>
      <c r="AV356" s="13" t="s">
        <v>87</v>
      </c>
      <c r="AW356" s="13" t="s">
        <v>38</v>
      </c>
      <c r="AX356" s="13" t="s">
        <v>77</v>
      </c>
      <c r="AY356" s="234" t="s">
        <v>125</v>
      </c>
    </row>
    <row r="357" s="13" customFormat="1">
      <c r="A357" s="13"/>
      <c r="B357" s="224"/>
      <c r="C357" s="225"/>
      <c r="D357" s="219" t="s">
        <v>135</v>
      </c>
      <c r="E357" s="226" t="s">
        <v>21</v>
      </c>
      <c r="F357" s="227" t="s">
        <v>516</v>
      </c>
      <c r="G357" s="225"/>
      <c r="H357" s="228">
        <v>1</v>
      </c>
      <c r="I357" s="229"/>
      <c r="J357" s="225"/>
      <c r="K357" s="225"/>
      <c r="L357" s="230"/>
      <c r="M357" s="231"/>
      <c r="N357" s="232"/>
      <c r="O357" s="232"/>
      <c r="P357" s="232"/>
      <c r="Q357" s="232"/>
      <c r="R357" s="232"/>
      <c r="S357" s="232"/>
      <c r="T357" s="23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34" t="s">
        <v>135</v>
      </c>
      <c r="AU357" s="234" t="s">
        <v>87</v>
      </c>
      <c r="AV357" s="13" t="s">
        <v>87</v>
      </c>
      <c r="AW357" s="13" t="s">
        <v>38</v>
      </c>
      <c r="AX357" s="13" t="s">
        <v>77</v>
      </c>
      <c r="AY357" s="234" t="s">
        <v>125</v>
      </c>
    </row>
    <row r="358" s="13" customFormat="1">
      <c r="A358" s="13"/>
      <c r="B358" s="224"/>
      <c r="C358" s="225"/>
      <c r="D358" s="219" t="s">
        <v>135</v>
      </c>
      <c r="E358" s="226" t="s">
        <v>21</v>
      </c>
      <c r="F358" s="227" t="s">
        <v>517</v>
      </c>
      <c r="G358" s="225"/>
      <c r="H358" s="228">
        <v>1</v>
      </c>
      <c r="I358" s="229"/>
      <c r="J358" s="225"/>
      <c r="K358" s="225"/>
      <c r="L358" s="230"/>
      <c r="M358" s="231"/>
      <c r="N358" s="232"/>
      <c r="O358" s="232"/>
      <c r="P358" s="232"/>
      <c r="Q358" s="232"/>
      <c r="R358" s="232"/>
      <c r="S358" s="232"/>
      <c r="T358" s="23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34" t="s">
        <v>135</v>
      </c>
      <c r="AU358" s="234" t="s">
        <v>87</v>
      </c>
      <c r="AV358" s="13" t="s">
        <v>87</v>
      </c>
      <c r="AW358" s="13" t="s">
        <v>38</v>
      </c>
      <c r="AX358" s="13" t="s">
        <v>77</v>
      </c>
      <c r="AY358" s="234" t="s">
        <v>125</v>
      </c>
    </row>
    <row r="359" s="13" customFormat="1">
      <c r="A359" s="13"/>
      <c r="B359" s="224"/>
      <c r="C359" s="225"/>
      <c r="D359" s="219" t="s">
        <v>135</v>
      </c>
      <c r="E359" s="226" t="s">
        <v>21</v>
      </c>
      <c r="F359" s="227" t="s">
        <v>518</v>
      </c>
      <c r="G359" s="225"/>
      <c r="H359" s="228">
        <v>1</v>
      </c>
      <c r="I359" s="229"/>
      <c r="J359" s="225"/>
      <c r="K359" s="225"/>
      <c r="L359" s="230"/>
      <c r="M359" s="231"/>
      <c r="N359" s="232"/>
      <c r="O359" s="232"/>
      <c r="P359" s="232"/>
      <c r="Q359" s="232"/>
      <c r="R359" s="232"/>
      <c r="S359" s="232"/>
      <c r="T359" s="23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34" t="s">
        <v>135</v>
      </c>
      <c r="AU359" s="234" t="s">
        <v>87</v>
      </c>
      <c r="AV359" s="13" t="s">
        <v>87</v>
      </c>
      <c r="AW359" s="13" t="s">
        <v>38</v>
      </c>
      <c r="AX359" s="13" t="s">
        <v>77</v>
      </c>
      <c r="AY359" s="234" t="s">
        <v>125</v>
      </c>
    </row>
    <row r="360" s="15" customFormat="1">
      <c r="A360" s="15"/>
      <c r="B360" s="260"/>
      <c r="C360" s="261"/>
      <c r="D360" s="219" t="s">
        <v>135</v>
      </c>
      <c r="E360" s="262" t="s">
        <v>21</v>
      </c>
      <c r="F360" s="263" t="s">
        <v>197</v>
      </c>
      <c r="G360" s="261"/>
      <c r="H360" s="264">
        <v>5</v>
      </c>
      <c r="I360" s="265"/>
      <c r="J360" s="261"/>
      <c r="K360" s="261"/>
      <c r="L360" s="266"/>
      <c r="M360" s="267"/>
      <c r="N360" s="268"/>
      <c r="O360" s="268"/>
      <c r="P360" s="268"/>
      <c r="Q360" s="268"/>
      <c r="R360" s="268"/>
      <c r="S360" s="268"/>
      <c r="T360" s="269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T360" s="270" t="s">
        <v>135</v>
      </c>
      <c r="AU360" s="270" t="s">
        <v>87</v>
      </c>
      <c r="AV360" s="15" t="s">
        <v>165</v>
      </c>
      <c r="AW360" s="15" t="s">
        <v>38</v>
      </c>
      <c r="AX360" s="15" t="s">
        <v>85</v>
      </c>
      <c r="AY360" s="270" t="s">
        <v>125</v>
      </c>
    </row>
    <row r="361" s="2" customFormat="1" ht="16.5" customHeight="1">
      <c r="A361" s="39"/>
      <c r="B361" s="40"/>
      <c r="C361" s="238" t="s">
        <v>538</v>
      </c>
      <c r="D361" s="238" t="s">
        <v>160</v>
      </c>
      <c r="E361" s="239" t="s">
        <v>539</v>
      </c>
      <c r="F361" s="240" t="s">
        <v>540</v>
      </c>
      <c r="G361" s="241" t="s">
        <v>429</v>
      </c>
      <c r="H361" s="242">
        <v>34.850000000000001</v>
      </c>
      <c r="I361" s="243"/>
      <c r="J361" s="244">
        <f>ROUND(I361*H361,2)</f>
        <v>0</v>
      </c>
      <c r="K361" s="240" t="s">
        <v>164</v>
      </c>
      <c r="L361" s="45"/>
      <c r="M361" s="245" t="s">
        <v>21</v>
      </c>
      <c r="N361" s="246" t="s">
        <v>48</v>
      </c>
      <c r="O361" s="85"/>
      <c r="P361" s="215">
        <f>O361*H361</f>
        <v>0</v>
      </c>
      <c r="Q361" s="215">
        <v>0.00012999999999999999</v>
      </c>
      <c r="R361" s="215">
        <f>Q361*H361</f>
        <v>0.0045304999999999998</v>
      </c>
      <c r="S361" s="215">
        <v>0</v>
      </c>
      <c r="T361" s="216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17" t="s">
        <v>165</v>
      </c>
      <c r="AT361" s="217" t="s">
        <v>160</v>
      </c>
      <c r="AU361" s="217" t="s">
        <v>87</v>
      </c>
      <c r="AY361" s="18" t="s">
        <v>125</v>
      </c>
      <c r="BE361" s="218">
        <f>IF(N361="základní",J361,0)</f>
        <v>0</v>
      </c>
      <c r="BF361" s="218">
        <f>IF(N361="snížená",J361,0)</f>
        <v>0</v>
      </c>
      <c r="BG361" s="218">
        <f>IF(N361="zákl. přenesená",J361,0)</f>
        <v>0</v>
      </c>
      <c r="BH361" s="218">
        <f>IF(N361="sníž. přenesená",J361,0)</f>
        <v>0</v>
      </c>
      <c r="BI361" s="218">
        <f>IF(N361="nulová",J361,0)</f>
        <v>0</v>
      </c>
      <c r="BJ361" s="18" t="s">
        <v>85</v>
      </c>
      <c r="BK361" s="218">
        <f>ROUND(I361*H361,2)</f>
        <v>0</v>
      </c>
      <c r="BL361" s="18" t="s">
        <v>165</v>
      </c>
      <c r="BM361" s="217" t="s">
        <v>541</v>
      </c>
    </row>
    <row r="362" s="2" customFormat="1">
      <c r="A362" s="39"/>
      <c r="B362" s="40"/>
      <c r="C362" s="41"/>
      <c r="D362" s="247" t="s">
        <v>167</v>
      </c>
      <c r="E362" s="41"/>
      <c r="F362" s="248" t="s">
        <v>542</v>
      </c>
      <c r="G362" s="41"/>
      <c r="H362" s="41"/>
      <c r="I362" s="221"/>
      <c r="J362" s="41"/>
      <c r="K362" s="41"/>
      <c r="L362" s="45"/>
      <c r="M362" s="222"/>
      <c r="N362" s="223"/>
      <c r="O362" s="85"/>
      <c r="P362" s="85"/>
      <c r="Q362" s="85"/>
      <c r="R362" s="85"/>
      <c r="S362" s="85"/>
      <c r="T362" s="86"/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T362" s="18" t="s">
        <v>167</v>
      </c>
      <c r="AU362" s="18" t="s">
        <v>87</v>
      </c>
    </row>
    <row r="363" s="13" customFormat="1">
      <c r="A363" s="13"/>
      <c r="B363" s="224"/>
      <c r="C363" s="225"/>
      <c r="D363" s="219" t="s">
        <v>135</v>
      </c>
      <c r="E363" s="226" t="s">
        <v>21</v>
      </c>
      <c r="F363" s="227" t="s">
        <v>432</v>
      </c>
      <c r="G363" s="225"/>
      <c r="H363" s="228">
        <v>14.949999999999999</v>
      </c>
      <c r="I363" s="229"/>
      <c r="J363" s="225"/>
      <c r="K363" s="225"/>
      <c r="L363" s="230"/>
      <c r="M363" s="231"/>
      <c r="N363" s="232"/>
      <c r="O363" s="232"/>
      <c r="P363" s="232"/>
      <c r="Q363" s="232"/>
      <c r="R363" s="232"/>
      <c r="S363" s="232"/>
      <c r="T363" s="23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34" t="s">
        <v>135</v>
      </c>
      <c r="AU363" s="234" t="s">
        <v>87</v>
      </c>
      <c r="AV363" s="13" t="s">
        <v>87</v>
      </c>
      <c r="AW363" s="13" t="s">
        <v>38</v>
      </c>
      <c r="AX363" s="13" t="s">
        <v>77</v>
      </c>
      <c r="AY363" s="234" t="s">
        <v>125</v>
      </c>
    </row>
    <row r="364" s="13" customFormat="1">
      <c r="A364" s="13"/>
      <c r="B364" s="224"/>
      <c r="C364" s="225"/>
      <c r="D364" s="219" t="s">
        <v>135</v>
      </c>
      <c r="E364" s="226" t="s">
        <v>21</v>
      </c>
      <c r="F364" s="227" t="s">
        <v>433</v>
      </c>
      <c r="G364" s="225"/>
      <c r="H364" s="228">
        <v>19.899999999999999</v>
      </c>
      <c r="I364" s="229"/>
      <c r="J364" s="225"/>
      <c r="K364" s="225"/>
      <c r="L364" s="230"/>
      <c r="M364" s="231"/>
      <c r="N364" s="232"/>
      <c r="O364" s="232"/>
      <c r="P364" s="232"/>
      <c r="Q364" s="232"/>
      <c r="R364" s="232"/>
      <c r="S364" s="232"/>
      <c r="T364" s="23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34" t="s">
        <v>135</v>
      </c>
      <c r="AU364" s="234" t="s">
        <v>87</v>
      </c>
      <c r="AV364" s="13" t="s">
        <v>87</v>
      </c>
      <c r="AW364" s="13" t="s">
        <v>38</v>
      </c>
      <c r="AX364" s="13" t="s">
        <v>77</v>
      </c>
      <c r="AY364" s="234" t="s">
        <v>125</v>
      </c>
    </row>
    <row r="365" s="15" customFormat="1">
      <c r="A365" s="15"/>
      <c r="B365" s="260"/>
      <c r="C365" s="261"/>
      <c r="D365" s="219" t="s">
        <v>135</v>
      </c>
      <c r="E365" s="262" t="s">
        <v>21</v>
      </c>
      <c r="F365" s="263" t="s">
        <v>197</v>
      </c>
      <c r="G365" s="261"/>
      <c r="H365" s="264">
        <v>34.850000000000001</v>
      </c>
      <c r="I365" s="265"/>
      <c r="J365" s="261"/>
      <c r="K365" s="261"/>
      <c r="L365" s="266"/>
      <c r="M365" s="267"/>
      <c r="N365" s="268"/>
      <c r="O365" s="268"/>
      <c r="P365" s="268"/>
      <c r="Q365" s="268"/>
      <c r="R365" s="268"/>
      <c r="S365" s="268"/>
      <c r="T365" s="269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T365" s="270" t="s">
        <v>135</v>
      </c>
      <c r="AU365" s="270" t="s">
        <v>87</v>
      </c>
      <c r="AV365" s="15" t="s">
        <v>165</v>
      </c>
      <c r="AW365" s="15" t="s">
        <v>38</v>
      </c>
      <c r="AX365" s="15" t="s">
        <v>85</v>
      </c>
      <c r="AY365" s="270" t="s">
        <v>125</v>
      </c>
    </row>
    <row r="366" s="2" customFormat="1" ht="24.15" customHeight="1">
      <c r="A366" s="39"/>
      <c r="B366" s="40"/>
      <c r="C366" s="238" t="s">
        <v>543</v>
      </c>
      <c r="D366" s="238" t="s">
        <v>160</v>
      </c>
      <c r="E366" s="239" t="s">
        <v>544</v>
      </c>
      <c r="F366" s="240" t="s">
        <v>545</v>
      </c>
      <c r="G366" s="241" t="s">
        <v>290</v>
      </c>
      <c r="H366" s="242">
        <v>32.5</v>
      </c>
      <c r="I366" s="243"/>
      <c r="J366" s="244">
        <f>ROUND(I366*H366,2)</f>
        <v>0</v>
      </c>
      <c r="K366" s="240" t="s">
        <v>164</v>
      </c>
      <c r="L366" s="45"/>
      <c r="M366" s="245" t="s">
        <v>21</v>
      </c>
      <c r="N366" s="246" t="s">
        <v>48</v>
      </c>
      <c r="O366" s="85"/>
      <c r="P366" s="215">
        <f>O366*H366</f>
        <v>0</v>
      </c>
      <c r="Q366" s="215">
        <v>0.0023400000000000001</v>
      </c>
      <c r="R366" s="215">
        <f>Q366*H366</f>
        <v>0.076050000000000006</v>
      </c>
      <c r="S366" s="215">
        <v>0</v>
      </c>
      <c r="T366" s="216">
        <f>S366*H366</f>
        <v>0</v>
      </c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R366" s="217" t="s">
        <v>165</v>
      </c>
      <c r="AT366" s="217" t="s">
        <v>160</v>
      </c>
      <c r="AU366" s="217" t="s">
        <v>87</v>
      </c>
      <c r="AY366" s="18" t="s">
        <v>125</v>
      </c>
      <c r="BE366" s="218">
        <f>IF(N366="základní",J366,0)</f>
        <v>0</v>
      </c>
      <c r="BF366" s="218">
        <f>IF(N366="snížená",J366,0)</f>
        <v>0</v>
      </c>
      <c r="BG366" s="218">
        <f>IF(N366="zákl. přenesená",J366,0)</f>
        <v>0</v>
      </c>
      <c r="BH366" s="218">
        <f>IF(N366="sníž. přenesená",J366,0)</f>
        <v>0</v>
      </c>
      <c r="BI366" s="218">
        <f>IF(N366="nulová",J366,0)</f>
        <v>0</v>
      </c>
      <c r="BJ366" s="18" t="s">
        <v>85</v>
      </c>
      <c r="BK366" s="218">
        <f>ROUND(I366*H366,2)</f>
        <v>0</v>
      </c>
      <c r="BL366" s="18" t="s">
        <v>165</v>
      </c>
      <c r="BM366" s="217" t="s">
        <v>546</v>
      </c>
    </row>
    <row r="367" s="2" customFormat="1">
      <c r="A367" s="39"/>
      <c r="B367" s="40"/>
      <c r="C367" s="41"/>
      <c r="D367" s="247" t="s">
        <v>167</v>
      </c>
      <c r="E367" s="41"/>
      <c r="F367" s="248" t="s">
        <v>547</v>
      </c>
      <c r="G367" s="41"/>
      <c r="H367" s="41"/>
      <c r="I367" s="221"/>
      <c r="J367" s="41"/>
      <c r="K367" s="41"/>
      <c r="L367" s="45"/>
      <c r="M367" s="222"/>
      <c r="N367" s="223"/>
      <c r="O367" s="85"/>
      <c r="P367" s="85"/>
      <c r="Q367" s="85"/>
      <c r="R367" s="85"/>
      <c r="S367" s="85"/>
      <c r="T367" s="86"/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T367" s="18" t="s">
        <v>167</v>
      </c>
      <c r="AU367" s="18" t="s">
        <v>87</v>
      </c>
    </row>
    <row r="368" s="13" customFormat="1">
      <c r="A368" s="13"/>
      <c r="B368" s="224"/>
      <c r="C368" s="225"/>
      <c r="D368" s="219" t="s">
        <v>135</v>
      </c>
      <c r="E368" s="226" t="s">
        <v>21</v>
      </c>
      <c r="F368" s="227" t="s">
        <v>548</v>
      </c>
      <c r="G368" s="225"/>
      <c r="H368" s="228">
        <v>6.5</v>
      </c>
      <c r="I368" s="229"/>
      <c r="J368" s="225"/>
      <c r="K368" s="225"/>
      <c r="L368" s="230"/>
      <c r="M368" s="231"/>
      <c r="N368" s="232"/>
      <c r="O368" s="232"/>
      <c r="P368" s="232"/>
      <c r="Q368" s="232"/>
      <c r="R368" s="232"/>
      <c r="S368" s="232"/>
      <c r="T368" s="23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34" t="s">
        <v>135</v>
      </c>
      <c r="AU368" s="234" t="s">
        <v>87</v>
      </c>
      <c r="AV368" s="13" t="s">
        <v>87</v>
      </c>
      <c r="AW368" s="13" t="s">
        <v>38</v>
      </c>
      <c r="AX368" s="13" t="s">
        <v>77</v>
      </c>
      <c r="AY368" s="234" t="s">
        <v>125</v>
      </c>
    </row>
    <row r="369" s="13" customFormat="1">
      <c r="A369" s="13"/>
      <c r="B369" s="224"/>
      <c r="C369" s="225"/>
      <c r="D369" s="219" t="s">
        <v>135</v>
      </c>
      <c r="E369" s="226" t="s">
        <v>21</v>
      </c>
      <c r="F369" s="227" t="s">
        <v>549</v>
      </c>
      <c r="G369" s="225"/>
      <c r="H369" s="228">
        <v>6.5</v>
      </c>
      <c r="I369" s="229"/>
      <c r="J369" s="225"/>
      <c r="K369" s="225"/>
      <c r="L369" s="230"/>
      <c r="M369" s="231"/>
      <c r="N369" s="232"/>
      <c r="O369" s="232"/>
      <c r="P369" s="232"/>
      <c r="Q369" s="232"/>
      <c r="R369" s="232"/>
      <c r="S369" s="232"/>
      <c r="T369" s="23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34" t="s">
        <v>135</v>
      </c>
      <c r="AU369" s="234" t="s">
        <v>87</v>
      </c>
      <c r="AV369" s="13" t="s">
        <v>87</v>
      </c>
      <c r="AW369" s="13" t="s">
        <v>38</v>
      </c>
      <c r="AX369" s="13" t="s">
        <v>77</v>
      </c>
      <c r="AY369" s="234" t="s">
        <v>125</v>
      </c>
    </row>
    <row r="370" s="13" customFormat="1">
      <c r="A370" s="13"/>
      <c r="B370" s="224"/>
      <c r="C370" s="225"/>
      <c r="D370" s="219" t="s">
        <v>135</v>
      </c>
      <c r="E370" s="226" t="s">
        <v>21</v>
      </c>
      <c r="F370" s="227" t="s">
        <v>550</v>
      </c>
      <c r="G370" s="225"/>
      <c r="H370" s="228">
        <v>6.5</v>
      </c>
      <c r="I370" s="229"/>
      <c r="J370" s="225"/>
      <c r="K370" s="225"/>
      <c r="L370" s="230"/>
      <c r="M370" s="231"/>
      <c r="N370" s="232"/>
      <c r="O370" s="232"/>
      <c r="P370" s="232"/>
      <c r="Q370" s="232"/>
      <c r="R370" s="232"/>
      <c r="S370" s="232"/>
      <c r="T370" s="23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34" t="s">
        <v>135</v>
      </c>
      <c r="AU370" s="234" t="s">
        <v>87</v>
      </c>
      <c r="AV370" s="13" t="s">
        <v>87</v>
      </c>
      <c r="AW370" s="13" t="s">
        <v>38</v>
      </c>
      <c r="AX370" s="13" t="s">
        <v>77</v>
      </c>
      <c r="AY370" s="234" t="s">
        <v>125</v>
      </c>
    </row>
    <row r="371" s="13" customFormat="1">
      <c r="A371" s="13"/>
      <c r="B371" s="224"/>
      <c r="C371" s="225"/>
      <c r="D371" s="219" t="s">
        <v>135</v>
      </c>
      <c r="E371" s="226" t="s">
        <v>21</v>
      </c>
      <c r="F371" s="227" t="s">
        <v>551</v>
      </c>
      <c r="G371" s="225"/>
      <c r="H371" s="228">
        <v>6.5</v>
      </c>
      <c r="I371" s="229"/>
      <c r="J371" s="225"/>
      <c r="K371" s="225"/>
      <c r="L371" s="230"/>
      <c r="M371" s="231"/>
      <c r="N371" s="232"/>
      <c r="O371" s="232"/>
      <c r="P371" s="232"/>
      <c r="Q371" s="232"/>
      <c r="R371" s="232"/>
      <c r="S371" s="232"/>
      <c r="T371" s="23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4" t="s">
        <v>135</v>
      </c>
      <c r="AU371" s="234" t="s">
        <v>87</v>
      </c>
      <c r="AV371" s="13" t="s">
        <v>87</v>
      </c>
      <c r="AW371" s="13" t="s">
        <v>38</v>
      </c>
      <c r="AX371" s="13" t="s">
        <v>77</v>
      </c>
      <c r="AY371" s="234" t="s">
        <v>125</v>
      </c>
    </row>
    <row r="372" s="13" customFormat="1">
      <c r="A372" s="13"/>
      <c r="B372" s="224"/>
      <c r="C372" s="225"/>
      <c r="D372" s="219" t="s">
        <v>135</v>
      </c>
      <c r="E372" s="226" t="s">
        <v>21</v>
      </c>
      <c r="F372" s="227" t="s">
        <v>552</v>
      </c>
      <c r="G372" s="225"/>
      <c r="H372" s="228">
        <v>6.5</v>
      </c>
      <c r="I372" s="229"/>
      <c r="J372" s="225"/>
      <c r="K372" s="225"/>
      <c r="L372" s="230"/>
      <c r="M372" s="231"/>
      <c r="N372" s="232"/>
      <c r="O372" s="232"/>
      <c r="P372" s="232"/>
      <c r="Q372" s="232"/>
      <c r="R372" s="232"/>
      <c r="S372" s="232"/>
      <c r="T372" s="23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34" t="s">
        <v>135</v>
      </c>
      <c r="AU372" s="234" t="s">
        <v>87</v>
      </c>
      <c r="AV372" s="13" t="s">
        <v>87</v>
      </c>
      <c r="AW372" s="13" t="s">
        <v>38</v>
      </c>
      <c r="AX372" s="13" t="s">
        <v>77</v>
      </c>
      <c r="AY372" s="234" t="s">
        <v>125</v>
      </c>
    </row>
    <row r="373" s="15" customFormat="1">
      <c r="A373" s="15"/>
      <c r="B373" s="260"/>
      <c r="C373" s="261"/>
      <c r="D373" s="219" t="s">
        <v>135</v>
      </c>
      <c r="E373" s="262" t="s">
        <v>21</v>
      </c>
      <c r="F373" s="263" t="s">
        <v>197</v>
      </c>
      <c r="G373" s="261"/>
      <c r="H373" s="264">
        <v>32.5</v>
      </c>
      <c r="I373" s="265"/>
      <c r="J373" s="261"/>
      <c r="K373" s="261"/>
      <c r="L373" s="266"/>
      <c r="M373" s="267"/>
      <c r="N373" s="268"/>
      <c r="O373" s="268"/>
      <c r="P373" s="268"/>
      <c r="Q373" s="268"/>
      <c r="R373" s="268"/>
      <c r="S373" s="268"/>
      <c r="T373" s="269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T373" s="270" t="s">
        <v>135</v>
      </c>
      <c r="AU373" s="270" t="s">
        <v>87</v>
      </c>
      <c r="AV373" s="15" t="s">
        <v>165</v>
      </c>
      <c r="AW373" s="15" t="s">
        <v>38</v>
      </c>
      <c r="AX373" s="15" t="s">
        <v>85</v>
      </c>
      <c r="AY373" s="270" t="s">
        <v>125</v>
      </c>
    </row>
    <row r="374" s="2" customFormat="1" ht="16.5" customHeight="1">
      <c r="A374" s="39"/>
      <c r="B374" s="40"/>
      <c r="C374" s="205" t="s">
        <v>553</v>
      </c>
      <c r="D374" s="205" t="s">
        <v>122</v>
      </c>
      <c r="E374" s="206" t="s">
        <v>554</v>
      </c>
      <c r="F374" s="207" t="s">
        <v>555</v>
      </c>
      <c r="G374" s="208" t="s">
        <v>130</v>
      </c>
      <c r="H374" s="209">
        <v>5</v>
      </c>
      <c r="I374" s="210"/>
      <c r="J374" s="211">
        <f>ROUND(I374*H374,2)</f>
        <v>0</v>
      </c>
      <c r="K374" s="207" t="s">
        <v>164</v>
      </c>
      <c r="L374" s="212"/>
      <c r="M374" s="213" t="s">
        <v>21</v>
      </c>
      <c r="N374" s="214" t="s">
        <v>48</v>
      </c>
      <c r="O374" s="85"/>
      <c r="P374" s="215">
        <f>O374*H374</f>
        <v>0</v>
      </c>
      <c r="Q374" s="215">
        <v>0.0064999999999999997</v>
      </c>
      <c r="R374" s="215">
        <f>Q374*H374</f>
        <v>0.032500000000000001</v>
      </c>
      <c r="S374" s="215">
        <v>0</v>
      </c>
      <c r="T374" s="216">
        <f>S374*H374</f>
        <v>0</v>
      </c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R374" s="217" t="s">
        <v>210</v>
      </c>
      <c r="AT374" s="217" t="s">
        <v>122</v>
      </c>
      <c r="AU374" s="217" t="s">
        <v>87</v>
      </c>
      <c r="AY374" s="18" t="s">
        <v>125</v>
      </c>
      <c r="BE374" s="218">
        <f>IF(N374="základní",J374,0)</f>
        <v>0</v>
      </c>
      <c r="BF374" s="218">
        <f>IF(N374="snížená",J374,0)</f>
        <v>0</v>
      </c>
      <c r="BG374" s="218">
        <f>IF(N374="zákl. přenesená",J374,0)</f>
        <v>0</v>
      </c>
      <c r="BH374" s="218">
        <f>IF(N374="sníž. přenesená",J374,0)</f>
        <v>0</v>
      </c>
      <c r="BI374" s="218">
        <f>IF(N374="nulová",J374,0)</f>
        <v>0</v>
      </c>
      <c r="BJ374" s="18" t="s">
        <v>85</v>
      </c>
      <c r="BK374" s="218">
        <f>ROUND(I374*H374,2)</f>
        <v>0</v>
      </c>
      <c r="BL374" s="18" t="s">
        <v>165</v>
      </c>
      <c r="BM374" s="217" t="s">
        <v>556</v>
      </c>
    </row>
    <row r="375" s="2" customFormat="1">
      <c r="A375" s="39"/>
      <c r="B375" s="40"/>
      <c r="C375" s="41"/>
      <c r="D375" s="219" t="s">
        <v>133</v>
      </c>
      <c r="E375" s="41"/>
      <c r="F375" s="220" t="s">
        <v>557</v>
      </c>
      <c r="G375" s="41"/>
      <c r="H375" s="41"/>
      <c r="I375" s="221"/>
      <c r="J375" s="41"/>
      <c r="K375" s="41"/>
      <c r="L375" s="45"/>
      <c r="M375" s="222"/>
      <c r="N375" s="223"/>
      <c r="O375" s="85"/>
      <c r="P375" s="85"/>
      <c r="Q375" s="85"/>
      <c r="R375" s="85"/>
      <c r="S375" s="85"/>
      <c r="T375" s="86"/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T375" s="18" t="s">
        <v>133</v>
      </c>
      <c r="AU375" s="18" t="s">
        <v>87</v>
      </c>
    </row>
    <row r="376" s="13" customFormat="1">
      <c r="A376" s="13"/>
      <c r="B376" s="224"/>
      <c r="C376" s="225"/>
      <c r="D376" s="219" t="s">
        <v>135</v>
      </c>
      <c r="E376" s="226" t="s">
        <v>21</v>
      </c>
      <c r="F376" s="227" t="s">
        <v>558</v>
      </c>
      <c r="G376" s="225"/>
      <c r="H376" s="228">
        <v>1</v>
      </c>
      <c r="I376" s="229"/>
      <c r="J376" s="225"/>
      <c r="K376" s="225"/>
      <c r="L376" s="230"/>
      <c r="M376" s="231"/>
      <c r="N376" s="232"/>
      <c r="O376" s="232"/>
      <c r="P376" s="232"/>
      <c r="Q376" s="232"/>
      <c r="R376" s="232"/>
      <c r="S376" s="232"/>
      <c r="T376" s="23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34" t="s">
        <v>135</v>
      </c>
      <c r="AU376" s="234" t="s">
        <v>87</v>
      </c>
      <c r="AV376" s="13" t="s">
        <v>87</v>
      </c>
      <c r="AW376" s="13" t="s">
        <v>38</v>
      </c>
      <c r="AX376" s="13" t="s">
        <v>77</v>
      </c>
      <c r="AY376" s="234" t="s">
        <v>125</v>
      </c>
    </row>
    <row r="377" s="13" customFormat="1">
      <c r="A377" s="13"/>
      <c r="B377" s="224"/>
      <c r="C377" s="225"/>
      <c r="D377" s="219" t="s">
        <v>135</v>
      </c>
      <c r="E377" s="226" t="s">
        <v>21</v>
      </c>
      <c r="F377" s="227" t="s">
        <v>559</v>
      </c>
      <c r="G377" s="225"/>
      <c r="H377" s="228">
        <v>1</v>
      </c>
      <c r="I377" s="229"/>
      <c r="J377" s="225"/>
      <c r="K377" s="225"/>
      <c r="L377" s="230"/>
      <c r="M377" s="231"/>
      <c r="N377" s="232"/>
      <c r="O377" s="232"/>
      <c r="P377" s="232"/>
      <c r="Q377" s="232"/>
      <c r="R377" s="232"/>
      <c r="S377" s="232"/>
      <c r="T377" s="23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34" t="s">
        <v>135</v>
      </c>
      <c r="AU377" s="234" t="s">
        <v>87</v>
      </c>
      <c r="AV377" s="13" t="s">
        <v>87</v>
      </c>
      <c r="AW377" s="13" t="s">
        <v>38</v>
      </c>
      <c r="AX377" s="13" t="s">
        <v>77</v>
      </c>
      <c r="AY377" s="234" t="s">
        <v>125</v>
      </c>
    </row>
    <row r="378" s="13" customFormat="1">
      <c r="A378" s="13"/>
      <c r="B378" s="224"/>
      <c r="C378" s="225"/>
      <c r="D378" s="219" t="s">
        <v>135</v>
      </c>
      <c r="E378" s="226" t="s">
        <v>21</v>
      </c>
      <c r="F378" s="227" t="s">
        <v>560</v>
      </c>
      <c r="G378" s="225"/>
      <c r="H378" s="228">
        <v>1</v>
      </c>
      <c r="I378" s="229"/>
      <c r="J378" s="225"/>
      <c r="K378" s="225"/>
      <c r="L378" s="230"/>
      <c r="M378" s="231"/>
      <c r="N378" s="232"/>
      <c r="O378" s="232"/>
      <c r="P378" s="232"/>
      <c r="Q378" s="232"/>
      <c r="R378" s="232"/>
      <c r="S378" s="232"/>
      <c r="T378" s="23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34" t="s">
        <v>135</v>
      </c>
      <c r="AU378" s="234" t="s">
        <v>87</v>
      </c>
      <c r="AV378" s="13" t="s">
        <v>87</v>
      </c>
      <c r="AW378" s="13" t="s">
        <v>38</v>
      </c>
      <c r="AX378" s="13" t="s">
        <v>77</v>
      </c>
      <c r="AY378" s="234" t="s">
        <v>125</v>
      </c>
    </row>
    <row r="379" s="13" customFormat="1">
      <c r="A379" s="13"/>
      <c r="B379" s="224"/>
      <c r="C379" s="225"/>
      <c r="D379" s="219" t="s">
        <v>135</v>
      </c>
      <c r="E379" s="226" t="s">
        <v>21</v>
      </c>
      <c r="F379" s="227" t="s">
        <v>561</v>
      </c>
      <c r="G379" s="225"/>
      <c r="H379" s="228">
        <v>1</v>
      </c>
      <c r="I379" s="229"/>
      <c r="J379" s="225"/>
      <c r="K379" s="225"/>
      <c r="L379" s="230"/>
      <c r="M379" s="231"/>
      <c r="N379" s="232"/>
      <c r="O379" s="232"/>
      <c r="P379" s="232"/>
      <c r="Q379" s="232"/>
      <c r="R379" s="232"/>
      <c r="S379" s="232"/>
      <c r="T379" s="23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34" t="s">
        <v>135</v>
      </c>
      <c r="AU379" s="234" t="s">
        <v>87</v>
      </c>
      <c r="AV379" s="13" t="s">
        <v>87</v>
      </c>
      <c r="AW379" s="13" t="s">
        <v>38</v>
      </c>
      <c r="AX379" s="13" t="s">
        <v>77</v>
      </c>
      <c r="AY379" s="234" t="s">
        <v>125</v>
      </c>
    </row>
    <row r="380" s="13" customFormat="1">
      <c r="A380" s="13"/>
      <c r="B380" s="224"/>
      <c r="C380" s="225"/>
      <c r="D380" s="219" t="s">
        <v>135</v>
      </c>
      <c r="E380" s="226" t="s">
        <v>21</v>
      </c>
      <c r="F380" s="227" t="s">
        <v>562</v>
      </c>
      <c r="G380" s="225"/>
      <c r="H380" s="228">
        <v>1</v>
      </c>
      <c r="I380" s="229"/>
      <c r="J380" s="225"/>
      <c r="K380" s="225"/>
      <c r="L380" s="230"/>
      <c r="M380" s="231"/>
      <c r="N380" s="232"/>
      <c r="O380" s="232"/>
      <c r="P380" s="232"/>
      <c r="Q380" s="232"/>
      <c r="R380" s="232"/>
      <c r="S380" s="232"/>
      <c r="T380" s="23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34" t="s">
        <v>135</v>
      </c>
      <c r="AU380" s="234" t="s">
        <v>87</v>
      </c>
      <c r="AV380" s="13" t="s">
        <v>87</v>
      </c>
      <c r="AW380" s="13" t="s">
        <v>38</v>
      </c>
      <c r="AX380" s="13" t="s">
        <v>77</v>
      </c>
      <c r="AY380" s="234" t="s">
        <v>125</v>
      </c>
    </row>
    <row r="381" s="15" customFormat="1">
      <c r="A381" s="15"/>
      <c r="B381" s="260"/>
      <c r="C381" s="261"/>
      <c r="D381" s="219" t="s">
        <v>135</v>
      </c>
      <c r="E381" s="262" t="s">
        <v>21</v>
      </c>
      <c r="F381" s="263" t="s">
        <v>197</v>
      </c>
      <c r="G381" s="261"/>
      <c r="H381" s="264">
        <v>5</v>
      </c>
      <c r="I381" s="265"/>
      <c r="J381" s="261"/>
      <c r="K381" s="261"/>
      <c r="L381" s="266"/>
      <c r="M381" s="267"/>
      <c r="N381" s="268"/>
      <c r="O381" s="268"/>
      <c r="P381" s="268"/>
      <c r="Q381" s="268"/>
      <c r="R381" s="268"/>
      <c r="S381" s="268"/>
      <c r="T381" s="269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T381" s="270" t="s">
        <v>135</v>
      </c>
      <c r="AU381" s="270" t="s">
        <v>87</v>
      </c>
      <c r="AV381" s="15" t="s">
        <v>165</v>
      </c>
      <c r="AW381" s="15" t="s">
        <v>38</v>
      </c>
      <c r="AX381" s="15" t="s">
        <v>85</v>
      </c>
      <c r="AY381" s="270" t="s">
        <v>125</v>
      </c>
    </row>
    <row r="382" s="2" customFormat="1" ht="24.15" customHeight="1">
      <c r="A382" s="39"/>
      <c r="B382" s="40"/>
      <c r="C382" s="238" t="s">
        <v>563</v>
      </c>
      <c r="D382" s="238" t="s">
        <v>160</v>
      </c>
      <c r="E382" s="239" t="s">
        <v>564</v>
      </c>
      <c r="F382" s="240" t="s">
        <v>565</v>
      </c>
      <c r="G382" s="241" t="s">
        <v>130</v>
      </c>
      <c r="H382" s="242">
        <v>5</v>
      </c>
      <c r="I382" s="243"/>
      <c r="J382" s="244">
        <f>ROUND(I382*H382,2)</f>
        <v>0</v>
      </c>
      <c r="K382" s="240" t="s">
        <v>21</v>
      </c>
      <c r="L382" s="45"/>
      <c r="M382" s="245" t="s">
        <v>21</v>
      </c>
      <c r="N382" s="246" t="s">
        <v>48</v>
      </c>
      <c r="O382" s="85"/>
      <c r="P382" s="215">
        <f>O382*H382</f>
        <v>0</v>
      </c>
      <c r="Q382" s="215">
        <v>0.054140000000000001</v>
      </c>
      <c r="R382" s="215">
        <f>Q382*H382</f>
        <v>0.2707</v>
      </c>
      <c r="S382" s="215">
        <v>0</v>
      </c>
      <c r="T382" s="216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217" t="s">
        <v>165</v>
      </c>
      <c r="AT382" s="217" t="s">
        <v>160</v>
      </c>
      <c r="AU382" s="217" t="s">
        <v>87</v>
      </c>
      <c r="AY382" s="18" t="s">
        <v>125</v>
      </c>
      <c r="BE382" s="218">
        <f>IF(N382="základní",J382,0)</f>
        <v>0</v>
      </c>
      <c r="BF382" s="218">
        <f>IF(N382="snížená",J382,0)</f>
        <v>0</v>
      </c>
      <c r="BG382" s="218">
        <f>IF(N382="zákl. přenesená",J382,0)</f>
        <v>0</v>
      </c>
      <c r="BH382" s="218">
        <f>IF(N382="sníž. přenesená",J382,0)</f>
        <v>0</v>
      </c>
      <c r="BI382" s="218">
        <f>IF(N382="nulová",J382,0)</f>
        <v>0</v>
      </c>
      <c r="BJ382" s="18" t="s">
        <v>85</v>
      </c>
      <c r="BK382" s="218">
        <f>ROUND(I382*H382,2)</f>
        <v>0</v>
      </c>
      <c r="BL382" s="18" t="s">
        <v>165</v>
      </c>
      <c r="BM382" s="217" t="s">
        <v>566</v>
      </c>
    </row>
    <row r="383" s="13" customFormat="1">
      <c r="A383" s="13"/>
      <c r="B383" s="224"/>
      <c r="C383" s="225"/>
      <c r="D383" s="219" t="s">
        <v>135</v>
      </c>
      <c r="E383" s="226" t="s">
        <v>21</v>
      </c>
      <c r="F383" s="227" t="s">
        <v>567</v>
      </c>
      <c r="G383" s="225"/>
      <c r="H383" s="228">
        <v>1</v>
      </c>
      <c r="I383" s="229"/>
      <c r="J383" s="225"/>
      <c r="K383" s="225"/>
      <c r="L383" s="230"/>
      <c r="M383" s="231"/>
      <c r="N383" s="232"/>
      <c r="O383" s="232"/>
      <c r="P383" s="232"/>
      <c r="Q383" s="232"/>
      <c r="R383" s="232"/>
      <c r="S383" s="232"/>
      <c r="T383" s="23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34" t="s">
        <v>135</v>
      </c>
      <c r="AU383" s="234" t="s">
        <v>87</v>
      </c>
      <c r="AV383" s="13" t="s">
        <v>87</v>
      </c>
      <c r="AW383" s="13" t="s">
        <v>38</v>
      </c>
      <c r="AX383" s="13" t="s">
        <v>77</v>
      </c>
      <c r="AY383" s="234" t="s">
        <v>125</v>
      </c>
    </row>
    <row r="384" s="13" customFormat="1">
      <c r="A384" s="13"/>
      <c r="B384" s="224"/>
      <c r="C384" s="225"/>
      <c r="D384" s="219" t="s">
        <v>135</v>
      </c>
      <c r="E384" s="226" t="s">
        <v>21</v>
      </c>
      <c r="F384" s="227" t="s">
        <v>568</v>
      </c>
      <c r="G384" s="225"/>
      <c r="H384" s="228">
        <v>1</v>
      </c>
      <c r="I384" s="229"/>
      <c r="J384" s="225"/>
      <c r="K384" s="225"/>
      <c r="L384" s="230"/>
      <c r="M384" s="231"/>
      <c r="N384" s="232"/>
      <c r="O384" s="232"/>
      <c r="P384" s="232"/>
      <c r="Q384" s="232"/>
      <c r="R384" s="232"/>
      <c r="S384" s="232"/>
      <c r="T384" s="23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34" t="s">
        <v>135</v>
      </c>
      <c r="AU384" s="234" t="s">
        <v>87</v>
      </c>
      <c r="AV384" s="13" t="s">
        <v>87</v>
      </c>
      <c r="AW384" s="13" t="s">
        <v>38</v>
      </c>
      <c r="AX384" s="13" t="s">
        <v>77</v>
      </c>
      <c r="AY384" s="234" t="s">
        <v>125</v>
      </c>
    </row>
    <row r="385" s="13" customFormat="1">
      <c r="A385" s="13"/>
      <c r="B385" s="224"/>
      <c r="C385" s="225"/>
      <c r="D385" s="219" t="s">
        <v>135</v>
      </c>
      <c r="E385" s="226" t="s">
        <v>21</v>
      </c>
      <c r="F385" s="227" t="s">
        <v>569</v>
      </c>
      <c r="G385" s="225"/>
      <c r="H385" s="228">
        <v>1</v>
      </c>
      <c r="I385" s="229"/>
      <c r="J385" s="225"/>
      <c r="K385" s="225"/>
      <c r="L385" s="230"/>
      <c r="M385" s="231"/>
      <c r="N385" s="232"/>
      <c r="O385" s="232"/>
      <c r="P385" s="232"/>
      <c r="Q385" s="232"/>
      <c r="R385" s="232"/>
      <c r="S385" s="232"/>
      <c r="T385" s="23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34" t="s">
        <v>135</v>
      </c>
      <c r="AU385" s="234" t="s">
        <v>87</v>
      </c>
      <c r="AV385" s="13" t="s">
        <v>87</v>
      </c>
      <c r="AW385" s="13" t="s">
        <v>38</v>
      </c>
      <c r="AX385" s="13" t="s">
        <v>77</v>
      </c>
      <c r="AY385" s="234" t="s">
        <v>125</v>
      </c>
    </row>
    <row r="386" s="13" customFormat="1">
      <c r="A386" s="13"/>
      <c r="B386" s="224"/>
      <c r="C386" s="225"/>
      <c r="D386" s="219" t="s">
        <v>135</v>
      </c>
      <c r="E386" s="226" t="s">
        <v>21</v>
      </c>
      <c r="F386" s="227" t="s">
        <v>570</v>
      </c>
      <c r="G386" s="225"/>
      <c r="H386" s="228">
        <v>1</v>
      </c>
      <c r="I386" s="229"/>
      <c r="J386" s="225"/>
      <c r="K386" s="225"/>
      <c r="L386" s="230"/>
      <c r="M386" s="231"/>
      <c r="N386" s="232"/>
      <c r="O386" s="232"/>
      <c r="P386" s="232"/>
      <c r="Q386" s="232"/>
      <c r="R386" s="232"/>
      <c r="S386" s="232"/>
      <c r="T386" s="23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34" t="s">
        <v>135</v>
      </c>
      <c r="AU386" s="234" t="s">
        <v>87</v>
      </c>
      <c r="AV386" s="13" t="s">
        <v>87</v>
      </c>
      <c r="AW386" s="13" t="s">
        <v>38</v>
      </c>
      <c r="AX386" s="13" t="s">
        <v>77</v>
      </c>
      <c r="AY386" s="234" t="s">
        <v>125</v>
      </c>
    </row>
    <row r="387" s="13" customFormat="1">
      <c r="A387" s="13"/>
      <c r="B387" s="224"/>
      <c r="C387" s="225"/>
      <c r="D387" s="219" t="s">
        <v>135</v>
      </c>
      <c r="E387" s="226" t="s">
        <v>21</v>
      </c>
      <c r="F387" s="227" t="s">
        <v>571</v>
      </c>
      <c r="G387" s="225"/>
      <c r="H387" s="228">
        <v>1</v>
      </c>
      <c r="I387" s="229"/>
      <c r="J387" s="225"/>
      <c r="K387" s="225"/>
      <c r="L387" s="230"/>
      <c r="M387" s="231"/>
      <c r="N387" s="232"/>
      <c r="O387" s="232"/>
      <c r="P387" s="232"/>
      <c r="Q387" s="232"/>
      <c r="R387" s="232"/>
      <c r="S387" s="232"/>
      <c r="T387" s="23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34" t="s">
        <v>135</v>
      </c>
      <c r="AU387" s="234" t="s">
        <v>87</v>
      </c>
      <c r="AV387" s="13" t="s">
        <v>87</v>
      </c>
      <c r="AW387" s="13" t="s">
        <v>38</v>
      </c>
      <c r="AX387" s="13" t="s">
        <v>77</v>
      </c>
      <c r="AY387" s="234" t="s">
        <v>125</v>
      </c>
    </row>
    <row r="388" s="15" customFormat="1">
      <c r="A388" s="15"/>
      <c r="B388" s="260"/>
      <c r="C388" s="261"/>
      <c r="D388" s="219" t="s">
        <v>135</v>
      </c>
      <c r="E388" s="262" t="s">
        <v>21</v>
      </c>
      <c r="F388" s="263" t="s">
        <v>197</v>
      </c>
      <c r="G388" s="261"/>
      <c r="H388" s="264">
        <v>5</v>
      </c>
      <c r="I388" s="265"/>
      <c r="J388" s="261"/>
      <c r="K388" s="261"/>
      <c r="L388" s="266"/>
      <c r="M388" s="267"/>
      <c r="N388" s="268"/>
      <c r="O388" s="268"/>
      <c r="P388" s="268"/>
      <c r="Q388" s="268"/>
      <c r="R388" s="268"/>
      <c r="S388" s="268"/>
      <c r="T388" s="269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T388" s="270" t="s">
        <v>135</v>
      </c>
      <c r="AU388" s="270" t="s">
        <v>87</v>
      </c>
      <c r="AV388" s="15" t="s">
        <v>165</v>
      </c>
      <c r="AW388" s="15" t="s">
        <v>38</v>
      </c>
      <c r="AX388" s="15" t="s">
        <v>85</v>
      </c>
      <c r="AY388" s="270" t="s">
        <v>125</v>
      </c>
    </row>
    <row r="389" s="2" customFormat="1" ht="24.15" customHeight="1">
      <c r="A389" s="39"/>
      <c r="B389" s="40"/>
      <c r="C389" s="238" t="s">
        <v>572</v>
      </c>
      <c r="D389" s="238" t="s">
        <v>160</v>
      </c>
      <c r="E389" s="239" t="s">
        <v>573</v>
      </c>
      <c r="F389" s="240" t="s">
        <v>574</v>
      </c>
      <c r="G389" s="241" t="s">
        <v>130</v>
      </c>
      <c r="H389" s="242">
        <v>2</v>
      </c>
      <c r="I389" s="243"/>
      <c r="J389" s="244">
        <f>ROUND(I389*H389,2)</f>
        <v>0</v>
      </c>
      <c r="K389" s="240" t="s">
        <v>21</v>
      </c>
      <c r="L389" s="45"/>
      <c r="M389" s="245" t="s">
        <v>21</v>
      </c>
      <c r="N389" s="246" t="s">
        <v>48</v>
      </c>
      <c r="O389" s="85"/>
      <c r="P389" s="215">
        <f>O389*H389</f>
        <v>0</v>
      </c>
      <c r="Q389" s="215">
        <v>0.086120000000000002</v>
      </c>
      <c r="R389" s="215">
        <f>Q389*H389</f>
        <v>0.17224</v>
      </c>
      <c r="S389" s="215">
        <v>0</v>
      </c>
      <c r="T389" s="216">
        <f>S389*H389</f>
        <v>0</v>
      </c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R389" s="217" t="s">
        <v>165</v>
      </c>
      <c r="AT389" s="217" t="s">
        <v>160</v>
      </c>
      <c r="AU389" s="217" t="s">
        <v>87</v>
      </c>
      <c r="AY389" s="18" t="s">
        <v>125</v>
      </c>
      <c r="BE389" s="218">
        <f>IF(N389="základní",J389,0)</f>
        <v>0</v>
      </c>
      <c r="BF389" s="218">
        <f>IF(N389="snížená",J389,0)</f>
        <v>0</v>
      </c>
      <c r="BG389" s="218">
        <f>IF(N389="zákl. přenesená",J389,0)</f>
        <v>0</v>
      </c>
      <c r="BH389" s="218">
        <f>IF(N389="sníž. přenesená",J389,0)</f>
        <v>0</v>
      </c>
      <c r="BI389" s="218">
        <f>IF(N389="nulová",J389,0)</f>
        <v>0</v>
      </c>
      <c r="BJ389" s="18" t="s">
        <v>85</v>
      </c>
      <c r="BK389" s="218">
        <f>ROUND(I389*H389,2)</f>
        <v>0</v>
      </c>
      <c r="BL389" s="18" t="s">
        <v>165</v>
      </c>
      <c r="BM389" s="217" t="s">
        <v>575</v>
      </c>
    </row>
    <row r="390" s="13" customFormat="1">
      <c r="A390" s="13"/>
      <c r="B390" s="224"/>
      <c r="C390" s="225"/>
      <c r="D390" s="219" t="s">
        <v>135</v>
      </c>
      <c r="E390" s="226" t="s">
        <v>21</v>
      </c>
      <c r="F390" s="227" t="s">
        <v>531</v>
      </c>
      <c r="G390" s="225"/>
      <c r="H390" s="228">
        <v>1</v>
      </c>
      <c r="I390" s="229"/>
      <c r="J390" s="225"/>
      <c r="K390" s="225"/>
      <c r="L390" s="230"/>
      <c r="M390" s="231"/>
      <c r="N390" s="232"/>
      <c r="O390" s="232"/>
      <c r="P390" s="232"/>
      <c r="Q390" s="232"/>
      <c r="R390" s="232"/>
      <c r="S390" s="232"/>
      <c r="T390" s="23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34" t="s">
        <v>135</v>
      </c>
      <c r="AU390" s="234" t="s">
        <v>87</v>
      </c>
      <c r="AV390" s="13" t="s">
        <v>87</v>
      </c>
      <c r="AW390" s="13" t="s">
        <v>38</v>
      </c>
      <c r="AX390" s="13" t="s">
        <v>77</v>
      </c>
      <c r="AY390" s="234" t="s">
        <v>125</v>
      </c>
    </row>
    <row r="391" s="13" customFormat="1">
      <c r="A391" s="13"/>
      <c r="B391" s="224"/>
      <c r="C391" s="225"/>
      <c r="D391" s="219" t="s">
        <v>135</v>
      </c>
      <c r="E391" s="226" t="s">
        <v>21</v>
      </c>
      <c r="F391" s="227" t="s">
        <v>516</v>
      </c>
      <c r="G391" s="225"/>
      <c r="H391" s="228">
        <v>1</v>
      </c>
      <c r="I391" s="229"/>
      <c r="J391" s="225"/>
      <c r="K391" s="225"/>
      <c r="L391" s="230"/>
      <c r="M391" s="231"/>
      <c r="N391" s="232"/>
      <c r="O391" s="232"/>
      <c r="P391" s="232"/>
      <c r="Q391" s="232"/>
      <c r="R391" s="232"/>
      <c r="S391" s="232"/>
      <c r="T391" s="23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34" t="s">
        <v>135</v>
      </c>
      <c r="AU391" s="234" t="s">
        <v>87</v>
      </c>
      <c r="AV391" s="13" t="s">
        <v>87</v>
      </c>
      <c r="AW391" s="13" t="s">
        <v>38</v>
      </c>
      <c r="AX391" s="13" t="s">
        <v>77</v>
      </c>
      <c r="AY391" s="234" t="s">
        <v>125</v>
      </c>
    </row>
    <row r="392" s="15" customFormat="1">
      <c r="A392" s="15"/>
      <c r="B392" s="260"/>
      <c r="C392" s="261"/>
      <c r="D392" s="219" t="s">
        <v>135</v>
      </c>
      <c r="E392" s="262" t="s">
        <v>21</v>
      </c>
      <c r="F392" s="263" t="s">
        <v>197</v>
      </c>
      <c r="G392" s="261"/>
      <c r="H392" s="264">
        <v>2</v>
      </c>
      <c r="I392" s="265"/>
      <c r="J392" s="261"/>
      <c r="K392" s="261"/>
      <c r="L392" s="266"/>
      <c r="M392" s="267"/>
      <c r="N392" s="268"/>
      <c r="O392" s="268"/>
      <c r="P392" s="268"/>
      <c r="Q392" s="268"/>
      <c r="R392" s="268"/>
      <c r="S392" s="268"/>
      <c r="T392" s="269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T392" s="270" t="s">
        <v>135</v>
      </c>
      <c r="AU392" s="270" t="s">
        <v>87</v>
      </c>
      <c r="AV392" s="15" t="s">
        <v>165</v>
      </c>
      <c r="AW392" s="15" t="s">
        <v>38</v>
      </c>
      <c r="AX392" s="15" t="s">
        <v>85</v>
      </c>
      <c r="AY392" s="270" t="s">
        <v>125</v>
      </c>
    </row>
    <row r="393" s="2" customFormat="1" ht="24.15" customHeight="1">
      <c r="A393" s="39"/>
      <c r="B393" s="40"/>
      <c r="C393" s="238" t="s">
        <v>576</v>
      </c>
      <c r="D393" s="238" t="s">
        <v>160</v>
      </c>
      <c r="E393" s="239" t="s">
        <v>577</v>
      </c>
      <c r="F393" s="240" t="s">
        <v>578</v>
      </c>
      <c r="G393" s="241" t="s">
        <v>130</v>
      </c>
      <c r="H393" s="242">
        <v>1</v>
      </c>
      <c r="I393" s="243"/>
      <c r="J393" s="244">
        <f>ROUND(I393*H393,2)</f>
        <v>0</v>
      </c>
      <c r="K393" s="240" t="s">
        <v>21</v>
      </c>
      <c r="L393" s="45"/>
      <c r="M393" s="245" t="s">
        <v>21</v>
      </c>
      <c r="N393" s="246" t="s">
        <v>48</v>
      </c>
      <c r="O393" s="85"/>
      <c r="P393" s="215">
        <f>O393*H393</f>
        <v>0</v>
      </c>
      <c r="Q393" s="215">
        <v>0.064509999999999998</v>
      </c>
      <c r="R393" s="215">
        <f>Q393*H393</f>
        <v>0.064509999999999998</v>
      </c>
      <c r="S393" s="215">
        <v>0</v>
      </c>
      <c r="T393" s="216">
        <f>S393*H393</f>
        <v>0</v>
      </c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R393" s="217" t="s">
        <v>165</v>
      </c>
      <c r="AT393" s="217" t="s">
        <v>160</v>
      </c>
      <c r="AU393" s="217" t="s">
        <v>87</v>
      </c>
      <c r="AY393" s="18" t="s">
        <v>125</v>
      </c>
      <c r="BE393" s="218">
        <f>IF(N393="základní",J393,0)</f>
        <v>0</v>
      </c>
      <c r="BF393" s="218">
        <f>IF(N393="snížená",J393,0)</f>
        <v>0</v>
      </c>
      <c r="BG393" s="218">
        <f>IF(N393="zákl. přenesená",J393,0)</f>
        <v>0</v>
      </c>
      <c r="BH393" s="218">
        <f>IF(N393="sníž. přenesená",J393,0)</f>
        <v>0</v>
      </c>
      <c r="BI393" s="218">
        <f>IF(N393="nulová",J393,0)</f>
        <v>0</v>
      </c>
      <c r="BJ393" s="18" t="s">
        <v>85</v>
      </c>
      <c r="BK393" s="218">
        <f>ROUND(I393*H393,2)</f>
        <v>0</v>
      </c>
      <c r="BL393" s="18" t="s">
        <v>165</v>
      </c>
      <c r="BM393" s="217" t="s">
        <v>579</v>
      </c>
    </row>
    <row r="394" s="13" customFormat="1">
      <c r="A394" s="13"/>
      <c r="B394" s="224"/>
      <c r="C394" s="225"/>
      <c r="D394" s="219" t="s">
        <v>135</v>
      </c>
      <c r="E394" s="226" t="s">
        <v>21</v>
      </c>
      <c r="F394" s="227" t="s">
        <v>525</v>
      </c>
      <c r="G394" s="225"/>
      <c r="H394" s="228">
        <v>1</v>
      </c>
      <c r="I394" s="229"/>
      <c r="J394" s="225"/>
      <c r="K394" s="225"/>
      <c r="L394" s="230"/>
      <c r="M394" s="231"/>
      <c r="N394" s="232"/>
      <c r="O394" s="232"/>
      <c r="P394" s="232"/>
      <c r="Q394" s="232"/>
      <c r="R394" s="232"/>
      <c r="S394" s="232"/>
      <c r="T394" s="23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34" t="s">
        <v>135</v>
      </c>
      <c r="AU394" s="234" t="s">
        <v>87</v>
      </c>
      <c r="AV394" s="13" t="s">
        <v>87</v>
      </c>
      <c r="AW394" s="13" t="s">
        <v>38</v>
      </c>
      <c r="AX394" s="13" t="s">
        <v>85</v>
      </c>
      <c r="AY394" s="234" t="s">
        <v>125</v>
      </c>
    </row>
    <row r="395" s="2" customFormat="1" ht="24.15" customHeight="1">
      <c r="A395" s="39"/>
      <c r="B395" s="40"/>
      <c r="C395" s="238" t="s">
        <v>580</v>
      </c>
      <c r="D395" s="238" t="s">
        <v>160</v>
      </c>
      <c r="E395" s="239" t="s">
        <v>581</v>
      </c>
      <c r="F395" s="240" t="s">
        <v>582</v>
      </c>
      <c r="G395" s="241" t="s">
        <v>130</v>
      </c>
      <c r="H395" s="242">
        <v>1</v>
      </c>
      <c r="I395" s="243"/>
      <c r="J395" s="244">
        <f>ROUND(I395*H395,2)</f>
        <v>0</v>
      </c>
      <c r="K395" s="240" t="s">
        <v>21</v>
      </c>
      <c r="L395" s="45"/>
      <c r="M395" s="245" t="s">
        <v>21</v>
      </c>
      <c r="N395" s="246" t="s">
        <v>48</v>
      </c>
      <c r="O395" s="85"/>
      <c r="P395" s="215">
        <f>O395*H395</f>
        <v>0</v>
      </c>
      <c r="Q395" s="215">
        <v>0.074370000000000006</v>
      </c>
      <c r="R395" s="215">
        <f>Q395*H395</f>
        <v>0.074370000000000006</v>
      </c>
      <c r="S395" s="215">
        <v>0</v>
      </c>
      <c r="T395" s="216">
        <f>S395*H395</f>
        <v>0</v>
      </c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R395" s="217" t="s">
        <v>165</v>
      </c>
      <c r="AT395" s="217" t="s">
        <v>160</v>
      </c>
      <c r="AU395" s="217" t="s">
        <v>87</v>
      </c>
      <c r="AY395" s="18" t="s">
        <v>125</v>
      </c>
      <c r="BE395" s="218">
        <f>IF(N395="základní",J395,0)</f>
        <v>0</v>
      </c>
      <c r="BF395" s="218">
        <f>IF(N395="snížená",J395,0)</f>
        <v>0</v>
      </c>
      <c r="BG395" s="218">
        <f>IF(N395="zákl. přenesená",J395,0)</f>
        <v>0</v>
      </c>
      <c r="BH395" s="218">
        <f>IF(N395="sníž. přenesená",J395,0)</f>
        <v>0</v>
      </c>
      <c r="BI395" s="218">
        <f>IF(N395="nulová",J395,0)</f>
        <v>0</v>
      </c>
      <c r="BJ395" s="18" t="s">
        <v>85</v>
      </c>
      <c r="BK395" s="218">
        <f>ROUND(I395*H395,2)</f>
        <v>0</v>
      </c>
      <c r="BL395" s="18" t="s">
        <v>165</v>
      </c>
      <c r="BM395" s="217" t="s">
        <v>583</v>
      </c>
    </row>
    <row r="396" s="13" customFormat="1">
      <c r="A396" s="13"/>
      <c r="B396" s="224"/>
      <c r="C396" s="225"/>
      <c r="D396" s="219" t="s">
        <v>135</v>
      </c>
      <c r="E396" s="226" t="s">
        <v>21</v>
      </c>
      <c r="F396" s="227" t="s">
        <v>518</v>
      </c>
      <c r="G396" s="225"/>
      <c r="H396" s="228">
        <v>1</v>
      </c>
      <c r="I396" s="229"/>
      <c r="J396" s="225"/>
      <c r="K396" s="225"/>
      <c r="L396" s="230"/>
      <c r="M396" s="231"/>
      <c r="N396" s="232"/>
      <c r="O396" s="232"/>
      <c r="P396" s="232"/>
      <c r="Q396" s="232"/>
      <c r="R396" s="232"/>
      <c r="S396" s="232"/>
      <c r="T396" s="23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34" t="s">
        <v>135</v>
      </c>
      <c r="AU396" s="234" t="s">
        <v>87</v>
      </c>
      <c r="AV396" s="13" t="s">
        <v>87</v>
      </c>
      <c r="AW396" s="13" t="s">
        <v>38</v>
      </c>
      <c r="AX396" s="13" t="s">
        <v>85</v>
      </c>
      <c r="AY396" s="234" t="s">
        <v>125</v>
      </c>
    </row>
    <row r="397" s="2" customFormat="1" ht="24.15" customHeight="1">
      <c r="A397" s="39"/>
      <c r="B397" s="40"/>
      <c r="C397" s="238" t="s">
        <v>584</v>
      </c>
      <c r="D397" s="238" t="s">
        <v>160</v>
      </c>
      <c r="E397" s="239" t="s">
        <v>585</v>
      </c>
      <c r="F397" s="240" t="s">
        <v>586</v>
      </c>
      <c r="G397" s="241" t="s">
        <v>130</v>
      </c>
      <c r="H397" s="242">
        <v>1</v>
      </c>
      <c r="I397" s="243"/>
      <c r="J397" s="244">
        <f>ROUND(I397*H397,2)</f>
        <v>0</v>
      </c>
      <c r="K397" s="240" t="s">
        <v>21</v>
      </c>
      <c r="L397" s="45"/>
      <c r="M397" s="245" t="s">
        <v>21</v>
      </c>
      <c r="N397" s="246" t="s">
        <v>48</v>
      </c>
      <c r="O397" s="85"/>
      <c r="P397" s="215">
        <f>O397*H397</f>
        <v>0</v>
      </c>
      <c r="Q397" s="215">
        <v>0.084150000000000003</v>
      </c>
      <c r="R397" s="215">
        <f>Q397*H397</f>
        <v>0.084150000000000003</v>
      </c>
      <c r="S397" s="215">
        <v>0</v>
      </c>
      <c r="T397" s="216">
        <f>S397*H397</f>
        <v>0</v>
      </c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R397" s="217" t="s">
        <v>165</v>
      </c>
      <c r="AT397" s="217" t="s">
        <v>160</v>
      </c>
      <c r="AU397" s="217" t="s">
        <v>87</v>
      </c>
      <c r="AY397" s="18" t="s">
        <v>125</v>
      </c>
      <c r="BE397" s="218">
        <f>IF(N397="základní",J397,0)</f>
        <v>0</v>
      </c>
      <c r="BF397" s="218">
        <f>IF(N397="snížená",J397,0)</f>
        <v>0</v>
      </c>
      <c r="BG397" s="218">
        <f>IF(N397="zákl. přenesená",J397,0)</f>
        <v>0</v>
      </c>
      <c r="BH397" s="218">
        <f>IF(N397="sníž. přenesená",J397,0)</f>
        <v>0</v>
      </c>
      <c r="BI397" s="218">
        <f>IF(N397="nulová",J397,0)</f>
        <v>0</v>
      </c>
      <c r="BJ397" s="18" t="s">
        <v>85</v>
      </c>
      <c r="BK397" s="218">
        <f>ROUND(I397*H397,2)</f>
        <v>0</v>
      </c>
      <c r="BL397" s="18" t="s">
        <v>165</v>
      </c>
      <c r="BM397" s="217" t="s">
        <v>587</v>
      </c>
    </row>
    <row r="398" s="13" customFormat="1">
      <c r="A398" s="13"/>
      <c r="B398" s="224"/>
      <c r="C398" s="225"/>
      <c r="D398" s="219" t="s">
        <v>135</v>
      </c>
      <c r="E398" s="226" t="s">
        <v>21</v>
      </c>
      <c r="F398" s="227" t="s">
        <v>517</v>
      </c>
      <c r="G398" s="225"/>
      <c r="H398" s="228">
        <v>1</v>
      </c>
      <c r="I398" s="229"/>
      <c r="J398" s="225"/>
      <c r="K398" s="225"/>
      <c r="L398" s="230"/>
      <c r="M398" s="231"/>
      <c r="N398" s="232"/>
      <c r="O398" s="232"/>
      <c r="P398" s="232"/>
      <c r="Q398" s="232"/>
      <c r="R398" s="232"/>
      <c r="S398" s="232"/>
      <c r="T398" s="23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34" t="s">
        <v>135</v>
      </c>
      <c r="AU398" s="234" t="s">
        <v>87</v>
      </c>
      <c r="AV398" s="13" t="s">
        <v>87</v>
      </c>
      <c r="AW398" s="13" t="s">
        <v>38</v>
      </c>
      <c r="AX398" s="13" t="s">
        <v>85</v>
      </c>
      <c r="AY398" s="234" t="s">
        <v>125</v>
      </c>
    </row>
    <row r="399" s="12" customFormat="1" ht="22.8" customHeight="1">
      <c r="A399" s="12"/>
      <c r="B399" s="189"/>
      <c r="C399" s="190"/>
      <c r="D399" s="191" t="s">
        <v>76</v>
      </c>
      <c r="E399" s="203" t="s">
        <v>217</v>
      </c>
      <c r="F399" s="203" t="s">
        <v>588</v>
      </c>
      <c r="G399" s="190"/>
      <c r="H399" s="190"/>
      <c r="I399" s="193"/>
      <c r="J399" s="204">
        <f>BK399</f>
        <v>0</v>
      </c>
      <c r="K399" s="190"/>
      <c r="L399" s="195"/>
      <c r="M399" s="196"/>
      <c r="N399" s="197"/>
      <c r="O399" s="197"/>
      <c r="P399" s="198">
        <f>SUM(P400:P462)</f>
        <v>0</v>
      </c>
      <c r="Q399" s="197"/>
      <c r="R399" s="198">
        <f>SUM(R400:R462)</f>
        <v>6.4754084999999995</v>
      </c>
      <c r="S399" s="197"/>
      <c r="T399" s="199">
        <f>SUM(T400:T462)</f>
        <v>0.0080000000000000002</v>
      </c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R399" s="200" t="s">
        <v>85</v>
      </c>
      <c r="AT399" s="201" t="s">
        <v>76</v>
      </c>
      <c r="AU399" s="201" t="s">
        <v>85</v>
      </c>
      <c r="AY399" s="200" t="s">
        <v>125</v>
      </c>
      <c r="BK399" s="202">
        <f>SUM(BK400:BK462)</f>
        <v>0</v>
      </c>
    </row>
    <row r="400" s="2" customFormat="1" ht="16.5" customHeight="1">
      <c r="A400" s="39"/>
      <c r="B400" s="40"/>
      <c r="C400" s="238" t="s">
        <v>589</v>
      </c>
      <c r="D400" s="238" t="s">
        <v>160</v>
      </c>
      <c r="E400" s="239" t="s">
        <v>590</v>
      </c>
      <c r="F400" s="240" t="s">
        <v>591</v>
      </c>
      <c r="G400" s="241" t="s">
        <v>130</v>
      </c>
      <c r="H400" s="242">
        <v>1</v>
      </c>
      <c r="I400" s="243"/>
      <c r="J400" s="244">
        <f>ROUND(I400*H400,2)</f>
        <v>0</v>
      </c>
      <c r="K400" s="240" t="s">
        <v>164</v>
      </c>
      <c r="L400" s="45"/>
      <c r="M400" s="245" t="s">
        <v>21</v>
      </c>
      <c r="N400" s="246" t="s">
        <v>48</v>
      </c>
      <c r="O400" s="85"/>
      <c r="P400" s="215">
        <f>O400*H400</f>
        <v>0</v>
      </c>
      <c r="Q400" s="215">
        <v>0.0011999999999999999</v>
      </c>
      <c r="R400" s="215">
        <f>Q400*H400</f>
        <v>0.0011999999999999999</v>
      </c>
      <c r="S400" s="215">
        <v>0</v>
      </c>
      <c r="T400" s="216">
        <f>S400*H400</f>
        <v>0</v>
      </c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R400" s="217" t="s">
        <v>165</v>
      </c>
      <c r="AT400" s="217" t="s">
        <v>160</v>
      </c>
      <c r="AU400" s="217" t="s">
        <v>87</v>
      </c>
      <c r="AY400" s="18" t="s">
        <v>125</v>
      </c>
      <c r="BE400" s="218">
        <f>IF(N400="základní",J400,0)</f>
        <v>0</v>
      </c>
      <c r="BF400" s="218">
        <f>IF(N400="snížená",J400,0)</f>
        <v>0</v>
      </c>
      <c r="BG400" s="218">
        <f>IF(N400="zákl. přenesená",J400,0)</f>
        <v>0</v>
      </c>
      <c r="BH400" s="218">
        <f>IF(N400="sníž. přenesená",J400,0)</f>
        <v>0</v>
      </c>
      <c r="BI400" s="218">
        <f>IF(N400="nulová",J400,0)</f>
        <v>0</v>
      </c>
      <c r="BJ400" s="18" t="s">
        <v>85</v>
      </c>
      <c r="BK400" s="218">
        <f>ROUND(I400*H400,2)</f>
        <v>0</v>
      </c>
      <c r="BL400" s="18" t="s">
        <v>165</v>
      </c>
      <c r="BM400" s="217" t="s">
        <v>592</v>
      </c>
    </row>
    <row r="401" s="2" customFormat="1">
      <c r="A401" s="39"/>
      <c r="B401" s="40"/>
      <c r="C401" s="41"/>
      <c r="D401" s="247" t="s">
        <v>167</v>
      </c>
      <c r="E401" s="41"/>
      <c r="F401" s="248" t="s">
        <v>593</v>
      </c>
      <c r="G401" s="41"/>
      <c r="H401" s="41"/>
      <c r="I401" s="221"/>
      <c r="J401" s="41"/>
      <c r="K401" s="41"/>
      <c r="L401" s="45"/>
      <c r="M401" s="222"/>
      <c r="N401" s="223"/>
      <c r="O401" s="85"/>
      <c r="P401" s="85"/>
      <c r="Q401" s="85"/>
      <c r="R401" s="85"/>
      <c r="S401" s="85"/>
      <c r="T401" s="86"/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T401" s="18" t="s">
        <v>167</v>
      </c>
      <c r="AU401" s="18" t="s">
        <v>87</v>
      </c>
    </row>
    <row r="402" s="13" customFormat="1">
      <c r="A402" s="13"/>
      <c r="B402" s="224"/>
      <c r="C402" s="225"/>
      <c r="D402" s="219" t="s">
        <v>135</v>
      </c>
      <c r="E402" s="226" t="s">
        <v>21</v>
      </c>
      <c r="F402" s="227" t="s">
        <v>594</v>
      </c>
      <c r="G402" s="225"/>
      <c r="H402" s="228">
        <v>1</v>
      </c>
      <c r="I402" s="229"/>
      <c r="J402" s="225"/>
      <c r="K402" s="225"/>
      <c r="L402" s="230"/>
      <c r="M402" s="231"/>
      <c r="N402" s="232"/>
      <c r="O402" s="232"/>
      <c r="P402" s="232"/>
      <c r="Q402" s="232"/>
      <c r="R402" s="232"/>
      <c r="S402" s="232"/>
      <c r="T402" s="23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34" t="s">
        <v>135</v>
      </c>
      <c r="AU402" s="234" t="s">
        <v>87</v>
      </c>
      <c r="AV402" s="13" t="s">
        <v>87</v>
      </c>
      <c r="AW402" s="13" t="s">
        <v>38</v>
      </c>
      <c r="AX402" s="13" t="s">
        <v>85</v>
      </c>
      <c r="AY402" s="234" t="s">
        <v>125</v>
      </c>
    </row>
    <row r="403" s="2" customFormat="1" ht="16.5" customHeight="1">
      <c r="A403" s="39"/>
      <c r="B403" s="40"/>
      <c r="C403" s="205" t="s">
        <v>595</v>
      </c>
      <c r="D403" s="205" t="s">
        <v>122</v>
      </c>
      <c r="E403" s="206" t="s">
        <v>596</v>
      </c>
      <c r="F403" s="207" t="s">
        <v>597</v>
      </c>
      <c r="G403" s="208" t="s">
        <v>130</v>
      </c>
      <c r="H403" s="209">
        <v>1</v>
      </c>
      <c r="I403" s="210"/>
      <c r="J403" s="211">
        <f>ROUND(I403*H403,2)</f>
        <v>0</v>
      </c>
      <c r="K403" s="207" t="s">
        <v>164</v>
      </c>
      <c r="L403" s="212"/>
      <c r="M403" s="213" t="s">
        <v>21</v>
      </c>
      <c r="N403" s="214" t="s">
        <v>48</v>
      </c>
      <c r="O403" s="85"/>
      <c r="P403" s="215">
        <f>O403*H403</f>
        <v>0</v>
      </c>
      <c r="Q403" s="215">
        <v>0.0060000000000000001</v>
      </c>
      <c r="R403" s="215">
        <f>Q403*H403</f>
        <v>0.0060000000000000001</v>
      </c>
      <c r="S403" s="215">
        <v>0</v>
      </c>
      <c r="T403" s="216">
        <f>S403*H403</f>
        <v>0</v>
      </c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R403" s="217" t="s">
        <v>210</v>
      </c>
      <c r="AT403" s="217" t="s">
        <v>122</v>
      </c>
      <c r="AU403" s="217" t="s">
        <v>87</v>
      </c>
      <c r="AY403" s="18" t="s">
        <v>125</v>
      </c>
      <c r="BE403" s="218">
        <f>IF(N403="základní",J403,0)</f>
        <v>0</v>
      </c>
      <c r="BF403" s="218">
        <f>IF(N403="snížená",J403,0)</f>
        <v>0</v>
      </c>
      <c r="BG403" s="218">
        <f>IF(N403="zákl. přenesená",J403,0)</f>
        <v>0</v>
      </c>
      <c r="BH403" s="218">
        <f>IF(N403="sníž. přenesená",J403,0)</f>
        <v>0</v>
      </c>
      <c r="BI403" s="218">
        <f>IF(N403="nulová",J403,0)</f>
        <v>0</v>
      </c>
      <c r="BJ403" s="18" t="s">
        <v>85</v>
      </c>
      <c r="BK403" s="218">
        <f>ROUND(I403*H403,2)</f>
        <v>0</v>
      </c>
      <c r="BL403" s="18" t="s">
        <v>165</v>
      </c>
      <c r="BM403" s="217" t="s">
        <v>598</v>
      </c>
    </row>
    <row r="404" s="2" customFormat="1" ht="24.15" customHeight="1">
      <c r="A404" s="39"/>
      <c r="B404" s="40"/>
      <c r="C404" s="238" t="s">
        <v>599</v>
      </c>
      <c r="D404" s="238" t="s">
        <v>160</v>
      </c>
      <c r="E404" s="239" t="s">
        <v>600</v>
      </c>
      <c r="F404" s="240" t="s">
        <v>601</v>
      </c>
      <c r="G404" s="241" t="s">
        <v>429</v>
      </c>
      <c r="H404" s="242">
        <v>12.6</v>
      </c>
      <c r="I404" s="243"/>
      <c r="J404" s="244">
        <f>ROUND(I404*H404,2)</f>
        <v>0</v>
      </c>
      <c r="K404" s="240" t="s">
        <v>164</v>
      </c>
      <c r="L404" s="45"/>
      <c r="M404" s="245" t="s">
        <v>21</v>
      </c>
      <c r="N404" s="246" t="s">
        <v>48</v>
      </c>
      <c r="O404" s="85"/>
      <c r="P404" s="215">
        <f>O404*H404</f>
        <v>0</v>
      </c>
      <c r="Q404" s="215">
        <v>0.15540000000000001</v>
      </c>
      <c r="R404" s="215">
        <f>Q404*H404</f>
        <v>1.95804</v>
      </c>
      <c r="S404" s="215">
        <v>0</v>
      </c>
      <c r="T404" s="216">
        <f>S404*H404</f>
        <v>0</v>
      </c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R404" s="217" t="s">
        <v>165</v>
      </c>
      <c r="AT404" s="217" t="s">
        <v>160</v>
      </c>
      <c r="AU404" s="217" t="s">
        <v>87</v>
      </c>
      <c r="AY404" s="18" t="s">
        <v>125</v>
      </c>
      <c r="BE404" s="218">
        <f>IF(N404="základní",J404,0)</f>
        <v>0</v>
      </c>
      <c r="BF404" s="218">
        <f>IF(N404="snížená",J404,0)</f>
        <v>0</v>
      </c>
      <c r="BG404" s="218">
        <f>IF(N404="zákl. přenesená",J404,0)</f>
        <v>0</v>
      </c>
      <c r="BH404" s="218">
        <f>IF(N404="sníž. přenesená",J404,0)</f>
        <v>0</v>
      </c>
      <c r="BI404" s="218">
        <f>IF(N404="nulová",J404,0)</f>
        <v>0</v>
      </c>
      <c r="BJ404" s="18" t="s">
        <v>85</v>
      </c>
      <c r="BK404" s="218">
        <f>ROUND(I404*H404,2)</f>
        <v>0</v>
      </c>
      <c r="BL404" s="18" t="s">
        <v>165</v>
      </c>
      <c r="BM404" s="217" t="s">
        <v>602</v>
      </c>
    </row>
    <row r="405" s="2" customFormat="1">
      <c r="A405" s="39"/>
      <c r="B405" s="40"/>
      <c r="C405" s="41"/>
      <c r="D405" s="247" t="s">
        <v>167</v>
      </c>
      <c r="E405" s="41"/>
      <c r="F405" s="248" t="s">
        <v>603</v>
      </c>
      <c r="G405" s="41"/>
      <c r="H405" s="41"/>
      <c r="I405" s="221"/>
      <c r="J405" s="41"/>
      <c r="K405" s="41"/>
      <c r="L405" s="45"/>
      <c r="M405" s="222"/>
      <c r="N405" s="223"/>
      <c r="O405" s="85"/>
      <c r="P405" s="85"/>
      <c r="Q405" s="85"/>
      <c r="R405" s="85"/>
      <c r="S405" s="85"/>
      <c r="T405" s="86"/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T405" s="18" t="s">
        <v>167</v>
      </c>
      <c r="AU405" s="18" t="s">
        <v>87</v>
      </c>
    </row>
    <row r="406" s="2" customFormat="1">
      <c r="A406" s="39"/>
      <c r="B406" s="40"/>
      <c r="C406" s="41"/>
      <c r="D406" s="219" t="s">
        <v>133</v>
      </c>
      <c r="E406" s="41"/>
      <c r="F406" s="220" t="s">
        <v>604</v>
      </c>
      <c r="G406" s="41"/>
      <c r="H406" s="41"/>
      <c r="I406" s="221"/>
      <c r="J406" s="41"/>
      <c r="K406" s="41"/>
      <c r="L406" s="45"/>
      <c r="M406" s="222"/>
      <c r="N406" s="223"/>
      <c r="O406" s="85"/>
      <c r="P406" s="85"/>
      <c r="Q406" s="85"/>
      <c r="R406" s="85"/>
      <c r="S406" s="85"/>
      <c r="T406" s="86"/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T406" s="18" t="s">
        <v>133</v>
      </c>
      <c r="AU406" s="18" t="s">
        <v>87</v>
      </c>
    </row>
    <row r="407" s="13" customFormat="1">
      <c r="A407" s="13"/>
      <c r="B407" s="224"/>
      <c r="C407" s="225"/>
      <c r="D407" s="219" t="s">
        <v>135</v>
      </c>
      <c r="E407" s="226" t="s">
        <v>21</v>
      </c>
      <c r="F407" s="227" t="s">
        <v>605</v>
      </c>
      <c r="G407" s="225"/>
      <c r="H407" s="228">
        <v>9.4000000000000004</v>
      </c>
      <c r="I407" s="229"/>
      <c r="J407" s="225"/>
      <c r="K407" s="225"/>
      <c r="L407" s="230"/>
      <c r="M407" s="231"/>
      <c r="N407" s="232"/>
      <c r="O407" s="232"/>
      <c r="P407" s="232"/>
      <c r="Q407" s="232"/>
      <c r="R407" s="232"/>
      <c r="S407" s="232"/>
      <c r="T407" s="23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34" t="s">
        <v>135</v>
      </c>
      <c r="AU407" s="234" t="s">
        <v>87</v>
      </c>
      <c r="AV407" s="13" t="s">
        <v>87</v>
      </c>
      <c r="AW407" s="13" t="s">
        <v>38</v>
      </c>
      <c r="AX407" s="13" t="s">
        <v>77</v>
      </c>
      <c r="AY407" s="234" t="s">
        <v>125</v>
      </c>
    </row>
    <row r="408" s="13" customFormat="1">
      <c r="A408" s="13"/>
      <c r="B408" s="224"/>
      <c r="C408" s="225"/>
      <c r="D408" s="219" t="s">
        <v>135</v>
      </c>
      <c r="E408" s="226" t="s">
        <v>21</v>
      </c>
      <c r="F408" s="227" t="s">
        <v>606</v>
      </c>
      <c r="G408" s="225"/>
      <c r="H408" s="228">
        <v>3.2000000000000002</v>
      </c>
      <c r="I408" s="229"/>
      <c r="J408" s="225"/>
      <c r="K408" s="225"/>
      <c r="L408" s="230"/>
      <c r="M408" s="231"/>
      <c r="N408" s="232"/>
      <c r="O408" s="232"/>
      <c r="P408" s="232"/>
      <c r="Q408" s="232"/>
      <c r="R408" s="232"/>
      <c r="S408" s="232"/>
      <c r="T408" s="23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34" t="s">
        <v>135</v>
      </c>
      <c r="AU408" s="234" t="s">
        <v>87</v>
      </c>
      <c r="AV408" s="13" t="s">
        <v>87</v>
      </c>
      <c r="AW408" s="13" t="s">
        <v>38</v>
      </c>
      <c r="AX408" s="13" t="s">
        <v>77</v>
      </c>
      <c r="AY408" s="234" t="s">
        <v>125</v>
      </c>
    </row>
    <row r="409" s="15" customFormat="1">
      <c r="A409" s="15"/>
      <c r="B409" s="260"/>
      <c r="C409" s="261"/>
      <c r="D409" s="219" t="s">
        <v>135</v>
      </c>
      <c r="E409" s="262" t="s">
        <v>21</v>
      </c>
      <c r="F409" s="263" t="s">
        <v>197</v>
      </c>
      <c r="G409" s="261"/>
      <c r="H409" s="264">
        <v>12.6</v>
      </c>
      <c r="I409" s="265"/>
      <c r="J409" s="261"/>
      <c r="K409" s="261"/>
      <c r="L409" s="266"/>
      <c r="M409" s="267"/>
      <c r="N409" s="268"/>
      <c r="O409" s="268"/>
      <c r="P409" s="268"/>
      <c r="Q409" s="268"/>
      <c r="R409" s="268"/>
      <c r="S409" s="268"/>
      <c r="T409" s="269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T409" s="270" t="s">
        <v>135</v>
      </c>
      <c r="AU409" s="270" t="s">
        <v>87</v>
      </c>
      <c r="AV409" s="15" t="s">
        <v>165</v>
      </c>
      <c r="AW409" s="15" t="s">
        <v>38</v>
      </c>
      <c r="AX409" s="15" t="s">
        <v>85</v>
      </c>
      <c r="AY409" s="270" t="s">
        <v>125</v>
      </c>
    </row>
    <row r="410" s="2" customFormat="1" ht="24.15" customHeight="1">
      <c r="A410" s="39"/>
      <c r="B410" s="40"/>
      <c r="C410" s="238" t="s">
        <v>607</v>
      </c>
      <c r="D410" s="238" t="s">
        <v>160</v>
      </c>
      <c r="E410" s="239" t="s">
        <v>608</v>
      </c>
      <c r="F410" s="240" t="s">
        <v>609</v>
      </c>
      <c r="G410" s="241" t="s">
        <v>429</v>
      </c>
      <c r="H410" s="242">
        <v>12.6</v>
      </c>
      <c r="I410" s="243"/>
      <c r="J410" s="244">
        <f>ROUND(I410*H410,2)</f>
        <v>0</v>
      </c>
      <c r="K410" s="240" t="s">
        <v>164</v>
      </c>
      <c r="L410" s="45"/>
      <c r="M410" s="245" t="s">
        <v>21</v>
      </c>
      <c r="N410" s="246" t="s">
        <v>48</v>
      </c>
      <c r="O410" s="85"/>
      <c r="P410" s="215">
        <f>O410*H410</f>
        <v>0</v>
      </c>
      <c r="Q410" s="215">
        <v>0.14066999999999999</v>
      </c>
      <c r="R410" s="215">
        <f>Q410*H410</f>
        <v>1.7724419999999999</v>
      </c>
      <c r="S410" s="215">
        <v>0</v>
      </c>
      <c r="T410" s="216">
        <f>S410*H410</f>
        <v>0</v>
      </c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R410" s="217" t="s">
        <v>165</v>
      </c>
      <c r="AT410" s="217" t="s">
        <v>160</v>
      </c>
      <c r="AU410" s="217" t="s">
        <v>87</v>
      </c>
      <c r="AY410" s="18" t="s">
        <v>125</v>
      </c>
      <c r="BE410" s="218">
        <f>IF(N410="základní",J410,0)</f>
        <v>0</v>
      </c>
      <c r="BF410" s="218">
        <f>IF(N410="snížená",J410,0)</f>
        <v>0</v>
      </c>
      <c r="BG410" s="218">
        <f>IF(N410="zákl. přenesená",J410,0)</f>
        <v>0</v>
      </c>
      <c r="BH410" s="218">
        <f>IF(N410="sníž. přenesená",J410,0)</f>
        <v>0</v>
      </c>
      <c r="BI410" s="218">
        <f>IF(N410="nulová",J410,0)</f>
        <v>0</v>
      </c>
      <c r="BJ410" s="18" t="s">
        <v>85</v>
      </c>
      <c r="BK410" s="218">
        <f>ROUND(I410*H410,2)</f>
        <v>0</v>
      </c>
      <c r="BL410" s="18" t="s">
        <v>165</v>
      </c>
      <c r="BM410" s="217" t="s">
        <v>610</v>
      </c>
    </row>
    <row r="411" s="2" customFormat="1">
      <c r="A411" s="39"/>
      <c r="B411" s="40"/>
      <c r="C411" s="41"/>
      <c r="D411" s="247" t="s">
        <v>167</v>
      </c>
      <c r="E411" s="41"/>
      <c r="F411" s="248" t="s">
        <v>611</v>
      </c>
      <c r="G411" s="41"/>
      <c r="H411" s="41"/>
      <c r="I411" s="221"/>
      <c r="J411" s="41"/>
      <c r="K411" s="41"/>
      <c r="L411" s="45"/>
      <c r="M411" s="222"/>
      <c r="N411" s="223"/>
      <c r="O411" s="85"/>
      <c r="P411" s="85"/>
      <c r="Q411" s="85"/>
      <c r="R411" s="85"/>
      <c r="S411" s="85"/>
      <c r="T411" s="86"/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T411" s="18" t="s">
        <v>167</v>
      </c>
      <c r="AU411" s="18" t="s">
        <v>87</v>
      </c>
    </row>
    <row r="412" s="2" customFormat="1">
      <c r="A412" s="39"/>
      <c r="B412" s="40"/>
      <c r="C412" s="41"/>
      <c r="D412" s="219" t="s">
        <v>133</v>
      </c>
      <c r="E412" s="41"/>
      <c r="F412" s="220" t="s">
        <v>612</v>
      </c>
      <c r="G412" s="41"/>
      <c r="H412" s="41"/>
      <c r="I412" s="221"/>
      <c r="J412" s="41"/>
      <c r="K412" s="41"/>
      <c r="L412" s="45"/>
      <c r="M412" s="222"/>
      <c r="N412" s="223"/>
      <c r="O412" s="85"/>
      <c r="P412" s="85"/>
      <c r="Q412" s="85"/>
      <c r="R412" s="85"/>
      <c r="S412" s="85"/>
      <c r="T412" s="86"/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T412" s="18" t="s">
        <v>133</v>
      </c>
      <c r="AU412" s="18" t="s">
        <v>87</v>
      </c>
    </row>
    <row r="413" s="13" customFormat="1">
      <c r="A413" s="13"/>
      <c r="B413" s="224"/>
      <c r="C413" s="225"/>
      <c r="D413" s="219" t="s">
        <v>135</v>
      </c>
      <c r="E413" s="226" t="s">
        <v>21</v>
      </c>
      <c r="F413" s="227" t="s">
        <v>605</v>
      </c>
      <c r="G413" s="225"/>
      <c r="H413" s="228">
        <v>9.4000000000000004</v>
      </c>
      <c r="I413" s="229"/>
      <c r="J413" s="225"/>
      <c r="K413" s="225"/>
      <c r="L413" s="230"/>
      <c r="M413" s="231"/>
      <c r="N413" s="232"/>
      <c r="O413" s="232"/>
      <c r="P413" s="232"/>
      <c r="Q413" s="232"/>
      <c r="R413" s="232"/>
      <c r="S413" s="232"/>
      <c r="T413" s="23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34" t="s">
        <v>135</v>
      </c>
      <c r="AU413" s="234" t="s">
        <v>87</v>
      </c>
      <c r="AV413" s="13" t="s">
        <v>87</v>
      </c>
      <c r="AW413" s="13" t="s">
        <v>38</v>
      </c>
      <c r="AX413" s="13" t="s">
        <v>77</v>
      </c>
      <c r="AY413" s="234" t="s">
        <v>125</v>
      </c>
    </row>
    <row r="414" s="13" customFormat="1">
      <c r="A414" s="13"/>
      <c r="B414" s="224"/>
      <c r="C414" s="225"/>
      <c r="D414" s="219" t="s">
        <v>135</v>
      </c>
      <c r="E414" s="226" t="s">
        <v>21</v>
      </c>
      <c r="F414" s="227" t="s">
        <v>606</v>
      </c>
      <c r="G414" s="225"/>
      <c r="H414" s="228">
        <v>3.2000000000000002</v>
      </c>
      <c r="I414" s="229"/>
      <c r="J414" s="225"/>
      <c r="K414" s="225"/>
      <c r="L414" s="230"/>
      <c r="M414" s="231"/>
      <c r="N414" s="232"/>
      <c r="O414" s="232"/>
      <c r="P414" s="232"/>
      <c r="Q414" s="232"/>
      <c r="R414" s="232"/>
      <c r="S414" s="232"/>
      <c r="T414" s="23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34" t="s">
        <v>135</v>
      </c>
      <c r="AU414" s="234" t="s">
        <v>87</v>
      </c>
      <c r="AV414" s="13" t="s">
        <v>87</v>
      </c>
      <c r="AW414" s="13" t="s">
        <v>38</v>
      </c>
      <c r="AX414" s="13" t="s">
        <v>77</v>
      </c>
      <c r="AY414" s="234" t="s">
        <v>125</v>
      </c>
    </row>
    <row r="415" s="15" customFormat="1">
      <c r="A415" s="15"/>
      <c r="B415" s="260"/>
      <c r="C415" s="261"/>
      <c r="D415" s="219" t="s">
        <v>135</v>
      </c>
      <c r="E415" s="262" t="s">
        <v>21</v>
      </c>
      <c r="F415" s="263" t="s">
        <v>197</v>
      </c>
      <c r="G415" s="261"/>
      <c r="H415" s="264">
        <v>12.6</v>
      </c>
      <c r="I415" s="265"/>
      <c r="J415" s="261"/>
      <c r="K415" s="261"/>
      <c r="L415" s="266"/>
      <c r="M415" s="267"/>
      <c r="N415" s="268"/>
      <c r="O415" s="268"/>
      <c r="P415" s="268"/>
      <c r="Q415" s="268"/>
      <c r="R415" s="268"/>
      <c r="S415" s="268"/>
      <c r="T415" s="269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T415" s="270" t="s">
        <v>135</v>
      </c>
      <c r="AU415" s="270" t="s">
        <v>87</v>
      </c>
      <c r="AV415" s="15" t="s">
        <v>165</v>
      </c>
      <c r="AW415" s="15" t="s">
        <v>38</v>
      </c>
      <c r="AX415" s="15" t="s">
        <v>85</v>
      </c>
      <c r="AY415" s="270" t="s">
        <v>125</v>
      </c>
    </row>
    <row r="416" s="2" customFormat="1" ht="16.5" customHeight="1">
      <c r="A416" s="39"/>
      <c r="B416" s="40"/>
      <c r="C416" s="205" t="s">
        <v>613</v>
      </c>
      <c r="D416" s="205" t="s">
        <v>122</v>
      </c>
      <c r="E416" s="206" t="s">
        <v>614</v>
      </c>
      <c r="F416" s="207" t="s">
        <v>615</v>
      </c>
      <c r="G416" s="208" t="s">
        <v>429</v>
      </c>
      <c r="H416" s="209">
        <v>9.4000000000000004</v>
      </c>
      <c r="I416" s="210"/>
      <c r="J416" s="211">
        <f>ROUND(I416*H416,2)</f>
        <v>0</v>
      </c>
      <c r="K416" s="207" t="s">
        <v>21</v>
      </c>
      <c r="L416" s="212"/>
      <c r="M416" s="213" t="s">
        <v>21</v>
      </c>
      <c r="N416" s="214" t="s">
        <v>48</v>
      </c>
      <c r="O416" s="85"/>
      <c r="P416" s="215">
        <f>O416*H416</f>
        <v>0</v>
      </c>
      <c r="Q416" s="215">
        <v>0.082000000000000003</v>
      </c>
      <c r="R416" s="215">
        <f>Q416*H416</f>
        <v>0.77080000000000004</v>
      </c>
      <c r="S416" s="215">
        <v>0</v>
      </c>
      <c r="T416" s="216">
        <f>S416*H416</f>
        <v>0</v>
      </c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R416" s="217" t="s">
        <v>210</v>
      </c>
      <c r="AT416" s="217" t="s">
        <v>122</v>
      </c>
      <c r="AU416" s="217" t="s">
        <v>87</v>
      </c>
      <c r="AY416" s="18" t="s">
        <v>125</v>
      </c>
      <c r="BE416" s="218">
        <f>IF(N416="základní",J416,0)</f>
        <v>0</v>
      </c>
      <c r="BF416" s="218">
        <f>IF(N416="snížená",J416,0)</f>
        <v>0</v>
      </c>
      <c r="BG416" s="218">
        <f>IF(N416="zákl. přenesená",J416,0)</f>
        <v>0</v>
      </c>
      <c r="BH416" s="218">
        <f>IF(N416="sníž. přenesená",J416,0)</f>
        <v>0</v>
      </c>
      <c r="BI416" s="218">
        <f>IF(N416="nulová",J416,0)</f>
        <v>0</v>
      </c>
      <c r="BJ416" s="18" t="s">
        <v>85</v>
      </c>
      <c r="BK416" s="218">
        <f>ROUND(I416*H416,2)</f>
        <v>0</v>
      </c>
      <c r="BL416" s="18" t="s">
        <v>165</v>
      </c>
      <c r="BM416" s="217" t="s">
        <v>616</v>
      </c>
    </row>
    <row r="417" s="13" customFormat="1">
      <c r="A417" s="13"/>
      <c r="B417" s="224"/>
      <c r="C417" s="225"/>
      <c r="D417" s="219" t="s">
        <v>135</v>
      </c>
      <c r="E417" s="226" t="s">
        <v>21</v>
      </c>
      <c r="F417" s="227" t="s">
        <v>605</v>
      </c>
      <c r="G417" s="225"/>
      <c r="H417" s="228">
        <v>9.4000000000000004</v>
      </c>
      <c r="I417" s="229"/>
      <c r="J417" s="225"/>
      <c r="K417" s="225"/>
      <c r="L417" s="230"/>
      <c r="M417" s="231"/>
      <c r="N417" s="232"/>
      <c r="O417" s="232"/>
      <c r="P417" s="232"/>
      <c r="Q417" s="232"/>
      <c r="R417" s="232"/>
      <c r="S417" s="232"/>
      <c r="T417" s="23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34" t="s">
        <v>135</v>
      </c>
      <c r="AU417" s="234" t="s">
        <v>87</v>
      </c>
      <c r="AV417" s="13" t="s">
        <v>87</v>
      </c>
      <c r="AW417" s="13" t="s">
        <v>38</v>
      </c>
      <c r="AX417" s="13" t="s">
        <v>85</v>
      </c>
      <c r="AY417" s="234" t="s">
        <v>125</v>
      </c>
    </row>
    <row r="418" s="2" customFormat="1" ht="16.5" customHeight="1">
      <c r="A418" s="39"/>
      <c r="B418" s="40"/>
      <c r="C418" s="205" t="s">
        <v>617</v>
      </c>
      <c r="D418" s="205" t="s">
        <v>122</v>
      </c>
      <c r="E418" s="206" t="s">
        <v>618</v>
      </c>
      <c r="F418" s="207" t="s">
        <v>619</v>
      </c>
      <c r="G418" s="208" t="s">
        <v>429</v>
      </c>
      <c r="H418" s="209">
        <v>6.2999999999999998</v>
      </c>
      <c r="I418" s="210"/>
      <c r="J418" s="211">
        <f>ROUND(I418*H418,2)</f>
        <v>0</v>
      </c>
      <c r="K418" s="207" t="s">
        <v>21</v>
      </c>
      <c r="L418" s="212"/>
      <c r="M418" s="213" t="s">
        <v>21</v>
      </c>
      <c r="N418" s="214" t="s">
        <v>48</v>
      </c>
      <c r="O418" s="85"/>
      <c r="P418" s="215">
        <f>O418*H418</f>
        <v>0</v>
      </c>
      <c r="Q418" s="215">
        <v>0.040000000000000001</v>
      </c>
      <c r="R418" s="215">
        <f>Q418*H418</f>
        <v>0.252</v>
      </c>
      <c r="S418" s="215">
        <v>0</v>
      </c>
      <c r="T418" s="216">
        <f>S418*H418</f>
        <v>0</v>
      </c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R418" s="217" t="s">
        <v>210</v>
      </c>
      <c r="AT418" s="217" t="s">
        <v>122</v>
      </c>
      <c r="AU418" s="217" t="s">
        <v>87</v>
      </c>
      <c r="AY418" s="18" t="s">
        <v>125</v>
      </c>
      <c r="BE418" s="218">
        <f>IF(N418="základní",J418,0)</f>
        <v>0</v>
      </c>
      <c r="BF418" s="218">
        <f>IF(N418="snížená",J418,0)</f>
        <v>0</v>
      </c>
      <c r="BG418" s="218">
        <f>IF(N418="zákl. přenesená",J418,0)</f>
        <v>0</v>
      </c>
      <c r="BH418" s="218">
        <f>IF(N418="sníž. přenesená",J418,0)</f>
        <v>0</v>
      </c>
      <c r="BI418" s="218">
        <f>IF(N418="nulová",J418,0)</f>
        <v>0</v>
      </c>
      <c r="BJ418" s="18" t="s">
        <v>85</v>
      </c>
      <c r="BK418" s="218">
        <f>ROUND(I418*H418,2)</f>
        <v>0</v>
      </c>
      <c r="BL418" s="18" t="s">
        <v>165</v>
      </c>
      <c r="BM418" s="217" t="s">
        <v>620</v>
      </c>
    </row>
    <row r="419" s="13" customFormat="1">
      <c r="A419" s="13"/>
      <c r="B419" s="224"/>
      <c r="C419" s="225"/>
      <c r="D419" s="219" t="s">
        <v>135</v>
      </c>
      <c r="E419" s="226" t="s">
        <v>21</v>
      </c>
      <c r="F419" s="227" t="s">
        <v>621</v>
      </c>
      <c r="G419" s="225"/>
      <c r="H419" s="228">
        <v>6.2999999999999998</v>
      </c>
      <c r="I419" s="229"/>
      <c r="J419" s="225"/>
      <c r="K419" s="225"/>
      <c r="L419" s="230"/>
      <c r="M419" s="231"/>
      <c r="N419" s="232"/>
      <c r="O419" s="232"/>
      <c r="P419" s="232"/>
      <c r="Q419" s="232"/>
      <c r="R419" s="232"/>
      <c r="S419" s="232"/>
      <c r="T419" s="23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34" t="s">
        <v>135</v>
      </c>
      <c r="AU419" s="234" t="s">
        <v>87</v>
      </c>
      <c r="AV419" s="13" t="s">
        <v>87</v>
      </c>
      <c r="AW419" s="13" t="s">
        <v>38</v>
      </c>
      <c r="AX419" s="13" t="s">
        <v>85</v>
      </c>
      <c r="AY419" s="234" t="s">
        <v>125</v>
      </c>
    </row>
    <row r="420" s="2" customFormat="1" ht="16.5" customHeight="1">
      <c r="A420" s="39"/>
      <c r="B420" s="40"/>
      <c r="C420" s="205" t="s">
        <v>622</v>
      </c>
      <c r="D420" s="205" t="s">
        <v>122</v>
      </c>
      <c r="E420" s="206" t="s">
        <v>623</v>
      </c>
      <c r="F420" s="207" t="s">
        <v>624</v>
      </c>
      <c r="G420" s="208" t="s">
        <v>429</v>
      </c>
      <c r="H420" s="209">
        <v>3.2000000000000002</v>
      </c>
      <c r="I420" s="210"/>
      <c r="J420" s="211">
        <f>ROUND(I420*H420,2)</f>
        <v>0</v>
      </c>
      <c r="K420" s="207" t="s">
        <v>164</v>
      </c>
      <c r="L420" s="212"/>
      <c r="M420" s="213" t="s">
        <v>21</v>
      </c>
      <c r="N420" s="214" t="s">
        <v>48</v>
      </c>
      <c r="O420" s="85"/>
      <c r="P420" s="215">
        <f>O420*H420</f>
        <v>0</v>
      </c>
      <c r="Q420" s="215">
        <v>0.125</v>
      </c>
      <c r="R420" s="215">
        <f>Q420*H420</f>
        <v>0.40000000000000002</v>
      </c>
      <c r="S420" s="215">
        <v>0</v>
      </c>
      <c r="T420" s="216">
        <f>S420*H420</f>
        <v>0</v>
      </c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R420" s="217" t="s">
        <v>210</v>
      </c>
      <c r="AT420" s="217" t="s">
        <v>122</v>
      </c>
      <c r="AU420" s="217" t="s">
        <v>87</v>
      </c>
      <c r="AY420" s="18" t="s">
        <v>125</v>
      </c>
      <c r="BE420" s="218">
        <f>IF(N420="základní",J420,0)</f>
        <v>0</v>
      </c>
      <c r="BF420" s="218">
        <f>IF(N420="snížená",J420,0)</f>
        <v>0</v>
      </c>
      <c r="BG420" s="218">
        <f>IF(N420="zákl. přenesená",J420,0)</f>
        <v>0</v>
      </c>
      <c r="BH420" s="218">
        <f>IF(N420="sníž. přenesená",J420,0)</f>
        <v>0</v>
      </c>
      <c r="BI420" s="218">
        <f>IF(N420="nulová",J420,0)</f>
        <v>0</v>
      </c>
      <c r="BJ420" s="18" t="s">
        <v>85</v>
      </c>
      <c r="BK420" s="218">
        <f>ROUND(I420*H420,2)</f>
        <v>0</v>
      </c>
      <c r="BL420" s="18" t="s">
        <v>165</v>
      </c>
      <c r="BM420" s="217" t="s">
        <v>625</v>
      </c>
    </row>
    <row r="421" s="13" customFormat="1">
      <c r="A421" s="13"/>
      <c r="B421" s="224"/>
      <c r="C421" s="225"/>
      <c r="D421" s="219" t="s">
        <v>135</v>
      </c>
      <c r="E421" s="226" t="s">
        <v>21</v>
      </c>
      <c r="F421" s="227" t="s">
        <v>606</v>
      </c>
      <c r="G421" s="225"/>
      <c r="H421" s="228">
        <v>3.2000000000000002</v>
      </c>
      <c r="I421" s="229"/>
      <c r="J421" s="225"/>
      <c r="K421" s="225"/>
      <c r="L421" s="230"/>
      <c r="M421" s="231"/>
      <c r="N421" s="232"/>
      <c r="O421" s="232"/>
      <c r="P421" s="232"/>
      <c r="Q421" s="232"/>
      <c r="R421" s="232"/>
      <c r="S421" s="232"/>
      <c r="T421" s="23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34" t="s">
        <v>135</v>
      </c>
      <c r="AU421" s="234" t="s">
        <v>87</v>
      </c>
      <c r="AV421" s="13" t="s">
        <v>87</v>
      </c>
      <c r="AW421" s="13" t="s">
        <v>38</v>
      </c>
      <c r="AX421" s="13" t="s">
        <v>85</v>
      </c>
      <c r="AY421" s="234" t="s">
        <v>125</v>
      </c>
    </row>
    <row r="422" s="2" customFormat="1" ht="21.75" customHeight="1">
      <c r="A422" s="39"/>
      <c r="B422" s="40"/>
      <c r="C422" s="238" t="s">
        <v>626</v>
      </c>
      <c r="D422" s="238" t="s">
        <v>160</v>
      </c>
      <c r="E422" s="239" t="s">
        <v>627</v>
      </c>
      <c r="F422" s="240" t="s">
        <v>628</v>
      </c>
      <c r="G422" s="241" t="s">
        <v>429</v>
      </c>
      <c r="H422" s="242">
        <v>92.599999999999994</v>
      </c>
      <c r="I422" s="243"/>
      <c r="J422" s="244">
        <f>ROUND(I422*H422,2)</f>
        <v>0</v>
      </c>
      <c r="K422" s="240" t="s">
        <v>164</v>
      </c>
      <c r="L422" s="45"/>
      <c r="M422" s="245" t="s">
        <v>21</v>
      </c>
      <c r="N422" s="246" t="s">
        <v>48</v>
      </c>
      <c r="O422" s="85"/>
      <c r="P422" s="215">
        <f>O422*H422</f>
        <v>0</v>
      </c>
      <c r="Q422" s="215">
        <v>0</v>
      </c>
      <c r="R422" s="215">
        <f>Q422*H422</f>
        <v>0</v>
      </c>
      <c r="S422" s="215">
        <v>0</v>
      </c>
      <c r="T422" s="216">
        <f>S422*H422</f>
        <v>0</v>
      </c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R422" s="217" t="s">
        <v>165</v>
      </c>
      <c r="AT422" s="217" t="s">
        <v>160</v>
      </c>
      <c r="AU422" s="217" t="s">
        <v>87</v>
      </c>
      <c r="AY422" s="18" t="s">
        <v>125</v>
      </c>
      <c r="BE422" s="218">
        <f>IF(N422="základní",J422,0)</f>
        <v>0</v>
      </c>
      <c r="BF422" s="218">
        <f>IF(N422="snížená",J422,0)</f>
        <v>0</v>
      </c>
      <c r="BG422" s="218">
        <f>IF(N422="zákl. přenesená",J422,0)</f>
        <v>0</v>
      </c>
      <c r="BH422" s="218">
        <f>IF(N422="sníž. přenesená",J422,0)</f>
        <v>0</v>
      </c>
      <c r="BI422" s="218">
        <f>IF(N422="nulová",J422,0)</f>
        <v>0</v>
      </c>
      <c r="BJ422" s="18" t="s">
        <v>85</v>
      </c>
      <c r="BK422" s="218">
        <f>ROUND(I422*H422,2)</f>
        <v>0</v>
      </c>
      <c r="BL422" s="18" t="s">
        <v>165</v>
      </c>
      <c r="BM422" s="217" t="s">
        <v>629</v>
      </c>
    </row>
    <row r="423" s="2" customFormat="1">
      <c r="A423" s="39"/>
      <c r="B423" s="40"/>
      <c r="C423" s="41"/>
      <c r="D423" s="247" t="s">
        <v>167</v>
      </c>
      <c r="E423" s="41"/>
      <c r="F423" s="248" t="s">
        <v>630</v>
      </c>
      <c r="G423" s="41"/>
      <c r="H423" s="41"/>
      <c r="I423" s="221"/>
      <c r="J423" s="41"/>
      <c r="K423" s="41"/>
      <c r="L423" s="45"/>
      <c r="M423" s="222"/>
      <c r="N423" s="223"/>
      <c r="O423" s="85"/>
      <c r="P423" s="85"/>
      <c r="Q423" s="85"/>
      <c r="R423" s="85"/>
      <c r="S423" s="85"/>
      <c r="T423" s="86"/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T423" s="18" t="s">
        <v>167</v>
      </c>
      <c r="AU423" s="18" t="s">
        <v>87</v>
      </c>
    </row>
    <row r="424" s="13" customFormat="1">
      <c r="A424" s="13"/>
      <c r="B424" s="224"/>
      <c r="C424" s="225"/>
      <c r="D424" s="219" t="s">
        <v>135</v>
      </c>
      <c r="E424" s="226" t="s">
        <v>21</v>
      </c>
      <c r="F424" s="227" t="s">
        <v>631</v>
      </c>
      <c r="G424" s="225"/>
      <c r="H424" s="228">
        <v>22.100000000000001</v>
      </c>
      <c r="I424" s="229"/>
      <c r="J424" s="225"/>
      <c r="K424" s="225"/>
      <c r="L424" s="230"/>
      <c r="M424" s="231"/>
      <c r="N424" s="232"/>
      <c r="O424" s="232"/>
      <c r="P424" s="232"/>
      <c r="Q424" s="232"/>
      <c r="R424" s="232"/>
      <c r="S424" s="232"/>
      <c r="T424" s="23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34" t="s">
        <v>135</v>
      </c>
      <c r="AU424" s="234" t="s">
        <v>87</v>
      </c>
      <c r="AV424" s="13" t="s">
        <v>87</v>
      </c>
      <c r="AW424" s="13" t="s">
        <v>38</v>
      </c>
      <c r="AX424" s="13" t="s">
        <v>77</v>
      </c>
      <c r="AY424" s="234" t="s">
        <v>125</v>
      </c>
    </row>
    <row r="425" s="13" customFormat="1">
      <c r="A425" s="13"/>
      <c r="B425" s="224"/>
      <c r="C425" s="225"/>
      <c r="D425" s="219" t="s">
        <v>135</v>
      </c>
      <c r="E425" s="226" t="s">
        <v>21</v>
      </c>
      <c r="F425" s="227" t="s">
        <v>632</v>
      </c>
      <c r="G425" s="225"/>
      <c r="H425" s="228">
        <v>70.5</v>
      </c>
      <c r="I425" s="229"/>
      <c r="J425" s="225"/>
      <c r="K425" s="225"/>
      <c r="L425" s="230"/>
      <c r="M425" s="231"/>
      <c r="N425" s="232"/>
      <c r="O425" s="232"/>
      <c r="P425" s="232"/>
      <c r="Q425" s="232"/>
      <c r="R425" s="232"/>
      <c r="S425" s="232"/>
      <c r="T425" s="23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34" t="s">
        <v>135</v>
      </c>
      <c r="AU425" s="234" t="s">
        <v>87</v>
      </c>
      <c r="AV425" s="13" t="s">
        <v>87</v>
      </c>
      <c r="AW425" s="13" t="s">
        <v>38</v>
      </c>
      <c r="AX425" s="13" t="s">
        <v>77</v>
      </c>
      <c r="AY425" s="234" t="s">
        <v>125</v>
      </c>
    </row>
    <row r="426" s="15" customFormat="1">
      <c r="A426" s="15"/>
      <c r="B426" s="260"/>
      <c r="C426" s="261"/>
      <c r="D426" s="219" t="s">
        <v>135</v>
      </c>
      <c r="E426" s="262" t="s">
        <v>21</v>
      </c>
      <c r="F426" s="263" t="s">
        <v>197</v>
      </c>
      <c r="G426" s="261"/>
      <c r="H426" s="264">
        <v>92.599999999999994</v>
      </c>
      <c r="I426" s="265"/>
      <c r="J426" s="261"/>
      <c r="K426" s="261"/>
      <c r="L426" s="266"/>
      <c r="M426" s="267"/>
      <c r="N426" s="268"/>
      <c r="O426" s="268"/>
      <c r="P426" s="268"/>
      <c r="Q426" s="268"/>
      <c r="R426" s="268"/>
      <c r="S426" s="268"/>
      <c r="T426" s="269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T426" s="270" t="s">
        <v>135</v>
      </c>
      <c r="AU426" s="270" t="s">
        <v>87</v>
      </c>
      <c r="AV426" s="15" t="s">
        <v>165</v>
      </c>
      <c r="AW426" s="15" t="s">
        <v>38</v>
      </c>
      <c r="AX426" s="15" t="s">
        <v>85</v>
      </c>
      <c r="AY426" s="270" t="s">
        <v>125</v>
      </c>
    </row>
    <row r="427" s="2" customFormat="1" ht="21.75" customHeight="1">
      <c r="A427" s="39"/>
      <c r="B427" s="40"/>
      <c r="C427" s="238" t="s">
        <v>633</v>
      </c>
      <c r="D427" s="238" t="s">
        <v>160</v>
      </c>
      <c r="E427" s="239" t="s">
        <v>634</v>
      </c>
      <c r="F427" s="240" t="s">
        <v>635</v>
      </c>
      <c r="G427" s="241" t="s">
        <v>429</v>
      </c>
      <c r="H427" s="242">
        <v>2.3999999999999999</v>
      </c>
      <c r="I427" s="243"/>
      <c r="J427" s="244">
        <f>ROUND(I427*H427,2)</f>
        <v>0</v>
      </c>
      <c r="K427" s="240" t="s">
        <v>164</v>
      </c>
      <c r="L427" s="45"/>
      <c r="M427" s="245" t="s">
        <v>21</v>
      </c>
      <c r="N427" s="246" t="s">
        <v>48</v>
      </c>
      <c r="O427" s="85"/>
      <c r="P427" s="215">
        <f>O427*H427</f>
        <v>0</v>
      </c>
      <c r="Q427" s="215">
        <v>1.0000000000000001E-05</v>
      </c>
      <c r="R427" s="215">
        <f>Q427*H427</f>
        <v>2.4000000000000001E-05</v>
      </c>
      <c r="S427" s="215">
        <v>0</v>
      </c>
      <c r="T427" s="216">
        <f>S427*H427</f>
        <v>0</v>
      </c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R427" s="217" t="s">
        <v>165</v>
      </c>
      <c r="AT427" s="217" t="s">
        <v>160</v>
      </c>
      <c r="AU427" s="217" t="s">
        <v>87</v>
      </c>
      <c r="AY427" s="18" t="s">
        <v>125</v>
      </c>
      <c r="BE427" s="218">
        <f>IF(N427="základní",J427,0)</f>
        <v>0</v>
      </c>
      <c r="BF427" s="218">
        <f>IF(N427="snížená",J427,0)</f>
        <v>0</v>
      </c>
      <c r="BG427" s="218">
        <f>IF(N427="zákl. přenesená",J427,0)</f>
        <v>0</v>
      </c>
      <c r="BH427" s="218">
        <f>IF(N427="sníž. přenesená",J427,0)</f>
        <v>0</v>
      </c>
      <c r="BI427" s="218">
        <f>IF(N427="nulová",J427,0)</f>
        <v>0</v>
      </c>
      <c r="BJ427" s="18" t="s">
        <v>85</v>
      </c>
      <c r="BK427" s="218">
        <f>ROUND(I427*H427,2)</f>
        <v>0</v>
      </c>
      <c r="BL427" s="18" t="s">
        <v>165</v>
      </c>
      <c r="BM427" s="217" t="s">
        <v>636</v>
      </c>
    </row>
    <row r="428" s="2" customFormat="1">
      <c r="A428" s="39"/>
      <c r="B428" s="40"/>
      <c r="C428" s="41"/>
      <c r="D428" s="247" t="s">
        <v>167</v>
      </c>
      <c r="E428" s="41"/>
      <c r="F428" s="248" t="s">
        <v>637</v>
      </c>
      <c r="G428" s="41"/>
      <c r="H428" s="41"/>
      <c r="I428" s="221"/>
      <c r="J428" s="41"/>
      <c r="K428" s="41"/>
      <c r="L428" s="45"/>
      <c r="M428" s="222"/>
      <c r="N428" s="223"/>
      <c r="O428" s="85"/>
      <c r="P428" s="85"/>
      <c r="Q428" s="85"/>
      <c r="R428" s="85"/>
      <c r="S428" s="85"/>
      <c r="T428" s="86"/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T428" s="18" t="s">
        <v>167</v>
      </c>
      <c r="AU428" s="18" t="s">
        <v>87</v>
      </c>
    </row>
    <row r="429" s="13" customFormat="1">
      <c r="A429" s="13"/>
      <c r="B429" s="224"/>
      <c r="C429" s="225"/>
      <c r="D429" s="219" t="s">
        <v>135</v>
      </c>
      <c r="E429" s="226" t="s">
        <v>21</v>
      </c>
      <c r="F429" s="227" t="s">
        <v>638</v>
      </c>
      <c r="G429" s="225"/>
      <c r="H429" s="228">
        <v>2.3999999999999999</v>
      </c>
      <c r="I429" s="229"/>
      <c r="J429" s="225"/>
      <c r="K429" s="225"/>
      <c r="L429" s="230"/>
      <c r="M429" s="231"/>
      <c r="N429" s="232"/>
      <c r="O429" s="232"/>
      <c r="P429" s="232"/>
      <c r="Q429" s="232"/>
      <c r="R429" s="232"/>
      <c r="S429" s="232"/>
      <c r="T429" s="23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34" t="s">
        <v>135</v>
      </c>
      <c r="AU429" s="234" t="s">
        <v>87</v>
      </c>
      <c r="AV429" s="13" t="s">
        <v>87</v>
      </c>
      <c r="AW429" s="13" t="s">
        <v>38</v>
      </c>
      <c r="AX429" s="13" t="s">
        <v>85</v>
      </c>
      <c r="AY429" s="234" t="s">
        <v>125</v>
      </c>
    </row>
    <row r="430" s="2" customFormat="1" ht="24.15" customHeight="1">
      <c r="A430" s="39"/>
      <c r="B430" s="40"/>
      <c r="C430" s="238" t="s">
        <v>639</v>
      </c>
      <c r="D430" s="238" t="s">
        <v>160</v>
      </c>
      <c r="E430" s="239" t="s">
        <v>640</v>
      </c>
      <c r="F430" s="240" t="s">
        <v>641</v>
      </c>
      <c r="G430" s="241" t="s">
        <v>429</v>
      </c>
      <c r="H430" s="242">
        <v>92.599999999999994</v>
      </c>
      <c r="I430" s="243"/>
      <c r="J430" s="244">
        <f>ROUND(I430*H430,2)</f>
        <v>0</v>
      </c>
      <c r="K430" s="240" t="s">
        <v>164</v>
      </c>
      <c r="L430" s="45"/>
      <c r="M430" s="245" t="s">
        <v>21</v>
      </c>
      <c r="N430" s="246" t="s">
        <v>48</v>
      </c>
      <c r="O430" s="85"/>
      <c r="P430" s="215">
        <f>O430*H430</f>
        <v>0</v>
      </c>
      <c r="Q430" s="215">
        <v>0.00011</v>
      </c>
      <c r="R430" s="215">
        <f>Q430*H430</f>
        <v>0.010185999999999999</v>
      </c>
      <c r="S430" s="215">
        <v>0</v>
      </c>
      <c r="T430" s="216">
        <f>S430*H430</f>
        <v>0</v>
      </c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R430" s="217" t="s">
        <v>165</v>
      </c>
      <c r="AT430" s="217" t="s">
        <v>160</v>
      </c>
      <c r="AU430" s="217" t="s">
        <v>87</v>
      </c>
      <c r="AY430" s="18" t="s">
        <v>125</v>
      </c>
      <c r="BE430" s="218">
        <f>IF(N430="základní",J430,0)</f>
        <v>0</v>
      </c>
      <c r="BF430" s="218">
        <f>IF(N430="snížená",J430,0)</f>
        <v>0</v>
      </c>
      <c r="BG430" s="218">
        <f>IF(N430="zákl. přenesená",J430,0)</f>
        <v>0</v>
      </c>
      <c r="BH430" s="218">
        <f>IF(N430="sníž. přenesená",J430,0)</f>
        <v>0</v>
      </c>
      <c r="BI430" s="218">
        <f>IF(N430="nulová",J430,0)</f>
        <v>0</v>
      </c>
      <c r="BJ430" s="18" t="s">
        <v>85</v>
      </c>
      <c r="BK430" s="218">
        <f>ROUND(I430*H430,2)</f>
        <v>0</v>
      </c>
      <c r="BL430" s="18" t="s">
        <v>165</v>
      </c>
      <c r="BM430" s="217" t="s">
        <v>642</v>
      </c>
    </row>
    <row r="431" s="2" customFormat="1">
      <c r="A431" s="39"/>
      <c r="B431" s="40"/>
      <c r="C431" s="41"/>
      <c r="D431" s="247" t="s">
        <v>167</v>
      </c>
      <c r="E431" s="41"/>
      <c r="F431" s="248" t="s">
        <v>643</v>
      </c>
      <c r="G431" s="41"/>
      <c r="H431" s="41"/>
      <c r="I431" s="221"/>
      <c r="J431" s="41"/>
      <c r="K431" s="41"/>
      <c r="L431" s="45"/>
      <c r="M431" s="222"/>
      <c r="N431" s="223"/>
      <c r="O431" s="85"/>
      <c r="P431" s="85"/>
      <c r="Q431" s="85"/>
      <c r="R431" s="85"/>
      <c r="S431" s="85"/>
      <c r="T431" s="86"/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T431" s="18" t="s">
        <v>167</v>
      </c>
      <c r="AU431" s="18" t="s">
        <v>87</v>
      </c>
    </row>
    <row r="432" s="13" customFormat="1">
      <c r="A432" s="13"/>
      <c r="B432" s="224"/>
      <c r="C432" s="225"/>
      <c r="D432" s="219" t="s">
        <v>135</v>
      </c>
      <c r="E432" s="226" t="s">
        <v>21</v>
      </c>
      <c r="F432" s="227" t="s">
        <v>631</v>
      </c>
      <c r="G432" s="225"/>
      <c r="H432" s="228">
        <v>22.100000000000001</v>
      </c>
      <c r="I432" s="229"/>
      <c r="J432" s="225"/>
      <c r="K432" s="225"/>
      <c r="L432" s="230"/>
      <c r="M432" s="231"/>
      <c r="N432" s="232"/>
      <c r="O432" s="232"/>
      <c r="P432" s="232"/>
      <c r="Q432" s="232"/>
      <c r="R432" s="232"/>
      <c r="S432" s="232"/>
      <c r="T432" s="23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34" t="s">
        <v>135</v>
      </c>
      <c r="AU432" s="234" t="s">
        <v>87</v>
      </c>
      <c r="AV432" s="13" t="s">
        <v>87</v>
      </c>
      <c r="AW432" s="13" t="s">
        <v>38</v>
      </c>
      <c r="AX432" s="13" t="s">
        <v>77</v>
      </c>
      <c r="AY432" s="234" t="s">
        <v>125</v>
      </c>
    </row>
    <row r="433" s="13" customFormat="1">
      <c r="A433" s="13"/>
      <c r="B433" s="224"/>
      <c r="C433" s="225"/>
      <c r="D433" s="219" t="s">
        <v>135</v>
      </c>
      <c r="E433" s="226" t="s">
        <v>21</v>
      </c>
      <c r="F433" s="227" t="s">
        <v>632</v>
      </c>
      <c r="G433" s="225"/>
      <c r="H433" s="228">
        <v>70.5</v>
      </c>
      <c r="I433" s="229"/>
      <c r="J433" s="225"/>
      <c r="K433" s="225"/>
      <c r="L433" s="230"/>
      <c r="M433" s="231"/>
      <c r="N433" s="232"/>
      <c r="O433" s="232"/>
      <c r="P433" s="232"/>
      <c r="Q433" s="232"/>
      <c r="R433" s="232"/>
      <c r="S433" s="232"/>
      <c r="T433" s="23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34" t="s">
        <v>135</v>
      </c>
      <c r="AU433" s="234" t="s">
        <v>87</v>
      </c>
      <c r="AV433" s="13" t="s">
        <v>87</v>
      </c>
      <c r="AW433" s="13" t="s">
        <v>38</v>
      </c>
      <c r="AX433" s="13" t="s">
        <v>77</v>
      </c>
      <c r="AY433" s="234" t="s">
        <v>125</v>
      </c>
    </row>
    <row r="434" s="15" customFormat="1">
      <c r="A434" s="15"/>
      <c r="B434" s="260"/>
      <c r="C434" s="261"/>
      <c r="D434" s="219" t="s">
        <v>135</v>
      </c>
      <c r="E434" s="262" t="s">
        <v>21</v>
      </c>
      <c r="F434" s="263" t="s">
        <v>197</v>
      </c>
      <c r="G434" s="261"/>
      <c r="H434" s="264">
        <v>92.599999999999994</v>
      </c>
      <c r="I434" s="265"/>
      <c r="J434" s="261"/>
      <c r="K434" s="261"/>
      <c r="L434" s="266"/>
      <c r="M434" s="267"/>
      <c r="N434" s="268"/>
      <c r="O434" s="268"/>
      <c r="P434" s="268"/>
      <c r="Q434" s="268"/>
      <c r="R434" s="268"/>
      <c r="S434" s="268"/>
      <c r="T434" s="269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T434" s="270" t="s">
        <v>135</v>
      </c>
      <c r="AU434" s="270" t="s">
        <v>87</v>
      </c>
      <c r="AV434" s="15" t="s">
        <v>165</v>
      </c>
      <c r="AW434" s="15" t="s">
        <v>38</v>
      </c>
      <c r="AX434" s="15" t="s">
        <v>85</v>
      </c>
      <c r="AY434" s="270" t="s">
        <v>125</v>
      </c>
    </row>
    <row r="435" s="2" customFormat="1" ht="24.15" customHeight="1">
      <c r="A435" s="39"/>
      <c r="B435" s="40"/>
      <c r="C435" s="238" t="s">
        <v>644</v>
      </c>
      <c r="D435" s="238" t="s">
        <v>160</v>
      </c>
      <c r="E435" s="239" t="s">
        <v>645</v>
      </c>
      <c r="F435" s="240" t="s">
        <v>646</v>
      </c>
      <c r="G435" s="241" t="s">
        <v>429</v>
      </c>
      <c r="H435" s="242">
        <v>2.3999999999999999</v>
      </c>
      <c r="I435" s="243"/>
      <c r="J435" s="244">
        <f>ROUND(I435*H435,2)</f>
        <v>0</v>
      </c>
      <c r="K435" s="240" t="s">
        <v>164</v>
      </c>
      <c r="L435" s="45"/>
      <c r="M435" s="245" t="s">
        <v>21</v>
      </c>
      <c r="N435" s="246" t="s">
        <v>48</v>
      </c>
      <c r="O435" s="85"/>
      <c r="P435" s="215">
        <f>O435*H435</f>
        <v>0</v>
      </c>
      <c r="Q435" s="215">
        <v>0.00034000000000000002</v>
      </c>
      <c r="R435" s="215">
        <f>Q435*H435</f>
        <v>0.00081599999999999999</v>
      </c>
      <c r="S435" s="215">
        <v>0</v>
      </c>
      <c r="T435" s="216">
        <f>S435*H435</f>
        <v>0</v>
      </c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R435" s="217" t="s">
        <v>165</v>
      </c>
      <c r="AT435" s="217" t="s">
        <v>160</v>
      </c>
      <c r="AU435" s="217" t="s">
        <v>87</v>
      </c>
      <c r="AY435" s="18" t="s">
        <v>125</v>
      </c>
      <c r="BE435" s="218">
        <f>IF(N435="základní",J435,0)</f>
        <v>0</v>
      </c>
      <c r="BF435" s="218">
        <f>IF(N435="snížená",J435,0)</f>
        <v>0</v>
      </c>
      <c r="BG435" s="218">
        <f>IF(N435="zákl. přenesená",J435,0)</f>
        <v>0</v>
      </c>
      <c r="BH435" s="218">
        <f>IF(N435="sníž. přenesená",J435,0)</f>
        <v>0</v>
      </c>
      <c r="BI435" s="218">
        <f>IF(N435="nulová",J435,0)</f>
        <v>0</v>
      </c>
      <c r="BJ435" s="18" t="s">
        <v>85</v>
      </c>
      <c r="BK435" s="218">
        <f>ROUND(I435*H435,2)</f>
        <v>0</v>
      </c>
      <c r="BL435" s="18" t="s">
        <v>165</v>
      </c>
      <c r="BM435" s="217" t="s">
        <v>647</v>
      </c>
    </row>
    <row r="436" s="2" customFormat="1">
      <c r="A436" s="39"/>
      <c r="B436" s="40"/>
      <c r="C436" s="41"/>
      <c r="D436" s="247" t="s">
        <v>167</v>
      </c>
      <c r="E436" s="41"/>
      <c r="F436" s="248" t="s">
        <v>648</v>
      </c>
      <c r="G436" s="41"/>
      <c r="H436" s="41"/>
      <c r="I436" s="221"/>
      <c r="J436" s="41"/>
      <c r="K436" s="41"/>
      <c r="L436" s="45"/>
      <c r="M436" s="222"/>
      <c r="N436" s="223"/>
      <c r="O436" s="85"/>
      <c r="P436" s="85"/>
      <c r="Q436" s="85"/>
      <c r="R436" s="85"/>
      <c r="S436" s="85"/>
      <c r="T436" s="86"/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T436" s="18" t="s">
        <v>167</v>
      </c>
      <c r="AU436" s="18" t="s">
        <v>87</v>
      </c>
    </row>
    <row r="437" s="13" customFormat="1">
      <c r="A437" s="13"/>
      <c r="B437" s="224"/>
      <c r="C437" s="225"/>
      <c r="D437" s="219" t="s">
        <v>135</v>
      </c>
      <c r="E437" s="226" t="s">
        <v>21</v>
      </c>
      <c r="F437" s="227" t="s">
        <v>638</v>
      </c>
      <c r="G437" s="225"/>
      <c r="H437" s="228">
        <v>2.3999999999999999</v>
      </c>
      <c r="I437" s="229"/>
      <c r="J437" s="225"/>
      <c r="K437" s="225"/>
      <c r="L437" s="230"/>
      <c r="M437" s="231"/>
      <c r="N437" s="232"/>
      <c r="O437" s="232"/>
      <c r="P437" s="232"/>
      <c r="Q437" s="232"/>
      <c r="R437" s="232"/>
      <c r="S437" s="232"/>
      <c r="T437" s="23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34" t="s">
        <v>135</v>
      </c>
      <c r="AU437" s="234" t="s">
        <v>87</v>
      </c>
      <c r="AV437" s="13" t="s">
        <v>87</v>
      </c>
      <c r="AW437" s="13" t="s">
        <v>38</v>
      </c>
      <c r="AX437" s="13" t="s">
        <v>85</v>
      </c>
      <c r="AY437" s="234" t="s">
        <v>125</v>
      </c>
    </row>
    <row r="438" s="2" customFormat="1" ht="16.5" customHeight="1">
      <c r="A438" s="39"/>
      <c r="B438" s="40"/>
      <c r="C438" s="238" t="s">
        <v>649</v>
      </c>
      <c r="D438" s="238" t="s">
        <v>160</v>
      </c>
      <c r="E438" s="239" t="s">
        <v>650</v>
      </c>
      <c r="F438" s="240" t="s">
        <v>651</v>
      </c>
      <c r="G438" s="241" t="s">
        <v>429</v>
      </c>
      <c r="H438" s="242">
        <v>13.35</v>
      </c>
      <c r="I438" s="243"/>
      <c r="J438" s="244">
        <f>ROUND(I438*H438,2)</f>
        <v>0</v>
      </c>
      <c r="K438" s="240" t="s">
        <v>21</v>
      </c>
      <c r="L438" s="45"/>
      <c r="M438" s="245" t="s">
        <v>21</v>
      </c>
      <c r="N438" s="246" t="s">
        <v>48</v>
      </c>
      <c r="O438" s="85"/>
      <c r="P438" s="215">
        <f>O438*H438</f>
        <v>0</v>
      </c>
      <c r="Q438" s="215">
        <v>0.00034000000000000002</v>
      </c>
      <c r="R438" s="215">
        <f>Q438*H438</f>
        <v>0.0045390000000000005</v>
      </c>
      <c r="S438" s="215">
        <v>0</v>
      </c>
      <c r="T438" s="216">
        <f>S438*H438</f>
        <v>0</v>
      </c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R438" s="217" t="s">
        <v>165</v>
      </c>
      <c r="AT438" s="217" t="s">
        <v>160</v>
      </c>
      <c r="AU438" s="217" t="s">
        <v>87</v>
      </c>
      <c r="AY438" s="18" t="s">
        <v>125</v>
      </c>
      <c r="BE438" s="218">
        <f>IF(N438="základní",J438,0)</f>
        <v>0</v>
      </c>
      <c r="BF438" s="218">
        <f>IF(N438="snížená",J438,0)</f>
        <v>0</v>
      </c>
      <c r="BG438" s="218">
        <f>IF(N438="zákl. přenesená",J438,0)</f>
        <v>0</v>
      </c>
      <c r="BH438" s="218">
        <f>IF(N438="sníž. přenesená",J438,0)</f>
        <v>0</v>
      </c>
      <c r="BI438" s="218">
        <f>IF(N438="nulová",J438,0)</f>
        <v>0</v>
      </c>
      <c r="BJ438" s="18" t="s">
        <v>85</v>
      </c>
      <c r="BK438" s="218">
        <f>ROUND(I438*H438,2)</f>
        <v>0</v>
      </c>
      <c r="BL438" s="18" t="s">
        <v>165</v>
      </c>
      <c r="BM438" s="217" t="s">
        <v>652</v>
      </c>
    </row>
    <row r="439" s="13" customFormat="1">
      <c r="A439" s="13"/>
      <c r="B439" s="224"/>
      <c r="C439" s="225"/>
      <c r="D439" s="219" t="s">
        <v>135</v>
      </c>
      <c r="E439" s="226" t="s">
        <v>21</v>
      </c>
      <c r="F439" s="227" t="s">
        <v>653</v>
      </c>
      <c r="G439" s="225"/>
      <c r="H439" s="228">
        <v>2.6699999999999999</v>
      </c>
      <c r="I439" s="229"/>
      <c r="J439" s="225"/>
      <c r="K439" s="225"/>
      <c r="L439" s="230"/>
      <c r="M439" s="231"/>
      <c r="N439" s="232"/>
      <c r="O439" s="232"/>
      <c r="P439" s="232"/>
      <c r="Q439" s="232"/>
      <c r="R439" s="232"/>
      <c r="S439" s="232"/>
      <c r="T439" s="23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34" t="s">
        <v>135</v>
      </c>
      <c r="AU439" s="234" t="s">
        <v>87</v>
      </c>
      <c r="AV439" s="13" t="s">
        <v>87</v>
      </c>
      <c r="AW439" s="13" t="s">
        <v>38</v>
      </c>
      <c r="AX439" s="13" t="s">
        <v>77</v>
      </c>
      <c r="AY439" s="234" t="s">
        <v>125</v>
      </c>
    </row>
    <row r="440" s="13" customFormat="1">
      <c r="A440" s="13"/>
      <c r="B440" s="224"/>
      <c r="C440" s="225"/>
      <c r="D440" s="219" t="s">
        <v>135</v>
      </c>
      <c r="E440" s="226" t="s">
        <v>21</v>
      </c>
      <c r="F440" s="227" t="s">
        <v>654</v>
      </c>
      <c r="G440" s="225"/>
      <c r="H440" s="228">
        <v>2.6699999999999999</v>
      </c>
      <c r="I440" s="229"/>
      <c r="J440" s="225"/>
      <c r="K440" s="225"/>
      <c r="L440" s="230"/>
      <c r="M440" s="231"/>
      <c r="N440" s="232"/>
      <c r="O440" s="232"/>
      <c r="P440" s="232"/>
      <c r="Q440" s="232"/>
      <c r="R440" s="232"/>
      <c r="S440" s="232"/>
      <c r="T440" s="23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34" t="s">
        <v>135</v>
      </c>
      <c r="AU440" s="234" t="s">
        <v>87</v>
      </c>
      <c r="AV440" s="13" t="s">
        <v>87</v>
      </c>
      <c r="AW440" s="13" t="s">
        <v>38</v>
      </c>
      <c r="AX440" s="13" t="s">
        <v>77</v>
      </c>
      <c r="AY440" s="234" t="s">
        <v>125</v>
      </c>
    </row>
    <row r="441" s="13" customFormat="1">
      <c r="A441" s="13"/>
      <c r="B441" s="224"/>
      <c r="C441" s="225"/>
      <c r="D441" s="219" t="s">
        <v>135</v>
      </c>
      <c r="E441" s="226" t="s">
        <v>21</v>
      </c>
      <c r="F441" s="227" t="s">
        <v>655</v>
      </c>
      <c r="G441" s="225"/>
      <c r="H441" s="228">
        <v>2.6699999999999999</v>
      </c>
      <c r="I441" s="229"/>
      <c r="J441" s="225"/>
      <c r="K441" s="225"/>
      <c r="L441" s="230"/>
      <c r="M441" s="231"/>
      <c r="N441" s="232"/>
      <c r="O441" s="232"/>
      <c r="P441" s="232"/>
      <c r="Q441" s="232"/>
      <c r="R441" s="232"/>
      <c r="S441" s="232"/>
      <c r="T441" s="23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34" t="s">
        <v>135</v>
      </c>
      <c r="AU441" s="234" t="s">
        <v>87</v>
      </c>
      <c r="AV441" s="13" t="s">
        <v>87</v>
      </c>
      <c r="AW441" s="13" t="s">
        <v>38</v>
      </c>
      <c r="AX441" s="13" t="s">
        <v>77</v>
      </c>
      <c r="AY441" s="234" t="s">
        <v>125</v>
      </c>
    </row>
    <row r="442" s="13" customFormat="1">
      <c r="A442" s="13"/>
      <c r="B442" s="224"/>
      <c r="C442" s="225"/>
      <c r="D442" s="219" t="s">
        <v>135</v>
      </c>
      <c r="E442" s="226" t="s">
        <v>21</v>
      </c>
      <c r="F442" s="227" t="s">
        <v>656</v>
      </c>
      <c r="G442" s="225"/>
      <c r="H442" s="228">
        <v>2.6699999999999999</v>
      </c>
      <c r="I442" s="229"/>
      <c r="J442" s="225"/>
      <c r="K442" s="225"/>
      <c r="L442" s="230"/>
      <c r="M442" s="231"/>
      <c r="N442" s="232"/>
      <c r="O442" s="232"/>
      <c r="P442" s="232"/>
      <c r="Q442" s="232"/>
      <c r="R442" s="232"/>
      <c r="S442" s="232"/>
      <c r="T442" s="23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34" t="s">
        <v>135</v>
      </c>
      <c r="AU442" s="234" t="s">
        <v>87</v>
      </c>
      <c r="AV442" s="13" t="s">
        <v>87</v>
      </c>
      <c r="AW442" s="13" t="s">
        <v>38</v>
      </c>
      <c r="AX442" s="13" t="s">
        <v>77</v>
      </c>
      <c r="AY442" s="234" t="s">
        <v>125</v>
      </c>
    </row>
    <row r="443" s="13" customFormat="1">
      <c r="A443" s="13"/>
      <c r="B443" s="224"/>
      <c r="C443" s="225"/>
      <c r="D443" s="219" t="s">
        <v>135</v>
      </c>
      <c r="E443" s="226" t="s">
        <v>21</v>
      </c>
      <c r="F443" s="227" t="s">
        <v>657</v>
      </c>
      <c r="G443" s="225"/>
      <c r="H443" s="228">
        <v>2.6699999999999999</v>
      </c>
      <c r="I443" s="229"/>
      <c r="J443" s="225"/>
      <c r="K443" s="225"/>
      <c r="L443" s="230"/>
      <c r="M443" s="231"/>
      <c r="N443" s="232"/>
      <c r="O443" s="232"/>
      <c r="P443" s="232"/>
      <c r="Q443" s="232"/>
      <c r="R443" s="232"/>
      <c r="S443" s="232"/>
      <c r="T443" s="23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34" t="s">
        <v>135</v>
      </c>
      <c r="AU443" s="234" t="s">
        <v>87</v>
      </c>
      <c r="AV443" s="13" t="s">
        <v>87</v>
      </c>
      <c r="AW443" s="13" t="s">
        <v>38</v>
      </c>
      <c r="AX443" s="13" t="s">
        <v>77</v>
      </c>
      <c r="AY443" s="234" t="s">
        <v>125</v>
      </c>
    </row>
    <row r="444" s="15" customFormat="1">
      <c r="A444" s="15"/>
      <c r="B444" s="260"/>
      <c r="C444" s="261"/>
      <c r="D444" s="219" t="s">
        <v>135</v>
      </c>
      <c r="E444" s="262" t="s">
        <v>21</v>
      </c>
      <c r="F444" s="263" t="s">
        <v>197</v>
      </c>
      <c r="G444" s="261"/>
      <c r="H444" s="264">
        <v>13.35</v>
      </c>
      <c r="I444" s="265"/>
      <c r="J444" s="261"/>
      <c r="K444" s="261"/>
      <c r="L444" s="266"/>
      <c r="M444" s="267"/>
      <c r="N444" s="268"/>
      <c r="O444" s="268"/>
      <c r="P444" s="268"/>
      <c r="Q444" s="268"/>
      <c r="R444" s="268"/>
      <c r="S444" s="268"/>
      <c r="T444" s="269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T444" s="270" t="s">
        <v>135</v>
      </c>
      <c r="AU444" s="270" t="s">
        <v>87</v>
      </c>
      <c r="AV444" s="15" t="s">
        <v>165</v>
      </c>
      <c r="AW444" s="15" t="s">
        <v>38</v>
      </c>
      <c r="AX444" s="15" t="s">
        <v>85</v>
      </c>
      <c r="AY444" s="270" t="s">
        <v>125</v>
      </c>
    </row>
    <row r="445" s="2" customFormat="1" ht="16.5" customHeight="1">
      <c r="A445" s="39"/>
      <c r="B445" s="40"/>
      <c r="C445" s="238" t="s">
        <v>658</v>
      </c>
      <c r="D445" s="238" t="s">
        <v>160</v>
      </c>
      <c r="E445" s="239" t="s">
        <v>659</v>
      </c>
      <c r="F445" s="240" t="s">
        <v>660</v>
      </c>
      <c r="G445" s="241" t="s">
        <v>429</v>
      </c>
      <c r="H445" s="242">
        <v>2.3999999999999999</v>
      </c>
      <c r="I445" s="243"/>
      <c r="J445" s="244">
        <f>ROUND(I445*H445,2)</f>
        <v>0</v>
      </c>
      <c r="K445" s="240" t="s">
        <v>164</v>
      </c>
      <c r="L445" s="45"/>
      <c r="M445" s="245" t="s">
        <v>21</v>
      </c>
      <c r="N445" s="246" t="s">
        <v>48</v>
      </c>
      <c r="O445" s="85"/>
      <c r="P445" s="215">
        <f>O445*H445</f>
        <v>0</v>
      </c>
      <c r="Q445" s="215">
        <v>0</v>
      </c>
      <c r="R445" s="215">
        <f>Q445*H445</f>
        <v>0</v>
      </c>
      <c r="S445" s="215">
        <v>0</v>
      </c>
      <c r="T445" s="216">
        <f>S445*H445</f>
        <v>0</v>
      </c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R445" s="217" t="s">
        <v>165</v>
      </c>
      <c r="AT445" s="217" t="s">
        <v>160</v>
      </c>
      <c r="AU445" s="217" t="s">
        <v>87</v>
      </c>
      <c r="AY445" s="18" t="s">
        <v>125</v>
      </c>
      <c r="BE445" s="218">
        <f>IF(N445="základní",J445,0)</f>
        <v>0</v>
      </c>
      <c r="BF445" s="218">
        <f>IF(N445="snížená",J445,0)</f>
        <v>0</v>
      </c>
      <c r="BG445" s="218">
        <f>IF(N445="zákl. přenesená",J445,0)</f>
        <v>0</v>
      </c>
      <c r="BH445" s="218">
        <f>IF(N445="sníž. přenesená",J445,0)</f>
        <v>0</v>
      </c>
      <c r="BI445" s="218">
        <f>IF(N445="nulová",J445,0)</f>
        <v>0</v>
      </c>
      <c r="BJ445" s="18" t="s">
        <v>85</v>
      </c>
      <c r="BK445" s="218">
        <f>ROUND(I445*H445,2)</f>
        <v>0</v>
      </c>
      <c r="BL445" s="18" t="s">
        <v>165</v>
      </c>
      <c r="BM445" s="217" t="s">
        <v>661</v>
      </c>
    </row>
    <row r="446" s="2" customFormat="1">
      <c r="A446" s="39"/>
      <c r="B446" s="40"/>
      <c r="C446" s="41"/>
      <c r="D446" s="247" t="s">
        <v>167</v>
      </c>
      <c r="E446" s="41"/>
      <c r="F446" s="248" t="s">
        <v>662</v>
      </c>
      <c r="G446" s="41"/>
      <c r="H446" s="41"/>
      <c r="I446" s="221"/>
      <c r="J446" s="41"/>
      <c r="K446" s="41"/>
      <c r="L446" s="45"/>
      <c r="M446" s="222"/>
      <c r="N446" s="223"/>
      <c r="O446" s="85"/>
      <c r="P446" s="85"/>
      <c r="Q446" s="85"/>
      <c r="R446" s="85"/>
      <c r="S446" s="85"/>
      <c r="T446" s="86"/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T446" s="18" t="s">
        <v>167</v>
      </c>
      <c r="AU446" s="18" t="s">
        <v>87</v>
      </c>
    </row>
    <row r="447" s="13" customFormat="1">
      <c r="A447" s="13"/>
      <c r="B447" s="224"/>
      <c r="C447" s="225"/>
      <c r="D447" s="219" t="s">
        <v>135</v>
      </c>
      <c r="E447" s="226" t="s">
        <v>21</v>
      </c>
      <c r="F447" s="227" t="s">
        <v>663</v>
      </c>
      <c r="G447" s="225"/>
      <c r="H447" s="228">
        <v>2.3999999999999999</v>
      </c>
      <c r="I447" s="229"/>
      <c r="J447" s="225"/>
      <c r="K447" s="225"/>
      <c r="L447" s="230"/>
      <c r="M447" s="231"/>
      <c r="N447" s="232"/>
      <c r="O447" s="232"/>
      <c r="P447" s="232"/>
      <c r="Q447" s="232"/>
      <c r="R447" s="232"/>
      <c r="S447" s="232"/>
      <c r="T447" s="23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34" t="s">
        <v>135</v>
      </c>
      <c r="AU447" s="234" t="s">
        <v>87</v>
      </c>
      <c r="AV447" s="13" t="s">
        <v>87</v>
      </c>
      <c r="AW447" s="13" t="s">
        <v>38</v>
      </c>
      <c r="AX447" s="13" t="s">
        <v>85</v>
      </c>
      <c r="AY447" s="234" t="s">
        <v>125</v>
      </c>
    </row>
    <row r="448" s="2" customFormat="1" ht="16.5" customHeight="1">
      <c r="A448" s="39"/>
      <c r="B448" s="40"/>
      <c r="C448" s="238" t="s">
        <v>664</v>
      </c>
      <c r="D448" s="238" t="s">
        <v>160</v>
      </c>
      <c r="E448" s="239" t="s">
        <v>665</v>
      </c>
      <c r="F448" s="240" t="s">
        <v>666</v>
      </c>
      <c r="G448" s="241" t="s">
        <v>429</v>
      </c>
      <c r="H448" s="242">
        <v>3.1499999999999999</v>
      </c>
      <c r="I448" s="243"/>
      <c r="J448" s="244">
        <f>ROUND(I448*H448,2)</f>
        <v>0</v>
      </c>
      <c r="K448" s="240" t="s">
        <v>164</v>
      </c>
      <c r="L448" s="45"/>
      <c r="M448" s="245" t="s">
        <v>21</v>
      </c>
      <c r="N448" s="246" t="s">
        <v>48</v>
      </c>
      <c r="O448" s="85"/>
      <c r="P448" s="215">
        <f>O448*H448</f>
        <v>0</v>
      </c>
      <c r="Q448" s="215">
        <v>0.29221000000000003</v>
      </c>
      <c r="R448" s="215">
        <f>Q448*H448</f>
        <v>0.92046150000000004</v>
      </c>
      <c r="S448" s="215">
        <v>0</v>
      </c>
      <c r="T448" s="216">
        <f>S448*H448</f>
        <v>0</v>
      </c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R448" s="217" t="s">
        <v>165</v>
      </c>
      <c r="AT448" s="217" t="s">
        <v>160</v>
      </c>
      <c r="AU448" s="217" t="s">
        <v>87</v>
      </c>
      <c r="AY448" s="18" t="s">
        <v>125</v>
      </c>
      <c r="BE448" s="218">
        <f>IF(N448="základní",J448,0)</f>
        <v>0</v>
      </c>
      <c r="BF448" s="218">
        <f>IF(N448="snížená",J448,0)</f>
        <v>0</v>
      </c>
      <c r="BG448" s="218">
        <f>IF(N448="zákl. přenesená",J448,0)</f>
        <v>0</v>
      </c>
      <c r="BH448" s="218">
        <f>IF(N448="sníž. přenesená",J448,0)</f>
        <v>0</v>
      </c>
      <c r="BI448" s="218">
        <f>IF(N448="nulová",J448,0)</f>
        <v>0</v>
      </c>
      <c r="BJ448" s="18" t="s">
        <v>85</v>
      </c>
      <c r="BK448" s="218">
        <f>ROUND(I448*H448,2)</f>
        <v>0</v>
      </c>
      <c r="BL448" s="18" t="s">
        <v>165</v>
      </c>
      <c r="BM448" s="217" t="s">
        <v>667</v>
      </c>
    </row>
    <row r="449" s="2" customFormat="1">
      <c r="A449" s="39"/>
      <c r="B449" s="40"/>
      <c r="C449" s="41"/>
      <c r="D449" s="247" t="s">
        <v>167</v>
      </c>
      <c r="E449" s="41"/>
      <c r="F449" s="248" t="s">
        <v>668</v>
      </c>
      <c r="G449" s="41"/>
      <c r="H449" s="41"/>
      <c r="I449" s="221"/>
      <c r="J449" s="41"/>
      <c r="K449" s="41"/>
      <c r="L449" s="45"/>
      <c r="M449" s="222"/>
      <c r="N449" s="223"/>
      <c r="O449" s="85"/>
      <c r="P449" s="85"/>
      <c r="Q449" s="85"/>
      <c r="R449" s="85"/>
      <c r="S449" s="85"/>
      <c r="T449" s="86"/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T449" s="18" t="s">
        <v>167</v>
      </c>
      <c r="AU449" s="18" t="s">
        <v>87</v>
      </c>
    </row>
    <row r="450" s="13" customFormat="1">
      <c r="A450" s="13"/>
      <c r="B450" s="224"/>
      <c r="C450" s="225"/>
      <c r="D450" s="219" t="s">
        <v>135</v>
      </c>
      <c r="E450" s="226" t="s">
        <v>21</v>
      </c>
      <c r="F450" s="227" t="s">
        <v>669</v>
      </c>
      <c r="G450" s="225"/>
      <c r="H450" s="228">
        <v>3.1499999999999999</v>
      </c>
      <c r="I450" s="229"/>
      <c r="J450" s="225"/>
      <c r="K450" s="225"/>
      <c r="L450" s="230"/>
      <c r="M450" s="231"/>
      <c r="N450" s="232"/>
      <c r="O450" s="232"/>
      <c r="P450" s="232"/>
      <c r="Q450" s="232"/>
      <c r="R450" s="232"/>
      <c r="S450" s="232"/>
      <c r="T450" s="23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34" t="s">
        <v>135</v>
      </c>
      <c r="AU450" s="234" t="s">
        <v>87</v>
      </c>
      <c r="AV450" s="13" t="s">
        <v>87</v>
      </c>
      <c r="AW450" s="13" t="s">
        <v>38</v>
      </c>
      <c r="AX450" s="13" t="s">
        <v>85</v>
      </c>
      <c r="AY450" s="234" t="s">
        <v>125</v>
      </c>
    </row>
    <row r="451" s="2" customFormat="1" ht="16.5" customHeight="1">
      <c r="A451" s="39"/>
      <c r="B451" s="40"/>
      <c r="C451" s="205" t="s">
        <v>670</v>
      </c>
      <c r="D451" s="205" t="s">
        <v>122</v>
      </c>
      <c r="E451" s="206" t="s">
        <v>671</v>
      </c>
      <c r="F451" s="207" t="s">
        <v>672</v>
      </c>
      <c r="G451" s="208" t="s">
        <v>429</v>
      </c>
      <c r="H451" s="209">
        <v>3.1499999999999999</v>
      </c>
      <c r="I451" s="210"/>
      <c r="J451" s="211">
        <f>ROUND(I451*H451,2)</f>
        <v>0</v>
      </c>
      <c r="K451" s="207" t="s">
        <v>164</v>
      </c>
      <c r="L451" s="212"/>
      <c r="M451" s="213" t="s">
        <v>21</v>
      </c>
      <c r="N451" s="214" t="s">
        <v>48</v>
      </c>
      <c r="O451" s="85"/>
      <c r="P451" s="215">
        <f>O451*H451</f>
        <v>0</v>
      </c>
      <c r="Q451" s="215">
        <v>0.033000000000000002</v>
      </c>
      <c r="R451" s="215">
        <f>Q451*H451</f>
        <v>0.10395</v>
      </c>
      <c r="S451" s="215">
        <v>0</v>
      </c>
      <c r="T451" s="216">
        <f>S451*H451</f>
        <v>0</v>
      </c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R451" s="217" t="s">
        <v>210</v>
      </c>
      <c r="AT451" s="217" t="s">
        <v>122</v>
      </c>
      <c r="AU451" s="217" t="s">
        <v>87</v>
      </c>
      <c r="AY451" s="18" t="s">
        <v>125</v>
      </c>
      <c r="BE451" s="218">
        <f>IF(N451="základní",J451,0)</f>
        <v>0</v>
      </c>
      <c r="BF451" s="218">
        <f>IF(N451="snížená",J451,0)</f>
        <v>0</v>
      </c>
      <c r="BG451" s="218">
        <f>IF(N451="zákl. přenesená",J451,0)</f>
        <v>0</v>
      </c>
      <c r="BH451" s="218">
        <f>IF(N451="sníž. přenesená",J451,0)</f>
        <v>0</v>
      </c>
      <c r="BI451" s="218">
        <f>IF(N451="nulová",J451,0)</f>
        <v>0</v>
      </c>
      <c r="BJ451" s="18" t="s">
        <v>85</v>
      </c>
      <c r="BK451" s="218">
        <f>ROUND(I451*H451,2)</f>
        <v>0</v>
      </c>
      <c r="BL451" s="18" t="s">
        <v>165</v>
      </c>
      <c r="BM451" s="217" t="s">
        <v>673</v>
      </c>
    </row>
    <row r="452" s="2" customFormat="1">
      <c r="A452" s="39"/>
      <c r="B452" s="40"/>
      <c r="C452" s="41"/>
      <c r="D452" s="219" t="s">
        <v>133</v>
      </c>
      <c r="E452" s="41"/>
      <c r="F452" s="220" t="s">
        <v>674</v>
      </c>
      <c r="G452" s="41"/>
      <c r="H452" s="41"/>
      <c r="I452" s="221"/>
      <c r="J452" s="41"/>
      <c r="K452" s="41"/>
      <c r="L452" s="45"/>
      <c r="M452" s="222"/>
      <c r="N452" s="223"/>
      <c r="O452" s="85"/>
      <c r="P452" s="85"/>
      <c r="Q452" s="85"/>
      <c r="R452" s="85"/>
      <c r="S452" s="85"/>
      <c r="T452" s="86"/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T452" s="18" t="s">
        <v>133</v>
      </c>
      <c r="AU452" s="18" t="s">
        <v>87</v>
      </c>
    </row>
    <row r="453" s="2" customFormat="1" ht="16.5" customHeight="1">
      <c r="A453" s="39"/>
      <c r="B453" s="40"/>
      <c r="C453" s="238" t="s">
        <v>675</v>
      </c>
      <c r="D453" s="238" t="s">
        <v>160</v>
      </c>
      <c r="E453" s="239" t="s">
        <v>676</v>
      </c>
      <c r="F453" s="240" t="s">
        <v>677</v>
      </c>
      <c r="G453" s="241" t="s">
        <v>130</v>
      </c>
      <c r="H453" s="242">
        <v>1</v>
      </c>
      <c r="I453" s="243"/>
      <c r="J453" s="244">
        <f>ROUND(I453*H453,2)</f>
        <v>0</v>
      </c>
      <c r="K453" s="240" t="s">
        <v>164</v>
      </c>
      <c r="L453" s="45"/>
      <c r="M453" s="245" t="s">
        <v>21</v>
      </c>
      <c r="N453" s="246" t="s">
        <v>48</v>
      </c>
      <c r="O453" s="85"/>
      <c r="P453" s="215">
        <f>O453*H453</f>
        <v>0</v>
      </c>
      <c r="Q453" s="215">
        <v>0.27205000000000001</v>
      </c>
      <c r="R453" s="215">
        <f>Q453*H453</f>
        <v>0.27205000000000001</v>
      </c>
      <c r="S453" s="215">
        <v>0</v>
      </c>
      <c r="T453" s="216">
        <f>S453*H453</f>
        <v>0</v>
      </c>
      <c r="U453" s="39"/>
      <c r="V453" s="39"/>
      <c r="W453" s="39"/>
      <c r="X453" s="39"/>
      <c r="Y453" s="39"/>
      <c r="Z453" s="39"/>
      <c r="AA453" s="39"/>
      <c r="AB453" s="39"/>
      <c r="AC453" s="39"/>
      <c r="AD453" s="39"/>
      <c r="AE453" s="39"/>
      <c r="AR453" s="217" t="s">
        <v>165</v>
      </c>
      <c r="AT453" s="217" t="s">
        <v>160</v>
      </c>
      <c r="AU453" s="217" t="s">
        <v>87</v>
      </c>
      <c r="AY453" s="18" t="s">
        <v>125</v>
      </c>
      <c r="BE453" s="218">
        <f>IF(N453="základní",J453,0)</f>
        <v>0</v>
      </c>
      <c r="BF453" s="218">
        <f>IF(N453="snížená",J453,0)</f>
        <v>0</v>
      </c>
      <c r="BG453" s="218">
        <f>IF(N453="zákl. přenesená",J453,0)</f>
        <v>0</v>
      </c>
      <c r="BH453" s="218">
        <f>IF(N453="sníž. přenesená",J453,0)</f>
        <v>0</v>
      </c>
      <c r="BI453" s="218">
        <f>IF(N453="nulová",J453,0)</f>
        <v>0</v>
      </c>
      <c r="BJ453" s="18" t="s">
        <v>85</v>
      </c>
      <c r="BK453" s="218">
        <f>ROUND(I453*H453,2)</f>
        <v>0</v>
      </c>
      <c r="BL453" s="18" t="s">
        <v>165</v>
      </c>
      <c r="BM453" s="217" t="s">
        <v>678</v>
      </c>
    </row>
    <row r="454" s="2" customFormat="1">
      <c r="A454" s="39"/>
      <c r="B454" s="40"/>
      <c r="C454" s="41"/>
      <c r="D454" s="247" t="s">
        <v>167</v>
      </c>
      <c r="E454" s="41"/>
      <c r="F454" s="248" t="s">
        <v>679</v>
      </c>
      <c r="G454" s="41"/>
      <c r="H454" s="41"/>
      <c r="I454" s="221"/>
      <c r="J454" s="41"/>
      <c r="K454" s="41"/>
      <c r="L454" s="45"/>
      <c r="M454" s="222"/>
      <c r="N454" s="223"/>
      <c r="O454" s="85"/>
      <c r="P454" s="85"/>
      <c r="Q454" s="85"/>
      <c r="R454" s="85"/>
      <c r="S454" s="85"/>
      <c r="T454" s="86"/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T454" s="18" t="s">
        <v>167</v>
      </c>
      <c r="AU454" s="18" t="s">
        <v>87</v>
      </c>
    </row>
    <row r="455" s="13" customFormat="1">
      <c r="A455" s="13"/>
      <c r="B455" s="224"/>
      <c r="C455" s="225"/>
      <c r="D455" s="219" t="s">
        <v>135</v>
      </c>
      <c r="E455" s="226" t="s">
        <v>21</v>
      </c>
      <c r="F455" s="227" t="s">
        <v>680</v>
      </c>
      <c r="G455" s="225"/>
      <c r="H455" s="228">
        <v>1</v>
      </c>
      <c r="I455" s="229"/>
      <c r="J455" s="225"/>
      <c r="K455" s="225"/>
      <c r="L455" s="230"/>
      <c r="M455" s="231"/>
      <c r="N455" s="232"/>
      <c r="O455" s="232"/>
      <c r="P455" s="232"/>
      <c r="Q455" s="232"/>
      <c r="R455" s="232"/>
      <c r="S455" s="232"/>
      <c r="T455" s="23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34" t="s">
        <v>135</v>
      </c>
      <c r="AU455" s="234" t="s">
        <v>87</v>
      </c>
      <c r="AV455" s="13" t="s">
        <v>87</v>
      </c>
      <c r="AW455" s="13" t="s">
        <v>38</v>
      </c>
      <c r="AX455" s="13" t="s">
        <v>85</v>
      </c>
      <c r="AY455" s="234" t="s">
        <v>125</v>
      </c>
    </row>
    <row r="456" s="2" customFormat="1" ht="16.5" customHeight="1">
      <c r="A456" s="39"/>
      <c r="B456" s="40"/>
      <c r="C456" s="205" t="s">
        <v>681</v>
      </c>
      <c r="D456" s="205" t="s">
        <v>122</v>
      </c>
      <c r="E456" s="206" t="s">
        <v>682</v>
      </c>
      <c r="F456" s="207" t="s">
        <v>683</v>
      </c>
      <c r="G456" s="208" t="s">
        <v>130</v>
      </c>
      <c r="H456" s="209">
        <v>1</v>
      </c>
      <c r="I456" s="210"/>
      <c r="J456" s="211">
        <f>ROUND(I456*H456,2)</f>
        <v>0</v>
      </c>
      <c r="K456" s="207" t="s">
        <v>164</v>
      </c>
      <c r="L456" s="212"/>
      <c r="M456" s="213" t="s">
        <v>21</v>
      </c>
      <c r="N456" s="214" t="s">
        <v>48</v>
      </c>
      <c r="O456" s="85"/>
      <c r="P456" s="215">
        <f>O456*H456</f>
        <v>0</v>
      </c>
      <c r="Q456" s="215">
        <v>0.0028999999999999998</v>
      </c>
      <c r="R456" s="215">
        <f>Q456*H456</f>
        <v>0.0028999999999999998</v>
      </c>
      <c r="S456" s="215">
        <v>0</v>
      </c>
      <c r="T456" s="216">
        <f>S456*H456</f>
        <v>0</v>
      </c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R456" s="217" t="s">
        <v>210</v>
      </c>
      <c r="AT456" s="217" t="s">
        <v>122</v>
      </c>
      <c r="AU456" s="217" t="s">
        <v>87</v>
      </c>
      <c r="AY456" s="18" t="s">
        <v>125</v>
      </c>
      <c r="BE456" s="218">
        <f>IF(N456="základní",J456,0)</f>
        <v>0</v>
      </c>
      <c r="BF456" s="218">
        <f>IF(N456="snížená",J456,0)</f>
        <v>0</v>
      </c>
      <c r="BG456" s="218">
        <f>IF(N456="zákl. přenesená",J456,0)</f>
        <v>0</v>
      </c>
      <c r="BH456" s="218">
        <f>IF(N456="sníž. přenesená",J456,0)</f>
        <v>0</v>
      </c>
      <c r="BI456" s="218">
        <f>IF(N456="nulová",J456,0)</f>
        <v>0</v>
      </c>
      <c r="BJ456" s="18" t="s">
        <v>85</v>
      </c>
      <c r="BK456" s="218">
        <f>ROUND(I456*H456,2)</f>
        <v>0</v>
      </c>
      <c r="BL456" s="18" t="s">
        <v>165</v>
      </c>
      <c r="BM456" s="217" t="s">
        <v>684</v>
      </c>
    </row>
    <row r="457" s="2" customFormat="1">
      <c r="A457" s="39"/>
      <c r="B457" s="40"/>
      <c r="C457" s="41"/>
      <c r="D457" s="219" t="s">
        <v>133</v>
      </c>
      <c r="E457" s="41"/>
      <c r="F457" s="220" t="s">
        <v>685</v>
      </c>
      <c r="G457" s="41"/>
      <c r="H457" s="41"/>
      <c r="I457" s="221"/>
      <c r="J457" s="41"/>
      <c r="K457" s="41"/>
      <c r="L457" s="45"/>
      <c r="M457" s="222"/>
      <c r="N457" s="223"/>
      <c r="O457" s="85"/>
      <c r="P457" s="85"/>
      <c r="Q457" s="85"/>
      <c r="R457" s="85"/>
      <c r="S457" s="85"/>
      <c r="T457" s="86"/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T457" s="18" t="s">
        <v>133</v>
      </c>
      <c r="AU457" s="18" t="s">
        <v>87</v>
      </c>
    </row>
    <row r="458" s="2" customFormat="1" ht="24.15" customHeight="1">
      <c r="A458" s="39"/>
      <c r="B458" s="40"/>
      <c r="C458" s="238" t="s">
        <v>686</v>
      </c>
      <c r="D458" s="238" t="s">
        <v>160</v>
      </c>
      <c r="E458" s="239" t="s">
        <v>687</v>
      </c>
      <c r="F458" s="240" t="s">
        <v>688</v>
      </c>
      <c r="G458" s="241" t="s">
        <v>130</v>
      </c>
      <c r="H458" s="242">
        <v>1</v>
      </c>
      <c r="I458" s="243"/>
      <c r="J458" s="244">
        <f>ROUND(I458*H458,2)</f>
        <v>0</v>
      </c>
      <c r="K458" s="240" t="s">
        <v>164</v>
      </c>
      <c r="L458" s="45"/>
      <c r="M458" s="245" t="s">
        <v>21</v>
      </c>
      <c r="N458" s="246" t="s">
        <v>48</v>
      </c>
      <c r="O458" s="85"/>
      <c r="P458" s="215">
        <f>O458*H458</f>
        <v>0</v>
      </c>
      <c r="Q458" s="215">
        <v>0</v>
      </c>
      <c r="R458" s="215">
        <f>Q458*H458</f>
        <v>0</v>
      </c>
      <c r="S458" s="215">
        <v>0.0080000000000000002</v>
      </c>
      <c r="T458" s="216">
        <f>S458*H458</f>
        <v>0.0080000000000000002</v>
      </c>
      <c r="U458" s="39"/>
      <c r="V458" s="39"/>
      <c r="W458" s="39"/>
      <c r="X458" s="39"/>
      <c r="Y458" s="39"/>
      <c r="Z458" s="39"/>
      <c r="AA458" s="39"/>
      <c r="AB458" s="39"/>
      <c r="AC458" s="39"/>
      <c r="AD458" s="39"/>
      <c r="AE458" s="39"/>
      <c r="AR458" s="217" t="s">
        <v>165</v>
      </c>
      <c r="AT458" s="217" t="s">
        <v>160</v>
      </c>
      <c r="AU458" s="217" t="s">
        <v>87</v>
      </c>
      <c r="AY458" s="18" t="s">
        <v>125</v>
      </c>
      <c r="BE458" s="218">
        <f>IF(N458="základní",J458,0)</f>
        <v>0</v>
      </c>
      <c r="BF458" s="218">
        <f>IF(N458="snížená",J458,0)</f>
        <v>0</v>
      </c>
      <c r="BG458" s="218">
        <f>IF(N458="zákl. přenesená",J458,0)</f>
        <v>0</v>
      </c>
      <c r="BH458" s="218">
        <f>IF(N458="sníž. přenesená",J458,0)</f>
        <v>0</v>
      </c>
      <c r="BI458" s="218">
        <f>IF(N458="nulová",J458,0)</f>
        <v>0</v>
      </c>
      <c r="BJ458" s="18" t="s">
        <v>85</v>
      </c>
      <c r="BK458" s="218">
        <f>ROUND(I458*H458,2)</f>
        <v>0</v>
      </c>
      <c r="BL458" s="18" t="s">
        <v>165</v>
      </c>
      <c r="BM458" s="217" t="s">
        <v>689</v>
      </c>
    </row>
    <row r="459" s="2" customFormat="1">
      <c r="A459" s="39"/>
      <c r="B459" s="40"/>
      <c r="C459" s="41"/>
      <c r="D459" s="247" t="s">
        <v>167</v>
      </c>
      <c r="E459" s="41"/>
      <c r="F459" s="248" t="s">
        <v>690</v>
      </c>
      <c r="G459" s="41"/>
      <c r="H459" s="41"/>
      <c r="I459" s="221"/>
      <c r="J459" s="41"/>
      <c r="K459" s="41"/>
      <c r="L459" s="45"/>
      <c r="M459" s="222"/>
      <c r="N459" s="223"/>
      <c r="O459" s="85"/>
      <c r="P459" s="85"/>
      <c r="Q459" s="85"/>
      <c r="R459" s="85"/>
      <c r="S459" s="85"/>
      <c r="T459" s="86"/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T459" s="18" t="s">
        <v>167</v>
      </c>
      <c r="AU459" s="18" t="s">
        <v>87</v>
      </c>
    </row>
    <row r="460" s="2" customFormat="1">
      <c r="A460" s="39"/>
      <c r="B460" s="40"/>
      <c r="C460" s="41"/>
      <c r="D460" s="219" t="s">
        <v>133</v>
      </c>
      <c r="E460" s="41"/>
      <c r="F460" s="220" t="s">
        <v>691</v>
      </c>
      <c r="G460" s="41"/>
      <c r="H460" s="41"/>
      <c r="I460" s="221"/>
      <c r="J460" s="41"/>
      <c r="K460" s="41"/>
      <c r="L460" s="45"/>
      <c r="M460" s="222"/>
      <c r="N460" s="223"/>
      <c r="O460" s="85"/>
      <c r="P460" s="85"/>
      <c r="Q460" s="85"/>
      <c r="R460" s="85"/>
      <c r="S460" s="85"/>
      <c r="T460" s="86"/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T460" s="18" t="s">
        <v>133</v>
      </c>
      <c r="AU460" s="18" t="s">
        <v>87</v>
      </c>
    </row>
    <row r="461" s="13" customFormat="1">
      <c r="A461" s="13"/>
      <c r="B461" s="224"/>
      <c r="C461" s="225"/>
      <c r="D461" s="219" t="s">
        <v>135</v>
      </c>
      <c r="E461" s="226" t="s">
        <v>21</v>
      </c>
      <c r="F461" s="227" t="s">
        <v>692</v>
      </c>
      <c r="G461" s="225"/>
      <c r="H461" s="228">
        <v>1</v>
      </c>
      <c r="I461" s="229"/>
      <c r="J461" s="225"/>
      <c r="K461" s="225"/>
      <c r="L461" s="230"/>
      <c r="M461" s="231"/>
      <c r="N461" s="232"/>
      <c r="O461" s="232"/>
      <c r="P461" s="232"/>
      <c r="Q461" s="232"/>
      <c r="R461" s="232"/>
      <c r="S461" s="232"/>
      <c r="T461" s="23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34" t="s">
        <v>135</v>
      </c>
      <c r="AU461" s="234" t="s">
        <v>87</v>
      </c>
      <c r="AV461" s="13" t="s">
        <v>87</v>
      </c>
      <c r="AW461" s="13" t="s">
        <v>38</v>
      </c>
      <c r="AX461" s="13" t="s">
        <v>85</v>
      </c>
      <c r="AY461" s="234" t="s">
        <v>125</v>
      </c>
    </row>
    <row r="462" s="2" customFormat="1" ht="21.75" customHeight="1">
      <c r="A462" s="39"/>
      <c r="B462" s="40"/>
      <c r="C462" s="238" t="s">
        <v>693</v>
      </c>
      <c r="D462" s="238" t="s">
        <v>160</v>
      </c>
      <c r="E462" s="239" t="s">
        <v>694</v>
      </c>
      <c r="F462" s="240" t="s">
        <v>695</v>
      </c>
      <c r="G462" s="241" t="s">
        <v>696</v>
      </c>
      <c r="H462" s="242">
        <v>1</v>
      </c>
      <c r="I462" s="243"/>
      <c r="J462" s="244">
        <f>ROUND(I462*H462,2)</f>
        <v>0</v>
      </c>
      <c r="K462" s="240" t="s">
        <v>21</v>
      </c>
      <c r="L462" s="45"/>
      <c r="M462" s="245" t="s">
        <v>21</v>
      </c>
      <c r="N462" s="246" t="s">
        <v>48</v>
      </c>
      <c r="O462" s="85"/>
      <c r="P462" s="215">
        <f>O462*H462</f>
        <v>0</v>
      </c>
      <c r="Q462" s="215">
        <v>0</v>
      </c>
      <c r="R462" s="215">
        <f>Q462*H462</f>
        <v>0</v>
      </c>
      <c r="S462" s="215">
        <v>0</v>
      </c>
      <c r="T462" s="216">
        <f>S462*H462</f>
        <v>0</v>
      </c>
      <c r="U462" s="39"/>
      <c r="V462" s="39"/>
      <c r="W462" s="39"/>
      <c r="X462" s="39"/>
      <c r="Y462" s="39"/>
      <c r="Z462" s="39"/>
      <c r="AA462" s="39"/>
      <c r="AB462" s="39"/>
      <c r="AC462" s="39"/>
      <c r="AD462" s="39"/>
      <c r="AE462" s="39"/>
      <c r="AR462" s="217" t="s">
        <v>165</v>
      </c>
      <c r="AT462" s="217" t="s">
        <v>160</v>
      </c>
      <c r="AU462" s="217" t="s">
        <v>87</v>
      </c>
      <c r="AY462" s="18" t="s">
        <v>125</v>
      </c>
      <c r="BE462" s="218">
        <f>IF(N462="základní",J462,0)</f>
        <v>0</v>
      </c>
      <c r="BF462" s="218">
        <f>IF(N462="snížená",J462,0)</f>
        <v>0</v>
      </c>
      <c r="BG462" s="218">
        <f>IF(N462="zákl. přenesená",J462,0)</f>
        <v>0</v>
      </c>
      <c r="BH462" s="218">
        <f>IF(N462="sníž. přenesená",J462,0)</f>
        <v>0</v>
      </c>
      <c r="BI462" s="218">
        <f>IF(N462="nulová",J462,0)</f>
        <v>0</v>
      </c>
      <c r="BJ462" s="18" t="s">
        <v>85</v>
      </c>
      <c r="BK462" s="218">
        <f>ROUND(I462*H462,2)</f>
        <v>0</v>
      </c>
      <c r="BL462" s="18" t="s">
        <v>165</v>
      </c>
      <c r="BM462" s="217" t="s">
        <v>697</v>
      </c>
    </row>
    <row r="463" s="12" customFormat="1" ht="22.8" customHeight="1">
      <c r="A463" s="12"/>
      <c r="B463" s="189"/>
      <c r="C463" s="190"/>
      <c r="D463" s="191" t="s">
        <v>76</v>
      </c>
      <c r="E463" s="203" t="s">
        <v>698</v>
      </c>
      <c r="F463" s="203" t="s">
        <v>699</v>
      </c>
      <c r="G463" s="190"/>
      <c r="H463" s="190"/>
      <c r="I463" s="193"/>
      <c r="J463" s="204">
        <f>BK463</f>
        <v>0</v>
      </c>
      <c r="K463" s="190"/>
      <c r="L463" s="195"/>
      <c r="M463" s="196"/>
      <c r="N463" s="197"/>
      <c r="O463" s="197"/>
      <c r="P463" s="198">
        <f>SUM(P464:P469)</f>
        <v>0</v>
      </c>
      <c r="Q463" s="197"/>
      <c r="R463" s="198">
        <f>SUM(R464:R469)</f>
        <v>0</v>
      </c>
      <c r="S463" s="197"/>
      <c r="T463" s="199">
        <f>SUM(T464:T469)</f>
        <v>0</v>
      </c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R463" s="200" t="s">
        <v>85</v>
      </c>
      <c r="AT463" s="201" t="s">
        <v>76</v>
      </c>
      <c r="AU463" s="201" t="s">
        <v>85</v>
      </c>
      <c r="AY463" s="200" t="s">
        <v>125</v>
      </c>
      <c r="BK463" s="202">
        <f>SUM(BK464:BK469)</f>
        <v>0</v>
      </c>
    </row>
    <row r="464" s="2" customFormat="1" ht="16.5" customHeight="1">
      <c r="A464" s="39"/>
      <c r="B464" s="40"/>
      <c r="C464" s="238" t="s">
        <v>700</v>
      </c>
      <c r="D464" s="238" t="s">
        <v>160</v>
      </c>
      <c r="E464" s="239" t="s">
        <v>701</v>
      </c>
      <c r="F464" s="240" t="s">
        <v>702</v>
      </c>
      <c r="G464" s="241" t="s">
        <v>248</v>
      </c>
      <c r="H464" s="242">
        <v>89.102000000000004</v>
      </c>
      <c r="I464" s="243"/>
      <c r="J464" s="244">
        <f>ROUND(I464*H464,2)</f>
        <v>0</v>
      </c>
      <c r="K464" s="240" t="s">
        <v>21</v>
      </c>
      <c r="L464" s="45"/>
      <c r="M464" s="245" t="s">
        <v>21</v>
      </c>
      <c r="N464" s="246" t="s">
        <v>48</v>
      </c>
      <c r="O464" s="85"/>
      <c r="P464" s="215">
        <f>O464*H464</f>
        <v>0</v>
      </c>
      <c r="Q464" s="215">
        <v>0</v>
      </c>
      <c r="R464" s="215">
        <f>Q464*H464</f>
        <v>0</v>
      </c>
      <c r="S464" s="215">
        <v>0</v>
      </c>
      <c r="T464" s="216">
        <f>S464*H464</f>
        <v>0</v>
      </c>
      <c r="U464" s="39"/>
      <c r="V464" s="39"/>
      <c r="W464" s="39"/>
      <c r="X464" s="39"/>
      <c r="Y464" s="39"/>
      <c r="Z464" s="39"/>
      <c r="AA464" s="39"/>
      <c r="AB464" s="39"/>
      <c r="AC464" s="39"/>
      <c r="AD464" s="39"/>
      <c r="AE464" s="39"/>
      <c r="AR464" s="217" t="s">
        <v>165</v>
      </c>
      <c r="AT464" s="217" t="s">
        <v>160</v>
      </c>
      <c r="AU464" s="217" t="s">
        <v>87</v>
      </c>
      <c r="AY464" s="18" t="s">
        <v>125</v>
      </c>
      <c r="BE464" s="218">
        <f>IF(N464="základní",J464,0)</f>
        <v>0</v>
      </c>
      <c r="BF464" s="218">
        <f>IF(N464="snížená",J464,0)</f>
        <v>0</v>
      </c>
      <c r="BG464" s="218">
        <f>IF(N464="zákl. přenesená",J464,0)</f>
        <v>0</v>
      </c>
      <c r="BH464" s="218">
        <f>IF(N464="sníž. přenesená",J464,0)</f>
        <v>0</v>
      </c>
      <c r="BI464" s="218">
        <f>IF(N464="nulová",J464,0)</f>
        <v>0</v>
      </c>
      <c r="BJ464" s="18" t="s">
        <v>85</v>
      </c>
      <c r="BK464" s="218">
        <f>ROUND(I464*H464,2)</f>
        <v>0</v>
      </c>
      <c r="BL464" s="18" t="s">
        <v>165</v>
      </c>
      <c r="BM464" s="217" t="s">
        <v>703</v>
      </c>
    </row>
    <row r="465" s="13" customFormat="1">
      <c r="A465" s="13"/>
      <c r="B465" s="224"/>
      <c r="C465" s="225"/>
      <c r="D465" s="219" t="s">
        <v>135</v>
      </c>
      <c r="E465" s="226" t="s">
        <v>21</v>
      </c>
      <c r="F465" s="227" t="s">
        <v>704</v>
      </c>
      <c r="G465" s="225"/>
      <c r="H465" s="228">
        <v>20.562000000000001</v>
      </c>
      <c r="I465" s="229"/>
      <c r="J465" s="225"/>
      <c r="K465" s="225"/>
      <c r="L465" s="230"/>
      <c r="M465" s="231"/>
      <c r="N465" s="232"/>
      <c r="O465" s="232"/>
      <c r="P465" s="232"/>
      <c r="Q465" s="232"/>
      <c r="R465" s="232"/>
      <c r="S465" s="232"/>
      <c r="T465" s="23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34" t="s">
        <v>135</v>
      </c>
      <c r="AU465" s="234" t="s">
        <v>87</v>
      </c>
      <c r="AV465" s="13" t="s">
        <v>87</v>
      </c>
      <c r="AW465" s="13" t="s">
        <v>38</v>
      </c>
      <c r="AX465" s="13" t="s">
        <v>77</v>
      </c>
      <c r="AY465" s="234" t="s">
        <v>125</v>
      </c>
    </row>
    <row r="466" s="13" customFormat="1">
      <c r="A466" s="13"/>
      <c r="B466" s="224"/>
      <c r="C466" s="225"/>
      <c r="D466" s="219" t="s">
        <v>135</v>
      </c>
      <c r="E466" s="226" t="s">
        <v>21</v>
      </c>
      <c r="F466" s="227" t="s">
        <v>705</v>
      </c>
      <c r="G466" s="225"/>
      <c r="H466" s="228">
        <v>68.540000000000006</v>
      </c>
      <c r="I466" s="229"/>
      <c r="J466" s="225"/>
      <c r="K466" s="225"/>
      <c r="L466" s="230"/>
      <c r="M466" s="231"/>
      <c r="N466" s="232"/>
      <c r="O466" s="232"/>
      <c r="P466" s="232"/>
      <c r="Q466" s="232"/>
      <c r="R466" s="232"/>
      <c r="S466" s="232"/>
      <c r="T466" s="23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34" t="s">
        <v>135</v>
      </c>
      <c r="AU466" s="234" t="s">
        <v>87</v>
      </c>
      <c r="AV466" s="13" t="s">
        <v>87</v>
      </c>
      <c r="AW466" s="13" t="s">
        <v>38</v>
      </c>
      <c r="AX466" s="13" t="s">
        <v>77</v>
      </c>
      <c r="AY466" s="234" t="s">
        <v>125</v>
      </c>
    </row>
    <row r="467" s="15" customFormat="1">
      <c r="A467" s="15"/>
      <c r="B467" s="260"/>
      <c r="C467" s="261"/>
      <c r="D467" s="219" t="s">
        <v>135</v>
      </c>
      <c r="E467" s="262" t="s">
        <v>21</v>
      </c>
      <c r="F467" s="263" t="s">
        <v>197</v>
      </c>
      <c r="G467" s="261"/>
      <c r="H467" s="264">
        <v>89.102000000000004</v>
      </c>
      <c r="I467" s="265"/>
      <c r="J467" s="261"/>
      <c r="K467" s="261"/>
      <c r="L467" s="266"/>
      <c r="M467" s="267"/>
      <c r="N467" s="268"/>
      <c r="O467" s="268"/>
      <c r="P467" s="268"/>
      <c r="Q467" s="268"/>
      <c r="R467" s="268"/>
      <c r="S467" s="268"/>
      <c r="T467" s="269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T467" s="270" t="s">
        <v>135</v>
      </c>
      <c r="AU467" s="270" t="s">
        <v>87</v>
      </c>
      <c r="AV467" s="15" t="s">
        <v>165</v>
      </c>
      <c r="AW467" s="15" t="s">
        <v>38</v>
      </c>
      <c r="AX467" s="15" t="s">
        <v>85</v>
      </c>
      <c r="AY467" s="270" t="s">
        <v>125</v>
      </c>
    </row>
    <row r="468" s="2" customFormat="1" ht="16.5" customHeight="1">
      <c r="A468" s="39"/>
      <c r="B468" s="40"/>
      <c r="C468" s="238" t="s">
        <v>706</v>
      </c>
      <c r="D468" s="238" t="s">
        <v>160</v>
      </c>
      <c r="E468" s="239" t="s">
        <v>707</v>
      </c>
      <c r="F468" s="240" t="s">
        <v>708</v>
      </c>
      <c r="G468" s="241" t="s">
        <v>248</v>
      </c>
      <c r="H468" s="242">
        <v>5.1980000000000004</v>
      </c>
      <c r="I468" s="243"/>
      <c r="J468" s="244">
        <f>ROUND(I468*H468,2)</f>
        <v>0</v>
      </c>
      <c r="K468" s="240" t="s">
        <v>21</v>
      </c>
      <c r="L468" s="45"/>
      <c r="M468" s="245" t="s">
        <v>21</v>
      </c>
      <c r="N468" s="246" t="s">
        <v>48</v>
      </c>
      <c r="O468" s="85"/>
      <c r="P468" s="215">
        <f>O468*H468</f>
        <v>0</v>
      </c>
      <c r="Q468" s="215">
        <v>0</v>
      </c>
      <c r="R468" s="215">
        <f>Q468*H468</f>
        <v>0</v>
      </c>
      <c r="S468" s="215">
        <v>0</v>
      </c>
      <c r="T468" s="216">
        <f>S468*H468</f>
        <v>0</v>
      </c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R468" s="217" t="s">
        <v>165</v>
      </c>
      <c r="AT468" s="217" t="s">
        <v>160</v>
      </c>
      <c r="AU468" s="217" t="s">
        <v>87</v>
      </c>
      <c r="AY468" s="18" t="s">
        <v>125</v>
      </c>
      <c r="BE468" s="218">
        <f>IF(N468="základní",J468,0)</f>
        <v>0</v>
      </c>
      <c r="BF468" s="218">
        <f>IF(N468="snížená",J468,0)</f>
        <v>0</v>
      </c>
      <c r="BG468" s="218">
        <f>IF(N468="zákl. přenesená",J468,0)</f>
        <v>0</v>
      </c>
      <c r="BH468" s="218">
        <f>IF(N468="sníž. přenesená",J468,0)</f>
        <v>0</v>
      </c>
      <c r="BI468" s="218">
        <f>IF(N468="nulová",J468,0)</f>
        <v>0</v>
      </c>
      <c r="BJ468" s="18" t="s">
        <v>85</v>
      </c>
      <c r="BK468" s="218">
        <f>ROUND(I468*H468,2)</f>
        <v>0</v>
      </c>
      <c r="BL468" s="18" t="s">
        <v>165</v>
      </c>
      <c r="BM468" s="217" t="s">
        <v>709</v>
      </c>
    </row>
    <row r="469" s="13" customFormat="1">
      <c r="A469" s="13"/>
      <c r="B469" s="224"/>
      <c r="C469" s="225"/>
      <c r="D469" s="219" t="s">
        <v>135</v>
      </c>
      <c r="E469" s="226" t="s">
        <v>21</v>
      </c>
      <c r="F469" s="227" t="s">
        <v>710</v>
      </c>
      <c r="G469" s="225"/>
      <c r="H469" s="228">
        <v>5.1980000000000004</v>
      </c>
      <c r="I469" s="229"/>
      <c r="J469" s="225"/>
      <c r="K469" s="225"/>
      <c r="L469" s="230"/>
      <c r="M469" s="231"/>
      <c r="N469" s="232"/>
      <c r="O469" s="232"/>
      <c r="P469" s="232"/>
      <c r="Q469" s="232"/>
      <c r="R469" s="232"/>
      <c r="S469" s="232"/>
      <c r="T469" s="23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34" t="s">
        <v>135</v>
      </c>
      <c r="AU469" s="234" t="s">
        <v>87</v>
      </c>
      <c r="AV469" s="13" t="s">
        <v>87</v>
      </c>
      <c r="AW469" s="13" t="s">
        <v>38</v>
      </c>
      <c r="AX469" s="13" t="s">
        <v>85</v>
      </c>
      <c r="AY469" s="234" t="s">
        <v>125</v>
      </c>
    </row>
    <row r="470" s="12" customFormat="1" ht="22.8" customHeight="1">
      <c r="A470" s="12"/>
      <c r="B470" s="189"/>
      <c r="C470" s="190"/>
      <c r="D470" s="191" t="s">
        <v>76</v>
      </c>
      <c r="E470" s="203" t="s">
        <v>711</v>
      </c>
      <c r="F470" s="203" t="s">
        <v>712</v>
      </c>
      <c r="G470" s="190"/>
      <c r="H470" s="190"/>
      <c r="I470" s="193"/>
      <c r="J470" s="204">
        <f>BK470</f>
        <v>0</v>
      </c>
      <c r="K470" s="190"/>
      <c r="L470" s="195"/>
      <c r="M470" s="196"/>
      <c r="N470" s="197"/>
      <c r="O470" s="197"/>
      <c r="P470" s="198">
        <f>SUM(P471:P472)</f>
        <v>0</v>
      </c>
      <c r="Q470" s="197"/>
      <c r="R470" s="198">
        <f>SUM(R471:R472)</f>
        <v>0</v>
      </c>
      <c r="S470" s="197"/>
      <c r="T470" s="199">
        <f>SUM(T471:T472)</f>
        <v>0</v>
      </c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R470" s="200" t="s">
        <v>85</v>
      </c>
      <c r="AT470" s="201" t="s">
        <v>76</v>
      </c>
      <c r="AU470" s="201" t="s">
        <v>85</v>
      </c>
      <c r="AY470" s="200" t="s">
        <v>125</v>
      </c>
      <c r="BK470" s="202">
        <f>SUM(BK471:BK472)</f>
        <v>0</v>
      </c>
    </row>
    <row r="471" s="2" customFormat="1" ht="21.75" customHeight="1">
      <c r="A471" s="39"/>
      <c r="B471" s="40"/>
      <c r="C471" s="238" t="s">
        <v>713</v>
      </c>
      <c r="D471" s="238" t="s">
        <v>160</v>
      </c>
      <c r="E471" s="239" t="s">
        <v>714</v>
      </c>
      <c r="F471" s="240" t="s">
        <v>715</v>
      </c>
      <c r="G471" s="241" t="s">
        <v>248</v>
      </c>
      <c r="H471" s="242">
        <v>178.19499999999999</v>
      </c>
      <c r="I471" s="243"/>
      <c r="J471" s="244">
        <f>ROUND(I471*H471,2)</f>
        <v>0</v>
      </c>
      <c r="K471" s="240" t="s">
        <v>164</v>
      </c>
      <c r="L471" s="45"/>
      <c r="M471" s="245" t="s">
        <v>21</v>
      </c>
      <c r="N471" s="246" t="s">
        <v>48</v>
      </c>
      <c r="O471" s="85"/>
      <c r="P471" s="215">
        <f>O471*H471</f>
        <v>0</v>
      </c>
      <c r="Q471" s="215">
        <v>0</v>
      </c>
      <c r="R471" s="215">
        <f>Q471*H471</f>
        <v>0</v>
      </c>
      <c r="S471" s="215">
        <v>0</v>
      </c>
      <c r="T471" s="216">
        <f>S471*H471</f>
        <v>0</v>
      </c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R471" s="217" t="s">
        <v>165</v>
      </c>
      <c r="AT471" s="217" t="s">
        <v>160</v>
      </c>
      <c r="AU471" s="217" t="s">
        <v>87</v>
      </c>
      <c r="AY471" s="18" t="s">
        <v>125</v>
      </c>
      <c r="BE471" s="218">
        <f>IF(N471="základní",J471,0)</f>
        <v>0</v>
      </c>
      <c r="BF471" s="218">
        <f>IF(N471="snížená",J471,0)</f>
        <v>0</v>
      </c>
      <c r="BG471" s="218">
        <f>IF(N471="zákl. přenesená",J471,0)</f>
        <v>0</v>
      </c>
      <c r="BH471" s="218">
        <f>IF(N471="sníž. přenesená",J471,0)</f>
        <v>0</v>
      </c>
      <c r="BI471" s="218">
        <f>IF(N471="nulová",J471,0)</f>
        <v>0</v>
      </c>
      <c r="BJ471" s="18" t="s">
        <v>85</v>
      </c>
      <c r="BK471" s="218">
        <f>ROUND(I471*H471,2)</f>
        <v>0</v>
      </c>
      <c r="BL471" s="18" t="s">
        <v>165</v>
      </c>
      <c r="BM471" s="217" t="s">
        <v>716</v>
      </c>
    </row>
    <row r="472" s="2" customFormat="1">
      <c r="A472" s="39"/>
      <c r="B472" s="40"/>
      <c r="C472" s="41"/>
      <c r="D472" s="247" t="s">
        <v>167</v>
      </c>
      <c r="E472" s="41"/>
      <c r="F472" s="248" t="s">
        <v>717</v>
      </c>
      <c r="G472" s="41"/>
      <c r="H472" s="41"/>
      <c r="I472" s="221"/>
      <c r="J472" s="41"/>
      <c r="K472" s="41"/>
      <c r="L472" s="45"/>
      <c r="M472" s="222"/>
      <c r="N472" s="223"/>
      <c r="O472" s="85"/>
      <c r="P472" s="85"/>
      <c r="Q472" s="85"/>
      <c r="R472" s="85"/>
      <c r="S472" s="85"/>
      <c r="T472" s="86"/>
      <c r="U472" s="39"/>
      <c r="V472" s="39"/>
      <c r="W472" s="39"/>
      <c r="X472" s="39"/>
      <c r="Y472" s="39"/>
      <c r="Z472" s="39"/>
      <c r="AA472" s="39"/>
      <c r="AB472" s="39"/>
      <c r="AC472" s="39"/>
      <c r="AD472" s="39"/>
      <c r="AE472" s="39"/>
      <c r="AT472" s="18" t="s">
        <v>167</v>
      </c>
      <c r="AU472" s="18" t="s">
        <v>87</v>
      </c>
    </row>
    <row r="473" s="12" customFormat="1" ht="25.92" customHeight="1">
      <c r="A473" s="12"/>
      <c r="B473" s="189"/>
      <c r="C473" s="190"/>
      <c r="D473" s="191" t="s">
        <v>76</v>
      </c>
      <c r="E473" s="192" t="s">
        <v>718</v>
      </c>
      <c r="F473" s="192" t="s">
        <v>719</v>
      </c>
      <c r="G473" s="190"/>
      <c r="H473" s="190"/>
      <c r="I473" s="193"/>
      <c r="J473" s="194">
        <f>BK473</f>
        <v>0</v>
      </c>
      <c r="K473" s="190"/>
      <c r="L473" s="195"/>
      <c r="M473" s="196"/>
      <c r="N473" s="197"/>
      <c r="O473" s="197"/>
      <c r="P473" s="198">
        <f>P474+P483+P493+P497</f>
        <v>0</v>
      </c>
      <c r="Q473" s="197"/>
      <c r="R473" s="198">
        <f>R474+R483+R493+R497</f>
        <v>5.3854550000000003</v>
      </c>
      <c r="S473" s="197"/>
      <c r="T473" s="199">
        <f>T474+T483+T493+T497</f>
        <v>0</v>
      </c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R473" s="200" t="s">
        <v>87</v>
      </c>
      <c r="AT473" s="201" t="s">
        <v>76</v>
      </c>
      <c r="AU473" s="201" t="s">
        <v>77</v>
      </c>
      <c r="AY473" s="200" t="s">
        <v>125</v>
      </c>
      <c r="BK473" s="202">
        <f>BK474+BK483+BK493+BK497</f>
        <v>0</v>
      </c>
    </row>
    <row r="474" s="12" customFormat="1" ht="22.8" customHeight="1">
      <c r="A474" s="12"/>
      <c r="B474" s="189"/>
      <c r="C474" s="190"/>
      <c r="D474" s="191" t="s">
        <v>76</v>
      </c>
      <c r="E474" s="203" t="s">
        <v>720</v>
      </c>
      <c r="F474" s="203" t="s">
        <v>721</v>
      </c>
      <c r="G474" s="190"/>
      <c r="H474" s="190"/>
      <c r="I474" s="193"/>
      <c r="J474" s="204">
        <f>BK474</f>
        <v>0</v>
      </c>
      <c r="K474" s="190"/>
      <c r="L474" s="195"/>
      <c r="M474" s="196"/>
      <c r="N474" s="197"/>
      <c r="O474" s="197"/>
      <c r="P474" s="198">
        <f>SUM(P475:P482)</f>
        <v>0</v>
      </c>
      <c r="Q474" s="197"/>
      <c r="R474" s="198">
        <f>SUM(R475:R482)</f>
        <v>0.0045000000000000005</v>
      </c>
      <c r="S474" s="197"/>
      <c r="T474" s="199">
        <f>SUM(T475:T482)</f>
        <v>0</v>
      </c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R474" s="200" t="s">
        <v>87</v>
      </c>
      <c r="AT474" s="201" t="s">
        <v>76</v>
      </c>
      <c r="AU474" s="201" t="s">
        <v>85</v>
      </c>
      <c r="AY474" s="200" t="s">
        <v>125</v>
      </c>
      <c r="BK474" s="202">
        <f>SUM(BK475:BK482)</f>
        <v>0</v>
      </c>
    </row>
    <row r="475" s="2" customFormat="1" ht="16.5" customHeight="1">
      <c r="A475" s="39"/>
      <c r="B475" s="40"/>
      <c r="C475" s="238" t="s">
        <v>722</v>
      </c>
      <c r="D475" s="238" t="s">
        <v>160</v>
      </c>
      <c r="E475" s="239" t="s">
        <v>723</v>
      </c>
      <c r="F475" s="240" t="s">
        <v>724</v>
      </c>
      <c r="G475" s="241" t="s">
        <v>130</v>
      </c>
      <c r="H475" s="242">
        <v>3</v>
      </c>
      <c r="I475" s="243"/>
      <c r="J475" s="244">
        <f>ROUND(I475*H475,2)</f>
        <v>0</v>
      </c>
      <c r="K475" s="240" t="s">
        <v>164</v>
      </c>
      <c r="L475" s="45"/>
      <c r="M475" s="245" t="s">
        <v>21</v>
      </c>
      <c r="N475" s="246" t="s">
        <v>48</v>
      </c>
      <c r="O475" s="85"/>
      <c r="P475" s="215">
        <f>O475*H475</f>
        <v>0</v>
      </c>
      <c r="Q475" s="215">
        <v>0.0015</v>
      </c>
      <c r="R475" s="215">
        <f>Q475*H475</f>
        <v>0.0045000000000000005</v>
      </c>
      <c r="S475" s="215">
        <v>0</v>
      </c>
      <c r="T475" s="216">
        <f>S475*H475</f>
        <v>0</v>
      </c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  <c r="AR475" s="217" t="s">
        <v>276</v>
      </c>
      <c r="AT475" s="217" t="s">
        <v>160</v>
      </c>
      <c r="AU475" s="217" t="s">
        <v>87</v>
      </c>
      <c r="AY475" s="18" t="s">
        <v>125</v>
      </c>
      <c r="BE475" s="218">
        <f>IF(N475="základní",J475,0)</f>
        <v>0</v>
      </c>
      <c r="BF475" s="218">
        <f>IF(N475="snížená",J475,0)</f>
        <v>0</v>
      </c>
      <c r="BG475" s="218">
        <f>IF(N475="zákl. přenesená",J475,0)</f>
        <v>0</v>
      </c>
      <c r="BH475" s="218">
        <f>IF(N475="sníž. přenesená",J475,0)</f>
        <v>0</v>
      </c>
      <c r="BI475" s="218">
        <f>IF(N475="nulová",J475,0)</f>
        <v>0</v>
      </c>
      <c r="BJ475" s="18" t="s">
        <v>85</v>
      </c>
      <c r="BK475" s="218">
        <f>ROUND(I475*H475,2)</f>
        <v>0</v>
      </c>
      <c r="BL475" s="18" t="s">
        <v>276</v>
      </c>
      <c r="BM475" s="217" t="s">
        <v>725</v>
      </c>
    </row>
    <row r="476" s="2" customFormat="1">
      <c r="A476" s="39"/>
      <c r="B476" s="40"/>
      <c r="C476" s="41"/>
      <c r="D476" s="247" t="s">
        <v>167</v>
      </c>
      <c r="E476" s="41"/>
      <c r="F476" s="248" t="s">
        <v>726</v>
      </c>
      <c r="G476" s="41"/>
      <c r="H476" s="41"/>
      <c r="I476" s="221"/>
      <c r="J476" s="41"/>
      <c r="K476" s="41"/>
      <c r="L476" s="45"/>
      <c r="M476" s="222"/>
      <c r="N476" s="223"/>
      <c r="O476" s="85"/>
      <c r="P476" s="85"/>
      <c r="Q476" s="85"/>
      <c r="R476" s="85"/>
      <c r="S476" s="85"/>
      <c r="T476" s="86"/>
      <c r="U476" s="39"/>
      <c r="V476" s="39"/>
      <c r="W476" s="39"/>
      <c r="X476" s="39"/>
      <c r="Y476" s="39"/>
      <c r="Z476" s="39"/>
      <c r="AA476" s="39"/>
      <c r="AB476" s="39"/>
      <c r="AC476" s="39"/>
      <c r="AD476" s="39"/>
      <c r="AE476" s="39"/>
      <c r="AT476" s="18" t="s">
        <v>167</v>
      </c>
      <c r="AU476" s="18" t="s">
        <v>87</v>
      </c>
    </row>
    <row r="477" s="13" customFormat="1">
      <c r="A477" s="13"/>
      <c r="B477" s="224"/>
      <c r="C477" s="225"/>
      <c r="D477" s="219" t="s">
        <v>135</v>
      </c>
      <c r="E477" s="226" t="s">
        <v>21</v>
      </c>
      <c r="F477" s="227" t="s">
        <v>727</v>
      </c>
      <c r="G477" s="225"/>
      <c r="H477" s="228">
        <v>1</v>
      </c>
      <c r="I477" s="229"/>
      <c r="J477" s="225"/>
      <c r="K477" s="225"/>
      <c r="L477" s="230"/>
      <c r="M477" s="231"/>
      <c r="N477" s="232"/>
      <c r="O477" s="232"/>
      <c r="P477" s="232"/>
      <c r="Q477" s="232"/>
      <c r="R477" s="232"/>
      <c r="S477" s="232"/>
      <c r="T477" s="23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34" t="s">
        <v>135</v>
      </c>
      <c r="AU477" s="234" t="s">
        <v>87</v>
      </c>
      <c r="AV477" s="13" t="s">
        <v>87</v>
      </c>
      <c r="AW477" s="13" t="s">
        <v>38</v>
      </c>
      <c r="AX477" s="13" t="s">
        <v>77</v>
      </c>
      <c r="AY477" s="234" t="s">
        <v>125</v>
      </c>
    </row>
    <row r="478" s="13" customFormat="1">
      <c r="A478" s="13"/>
      <c r="B478" s="224"/>
      <c r="C478" s="225"/>
      <c r="D478" s="219" t="s">
        <v>135</v>
      </c>
      <c r="E478" s="226" t="s">
        <v>21</v>
      </c>
      <c r="F478" s="227" t="s">
        <v>728</v>
      </c>
      <c r="G478" s="225"/>
      <c r="H478" s="228">
        <v>1</v>
      </c>
      <c r="I478" s="229"/>
      <c r="J478" s="225"/>
      <c r="K478" s="225"/>
      <c r="L478" s="230"/>
      <c r="M478" s="231"/>
      <c r="N478" s="232"/>
      <c r="O478" s="232"/>
      <c r="P478" s="232"/>
      <c r="Q478" s="232"/>
      <c r="R478" s="232"/>
      <c r="S478" s="232"/>
      <c r="T478" s="23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34" t="s">
        <v>135</v>
      </c>
      <c r="AU478" s="234" t="s">
        <v>87</v>
      </c>
      <c r="AV478" s="13" t="s">
        <v>87</v>
      </c>
      <c r="AW478" s="13" t="s">
        <v>38</v>
      </c>
      <c r="AX478" s="13" t="s">
        <v>77</v>
      </c>
      <c r="AY478" s="234" t="s">
        <v>125</v>
      </c>
    </row>
    <row r="479" s="13" customFormat="1">
      <c r="A479" s="13"/>
      <c r="B479" s="224"/>
      <c r="C479" s="225"/>
      <c r="D479" s="219" t="s">
        <v>135</v>
      </c>
      <c r="E479" s="226" t="s">
        <v>21</v>
      </c>
      <c r="F479" s="227" t="s">
        <v>729</v>
      </c>
      <c r="G479" s="225"/>
      <c r="H479" s="228">
        <v>1</v>
      </c>
      <c r="I479" s="229"/>
      <c r="J479" s="225"/>
      <c r="K479" s="225"/>
      <c r="L479" s="230"/>
      <c r="M479" s="231"/>
      <c r="N479" s="232"/>
      <c r="O479" s="232"/>
      <c r="P479" s="232"/>
      <c r="Q479" s="232"/>
      <c r="R479" s="232"/>
      <c r="S479" s="232"/>
      <c r="T479" s="23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34" t="s">
        <v>135</v>
      </c>
      <c r="AU479" s="234" t="s">
        <v>87</v>
      </c>
      <c r="AV479" s="13" t="s">
        <v>87</v>
      </c>
      <c r="AW479" s="13" t="s">
        <v>38</v>
      </c>
      <c r="AX479" s="13" t="s">
        <v>77</v>
      </c>
      <c r="AY479" s="234" t="s">
        <v>125</v>
      </c>
    </row>
    <row r="480" s="15" customFormat="1">
      <c r="A480" s="15"/>
      <c r="B480" s="260"/>
      <c r="C480" s="261"/>
      <c r="D480" s="219" t="s">
        <v>135</v>
      </c>
      <c r="E480" s="262" t="s">
        <v>21</v>
      </c>
      <c r="F480" s="263" t="s">
        <v>197</v>
      </c>
      <c r="G480" s="261"/>
      <c r="H480" s="264">
        <v>3</v>
      </c>
      <c r="I480" s="265"/>
      <c r="J480" s="261"/>
      <c r="K480" s="261"/>
      <c r="L480" s="266"/>
      <c r="M480" s="267"/>
      <c r="N480" s="268"/>
      <c r="O480" s="268"/>
      <c r="P480" s="268"/>
      <c r="Q480" s="268"/>
      <c r="R480" s="268"/>
      <c r="S480" s="268"/>
      <c r="T480" s="269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T480" s="270" t="s">
        <v>135</v>
      </c>
      <c r="AU480" s="270" t="s">
        <v>87</v>
      </c>
      <c r="AV480" s="15" t="s">
        <v>165</v>
      </c>
      <c r="AW480" s="15" t="s">
        <v>38</v>
      </c>
      <c r="AX480" s="15" t="s">
        <v>85</v>
      </c>
      <c r="AY480" s="270" t="s">
        <v>125</v>
      </c>
    </row>
    <row r="481" s="2" customFormat="1" ht="24.15" customHeight="1">
      <c r="A481" s="39"/>
      <c r="B481" s="40"/>
      <c r="C481" s="238" t="s">
        <v>730</v>
      </c>
      <c r="D481" s="238" t="s">
        <v>160</v>
      </c>
      <c r="E481" s="239" t="s">
        <v>731</v>
      </c>
      <c r="F481" s="240" t="s">
        <v>732</v>
      </c>
      <c r="G481" s="241" t="s">
        <v>248</v>
      </c>
      <c r="H481" s="242">
        <v>0.0050000000000000001</v>
      </c>
      <c r="I481" s="243"/>
      <c r="J481" s="244">
        <f>ROUND(I481*H481,2)</f>
        <v>0</v>
      </c>
      <c r="K481" s="240" t="s">
        <v>164</v>
      </c>
      <c r="L481" s="45"/>
      <c r="M481" s="245" t="s">
        <v>21</v>
      </c>
      <c r="N481" s="246" t="s">
        <v>48</v>
      </c>
      <c r="O481" s="85"/>
      <c r="P481" s="215">
        <f>O481*H481</f>
        <v>0</v>
      </c>
      <c r="Q481" s="215">
        <v>0</v>
      </c>
      <c r="R481" s="215">
        <f>Q481*H481</f>
        <v>0</v>
      </c>
      <c r="S481" s="215">
        <v>0</v>
      </c>
      <c r="T481" s="216">
        <f>S481*H481</f>
        <v>0</v>
      </c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R481" s="217" t="s">
        <v>276</v>
      </c>
      <c r="AT481" s="217" t="s">
        <v>160</v>
      </c>
      <c r="AU481" s="217" t="s">
        <v>87</v>
      </c>
      <c r="AY481" s="18" t="s">
        <v>125</v>
      </c>
      <c r="BE481" s="218">
        <f>IF(N481="základní",J481,0)</f>
        <v>0</v>
      </c>
      <c r="BF481" s="218">
        <f>IF(N481="snížená",J481,0)</f>
        <v>0</v>
      </c>
      <c r="BG481" s="218">
        <f>IF(N481="zákl. přenesená",J481,0)</f>
        <v>0</v>
      </c>
      <c r="BH481" s="218">
        <f>IF(N481="sníž. přenesená",J481,0)</f>
        <v>0</v>
      </c>
      <c r="BI481" s="218">
        <f>IF(N481="nulová",J481,0)</f>
        <v>0</v>
      </c>
      <c r="BJ481" s="18" t="s">
        <v>85</v>
      </c>
      <c r="BK481" s="218">
        <f>ROUND(I481*H481,2)</f>
        <v>0</v>
      </c>
      <c r="BL481" s="18" t="s">
        <v>276</v>
      </c>
      <c r="BM481" s="217" t="s">
        <v>733</v>
      </c>
    </row>
    <row r="482" s="2" customFormat="1">
      <c r="A482" s="39"/>
      <c r="B482" s="40"/>
      <c r="C482" s="41"/>
      <c r="D482" s="247" t="s">
        <v>167</v>
      </c>
      <c r="E482" s="41"/>
      <c r="F482" s="248" t="s">
        <v>734</v>
      </c>
      <c r="G482" s="41"/>
      <c r="H482" s="41"/>
      <c r="I482" s="221"/>
      <c r="J482" s="41"/>
      <c r="K482" s="41"/>
      <c r="L482" s="45"/>
      <c r="M482" s="222"/>
      <c r="N482" s="223"/>
      <c r="O482" s="85"/>
      <c r="P482" s="85"/>
      <c r="Q482" s="85"/>
      <c r="R482" s="85"/>
      <c r="S482" s="85"/>
      <c r="T482" s="86"/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T482" s="18" t="s">
        <v>167</v>
      </c>
      <c r="AU482" s="18" t="s">
        <v>87</v>
      </c>
    </row>
    <row r="483" s="12" customFormat="1" ht="22.8" customHeight="1">
      <c r="A483" s="12"/>
      <c r="B483" s="189"/>
      <c r="C483" s="190"/>
      <c r="D483" s="191" t="s">
        <v>76</v>
      </c>
      <c r="E483" s="203" t="s">
        <v>735</v>
      </c>
      <c r="F483" s="203" t="s">
        <v>736</v>
      </c>
      <c r="G483" s="190"/>
      <c r="H483" s="190"/>
      <c r="I483" s="193"/>
      <c r="J483" s="204">
        <f>BK483</f>
        <v>0</v>
      </c>
      <c r="K483" s="190"/>
      <c r="L483" s="195"/>
      <c r="M483" s="196"/>
      <c r="N483" s="197"/>
      <c r="O483" s="197"/>
      <c r="P483" s="198">
        <f>SUM(P484:P492)</f>
        <v>0</v>
      </c>
      <c r="Q483" s="197"/>
      <c r="R483" s="198">
        <f>SUM(R484:R492)</f>
        <v>0.006239999999999999</v>
      </c>
      <c r="S483" s="197"/>
      <c r="T483" s="199">
        <f>SUM(T484:T492)</f>
        <v>0</v>
      </c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R483" s="200" t="s">
        <v>87</v>
      </c>
      <c r="AT483" s="201" t="s">
        <v>76</v>
      </c>
      <c r="AU483" s="201" t="s">
        <v>85</v>
      </c>
      <c r="AY483" s="200" t="s">
        <v>125</v>
      </c>
      <c r="BK483" s="202">
        <f>SUM(BK484:BK492)</f>
        <v>0</v>
      </c>
    </row>
    <row r="484" s="2" customFormat="1" ht="16.5" customHeight="1">
      <c r="A484" s="39"/>
      <c r="B484" s="40"/>
      <c r="C484" s="238" t="s">
        <v>737</v>
      </c>
      <c r="D484" s="238" t="s">
        <v>160</v>
      </c>
      <c r="E484" s="239" t="s">
        <v>738</v>
      </c>
      <c r="F484" s="240" t="s">
        <v>739</v>
      </c>
      <c r="G484" s="241" t="s">
        <v>130</v>
      </c>
      <c r="H484" s="242">
        <v>3</v>
      </c>
      <c r="I484" s="243"/>
      <c r="J484" s="244">
        <f>ROUND(I484*H484,2)</f>
        <v>0</v>
      </c>
      <c r="K484" s="240" t="s">
        <v>164</v>
      </c>
      <c r="L484" s="45"/>
      <c r="M484" s="245" t="s">
        <v>21</v>
      </c>
      <c r="N484" s="246" t="s">
        <v>48</v>
      </c>
      <c r="O484" s="85"/>
      <c r="P484" s="215">
        <f>O484*H484</f>
        <v>0</v>
      </c>
      <c r="Q484" s="215">
        <v>0</v>
      </c>
      <c r="R484" s="215">
        <f>Q484*H484</f>
        <v>0</v>
      </c>
      <c r="S484" s="215">
        <v>0</v>
      </c>
      <c r="T484" s="216">
        <f>S484*H484</f>
        <v>0</v>
      </c>
      <c r="U484" s="39"/>
      <c r="V484" s="39"/>
      <c r="W484" s="39"/>
      <c r="X484" s="39"/>
      <c r="Y484" s="39"/>
      <c r="Z484" s="39"/>
      <c r="AA484" s="39"/>
      <c r="AB484" s="39"/>
      <c r="AC484" s="39"/>
      <c r="AD484" s="39"/>
      <c r="AE484" s="39"/>
      <c r="AR484" s="217" t="s">
        <v>276</v>
      </c>
      <c r="AT484" s="217" t="s">
        <v>160</v>
      </c>
      <c r="AU484" s="217" t="s">
        <v>87</v>
      </c>
      <c r="AY484" s="18" t="s">
        <v>125</v>
      </c>
      <c r="BE484" s="218">
        <f>IF(N484="základní",J484,0)</f>
        <v>0</v>
      </c>
      <c r="BF484" s="218">
        <f>IF(N484="snížená",J484,0)</f>
        <v>0</v>
      </c>
      <c r="BG484" s="218">
        <f>IF(N484="zákl. přenesená",J484,0)</f>
        <v>0</v>
      </c>
      <c r="BH484" s="218">
        <f>IF(N484="sníž. přenesená",J484,0)</f>
        <v>0</v>
      </c>
      <c r="BI484" s="218">
        <f>IF(N484="nulová",J484,0)</f>
        <v>0</v>
      </c>
      <c r="BJ484" s="18" t="s">
        <v>85</v>
      </c>
      <c r="BK484" s="218">
        <f>ROUND(I484*H484,2)</f>
        <v>0</v>
      </c>
      <c r="BL484" s="18" t="s">
        <v>276</v>
      </c>
      <c r="BM484" s="217" t="s">
        <v>740</v>
      </c>
    </row>
    <row r="485" s="2" customFormat="1">
      <c r="A485" s="39"/>
      <c r="B485" s="40"/>
      <c r="C485" s="41"/>
      <c r="D485" s="247" t="s">
        <v>167</v>
      </c>
      <c r="E485" s="41"/>
      <c r="F485" s="248" t="s">
        <v>741</v>
      </c>
      <c r="G485" s="41"/>
      <c r="H485" s="41"/>
      <c r="I485" s="221"/>
      <c r="J485" s="41"/>
      <c r="K485" s="41"/>
      <c r="L485" s="45"/>
      <c r="M485" s="222"/>
      <c r="N485" s="223"/>
      <c r="O485" s="85"/>
      <c r="P485" s="85"/>
      <c r="Q485" s="85"/>
      <c r="R485" s="85"/>
      <c r="S485" s="85"/>
      <c r="T485" s="86"/>
      <c r="U485" s="39"/>
      <c r="V485" s="39"/>
      <c r="W485" s="39"/>
      <c r="X485" s="39"/>
      <c r="Y485" s="39"/>
      <c r="Z485" s="39"/>
      <c r="AA485" s="39"/>
      <c r="AB485" s="39"/>
      <c r="AC485" s="39"/>
      <c r="AD485" s="39"/>
      <c r="AE485" s="39"/>
      <c r="AT485" s="18" t="s">
        <v>167</v>
      </c>
      <c r="AU485" s="18" t="s">
        <v>87</v>
      </c>
    </row>
    <row r="486" s="13" customFormat="1">
      <c r="A486" s="13"/>
      <c r="B486" s="224"/>
      <c r="C486" s="225"/>
      <c r="D486" s="219" t="s">
        <v>135</v>
      </c>
      <c r="E486" s="226" t="s">
        <v>21</v>
      </c>
      <c r="F486" s="227" t="s">
        <v>742</v>
      </c>
      <c r="G486" s="225"/>
      <c r="H486" s="228">
        <v>1</v>
      </c>
      <c r="I486" s="229"/>
      <c r="J486" s="225"/>
      <c r="K486" s="225"/>
      <c r="L486" s="230"/>
      <c r="M486" s="231"/>
      <c r="N486" s="232"/>
      <c r="O486" s="232"/>
      <c r="P486" s="232"/>
      <c r="Q486" s="232"/>
      <c r="R486" s="232"/>
      <c r="S486" s="232"/>
      <c r="T486" s="23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34" t="s">
        <v>135</v>
      </c>
      <c r="AU486" s="234" t="s">
        <v>87</v>
      </c>
      <c r="AV486" s="13" t="s">
        <v>87</v>
      </c>
      <c r="AW486" s="13" t="s">
        <v>38</v>
      </c>
      <c r="AX486" s="13" t="s">
        <v>77</v>
      </c>
      <c r="AY486" s="234" t="s">
        <v>125</v>
      </c>
    </row>
    <row r="487" s="13" customFormat="1">
      <c r="A487" s="13"/>
      <c r="B487" s="224"/>
      <c r="C487" s="225"/>
      <c r="D487" s="219" t="s">
        <v>135</v>
      </c>
      <c r="E487" s="226" t="s">
        <v>21</v>
      </c>
      <c r="F487" s="227" t="s">
        <v>743</v>
      </c>
      <c r="G487" s="225"/>
      <c r="H487" s="228">
        <v>1</v>
      </c>
      <c r="I487" s="229"/>
      <c r="J487" s="225"/>
      <c r="K487" s="225"/>
      <c r="L487" s="230"/>
      <c r="M487" s="231"/>
      <c r="N487" s="232"/>
      <c r="O487" s="232"/>
      <c r="P487" s="232"/>
      <c r="Q487" s="232"/>
      <c r="R487" s="232"/>
      <c r="S487" s="232"/>
      <c r="T487" s="23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34" t="s">
        <v>135</v>
      </c>
      <c r="AU487" s="234" t="s">
        <v>87</v>
      </c>
      <c r="AV487" s="13" t="s">
        <v>87</v>
      </c>
      <c r="AW487" s="13" t="s">
        <v>38</v>
      </c>
      <c r="AX487" s="13" t="s">
        <v>77</v>
      </c>
      <c r="AY487" s="234" t="s">
        <v>125</v>
      </c>
    </row>
    <row r="488" s="13" customFormat="1">
      <c r="A488" s="13"/>
      <c r="B488" s="224"/>
      <c r="C488" s="225"/>
      <c r="D488" s="219" t="s">
        <v>135</v>
      </c>
      <c r="E488" s="226" t="s">
        <v>21</v>
      </c>
      <c r="F488" s="227" t="s">
        <v>744</v>
      </c>
      <c r="G488" s="225"/>
      <c r="H488" s="228">
        <v>1</v>
      </c>
      <c r="I488" s="229"/>
      <c r="J488" s="225"/>
      <c r="K488" s="225"/>
      <c r="L488" s="230"/>
      <c r="M488" s="231"/>
      <c r="N488" s="232"/>
      <c r="O488" s="232"/>
      <c r="P488" s="232"/>
      <c r="Q488" s="232"/>
      <c r="R488" s="232"/>
      <c r="S488" s="232"/>
      <c r="T488" s="23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34" t="s">
        <v>135</v>
      </c>
      <c r="AU488" s="234" t="s">
        <v>87</v>
      </c>
      <c r="AV488" s="13" t="s">
        <v>87</v>
      </c>
      <c r="AW488" s="13" t="s">
        <v>38</v>
      </c>
      <c r="AX488" s="13" t="s">
        <v>77</v>
      </c>
      <c r="AY488" s="234" t="s">
        <v>125</v>
      </c>
    </row>
    <row r="489" s="15" customFormat="1">
      <c r="A489" s="15"/>
      <c r="B489" s="260"/>
      <c r="C489" s="261"/>
      <c r="D489" s="219" t="s">
        <v>135</v>
      </c>
      <c r="E489" s="262" t="s">
        <v>21</v>
      </c>
      <c r="F489" s="263" t="s">
        <v>197</v>
      </c>
      <c r="G489" s="261"/>
      <c r="H489" s="264">
        <v>3</v>
      </c>
      <c r="I489" s="265"/>
      <c r="J489" s="261"/>
      <c r="K489" s="261"/>
      <c r="L489" s="266"/>
      <c r="M489" s="267"/>
      <c r="N489" s="268"/>
      <c r="O489" s="268"/>
      <c r="P489" s="268"/>
      <c r="Q489" s="268"/>
      <c r="R489" s="268"/>
      <c r="S489" s="268"/>
      <c r="T489" s="269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T489" s="270" t="s">
        <v>135</v>
      </c>
      <c r="AU489" s="270" t="s">
        <v>87</v>
      </c>
      <c r="AV489" s="15" t="s">
        <v>165</v>
      </c>
      <c r="AW489" s="15" t="s">
        <v>38</v>
      </c>
      <c r="AX489" s="15" t="s">
        <v>85</v>
      </c>
      <c r="AY489" s="270" t="s">
        <v>125</v>
      </c>
    </row>
    <row r="490" s="2" customFormat="1" ht="16.5" customHeight="1">
      <c r="A490" s="39"/>
      <c r="B490" s="40"/>
      <c r="C490" s="205" t="s">
        <v>745</v>
      </c>
      <c r="D490" s="205" t="s">
        <v>122</v>
      </c>
      <c r="E490" s="206" t="s">
        <v>746</v>
      </c>
      <c r="F490" s="207" t="s">
        <v>747</v>
      </c>
      <c r="G490" s="208" t="s">
        <v>429</v>
      </c>
      <c r="H490" s="209">
        <v>3</v>
      </c>
      <c r="I490" s="210"/>
      <c r="J490" s="211">
        <f>ROUND(I490*H490,2)</f>
        <v>0</v>
      </c>
      <c r="K490" s="207" t="s">
        <v>164</v>
      </c>
      <c r="L490" s="212"/>
      <c r="M490" s="213" t="s">
        <v>21</v>
      </c>
      <c r="N490" s="214" t="s">
        <v>48</v>
      </c>
      <c r="O490" s="85"/>
      <c r="P490" s="215">
        <f>O490*H490</f>
        <v>0</v>
      </c>
      <c r="Q490" s="215">
        <v>0.0020799999999999998</v>
      </c>
      <c r="R490" s="215">
        <f>Q490*H490</f>
        <v>0.006239999999999999</v>
      </c>
      <c r="S490" s="215">
        <v>0</v>
      </c>
      <c r="T490" s="216">
        <f>S490*H490</f>
        <v>0</v>
      </c>
      <c r="U490" s="39"/>
      <c r="V490" s="39"/>
      <c r="W490" s="39"/>
      <c r="X490" s="39"/>
      <c r="Y490" s="39"/>
      <c r="Z490" s="39"/>
      <c r="AA490" s="39"/>
      <c r="AB490" s="39"/>
      <c r="AC490" s="39"/>
      <c r="AD490" s="39"/>
      <c r="AE490" s="39"/>
      <c r="AR490" s="217" t="s">
        <v>380</v>
      </c>
      <c r="AT490" s="217" t="s">
        <v>122</v>
      </c>
      <c r="AU490" s="217" t="s">
        <v>87</v>
      </c>
      <c r="AY490" s="18" t="s">
        <v>125</v>
      </c>
      <c r="BE490" s="218">
        <f>IF(N490="základní",J490,0)</f>
        <v>0</v>
      </c>
      <c r="BF490" s="218">
        <f>IF(N490="snížená",J490,0)</f>
        <v>0</v>
      </c>
      <c r="BG490" s="218">
        <f>IF(N490="zákl. přenesená",J490,0)</f>
        <v>0</v>
      </c>
      <c r="BH490" s="218">
        <f>IF(N490="sníž. přenesená",J490,0)</f>
        <v>0</v>
      </c>
      <c r="BI490" s="218">
        <f>IF(N490="nulová",J490,0)</f>
        <v>0</v>
      </c>
      <c r="BJ490" s="18" t="s">
        <v>85</v>
      </c>
      <c r="BK490" s="218">
        <f>ROUND(I490*H490,2)</f>
        <v>0</v>
      </c>
      <c r="BL490" s="18" t="s">
        <v>276</v>
      </c>
      <c r="BM490" s="217" t="s">
        <v>748</v>
      </c>
    </row>
    <row r="491" s="2" customFormat="1" ht="24.15" customHeight="1">
      <c r="A491" s="39"/>
      <c r="B491" s="40"/>
      <c r="C491" s="238" t="s">
        <v>749</v>
      </c>
      <c r="D491" s="238" t="s">
        <v>160</v>
      </c>
      <c r="E491" s="239" t="s">
        <v>750</v>
      </c>
      <c r="F491" s="240" t="s">
        <v>751</v>
      </c>
      <c r="G491" s="241" t="s">
        <v>248</v>
      </c>
      <c r="H491" s="242">
        <v>0.0060000000000000001</v>
      </c>
      <c r="I491" s="243"/>
      <c r="J491" s="244">
        <f>ROUND(I491*H491,2)</f>
        <v>0</v>
      </c>
      <c r="K491" s="240" t="s">
        <v>164</v>
      </c>
      <c r="L491" s="45"/>
      <c r="M491" s="245" t="s">
        <v>21</v>
      </c>
      <c r="N491" s="246" t="s">
        <v>48</v>
      </c>
      <c r="O491" s="85"/>
      <c r="P491" s="215">
        <f>O491*H491</f>
        <v>0</v>
      </c>
      <c r="Q491" s="215">
        <v>0</v>
      </c>
      <c r="R491" s="215">
        <f>Q491*H491</f>
        <v>0</v>
      </c>
      <c r="S491" s="215">
        <v>0</v>
      </c>
      <c r="T491" s="216">
        <f>S491*H491</f>
        <v>0</v>
      </c>
      <c r="U491" s="39"/>
      <c r="V491" s="39"/>
      <c r="W491" s="39"/>
      <c r="X491" s="39"/>
      <c r="Y491" s="39"/>
      <c r="Z491" s="39"/>
      <c r="AA491" s="39"/>
      <c r="AB491" s="39"/>
      <c r="AC491" s="39"/>
      <c r="AD491" s="39"/>
      <c r="AE491" s="39"/>
      <c r="AR491" s="217" t="s">
        <v>276</v>
      </c>
      <c r="AT491" s="217" t="s">
        <v>160</v>
      </c>
      <c r="AU491" s="217" t="s">
        <v>87</v>
      </c>
      <c r="AY491" s="18" t="s">
        <v>125</v>
      </c>
      <c r="BE491" s="218">
        <f>IF(N491="základní",J491,0)</f>
        <v>0</v>
      </c>
      <c r="BF491" s="218">
        <f>IF(N491="snížená",J491,0)</f>
        <v>0</v>
      </c>
      <c r="BG491" s="218">
        <f>IF(N491="zákl. přenesená",J491,0)</f>
        <v>0</v>
      </c>
      <c r="BH491" s="218">
        <f>IF(N491="sníž. přenesená",J491,0)</f>
        <v>0</v>
      </c>
      <c r="BI491" s="218">
        <f>IF(N491="nulová",J491,0)</f>
        <v>0</v>
      </c>
      <c r="BJ491" s="18" t="s">
        <v>85</v>
      </c>
      <c r="BK491" s="218">
        <f>ROUND(I491*H491,2)</f>
        <v>0</v>
      </c>
      <c r="BL491" s="18" t="s">
        <v>276</v>
      </c>
      <c r="BM491" s="217" t="s">
        <v>752</v>
      </c>
    </row>
    <row r="492" s="2" customFormat="1">
      <c r="A492" s="39"/>
      <c r="B492" s="40"/>
      <c r="C492" s="41"/>
      <c r="D492" s="247" t="s">
        <v>167</v>
      </c>
      <c r="E492" s="41"/>
      <c r="F492" s="248" t="s">
        <v>753</v>
      </c>
      <c r="G492" s="41"/>
      <c r="H492" s="41"/>
      <c r="I492" s="221"/>
      <c r="J492" s="41"/>
      <c r="K492" s="41"/>
      <c r="L492" s="45"/>
      <c r="M492" s="222"/>
      <c r="N492" s="223"/>
      <c r="O492" s="85"/>
      <c r="P492" s="85"/>
      <c r="Q492" s="85"/>
      <c r="R492" s="85"/>
      <c r="S492" s="85"/>
      <c r="T492" s="86"/>
      <c r="U492" s="39"/>
      <c r="V492" s="39"/>
      <c r="W492" s="39"/>
      <c r="X492" s="39"/>
      <c r="Y492" s="39"/>
      <c r="Z492" s="39"/>
      <c r="AA492" s="39"/>
      <c r="AB492" s="39"/>
      <c r="AC492" s="39"/>
      <c r="AD492" s="39"/>
      <c r="AE492" s="39"/>
      <c r="AT492" s="18" t="s">
        <v>167</v>
      </c>
      <c r="AU492" s="18" t="s">
        <v>87</v>
      </c>
    </row>
    <row r="493" s="12" customFormat="1" ht="22.8" customHeight="1">
      <c r="A493" s="12"/>
      <c r="B493" s="189"/>
      <c r="C493" s="190"/>
      <c r="D493" s="191" t="s">
        <v>76</v>
      </c>
      <c r="E493" s="203" t="s">
        <v>754</v>
      </c>
      <c r="F493" s="203" t="s">
        <v>755</v>
      </c>
      <c r="G493" s="190"/>
      <c r="H493" s="190"/>
      <c r="I493" s="193"/>
      <c r="J493" s="204">
        <f>BK493</f>
        <v>0</v>
      </c>
      <c r="K493" s="190"/>
      <c r="L493" s="195"/>
      <c r="M493" s="196"/>
      <c r="N493" s="197"/>
      <c r="O493" s="197"/>
      <c r="P493" s="198">
        <f>SUM(P494:P496)</f>
        <v>0</v>
      </c>
      <c r="Q493" s="197"/>
      <c r="R493" s="198">
        <f>SUM(R494:R496)</f>
        <v>0.011880000000000002</v>
      </c>
      <c r="S493" s="197"/>
      <c r="T493" s="199">
        <f>SUM(T494:T496)</f>
        <v>0</v>
      </c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R493" s="200" t="s">
        <v>87</v>
      </c>
      <c r="AT493" s="201" t="s">
        <v>76</v>
      </c>
      <c r="AU493" s="201" t="s">
        <v>85</v>
      </c>
      <c r="AY493" s="200" t="s">
        <v>125</v>
      </c>
      <c r="BK493" s="202">
        <f>SUM(BK494:BK496)</f>
        <v>0</v>
      </c>
    </row>
    <row r="494" s="2" customFormat="1" ht="24.15" customHeight="1">
      <c r="A494" s="39"/>
      <c r="B494" s="40"/>
      <c r="C494" s="238" t="s">
        <v>756</v>
      </c>
      <c r="D494" s="238" t="s">
        <v>160</v>
      </c>
      <c r="E494" s="239" t="s">
        <v>757</v>
      </c>
      <c r="F494" s="240" t="s">
        <v>758</v>
      </c>
      <c r="G494" s="241" t="s">
        <v>163</v>
      </c>
      <c r="H494" s="242">
        <v>148.5</v>
      </c>
      <c r="I494" s="243"/>
      <c r="J494" s="244">
        <f>ROUND(I494*H494,2)</f>
        <v>0</v>
      </c>
      <c r="K494" s="240" t="s">
        <v>164</v>
      </c>
      <c r="L494" s="45"/>
      <c r="M494" s="245" t="s">
        <v>21</v>
      </c>
      <c r="N494" s="246" t="s">
        <v>48</v>
      </c>
      <c r="O494" s="85"/>
      <c r="P494" s="215">
        <f>O494*H494</f>
        <v>0</v>
      </c>
      <c r="Q494" s="215">
        <v>8.0000000000000007E-05</v>
      </c>
      <c r="R494" s="215">
        <f>Q494*H494</f>
        <v>0.011880000000000002</v>
      </c>
      <c r="S494" s="215">
        <v>0</v>
      </c>
      <c r="T494" s="216">
        <f>S494*H494</f>
        <v>0</v>
      </c>
      <c r="U494" s="39"/>
      <c r="V494" s="39"/>
      <c r="W494" s="39"/>
      <c r="X494" s="39"/>
      <c r="Y494" s="39"/>
      <c r="Z494" s="39"/>
      <c r="AA494" s="39"/>
      <c r="AB494" s="39"/>
      <c r="AC494" s="39"/>
      <c r="AD494" s="39"/>
      <c r="AE494" s="39"/>
      <c r="AR494" s="217" t="s">
        <v>276</v>
      </c>
      <c r="AT494" s="217" t="s">
        <v>160</v>
      </c>
      <c r="AU494" s="217" t="s">
        <v>87</v>
      </c>
      <c r="AY494" s="18" t="s">
        <v>125</v>
      </c>
      <c r="BE494" s="218">
        <f>IF(N494="základní",J494,0)</f>
        <v>0</v>
      </c>
      <c r="BF494" s="218">
        <f>IF(N494="snížená",J494,0)</f>
        <v>0</v>
      </c>
      <c r="BG494" s="218">
        <f>IF(N494="zákl. přenesená",J494,0)</f>
        <v>0</v>
      </c>
      <c r="BH494" s="218">
        <f>IF(N494="sníž. přenesená",J494,0)</f>
        <v>0</v>
      </c>
      <c r="BI494" s="218">
        <f>IF(N494="nulová",J494,0)</f>
        <v>0</v>
      </c>
      <c r="BJ494" s="18" t="s">
        <v>85</v>
      </c>
      <c r="BK494" s="218">
        <f>ROUND(I494*H494,2)</f>
        <v>0</v>
      </c>
      <c r="BL494" s="18" t="s">
        <v>276</v>
      </c>
      <c r="BM494" s="217" t="s">
        <v>759</v>
      </c>
    </row>
    <row r="495" s="2" customFormat="1">
      <c r="A495" s="39"/>
      <c r="B495" s="40"/>
      <c r="C495" s="41"/>
      <c r="D495" s="247" t="s">
        <v>167</v>
      </c>
      <c r="E495" s="41"/>
      <c r="F495" s="248" t="s">
        <v>760</v>
      </c>
      <c r="G495" s="41"/>
      <c r="H495" s="41"/>
      <c r="I495" s="221"/>
      <c r="J495" s="41"/>
      <c r="K495" s="41"/>
      <c r="L495" s="45"/>
      <c r="M495" s="222"/>
      <c r="N495" s="223"/>
      <c r="O495" s="85"/>
      <c r="P495" s="85"/>
      <c r="Q495" s="85"/>
      <c r="R495" s="85"/>
      <c r="S495" s="85"/>
      <c r="T495" s="86"/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  <c r="AT495" s="18" t="s">
        <v>167</v>
      </c>
      <c r="AU495" s="18" t="s">
        <v>87</v>
      </c>
    </row>
    <row r="496" s="13" customFormat="1">
      <c r="A496" s="13"/>
      <c r="B496" s="224"/>
      <c r="C496" s="225"/>
      <c r="D496" s="219" t="s">
        <v>135</v>
      </c>
      <c r="E496" s="226" t="s">
        <v>21</v>
      </c>
      <c r="F496" s="227" t="s">
        <v>761</v>
      </c>
      <c r="G496" s="225"/>
      <c r="H496" s="228">
        <v>148.5</v>
      </c>
      <c r="I496" s="229"/>
      <c r="J496" s="225"/>
      <c r="K496" s="225"/>
      <c r="L496" s="230"/>
      <c r="M496" s="231"/>
      <c r="N496" s="232"/>
      <c r="O496" s="232"/>
      <c r="P496" s="232"/>
      <c r="Q496" s="232"/>
      <c r="R496" s="232"/>
      <c r="S496" s="232"/>
      <c r="T496" s="23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34" t="s">
        <v>135</v>
      </c>
      <c r="AU496" s="234" t="s">
        <v>87</v>
      </c>
      <c r="AV496" s="13" t="s">
        <v>87</v>
      </c>
      <c r="AW496" s="13" t="s">
        <v>38</v>
      </c>
      <c r="AX496" s="13" t="s">
        <v>85</v>
      </c>
      <c r="AY496" s="234" t="s">
        <v>125</v>
      </c>
    </row>
    <row r="497" s="12" customFormat="1" ht="22.8" customHeight="1">
      <c r="A497" s="12"/>
      <c r="B497" s="189"/>
      <c r="C497" s="190"/>
      <c r="D497" s="191" t="s">
        <v>76</v>
      </c>
      <c r="E497" s="203" t="s">
        <v>762</v>
      </c>
      <c r="F497" s="203" t="s">
        <v>763</v>
      </c>
      <c r="G497" s="190"/>
      <c r="H497" s="190"/>
      <c r="I497" s="193"/>
      <c r="J497" s="204">
        <f>BK497</f>
        <v>0</v>
      </c>
      <c r="K497" s="190"/>
      <c r="L497" s="195"/>
      <c r="M497" s="196"/>
      <c r="N497" s="197"/>
      <c r="O497" s="197"/>
      <c r="P497" s="198">
        <f>SUM(P498:P511)</f>
        <v>0</v>
      </c>
      <c r="Q497" s="197"/>
      <c r="R497" s="198">
        <f>SUM(R498:R511)</f>
        <v>5.3628350000000005</v>
      </c>
      <c r="S497" s="197"/>
      <c r="T497" s="199">
        <f>SUM(T498:T511)</f>
        <v>0</v>
      </c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R497" s="200" t="s">
        <v>87</v>
      </c>
      <c r="AT497" s="201" t="s">
        <v>76</v>
      </c>
      <c r="AU497" s="201" t="s">
        <v>85</v>
      </c>
      <c r="AY497" s="200" t="s">
        <v>125</v>
      </c>
      <c r="BK497" s="202">
        <f>SUM(BK498:BK511)</f>
        <v>0</v>
      </c>
    </row>
    <row r="498" s="2" customFormat="1" ht="24.15" customHeight="1">
      <c r="A498" s="39"/>
      <c r="B498" s="40"/>
      <c r="C498" s="238" t="s">
        <v>764</v>
      </c>
      <c r="D498" s="238" t="s">
        <v>160</v>
      </c>
      <c r="E498" s="239" t="s">
        <v>765</v>
      </c>
      <c r="F498" s="240" t="s">
        <v>766</v>
      </c>
      <c r="G498" s="241" t="s">
        <v>163</v>
      </c>
      <c r="H498" s="242">
        <v>148.5</v>
      </c>
      <c r="I498" s="243"/>
      <c r="J498" s="244">
        <f>ROUND(I498*H498,2)</f>
        <v>0</v>
      </c>
      <c r="K498" s="240" t="s">
        <v>164</v>
      </c>
      <c r="L498" s="45"/>
      <c r="M498" s="245" t="s">
        <v>21</v>
      </c>
      <c r="N498" s="246" t="s">
        <v>48</v>
      </c>
      <c r="O498" s="85"/>
      <c r="P498" s="215">
        <f>O498*H498</f>
        <v>0</v>
      </c>
      <c r="Q498" s="215">
        <v>0</v>
      </c>
      <c r="R498" s="215">
        <f>Q498*H498</f>
        <v>0</v>
      </c>
      <c r="S498" s="215">
        <v>0</v>
      </c>
      <c r="T498" s="216">
        <f>S498*H498</f>
        <v>0</v>
      </c>
      <c r="U498" s="39"/>
      <c r="V498" s="39"/>
      <c r="W498" s="39"/>
      <c r="X498" s="39"/>
      <c r="Y498" s="39"/>
      <c r="Z498" s="39"/>
      <c r="AA498" s="39"/>
      <c r="AB498" s="39"/>
      <c r="AC498" s="39"/>
      <c r="AD498" s="39"/>
      <c r="AE498" s="39"/>
      <c r="AR498" s="217" t="s">
        <v>276</v>
      </c>
      <c r="AT498" s="217" t="s">
        <v>160</v>
      </c>
      <c r="AU498" s="217" t="s">
        <v>87</v>
      </c>
      <c r="AY498" s="18" t="s">
        <v>125</v>
      </c>
      <c r="BE498" s="218">
        <f>IF(N498="základní",J498,0)</f>
        <v>0</v>
      </c>
      <c r="BF498" s="218">
        <f>IF(N498="snížená",J498,0)</f>
        <v>0</v>
      </c>
      <c r="BG498" s="218">
        <f>IF(N498="zákl. přenesená",J498,0)</f>
        <v>0</v>
      </c>
      <c r="BH498" s="218">
        <f>IF(N498="sníž. přenesená",J498,0)</f>
        <v>0</v>
      </c>
      <c r="BI498" s="218">
        <f>IF(N498="nulová",J498,0)</f>
        <v>0</v>
      </c>
      <c r="BJ498" s="18" t="s">
        <v>85</v>
      </c>
      <c r="BK498" s="218">
        <f>ROUND(I498*H498,2)</f>
        <v>0</v>
      </c>
      <c r="BL498" s="18" t="s">
        <v>276</v>
      </c>
      <c r="BM498" s="217" t="s">
        <v>767</v>
      </c>
    </row>
    <row r="499" s="2" customFormat="1">
      <c r="A499" s="39"/>
      <c r="B499" s="40"/>
      <c r="C499" s="41"/>
      <c r="D499" s="247" t="s">
        <v>167</v>
      </c>
      <c r="E499" s="41"/>
      <c r="F499" s="248" t="s">
        <v>768</v>
      </c>
      <c r="G499" s="41"/>
      <c r="H499" s="41"/>
      <c r="I499" s="221"/>
      <c r="J499" s="41"/>
      <c r="K499" s="41"/>
      <c r="L499" s="45"/>
      <c r="M499" s="222"/>
      <c r="N499" s="223"/>
      <c r="O499" s="85"/>
      <c r="P499" s="85"/>
      <c r="Q499" s="85"/>
      <c r="R499" s="85"/>
      <c r="S499" s="85"/>
      <c r="T499" s="86"/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  <c r="AT499" s="18" t="s">
        <v>167</v>
      </c>
      <c r="AU499" s="18" t="s">
        <v>87</v>
      </c>
    </row>
    <row r="500" s="2" customFormat="1">
      <c r="A500" s="39"/>
      <c r="B500" s="40"/>
      <c r="C500" s="41"/>
      <c r="D500" s="219" t="s">
        <v>133</v>
      </c>
      <c r="E500" s="41"/>
      <c r="F500" s="220" t="s">
        <v>769</v>
      </c>
      <c r="G500" s="41"/>
      <c r="H500" s="41"/>
      <c r="I500" s="221"/>
      <c r="J500" s="41"/>
      <c r="K500" s="41"/>
      <c r="L500" s="45"/>
      <c r="M500" s="222"/>
      <c r="N500" s="223"/>
      <c r="O500" s="85"/>
      <c r="P500" s="85"/>
      <c r="Q500" s="85"/>
      <c r="R500" s="85"/>
      <c r="S500" s="85"/>
      <c r="T500" s="86"/>
      <c r="U500" s="39"/>
      <c r="V500" s="39"/>
      <c r="W500" s="39"/>
      <c r="X500" s="39"/>
      <c r="Y500" s="39"/>
      <c r="Z500" s="39"/>
      <c r="AA500" s="39"/>
      <c r="AB500" s="39"/>
      <c r="AC500" s="39"/>
      <c r="AD500" s="39"/>
      <c r="AE500" s="39"/>
      <c r="AT500" s="18" t="s">
        <v>133</v>
      </c>
      <c r="AU500" s="18" t="s">
        <v>87</v>
      </c>
    </row>
    <row r="501" s="13" customFormat="1">
      <c r="A501" s="13"/>
      <c r="B501" s="224"/>
      <c r="C501" s="225"/>
      <c r="D501" s="219" t="s">
        <v>135</v>
      </c>
      <c r="E501" s="226" t="s">
        <v>21</v>
      </c>
      <c r="F501" s="227" t="s">
        <v>770</v>
      </c>
      <c r="G501" s="225"/>
      <c r="H501" s="228">
        <v>148.5</v>
      </c>
      <c r="I501" s="229"/>
      <c r="J501" s="225"/>
      <c r="K501" s="225"/>
      <c r="L501" s="230"/>
      <c r="M501" s="231"/>
      <c r="N501" s="232"/>
      <c r="O501" s="232"/>
      <c r="P501" s="232"/>
      <c r="Q501" s="232"/>
      <c r="R501" s="232"/>
      <c r="S501" s="232"/>
      <c r="T501" s="23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34" t="s">
        <v>135</v>
      </c>
      <c r="AU501" s="234" t="s">
        <v>87</v>
      </c>
      <c r="AV501" s="13" t="s">
        <v>87</v>
      </c>
      <c r="AW501" s="13" t="s">
        <v>38</v>
      </c>
      <c r="AX501" s="13" t="s">
        <v>85</v>
      </c>
      <c r="AY501" s="234" t="s">
        <v>125</v>
      </c>
    </row>
    <row r="502" s="2" customFormat="1" ht="16.5" customHeight="1">
      <c r="A502" s="39"/>
      <c r="B502" s="40"/>
      <c r="C502" s="205" t="s">
        <v>771</v>
      </c>
      <c r="D502" s="205" t="s">
        <v>122</v>
      </c>
      <c r="E502" s="206" t="s">
        <v>772</v>
      </c>
      <c r="F502" s="207" t="s">
        <v>773</v>
      </c>
      <c r="G502" s="208" t="s">
        <v>248</v>
      </c>
      <c r="H502" s="209">
        <v>5.1980000000000004</v>
      </c>
      <c r="I502" s="210"/>
      <c r="J502" s="211">
        <f>ROUND(I502*H502,2)</f>
        <v>0</v>
      </c>
      <c r="K502" s="207" t="s">
        <v>164</v>
      </c>
      <c r="L502" s="212"/>
      <c r="M502" s="213" t="s">
        <v>21</v>
      </c>
      <c r="N502" s="214" t="s">
        <v>48</v>
      </c>
      <c r="O502" s="85"/>
      <c r="P502" s="215">
        <f>O502*H502</f>
        <v>0</v>
      </c>
      <c r="Q502" s="215">
        <v>1</v>
      </c>
      <c r="R502" s="215">
        <f>Q502*H502</f>
        <v>5.1980000000000004</v>
      </c>
      <c r="S502" s="215">
        <v>0</v>
      </c>
      <c r="T502" s="216">
        <f>S502*H502</f>
        <v>0</v>
      </c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R502" s="217" t="s">
        <v>380</v>
      </c>
      <c r="AT502" s="217" t="s">
        <v>122</v>
      </c>
      <c r="AU502" s="217" t="s">
        <v>87</v>
      </c>
      <c r="AY502" s="18" t="s">
        <v>125</v>
      </c>
      <c r="BE502" s="218">
        <f>IF(N502="základní",J502,0)</f>
        <v>0</v>
      </c>
      <c r="BF502" s="218">
        <f>IF(N502="snížená",J502,0)</f>
        <v>0</v>
      </c>
      <c r="BG502" s="218">
        <f>IF(N502="zákl. přenesená",J502,0)</f>
        <v>0</v>
      </c>
      <c r="BH502" s="218">
        <f>IF(N502="sníž. přenesená",J502,0)</f>
        <v>0</v>
      </c>
      <c r="BI502" s="218">
        <f>IF(N502="nulová",J502,0)</f>
        <v>0</v>
      </c>
      <c r="BJ502" s="18" t="s">
        <v>85</v>
      </c>
      <c r="BK502" s="218">
        <f>ROUND(I502*H502,2)</f>
        <v>0</v>
      </c>
      <c r="BL502" s="18" t="s">
        <v>276</v>
      </c>
      <c r="BM502" s="217" t="s">
        <v>774</v>
      </c>
    </row>
    <row r="503" s="13" customFormat="1">
      <c r="A503" s="13"/>
      <c r="B503" s="224"/>
      <c r="C503" s="225"/>
      <c r="D503" s="219" t="s">
        <v>135</v>
      </c>
      <c r="E503" s="225"/>
      <c r="F503" s="227" t="s">
        <v>775</v>
      </c>
      <c r="G503" s="225"/>
      <c r="H503" s="228">
        <v>5.1980000000000004</v>
      </c>
      <c r="I503" s="229"/>
      <c r="J503" s="225"/>
      <c r="K503" s="225"/>
      <c r="L503" s="230"/>
      <c r="M503" s="231"/>
      <c r="N503" s="232"/>
      <c r="O503" s="232"/>
      <c r="P503" s="232"/>
      <c r="Q503" s="232"/>
      <c r="R503" s="232"/>
      <c r="S503" s="232"/>
      <c r="T503" s="23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34" t="s">
        <v>135</v>
      </c>
      <c r="AU503" s="234" t="s">
        <v>87</v>
      </c>
      <c r="AV503" s="13" t="s">
        <v>87</v>
      </c>
      <c r="AW503" s="13" t="s">
        <v>4</v>
      </c>
      <c r="AX503" s="13" t="s">
        <v>85</v>
      </c>
      <c r="AY503" s="234" t="s">
        <v>125</v>
      </c>
    </row>
    <row r="504" s="2" customFormat="1" ht="16.5" customHeight="1">
      <c r="A504" s="39"/>
      <c r="B504" s="40"/>
      <c r="C504" s="238" t="s">
        <v>776</v>
      </c>
      <c r="D504" s="238" t="s">
        <v>160</v>
      </c>
      <c r="E504" s="239" t="s">
        <v>777</v>
      </c>
      <c r="F504" s="240" t="s">
        <v>778</v>
      </c>
      <c r="G504" s="241" t="s">
        <v>163</v>
      </c>
      <c r="H504" s="242">
        <v>148.5</v>
      </c>
      <c r="I504" s="243"/>
      <c r="J504" s="244">
        <f>ROUND(I504*H504,2)</f>
        <v>0</v>
      </c>
      <c r="K504" s="240" t="s">
        <v>164</v>
      </c>
      <c r="L504" s="45"/>
      <c r="M504" s="245" t="s">
        <v>21</v>
      </c>
      <c r="N504" s="246" t="s">
        <v>48</v>
      </c>
      <c r="O504" s="85"/>
      <c r="P504" s="215">
        <f>O504*H504</f>
        <v>0</v>
      </c>
      <c r="Q504" s="215">
        <v>0.00064999999999999997</v>
      </c>
      <c r="R504" s="215">
        <f>Q504*H504</f>
        <v>0.096525</v>
      </c>
      <c r="S504" s="215">
        <v>0</v>
      </c>
      <c r="T504" s="216">
        <f>S504*H504</f>
        <v>0</v>
      </c>
      <c r="U504" s="39"/>
      <c r="V504" s="39"/>
      <c r="W504" s="39"/>
      <c r="X504" s="39"/>
      <c r="Y504" s="39"/>
      <c r="Z504" s="39"/>
      <c r="AA504" s="39"/>
      <c r="AB504" s="39"/>
      <c r="AC504" s="39"/>
      <c r="AD504" s="39"/>
      <c r="AE504" s="39"/>
      <c r="AR504" s="217" t="s">
        <v>276</v>
      </c>
      <c r="AT504" s="217" t="s">
        <v>160</v>
      </c>
      <c r="AU504" s="217" t="s">
        <v>87</v>
      </c>
      <c r="AY504" s="18" t="s">
        <v>125</v>
      </c>
      <c r="BE504" s="218">
        <f>IF(N504="základní",J504,0)</f>
        <v>0</v>
      </c>
      <c r="BF504" s="218">
        <f>IF(N504="snížená",J504,0)</f>
        <v>0</v>
      </c>
      <c r="BG504" s="218">
        <f>IF(N504="zákl. přenesená",J504,0)</f>
        <v>0</v>
      </c>
      <c r="BH504" s="218">
        <f>IF(N504="sníž. přenesená",J504,0)</f>
        <v>0</v>
      </c>
      <c r="BI504" s="218">
        <f>IF(N504="nulová",J504,0)</f>
        <v>0</v>
      </c>
      <c r="BJ504" s="18" t="s">
        <v>85</v>
      </c>
      <c r="BK504" s="218">
        <f>ROUND(I504*H504,2)</f>
        <v>0</v>
      </c>
      <c r="BL504" s="18" t="s">
        <v>276</v>
      </c>
      <c r="BM504" s="217" t="s">
        <v>779</v>
      </c>
    </row>
    <row r="505" s="2" customFormat="1">
      <c r="A505" s="39"/>
      <c r="B505" s="40"/>
      <c r="C505" s="41"/>
      <c r="D505" s="247" t="s">
        <v>167</v>
      </c>
      <c r="E505" s="41"/>
      <c r="F505" s="248" t="s">
        <v>780</v>
      </c>
      <c r="G505" s="41"/>
      <c r="H505" s="41"/>
      <c r="I505" s="221"/>
      <c r="J505" s="41"/>
      <c r="K505" s="41"/>
      <c r="L505" s="45"/>
      <c r="M505" s="222"/>
      <c r="N505" s="223"/>
      <c r="O505" s="85"/>
      <c r="P505" s="85"/>
      <c r="Q505" s="85"/>
      <c r="R505" s="85"/>
      <c r="S505" s="85"/>
      <c r="T505" s="86"/>
      <c r="U505" s="39"/>
      <c r="V505" s="39"/>
      <c r="W505" s="39"/>
      <c r="X505" s="39"/>
      <c r="Y505" s="39"/>
      <c r="Z505" s="39"/>
      <c r="AA505" s="39"/>
      <c r="AB505" s="39"/>
      <c r="AC505" s="39"/>
      <c r="AD505" s="39"/>
      <c r="AE505" s="39"/>
      <c r="AT505" s="18" t="s">
        <v>167</v>
      </c>
      <c r="AU505" s="18" t="s">
        <v>87</v>
      </c>
    </row>
    <row r="506" s="2" customFormat="1">
      <c r="A506" s="39"/>
      <c r="B506" s="40"/>
      <c r="C506" s="41"/>
      <c r="D506" s="219" t="s">
        <v>133</v>
      </c>
      <c r="E506" s="41"/>
      <c r="F506" s="220" t="s">
        <v>769</v>
      </c>
      <c r="G506" s="41"/>
      <c r="H506" s="41"/>
      <c r="I506" s="221"/>
      <c r="J506" s="41"/>
      <c r="K506" s="41"/>
      <c r="L506" s="45"/>
      <c r="M506" s="222"/>
      <c r="N506" s="223"/>
      <c r="O506" s="85"/>
      <c r="P506" s="85"/>
      <c r="Q506" s="85"/>
      <c r="R506" s="85"/>
      <c r="S506" s="85"/>
      <c r="T506" s="86"/>
      <c r="U506" s="39"/>
      <c r="V506" s="39"/>
      <c r="W506" s="39"/>
      <c r="X506" s="39"/>
      <c r="Y506" s="39"/>
      <c r="Z506" s="39"/>
      <c r="AA506" s="39"/>
      <c r="AB506" s="39"/>
      <c r="AC506" s="39"/>
      <c r="AD506" s="39"/>
      <c r="AE506" s="39"/>
      <c r="AT506" s="18" t="s">
        <v>133</v>
      </c>
      <c r="AU506" s="18" t="s">
        <v>87</v>
      </c>
    </row>
    <row r="507" s="13" customFormat="1">
      <c r="A507" s="13"/>
      <c r="B507" s="224"/>
      <c r="C507" s="225"/>
      <c r="D507" s="219" t="s">
        <v>135</v>
      </c>
      <c r="E507" s="226" t="s">
        <v>21</v>
      </c>
      <c r="F507" s="227" t="s">
        <v>770</v>
      </c>
      <c r="G507" s="225"/>
      <c r="H507" s="228">
        <v>148.5</v>
      </c>
      <c r="I507" s="229"/>
      <c r="J507" s="225"/>
      <c r="K507" s="225"/>
      <c r="L507" s="230"/>
      <c r="M507" s="231"/>
      <c r="N507" s="232"/>
      <c r="O507" s="232"/>
      <c r="P507" s="232"/>
      <c r="Q507" s="232"/>
      <c r="R507" s="232"/>
      <c r="S507" s="232"/>
      <c r="T507" s="23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34" t="s">
        <v>135</v>
      </c>
      <c r="AU507" s="234" t="s">
        <v>87</v>
      </c>
      <c r="AV507" s="13" t="s">
        <v>87</v>
      </c>
      <c r="AW507" s="13" t="s">
        <v>38</v>
      </c>
      <c r="AX507" s="13" t="s">
        <v>85</v>
      </c>
      <c r="AY507" s="234" t="s">
        <v>125</v>
      </c>
    </row>
    <row r="508" s="2" customFormat="1" ht="16.5" customHeight="1">
      <c r="A508" s="39"/>
      <c r="B508" s="40"/>
      <c r="C508" s="238" t="s">
        <v>781</v>
      </c>
      <c r="D508" s="238" t="s">
        <v>160</v>
      </c>
      <c r="E508" s="239" t="s">
        <v>782</v>
      </c>
      <c r="F508" s="240" t="s">
        <v>783</v>
      </c>
      <c r="G508" s="241" t="s">
        <v>163</v>
      </c>
      <c r="H508" s="242">
        <v>148.5</v>
      </c>
      <c r="I508" s="243"/>
      <c r="J508" s="244">
        <f>ROUND(I508*H508,2)</f>
        <v>0</v>
      </c>
      <c r="K508" s="240" t="s">
        <v>164</v>
      </c>
      <c r="L508" s="45"/>
      <c r="M508" s="245" t="s">
        <v>21</v>
      </c>
      <c r="N508" s="246" t="s">
        <v>48</v>
      </c>
      <c r="O508" s="85"/>
      <c r="P508" s="215">
        <f>O508*H508</f>
        <v>0</v>
      </c>
      <c r="Q508" s="215">
        <v>0.00046000000000000001</v>
      </c>
      <c r="R508" s="215">
        <f>Q508*H508</f>
        <v>0.068309999999999996</v>
      </c>
      <c r="S508" s="215">
        <v>0</v>
      </c>
      <c r="T508" s="216">
        <f>S508*H508</f>
        <v>0</v>
      </c>
      <c r="U508" s="39"/>
      <c r="V508" s="39"/>
      <c r="W508" s="39"/>
      <c r="X508" s="39"/>
      <c r="Y508" s="39"/>
      <c r="Z508" s="39"/>
      <c r="AA508" s="39"/>
      <c r="AB508" s="39"/>
      <c r="AC508" s="39"/>
      <c r="AD508" s="39"/>
      <c r="AE508" s="39"/>
      <c r="AR508" s="217" t="s">
        <v>276</v>
      </c>
      <c r="AT508" s="217" t="s">
        <v>160</v>
      </c>
      <c r="AU508" s="217" t="s">
        <v>87</v>
      </c>
      <c r="AY508" s="18" t="s">
        <v>125</v>
      </c>
      <c r="BE508" s="218">
        <f>IF(N508="základní",J508,0)</f>
        <v>0</v>
      </c>
      <c r="BF508" s="218">
        <f>IF(N508="snížená",J508,0)</f>
        <v>0</v>
      </c>
      <c r="BG508" s="218">
        <f>IF(N508="zákl. přenesená",J508,0)</f>
        <v>0</v>
      </c>
      <c r="BH508" s="218">
        <f>IF(N508="sníž. přenesená",J508,0)</f>
        <v>0</v>
      </c>
      <c r="BI508" s="218">
        <f>IF(N508="nulová",J508,0)</f>
        <v>0</v>
      </c>
      <c r="BJ508" s="18" t="s">
        <v>85</v>
      </c>
      <c r="BK508" s="218">
        <f>ROUND(I508*H508,2)</f>
        <v>0</v>
      </c>
      <c r="BL508" s="18" t="s">
        <v>276</v>
      </c>
      <c r="BM508" s="217" t="s">
        <v>784</v>
      </c>
    </row>
    <row r="509" s="2" customFormat="1">
      <c r="A509" s="39"/>
      <c r="B509" s="40"/>
      <c r="C509" s="41"/>
      <c r="D509" s="247" t="s">
        <v>167</v>
      </c>
      <c r="E509" s="41"/>
      <c r="F509" s="248" t="s">
        <v>785</v>
      </c>
      <c r="G509" s="41"/>
      <c r="H509" s="41"/>
      <c r="I509" s="221"/>
      <c r="J509" s="41"/>
      <c r="K509" s="41"/>
      <c r="L509" s="45"/>
      <c r="M509" s="222"/>
      <c r="N509" s="223"/>
      <c r="O509" s="85"/>
      <c r="P509" s="85"/>
      <c r="Q509" s="85"/>
      <c r="R509" s="85"/>
      <c r="S509" s="85"/>
      <c r="T509" s="86"/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T509" s="18" t="s">
        <v>167</v>
      </c>
      <c r="AU509" s="18" t="s">
        <v>87</v>
      </c>
    </row>
    <row r="510" s="2" customFormat="1">
      <c r="A510" s="39"/>
      <c r="B510" s="40"/>
      <c r="C510" s="41"/>
      <c r="D510" s="219" t="s">
        <v>133</v>
      </c>
      <c r="E510" s="41"/>
      <c r="F510" s="220" t="s">
        <v>769</v>
      </c>
      <c r="G510" s="41"/>
      <c r="H510" s="41"/>
      <c r="I510" s="221"/>
      <c r="J510" s="41"/>
      <c r="K510" s="41"/>
      <c r="L510" s="45"/>
      <c r="M510" s="222"/>
      <c r="N510" s="223"/>
      <c r="O510" s="85"/>
      <c r="P510" s="85"/>
      <c r="Q510" s="85"/>
      <c r="R510" s="85"/>
      <c r="S510" s="85"/>
      <c r="T510" s="86"/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  <c r="AT510" s="18" t="s">
        <v>133</v>
      </c>
      <c r="AU510" s="18" t="s">
        <v>87</v>
      </c>
    </row>
    <row r="511" s="13" customFormat="1">
      <c r="A511" s="13"/>
      <c r="B511" s="224"/>
      <c r="C511" s="225"/>
      <c r="D511" s="219" t="s">
        <v>135</v>
      </c>
      <c r="E511" s="226" t="s">
        <v>21</v>
      </c>
      <c r="F511" s="227" t="s">
        <v>770</v>
      </c>
      <c r="G511" s="225"/>
      <c r="H511" s="228">
        <v>148.5</v>
      </c>
      <c r="I511" s="229"/>
      <c r="J511" s="225"/>
      <c r="K511" s="225"/>
      <c r="L511" s="230"/>
      <c r="M511" s="235"/>
      <c r="N511" s="236"/>
      <c r="O511" s="236"/>
      <c r="P511" s="236"/>
      <c r="Q511" s="236"/>
      <c r="R511" s="236"/>
      <c r="S511" s="236"/>
      <c r="T511" s="237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34" t="s">
        <v>135</v>
      </c>
      <c r="AU511" s="234" t="s">
        <v>87</v>
      </c>
      <c r="AV511" s="13" t="s">
        <v>87</v>
      </c>
      <c r="AW511" s="13" t="s">
        <v>38</v>
      </c>
      <c r="AX511" s="13" t="s">
        <v>85</v>
      </c>
      <c r="AY511" s="234" t="s">
        <v>125</v>
      </c>
    </row>
    <row r="512" s="2" customFormat="1" ht="6.96" customHeight="1">
      <c r="A512" s="39"/>
      <c r="B512" s="60"/>
      <c r="C512" s="61"/>
      <c r="D512" s="61"/>
      <c r="E512" s="61"/>
      <c r="F512" s="61"/>
      <c r="G512" s="61"/>
      <c r="H512" s="61"/>
      <c r="I512" s="61"/>
      <c r="J512" s="61"/>
      <c r="K512" s="61"/>
      <c r="L512" s="45"/>
      <c r="M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39"/>
      <c r="AA512" s="39"/>
      <c r="AB512" s="39"/>
      <c r="AC512" s="39"/>
      <c r="AD512" s="39"/>
      <c r="AE512" s="39"/>
    </row>
  </sheetData>
  <sheetProtection sheet="1" autoFilter="0" formatColumns="0" formatRows="0" objects="1" scenarios="1" spinCount="100000" saltValue="pTI7oMA2PqZoQ7FFuxccaYUEQ+NvKoIk1IVXCNvHV3rASyukfAtZ4xYb+I+/1g6H79HJG+7RHUZqJkEpnRqkBw==" hashValue="u1jGea6KAqy/xyBAUOJmSWmbjBzIE14wR2lXDxdJevzdKrnpVYU5Yv8gtcCevSIC1lIy2XU7kBTA95ZZtCl3MQ==" algorithmName="SHA-512" password="CC35"/>
  <autoFilter ref="C93:K511"/>
  <mergeCells count="9">
    <mergeCell ref="E7:H7"/>
    <mergeCell ref="E9:H9"/>
    <mergeCell ref="E18:H18"/>
    <mergeCell ref="E27:H27"/>
    <mergeCell ref="E48:H48"/>
    <mergeCell ref="E50:H50"/>
    <mergeCell ref="E84:H84"/>
    <mergeCell ref="E86:H86"/>
    <mergeCell ref="L2:V2"/>
  </mergeCells>
  <hyperlinks>
    <hyperlink ref="F98" r:id="rId1" display="https://podminky.urs.cz/item/CS_URS_2023_02/113107123"/>
    <hyperlink ref="F101" r:id="rId2" display="https://podminky.urs.cz/item/CS_URS_2023_02/113154121"/>
    <hyperlink ref="F104" r:id="rId3" display="https://podminky.urs.cz/item/CS_URS_2023_02/113154124"/>
    <hyperlink ref="F107" r:id="rId4" display="https://podminky.urs.cz/item/CS_URS_2023_02/121112003"/>
    <hyperlink ref="F110" r:id="rId5" display="https://podminky.urs.cz/item/CS_URS_2023_02/132212222"/>
    <hyperlink ref="F120" r:id="rId6" display="https://podminky.urs.cz/item/CS_URS_2023_02/151101101"/>
    <hyperlink ref="F125" r:id="rId7" display="https://podminky.urs.cz/item/CS_URS_2023_02/151101111"/>
    <hyperlink ref="F127" r:id="rId8" display="https://podminky.urs.cz/item/CS_URS_2023_02/151101301"/>
    <hyperlink ref="F132" r:id="rId9" display="https://podminky.urs.cz/item/CS_URS_2023_02/151101311"/>
    <hyperlink ref="F134" r:id="rId10" display="https://podminky.urs.cz/item/CS_URS_2023_02/162451106"/>
    <hyperlink ref="F137" r:id="rId11" display="https://podminky.urs.cz/item/CS_URS_2023_02/167151101"/>
    <hyperlink ref="F140" r:id="rId12" display="https://podminky.urs.cz/item/CS_URS_2023_02/174111101"/>
    <hyperlink ref="F159" r:id="rId13" display="https://podminky.urs.cz/item/CS_URS_2023_02/175111101"/>
    <hyperlink ref="F178" r:id="rId14" display="https://podminky.urs.cz/item/CS_URS_2023_02/181311103"/>
    <hyperlink ref="F181" r:id="rId15" display="https://podminky.urs.cz/item/CS_URS_2023_02/181411131"/>
    <hyperlink ref="F186" r:id="rId16" display="https://podminky.urs.cz/item/CS_URS_2023_02/181912112"/>
    <hyperlink ref="F204" r:id="rId17" display="https://podminky.urs.cz/item/CS_URS_2023_02/274211311"/>
    <hyperlink ref="F208" r:id="rId18" display="https://podminky.urs.cz/item/CS_URS_2023_02/274211393"/>
    <hyperlink ref="F211" r:id="rId19" display="https://podminky.urs.cz/item/CS_URS_2023_02/327211112"/>
    <hyperlink ref="F216" r:id="rId20" display="https://podminky.urs.cz/item/CS_URS_2023_02/451315115"/>
    <hyperlink ref="F222" r:id="rId21" display="https://podminky.urs.cz/item/CS_URS_2023_02/451317777"/>
    <hyperlink ref="F230" r:id="rId22" display="https://podminky.urs.cz/item/CS_URS_2023_02/451577777"/>
    <hyperlink ref="F236" r:id="rId23" display="https://podminky.urs.cz/item/CS_URS_2023_02/457541111"/>
    <hyperlink ref="F241" r:id="rId24" display="https://podminky.urs.cz/item/CS_URS_2023_02/457542111"/>
    <hyperlink ref="F244" r:id="rId25" display="https://podminky.urs.cz/item/CS_URS_2023_02/457572111"/>
    <hyperlink ref="F248" r:id="rId26" display="https://podminky.urs.cz/item/CS_URS_2023_02/564831111"/>
    <hyperlink ref="F251" r:id="rId27" display="https://podminky.urs.cz/item/CS_URS_2023_02/564871111"/>
    <hyperlink ref="F254" r:id="rId28" display="https://podminky.urs.cz/item/CS_URS_2023_02/573111111"/>
    <hyperlink ref="F257" r:id="rId29" display="https://podminky.urs.cz/item/CS_URS_2023_02/573211109"/>
    <hyperlink ref="F260" r:id="rId30" display="https://podminky.urs.cz/item/CS_URS_2023_02/577134121"/>
    <hyperlink ref="F263" r:id="rId31" display="https://podminky.urs.cz/item/CS_URS_2023_02/577165121"/>
    <hyperlink ref="F272" r:id="rId32" display="https://podminky.urs.cz/item/CS_URS_2023_02/599632111"/>
    <hyperlink ref="F277" r:id="rId33" display="https://podminky.urs.cz/item/CS_URS_2023_02/871228111"/>
    <hyperlink ref="F297" r:id="rId34" display="https://podminky.urs.cz/item/CS_URS_2023_02/877270310"/>
    <hyperlink ref="F305" r:id="rId35" display="https://podminky.urs.cz/item/CS_URS_2023_02/877270330"/>
    <hyperlink ref="F313" r:id="rId36" display="https://podminky.urs.cz/item/CS_URS_2023_02/877350330"/>
    <hyperlink ref="F321" r:id="rId37" display="https://podminky.urs.cz/item/CS_URS_2023_02/877360310"/>
    <hyperlink ref="F327" r:id="rId38" display="https://podminky.urs.cz/item/CS_URS_2023_02/877360330"/>
    <hyperlink ref="F335" r:id="rId39" display="https://podminky.urs.cz/item/CS_URS_2023_02/894812231"/>
    <hyperlink ref="F341" r:id="rId40" display="https://podminky.urs.cz/item/CS_URS_2023_02/894812232"/>
    <hyperlink ref="F346" r:id="rId41" display="https://podminky.urs.cz/item/CS_URS_2023_02/894812249"/>
    <hyperlink ref="F354" r:id="rId42" display="https://podminky.urs.cz/item/CS_URS_2023_02/894812241"/>
    <hyperlink ref="F362" r:id="rId43" display="https://podminky.urs.cz/item/CS_URS_2023_02/899722114"/>
    <hyperlink ref="F367" r:id="rId44" display="https://podminky.urs.cz/item/CS_URS_2023_02/899911112"/>
    <hyperlink ref="F401" r:id="rId45" display="https://podminky.urs.cz/item/CS_URS_2023_02/912111113"/>
    <hyperlink ref="F405" r:id="rId46" display="https://podminky.urs.cz/item/CS_URS_2023_02/916131213"/>
    <hyperlink ref="F411" r:id="rId47" display="https://podminky.urs.cz/item/CS_URS_2023_02/916241213"/>
    <hyperlink ref="F423" r:id="rId48" display="https://podminky.urs.cz/item/CS_URS_2023_02/919112213"/>
    <hyperlink ref="F428" r:id="rId49" display="https://podminky.urs.cz/item/CS_URS_2023_02/919112233"/>
    <hyperlink ref="F431" r:id="rId50" display="https://podminky.urs.cz/item/CS_URS_2023_02/919122112"/>
    <hyperlink ref="F436" r:id="rId51" display="https://podminky.urs.cz/item/CS_URS_2023_02/919122132"/>
    <hyperlink ref="F446" r:id="rId52" display="https://podminky.urs.cz/item/CS_URS_2023_02/919735113"/>
    <hyperlink ref="F449" r:id="rId53" display="https://podminky.urs.cz/item/CS_URS_2023_02/935113111"/>
    <hyperlink ref="F454" r:id="rId54" display="https://podminky.urs.cz/item/CS_URS_2023_02/935923216"/>
    <hyperlink ref="F459" r:id="rId55" display="https://podminky.urs.cz/item/CS_URS_2023_02/966006252"/>
    <hyperlink ref="F472" r:id="rId56" display="https://podminky.urs.cz/item/CS_URS_2023_02/998332011"/>
    <hyperlink ref="F476" r:id="rId57" display="https://podminky.urs.cz/item/CS_URS_2023_02/721242106"/>
    <hyperlink ref="F482" r:id="rId58" display="https://podminky.urs.cz/item/CS_URS_2023_02/998721101"/>
    <hyperlink ref="F485" r:id="rId59" display="https://podminky.urs.cz/item/CS_URS_2023_02/764001901"/>
    <hyperlink ref="F492" r:id="rId60" display="https://podminky.urs.cz/item/CS_URS_2023_02/998764101"/>
    <hyperlink ref="F495" r:id="rId61" display="https://podminky.urs.cz/item/CS_URS_2023_02/783301311"/>
    <hyperlink ref="F499" r:id="rId62" display="https://podminky.urs.cz/item/CS_URS_2023_02/789221112"/>
    <hyperlink ref="F505" r:id="rId63" display="https://podminky.urs.cz/item/CS_URS_2023_02/789325311"/>
    <hyperlink ref="F509" r:id="rId64" display="https://podminky.urs.cz/item/CS_URS_2023_02/78932532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5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93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87</v>
      </c>
    </row>
    <row r="4" s="1" customFormat="1" ht="24.96" customHeight="1">
      <c r="B4" s="21"/>
      <c r="D4" s="131" t="s">
        <v>100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Jílovský potok ř.km 0,810 - 1,015 v Děčíně, úprava - Bezručova ulice (pouze město)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101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786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21</v>
      </c>
      <c r="G11" s="39"/>
      <c r="H11" s="39"/>
      <c r="I11" s="133" t="s">
        <v>20</v>
      </c>
      <c r="J11" s="137" t="s">
        <v>21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22</v>
      </c>
      <c r="E12" s="39"/>
      <c r="F12" s="137" t="s">
        <v>23</v>
      </c>
      <c r="G12" s="39"/>
      <c r="H12" s="39"/>
      <c r="I12" s="133" t="s">
        <v>24</v>
      </c>
      <c r="J12" s="138" t="str">
        <f>'Rekapitulace stavby'!AN8</f>
        <v>30. 9. 2023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26</v>
      </c>
      <c r="E14" s="39"/>
      <c r="F14" s="39"/>
      <c r="G14" s="39"/>
      <c r="H14" s="39"/>
      <c r="I14" s="133" t="s">
        <v>27</v>
      </c>
      <c r="J14" s="137" t="str">
        <f>IF('Rekapitulace stavby'!AN10="","",'Rekapitulace stavby'!AN10)</f>
        <v>70889988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tr">
        <f>IF('Rekapitulace stavby'!E11="","",'Rekapitulace stavby'!E11)</f>
        <v>Povodí Ohře, státní podnik</v>
      </c>
      <c r="F15" s="39"/>
      <c r="G15" s="39"/>
      <c r="H15" s="39"/>
      <c r="I15" s="133" t="s">
        <v>30</v>
      </c>
      <c r="J15" s="137" t="str">
        <f>IF('Rekapitulace stavby'!AN11="","",'Rekapitulace stavby'!AN11)</f>
        <v>CZ70889988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32</v>
      </c>
      <c r="E17" s="39"/>
      <c r="F17" s="39"/>
      <c r="G17" s="39"/>
      <c r="H17" s="39"/>
      <c r="I17" s="133" t="s">
        <v>27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30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34</v>
      </c>
      <c r="E20" s="39"/>
      <c r="F20" s="39"/>
      <c r="G20" s="39"/>
      <c r="H20" s="39"/>
      <c r="I20" s="133" t="s">
        <v>27</v>
      </c>
      <c r="J20" s="137" t="str">
        <f>IF('Rekapitulace stavby'!AN16="","",'Rekapitulace stavby'!AN16)</f>
        <v>272 21 253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tr">
        <f>IF('Rekapitulace stavby'!E17="","",'Rekapitulace stavby'!E17)</f>
        <v>HG Partner s.r.o.</v>
      </c>
      <c r="F21" s="39"/>
      <c r="G21" s="39"/>
      <c r="H21" s="39"/>
      <c r="I21" s="133" t="s">
        <v>30</v>
      </c>
      <c r="J21" s="137" t="str">
        <f>IF('Rekapitulace stavby'!AN17="","",'Rekapitulace stavby'!AN17)</f>
        <v>CZ272 21 253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39</v>
      </c>
      <c r="E23" s="39"/>
      <c r="F23" s="39"/>
      <c r="G23" s="39"/>
      <c r="H23" s="39"/>
      <c r="I23" s="133" t="s">
        <v>27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30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41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21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43</v>
      </c>
      <c r="E30" s="39"/>
      <c r="F30" s="39"/>
      <c r="G30" s="39"/>
      <c r="H30" s="39"/>
      <c r="I30" s="39"/>
      <c r="J30" s="145">
        <f>ROUND(J91,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45</v>
      </c>
      <c r="G32" s="39"/>
      <c r="H32" s="39"/>
      <c r="I32" s="146" t="s">
        <v>44</v>
      </c>
      <c r="J32" s="146" t="s">
        <v>46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47</v>
      </c>
      <c r="E33" s="133" t="s">
        <v>48</v>
      </c>
      <c r="F33" s="148">
        <f>ROUND((SUM(BE91:BE484)),  2)</f>
        <v>0</v>
      </c>
      <c r="G33" s="39"/>
      <c r="H33" s="39"/>
      <c r="I33" s="149">
        <v>0.20999999999999999</v>
      </c>
      <c r="J33" s="148">
        <f>ROUND(((SUM(BE91:BE484))*I33),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49</v>
      </c>
      <c r="F34" s="148">
        <f>ROUND((SUM(BF91:BF484)),  2)</f>
        <v>0</v>
      </c>
      <c r="G34" s="39"/>
      <c r="H34" s="39"/>
      <c r="I34" s="149">
        <v>0.14999999999999999</v>
      </c>
      <c r="J34" s="148">
        <f>ROUND(((SUM(BF91:BF484))*I34),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50</v>
      </c>
      <c r="F35" s="148">
        <f>ROUND((SUM(BG91:BG484)),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51</v>
      </c>
      <c r="F36" s="148">
        <f>ROUND((SUM(BH91:BH484)),  2)</f>
        <v>0</v>
      </c>
      <c r="G36" s="39"/>
      <c r="H36" s="39"/>
      <c r="I36" s="149">
        <v>0.14999999999999999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52</v>
      </c>
      <c r="F37" s="148">
        <f>ROUND((SUM(BI91:BI484)),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53</v>
      </c>
      <c r="E39" s="152"/>
      <c r="F39" s="152"/>
      <c r="G39" s="153" t="s">
        <v>54</v>
      </c>
      <c r="H39" s="154" t="s">
        <v>55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103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Jílovský potok ř.km 0,810 - 1,015 v Děčíně, úprava - Bezručova ulice (pouze město)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101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10.2.b - Obnova povrchů - povrchy LB, Bezručova - Ruská - město (oprava)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22</v>
      </c>
      <c r="D52" s="41"/>
      <c r="E52" s="41"/>
      <c r="F52" s="28" t="str">
        <f>F12</f>
        <v>Děčín</v>
      </c>
      <c r="G52" s="41"/>
      <c r="H52" s="41"/>
      <c r="I52" s="33" t="s">
        <v>24</v>
      </c>
      <c r="J52" s="73" t="str">
        <f>IF(J12="","",J12)</f>
        <v>30. 9. 2023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26</v>
      </c>
      <c r="D54" s="41"/>
      <c r="E54" s="41"/>
      <c r="F54" s="28" t="str">
        <f>E15</f>
        <v>Povodí Ohře, státní podnik</v>
      </c>
      <c r="G54" s="41"/>
      <c r="H54" s="41"/>
      <c r="I54" s="33" t="s">
        <v>34</v>
      </c>
      <c r="J54" s="37" t="str">
        <f>E21</f>
        <v>HG Partner s.r.o.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32</v>
      </c>
      <c r="D55" s="41"/>
      <c r="E55" s="41"/>
      <c r="F55" s="28" t="str">
        <f>IF(E18="","",E18)</f>
        <v>Vyplň údaj</v>
      </c>
      <c r="G55" s="41"/>
      <c r="H55" s="41"/>
      <c r="I55" s="33" t="s">
        <v>39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104</v>
      </c>
      <c r="D57" s="163"/>
      <c r="E57" s="163"/>
      <c r="F57" s="163"/>
      <c r="G57" s="163"/>
      <c r="H57" s="163"/>
      <c r="I57" s="163"/>
      <c r="J57" s="164" t="s">
        <v>105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75</v>
      </c>
      <c r="D59" s="41"/>
      <c r="E59" s="41"/>
      <c r="F59" s="41"/>
      <c r="G59" s="41"/>
      <c r="H59" s="41"/>
      <c r="I59" s="41"/>
      <c r="J59" s="103">
        <f>J91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106</v>
      </c>
    </row>
    <row r="60" s="9" customFormat="1" ht="24.96" customHeight="1">
      <c r="A60" s="9"/>
      <c r="B60" s="166"/>
      <c r="C60" s="167"/>
      <c r="D60" s="168" t="s">
        <v>142</v>
      </c>
      <c r="E60" s="169"/>
      <c r="F60" s="169"/>
      <c r="G60" s="169"/>
      <c r="H60" s="169"/>
      <c r="I60" s="169"/>
      <c r="J60" s="170">
        <f>J92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143</v>
      </c>
      <c r="E61" s="175"/>
      <c r="F61" s="175"/>
      <c r="G61" s="175"/>
      <c r="H61" s="175"/>
      <c r="I61" s="175"/>
      <c r="J61" s="176">
        <f>J93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146</v>
      </c>
      <c r="E62" s="175"/>
      <c r="F62" s="175"/>
      <c r="G62" s="175"/>
      <c r="H62" s="175"/>
      <c r="I62" s="175"/>
      <c r="J62" s="176">
        <f>J212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147</v>
      </c>
      <c r="E63" s="175"/>
      <c r="F63" s="175"/>
      <c r="G63" s="175"/>
      <c r="H63" s="175"/>
      <c r="I63" s="175"/>
      <c r="J63" s="176">
        <f>J246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148</v>
      </c>
      <c r="E64" s="175"/>
      <c r="F64" s="175"/>
      <c r="G64" s="175"/>
      <c r="H64" s="175"/>
      <c r="I64" s="175"/>
      <c r="J64" s="176">
        <f>J288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2"/>
      <c r="C65" s="173"/>
      <c r="D65" s="174" t="s">
        <v>149</v>
      </c>
      <c r="E65" s="175"/>
      <c r="F65" s="175"/>
      <c r="G65" s="175"/>
      <c r="H65" s="175"/>
      <c r="I65" s="175"/>
      <c r="J65" s="176">
        <f>J409</f>
        <v>0</v>
      </c>
      <c r="K65" s="173"/>
      <c r="L65" s="17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2"/>
      <c r="C66" s="173"/>
      <c r="D66" s="174" t="s">
        <v>150</v>
      </c>
      <c r="E66" s="175"/>
      <c r="F66" s="175"/>
      <c r="G66" s="175"/>
      <c r="H66" s="175"/>
      <c r="I66" s="175"/>
      <c r="J66" s="176">
        <f>J448</f>
        <v>0</v>
      </c>
      <c r="K66" s="173"/>
      <c r="L66" s="17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2"/>
      <c r="C67" s="173"/>
      <c r="D67" s="174" t="s">
        <v>151</v>
      </c>
      <c r="E67" s="175"/>
      <c r="F67" s="175"/>
      <c r="G67" s="175"/>
      <c r="H67" s="175"/>
      <c r="I67" s="175"/>
      <c r="J67" s="176">
        <f>J455</f>
        <v>0</v>
      </c>
      <c r="K67" s="173"/>
      <c r="L67" s="17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66"/>
      <c r="C68" s="167"/>
      <c r="D68" s="168" t="s">
        <v>152</v>
      </c>
      <c r="E68" s="169"/>
      <c r="F68" s="169"/>
      <c r="G68" s="169"/>
      <c r="H68" s="169"/>
      <c r="I68" s="169"/>
      <c r="J68" s="170">
        <f>J458</f>
        <v>0</v>
      </c>
      <c r="K68" s="167"/>
      <c r="L68" s="171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72"/>
      <c r="C69" s="173"/>
      <c r="D69" s="174" t="s">
        <v>153</v>
      </c>
      <c r="E69" s="175"/>
      <c r="F69" s="175"/>
      <c r="G69" s="175"/>
      <c r="H69" s="175"/>
      <c r="I69" s="175"/>
      <c r="J69" s="176">
        <f>J459</f>
        <v>0</v>
      </c>
      <c r="K69" s="173"/>
      <c r="L69" s="17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2"/>
      <c r="C70" s="173"/>
      <c r="D70" s="174" t="s">
        <v>154</v>
      </c>
      <c r="E70" s="175"/>
      <c r="F70" s="175"/>
      <c r="G70" s="175"/>
      <c r="H70" s="175"/>
      <c r="I70" s="175"/>
      <c r="J70" s="176">
        <f>J469</f>
        <v>0</v>
      </c>
      <c r="K70" s="173"/>
      <c r="L70" s="17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2"/>
      <c r="C71" s="173"/>
      <c r="D71" s="174" t="s">
        <v>787</v>
      </c>
      <c r="E71" s="175"/>
      <c r="F71" s="175"/>
      <c r="G71" s="175"/>
      <c r="H71" s="175"/>
      <c r="I71" s="175"/>
      <c r="J71" s="176">
        <f>J480</f>
        <v>0</v>
      </c>
      <c r="K71" s="173"/>
      <c r="L71" s="17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60"/>
      <c r="C73" s="61"/>
      <c r="D73" s="61"/>
      <c r="E73" s="61"/>
      <c r="F73" s="61"/>
      <c r="G73" s="61"/>
      <c r="H73" s="61"/>
      <c r="I73" s="61"/>
      <c r="J73" s="61"/>
      <c r="K73" s="6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7" s="2" customFormat="1" ht="6.96" customHeight="1">
      <c r="A77" s="39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24.96" customHeight="1">
      <c r="A78" s="39"/>
      <c r="B78" s="40"/>
      <c r="C78" s="24" t="s">
        <v>109</v>
      </c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16</v>
      </c>
      <c r="D80" s="41"/>
      <c r="E80" s="41"/>
      <c r="F80" s="41"/>
      <c r="G80" s="41"/>
      <c r="H80" s="41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6.5" customHeight="1">
      <c r="A81" s="39"/>
      <c r="B81" s="40"/>
      <c r="C81" s="41"/>
      <c r="D81" s="41"/>
      <c r="E81" s="161" t="str">
        <f>E7</f>
        <v>Jílovský potok ř.km 0,810 - 1,015 v Děčíně, úprava - Bezručova ulice (pouze město)</v>
      </c>
      <c r="F81" s="33"/>
      <c r="G81" s="33"/>
      <c r="H81" s="33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101</v>
      </c>
      <c r="D82" s="41"/>
      <c r="E82" s="41"/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6.5" customHeight="1">
      <c r="A83" s="39"/>
      <c r="B83" s="40"/>
      <c r="C83" s="41"/>
      <c r="D83" s="41"/>
      <c r="E83" s="70" t="str">
        <f>E9</f>
        <v>SO 10.2.b - Obnova povrchů - povrchy LB, Bezručova - Ruská - město (oprava)</v>
      </c>
      <c r="F83" s="41"/>
      <c r="G83" s="41"/>
      <c r="H83" s="41"/>
      <c r="I83" s="41"/>
      <c r="J83" s="41"/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2" customHeight="1">
      <c r="A85" s="39"/>
      <c r="B85" s="40"/>
      <c r="C85" s="33" t="s">
        <v>22</v>
      </c>
      <c r="D85" s="41"/>
      <c r="E85" s="41"/>
      <c r="F85" s="28" t="str">
        <f>F12</f>
        <v>Děčín</v>
      </c>
      <c r="G85" s="41"/>
      <c r="H85" s="41"/>
      <c r="I85" s="33" t="s">
        <v>24</v>
      </c>
      <c r="J85" s="73" t="str">
        <f>IF(J12="","",J12)</f>
        <v>30. 9. 2023</v>
      </c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3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5.15" customHeight="1">
      <c r="A87" s="39"/>
      <c r="B87" s="40"/>
      <c r="C87" s="33" t="s">
        <v>26</v>
      </c>
      <c r="D87" s="41"/>
      <c r="E87" s="41"/>
      <c r="F87" s="28" t="str">
        <f>E15</f>
        <v>Povodí Ohře, státní podnik</v>
      </c>
      <c r="G87" s="41"/>
      <c r="H87" s="41"/>
      <c r="I87" s="33" t="s">
        <v>34</v>
      </c>
      <c r="J87" s="37" t="str">
        <f>E21</f>
        <v>HG Partner s.r.o.</v>
      </c>
      <c r="K87" s="41"/>
      <c r="L87" s="13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5.15" customHeight="1">
      <c r="A88" s="39"/>
      <c r="B88" s="40"/>
      <c r="C88" s="33" t="s">
        <v>32</v>
      </c>
      <c r="D88" s="41"/>
      <c r="E88" s="41"/>
      <c r="F88" s="28" t="str">
        <f>IF(E18="","",E18)</f>
        <v>Vyplň údaj</v>
      </c>
      <c r="G88" s="41"/>
      <c r="H88" s="41"/>
      <c r="I88" s="33" t="s">
        <v>39</v>
      </c>
      <c r="J88" s="37" t="str">
        <f>E24</f>
        <v xml:space="preserve"> </v>
      </c>
      <c r="K88" s="41"/>
      <c r="L88" s="13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0.32" customHeight="1">
      <c r="A89" s="39"/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13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11" customFormat="1" ht="29.28" customHeight="1">
      <c r="A90" s="178"/>
      <c r="B90" s="179"/>
      <c r="C90" s="180" t="s">
        <v>110</v>
      </c>
      <c r="D90" s="181" t="s">
        <v>62</v>
      </c>
      <c r="E90" s="181" t="s">
        <v>58</v>
      </c>
      <c r="F90" s="181" t="s">
        <v>59</v>
      </c>
      <c r="G90" s="181" t="s">
        <v>111</v>
      </c>
      <c r="H90" s="181" t="s">
        <v>112</v>
      </c>
      <c r="I90" s="181" t="s">
        <v>113</v>
      </c>
      <c r="J90" s="181" t="s">
        <v>105</v>
      </c>
      <c r="K90" s="182" t="s">
        <v>114</v>
      </c>
      <c r="L90" s="183"/>
      <c r="M90" s="93" t="s">
        <v>21</v>
      </c>
      <c r="N90" s="94" t="s">
        <v>47</v>
      </c>
      <c r="O90" s="94" t="s">
        <v>115</v>
      </c>
      <c r="P90" s="94" t="s">
        <v>116</v>
      </c>
      <c r="Q90" s="94" t="s">
        <v>117</v>
      </c>
      <c r="R90" s="94" t="s">
        <v>118</v>
      </c>
      <c r="S90" s="94" t="s">
        <v>119</v>
      </c>
      <c r="T90" s="95" t="s">
        <v>120</v>
      </c>
      <c r="U90" s="178"/>
      <c r="V90" s="178"/>
      <c r="W90" s="178"/>
      <c r="X90" s="178"/>
      <c r="Y90" s="178"/>
      <c r="Z90" s="178"/>
      <c r="AA90" s="178"/>
      <c r="AB90" s="178"/>
      <c r="AC90" s="178"/>
      <c r="AD90" s="178"/>
      <c r="AE90" s="178"/>
    </row>
    <row r="91" s="2" customFormat="1" ht="22.8" customHeight="1">
      <c r="A91" s="39"/>
      <c r="B91" s="40"/>
      <c r="C91" s="100" t="s">
        <v>121</v>
      </c>
      <c r="D91" s="41"/>
      <c r="E91" s="41"/>
      <c r="F91" s="41"/>
      <c r="G91" s="41"/>
      <c r="H91" s="41"/>
      <c r="I91" s="41"/>
      <c r="J91" s="184">
        <f>BK91</f>
        <v>0</v>
      </c>
      <c r="K91" s="41"/>
      <c r="L91" s="45"/>
      <c r="M91" s="96"/>
      <c r="N91" s="185"/>
      <c r="O91" s="97"/>
      <c r="P91" s="186">
        <f>P92+P458</f>
        <v>0</v>
      </c>
      <c r="Q91" s="97"/>
      <c r="R91" s="186">
        <f>R92+R458</f>
        <v>179.39388427999995</v>
      </c>
      <c r="S91" s="97"/>
      <c r="T91" s="187">
        <f>T92+T458</f>
        <v>285.60250000000002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76</v>
      </c>
      <c r="AU91" s="18" t="s">
        <v>106</v>
      </c>
      <c r="BK91" s="188">
        <f>BK92+BK458</f>
        <v>0</v>
      </c>
    </row>
    <row r="92" s="12" customFormat="1" ht="25.92" customHeight="1">
      <c r="A92" s="12"/>
      <c r="B92" s="189"/>
      <c r="C92" s="190"/>
      <c r="D92" s="191" t="s">
        <v>76</v>
      </c>
      <c r="E92" s="192" t="s">
        <v>157</v>
      </c>
      <c r="F92" s="192" t="s">
        <v>158</v>
      </c>
      <c r="G92" s="190"/>
      <c r="H92" s="190"/>
      <c r="I92" s="193"/>
      <c r="J92" s="194">
        <f>BK92</f>
        <v>0</v>
      </c>
      <c r="K92" s="190"/>
      <c r="L92" s="195"/>
      <c r="M92" s="196"/>
      <c r="N92" s="197"/>
      <c r="O92" s="197"/>
      <c r="P92" s="198">
        <f>P93+P212+P246+P288+P409+P448+P455</f>
        <v>0</v>
      </c>
      <c r="Q92" s="197"/>
      <c r="R92" s="198">
        <f>R93+R212+R246+R288+R409+R448+R455</f>
        <v>171.32156427999996</v>
      </c>
      <c r="S92" s="197"/>
      <c r="T92" s="199">
        <f>T93+T212+T246+T288+T409+T448+T455</f>
        <v>285.60250000000002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0" t="s">
        <v>85</v>
      </c>
      <c r="AT92" s="201" t="s">
        <v>76</v>
      </c>
      <c r="AU92" s="201" t="s">
        <v>77</v>
      </c>
      <c r="AY92" s="200" t="s">
        <v>125</v>
      </c>
      <c r="BK92" s="202">
        <f>BK93+BK212+BK246+BK288+BK409+BK448+BK455</f>
        <v>0</v>
      </c>
    </row>
    <row r="93" s="12" customFormat="1" ht="22.8" customHeight="1">
      <c r="A93" s="12"/>
      <c r="B93" s="189"/>
      <c r="C93" s="190"/>
      <c r="D93" s="191" t="s">
        <v>76</v>
      </c>
      <c r="E93" s="203" t="s">
        <v>85</v>
      </c>
      <c r="F93" s="203" t="s">
        <v>159</v>
      </c>
      <c r="G93" s="190"/>
      <c r="H93" s="190"/>
      <c r="I93" s="193"/>
      <c r="J93" s="204">
        <f>BK93</f>
        <v>0</v>
      </c>
      <c r="K93" s="190"/>
      <c r="L93" s="195"/>
      <c r="M93" s="196"/>
      <c r="N93" s="197"/>
      <c r="O93" s="197"/>
      <c r="P93" s="198">
        <f>SUM(P94:P211)</f>
        <v>0</v>
      </c>
      <c r="Q93" s="197"/>
      <c r="R93" s="198">
        <f>SUM(R94:R211)</f>
        <v>140.71326640000001</v>
      </c>
      <c r="S93" s="197"/>
      <c r="T93" s="199">
        <f>SUM(T94:T211)</f>
        <v>285.60250000000002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0" t="s">
        <v>85</v>
      </c>
      <c r="AT93" s="201" t="s">
        <v>76</v>
      </c>
      <c r="AU93" s="201" t="s">
        <v>85</v>
      </c>
      <c r="AY93" s="200" t="s">
        <v>125</v>
      </c>
      <c r="BK93" s="202">
        <f>SUM(BK94:BK211)</f>
        <v>0</v>
      </c>
    </row>
    <row r="94" s="2" customFormat="1" ht="33" customHeight="1">
      <c r="A94" s="39"/>
      <c r="B94" s="40"/>
      <c r="C94" s="238" t="s">
        <v>85</v>
      </c>
      <c r="D94" s="238" t="s">
        <v>160</v>
      </c>
      <c r="E94" s="239" t="s">
        <v>161</v>
      </c>
      <c r="F94" s="240" t="s">
        <v>162</v>
      </c>
      <c r="G94" s="241" t="s">
        <v>163</v>
      </c>
      <c r="H94" s="242">
        <v>386</v>
      </c>
      <c r="I94" s="243"/>
      <c r="J94" s="244">
        <f>ROUND(I94*H94,2)</f>
        <v>0</v>
      </c>
      <c r="K94" s="240" t="s">
        <v>164</v>
      </c>
      <c r="L94" s="45"/>
      <c r="M94" s="245" t="s">
        <v>21</v>
      </c>
      <c r="N94" s="246" t="s">
        <v>48</v>
      </c>
      <c r="O94" s="85"/>
      <c r="P94" s="215">
        <f>O94*H94</f>
        <v>0</v>
      </c>
      <c r="Q94" s="215">
        <v>0</v>
      </c>
      <c r="R94" s="215">
        <f>Q94*H94</f>
        <v>0</v>
      </c>
      <c r="S94" s="215">
        <v>0.44</v>
      </c>
      <c r="T94" s="216">
        <f>S94*H94</f>
        <v>169.84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17" t="s">
        <v>165</v>
      </c>
      <c r="AT94" s="217" t="s">
        <v>160</v>
      </c>
      <c r="AU94" s="217" t="s">
        <v>87</v>
      </c>
      <c r="AY94" s="18" t="s">
        <v>125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8" t="s">
        <v>85</v>
      </c>
      <c r="BK94" s="218">
        <f>ROUND(I94*H94,2)</f>
        <v>0</v>
      </c>
      <c r="BL94" s="18" t="s">
        <v>165</v>
      </c>
      <c r="BM94" s="217" t="s">
        <v>788</v>
      </c>
    </row>
    <row r="95" s="2" customFormat="1">
      <c r="A95" s="39"/>
      <c r="B95" s="40"/>
      <c r="C95" s="41"/>
      <c r="D95" s="247" t="s">
        <v>167</v>
      </c>
      <c r="E95" s="41"/>
      <c r="F95" s="248" t="s">
        <v>168</v>
      </c>
      <c r="G95" s="41"/>
      <c r="H95" s="41"/>
      <c r="I95" s="221"/>
      <c r="J95" s="41"/>
      <c r="K95" s="41"/>
      <c r="L95" s="45"/>
      <c r="M95" s="222"/>
      <c r="N95" s="223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167</v>
      </c>
      <c r="AU95" s="18" t="s">
        <v>87</v>
      </c>
    </row>
    <row r="96" s="13" customFormat="1">
      <c r="A96" s="13"/>
      <c r="B96" s="224"/>
      <c r="C96" s="225"/>
      <c r="D96" s="219" t="s">
        <v>135</v>
      </c>
      <c r="E96" s="226" t="s">
        <v>21</v>
      </c>
      <c r="F96" s="227" t="s">
        <v>789</v>
      </c>
      <c r="G96" s="225"/>
      <c r="H96" s="228">
        <v>386</v>
      </c>
      <c r="I96" s="229"/>
      <c r="J96" s="225"/>
      <c r="K96" s="225"/>
      <c r="L96" s="230"/>
      <c r="M96" s="231"/>
      <c r="N96" s="232"/>
      <c r="O96" s="232"/>
      <c r="P96" s="232"/>
      <c r="Q96" s="232"/>
      <c r="R96" s="232"/>
      <c r="S96" s="232"/>
      <c r="T96" s="23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4" t="s">
        <v>135</v>
      </c>
      <c r="AU96" s="234" t="s">
        <v>87</v>
      </c>
      <c r="AV96" s="13" t="s">
        <v>87</v>
      </c>
      <c r="AW96" s="13" t="s">
        <v>38</v>
      </c>
      <c r="AX96" s="13" t="s">
        <v>85</v>
      </c>
      <c r="AY96" s="234" t="s">
        <v>125</v>
      </c>
    </row>
    <row r="97" s="2" customFormat="1" ht="24.15" customHeight="1">
      <c r="A97" s="39"/>
      <c r="B97" s="40"/>
      <c r="C97" s="238" t="s">
        <v>87</v>
      </c>
      <c r="D97" s="238" t="s">
        <v>160</v>
      </c>
      <c r="E97" s="239" t="s">
        <v>170</v>
      </c>
      <c r="F97" s="240" t="s">
        <v>171</v>
      </c>
      <c r="G97" s="241" t="s">
        <v>163</v>
      </c>
      <c r="H97" s="242">
        <v>386</v>
      </c>
      <c r="I97" s="243"/>
      <c r="J97" s="244">
        <f>ROUND(I97*H97,2)</f>
        <v>0</v>
      </c>
      <c r="K97" s="240" t="s">
        <v>164</v>
      </c>
      <c r="L97" s="45"/>
      <c r="M97" s="245" t="s">
        <v>21</v>
      </c>
      <c r="N97" s="246" t="s">
        <v>48</v>
      </c>
      <c r="O97" s="85"/>
      <c r="P97" s="215">
        <f>O97*H97</f>
        <v>0</v>
      </c>
      <c r="Q97" s="215">
        <v>3.0000000000000001E-05</v>
      </c>
      <c r="R97" s="215">
        <f>Q97*H97</f>
        <v>0.01158</v>
      </c>
      <c r="S97" s="215">
        <v>0.069000000000000006</v>
      </c>
      <c r="T97" s="216">
        <f>S97*H97</f>
        <v>26.634000000000004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17" t="s">
        <v>165</v>
      </c>
      <c r="AT97" s="217" t="s">
        <v>160</v>
      </c>
      <c r="AU97" s="217" t="s">
        <v>87</v>
      </c>
      <c r="AY97" s="18" t="s">
        <v>125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8" t="s">
        <v>85</v>
      </c>
      <c r="BK97" s="218">
        <f>ROUND(I97*H97,2)</f>
        <v>0</v>
      </c>
      <c r="BL97" s="18" t="s">
        <v>165</v>
      </c>
      <c r="BM97" s="217" t="s">
        <v>790</v>
      </c>
    </row>
    <row r="98" s="2" customFormat="1">
      <c r="A98" s="39"/>
      <c r="B98" s="40"/>
      <c r="C98" s="41"/>
      <c r="D98" s="247" t="s">
        <v>167</v>
      </c>
      <c r="E98" s="41"/>
      <c r="F98" s="248" t="s">
        <v>173</v>
      </c>
      <c r="G98" s="41"/>
      <c r="H98" s="41"/>
      <c r="I98" s="221"/>
      <c r="J98" s="41"/>
      <c r="K98" s="41"/>
      <c r="L98" s="45"/>
      <c r="M98" s="222"/>
      <c r="N98" s="223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167</v>
      </c>
      <c r="AU98" s="18" t="s">
        <v>87</v>
      </c>
    </row>
    <row r="99" s="13" customFormat="1">
      <c r="A99" s="13"/>
      <c r="B99" s="224"/>
      <c r="C99" s="225"/>
      <c r="D99" s="219" t="s">
        <v>135</v>
      </c>
      <c r="E99" s="226" t="s">
        <v>21</v>
      </c>
      <c r="F99" s="227" t="s">
        <v>791</v>
      </c>
      <c r="G99" s="225"/>
      <c r="H99" s="228">
        <v>386</v>
      </c>
      <c r="I99" s="229"/>
      <c r="J99" s="225"/>
      <c r="K99" s="225"/>
      <c r="L99" s="230"/>
      <c r="M99" s="231"/>
      <c r="N99" s="232"/>
      <c r="O99" s="232"/>
      <c r="P99" s="232"/>
      <c r="Q99" s="232"/>
      <c r="R99" s="232"/>
      <c r="S99" s="232"/>
      <c r="T99" s="23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4" t="s">
        <v>135</v>
      </c>
      <c r="AU99" s="234" t="s">
        <v>87</v>
      </c>
      <c r="AV99" s="13" t="s">
        <v>87</v>
      </c>
      <c r="AW99" s="13" t="s">
        <v>38</v>
      </c>
      <c r="AX99" s="13" t="s">
        <v>85</v>
      </c>
      <c r="AY99" s="234" t="s">
        <v>125</v>
      </c>
    </row>
    <row r="100" s="2" customFormat="1" ht="24.15" customHeight="1">
      <c r="A100" s="39"/>
      <c r="B100" s="40"/>
      <c r="C100" s="238" t="s">
        <v>124</v>
      </c>
      <c r="D100" s="238" t="s">
        <v>160</v>
      </c>
      <c r="E100" s="239" t="s">
        <v>175</v>
      </c>
      <c r="F100" s="240" t="s">
        <v>176</v>
      </c>
      <c r="G100" s="241" t="s">
        <v>163</v>
      </c>
      <c r="H100" s="242">
        <v>386</v>
      </c>
      <c r="I100" s="243"/>
      <c r="J100" s="244">
        <f>ROUND(I100*H100,2)</f>
        <v>0</v>
      </c>
      <c r="K100" s="240" t="s">
        <v>164</v>
      </c>
      <c r="L100" s="45"/>
      <c r="M100" s="245" t="s">
        <v>21</v>
      </c>
      <c r="N100" s="246" t="s">
        <v>48</v>
      </c>
      <c r="O100" s="85"/>
      <c r="P100" s="215">
        <f>O100*H100</f>
        <v>0</v>
      </c>
      <c r="Q100" s="215">
        <v>9.0000000000000006E-05</v>
      </c>
      <c r="R100" s="215">
        <f>Q100*H100</f>
        <v>0.03474</v>
      </c>
      <c r="S100" s="215">
        <v>0.23000000000000001</v>
      </c>
      <c r="T100" s="216">
        <f>S100*H100</f>
        <v>88.780000000000001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17" t="s">
        <v>165</v>
      </c>
      <c r="AT100" s="217" t="s">
        <v>160</v>
      </c>
      <c r="AU100" s="217" t="s">
        <v>87</v>
      </c>
      <c r="AY100" s="18" t="s">
        <v>125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8" t="s">
        <v>85</v>
      </c>
      <c r="BK100" s="218">
        <f>ROUND(I100*H100,2)</f>
        <v>0</v>
      </c>
      <c r="BL100" s="18" t="s">
        <v>165</v>
      </c>
      <c r="BM100" s="217" t="s">
        <v>792</v>
      </c>
    </row>
    <row r="101" s="2" customFormat="1">
      <c r="A101" s="39"/>
      <c r="B101" s="40"/>
      <c r="C101" s="41"/>
      <c r="D101" s="247" t="s">
        <v>167</v>
      </c>
      <c r="E101" s="41"/>
      <c r="F101" s="248" t="s">
        <v>178</v>
      </c>
      <c r="G101" s="41"/>
      <c r="H101" s="41"/>
      <c r="I101" s="221"/>
      <c r="J101" s="41"/>
      <c r="K101" s="41"/>
      <c r="L101" s="45"/>
      <c r="M101" s="222"/>
      <c r="N101" s="223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167</v>
      </c>
      <c r="AU101" s="18" t="s">
        <v>87</v>
      </c>
    </row>
    <row r="102" s="13" customFormat="1">
      <c r="A102" s="13"/>
      <c r="B102" s="224"/>
      <c r="C102" s="225"/>
      <c r="D102" s="219" t="s">
        <v>135</v>
      </c>
      <c r="E102" s="226" t="s">
        <v>21</v>
      </c>
      <c r="F102" s="227" t="s">
        <v>791</v>
      </c>
      <c r="G102" s="225"/>
      <c r="H102" s="228">
        <v>386</v>
      </c>
      <c r="I102" s="229"/>
      <c r="J102" s="225"/>
      <c r="K102" s="225"/>
      <c r="L102" s="230"/>
      <c r="M102" s="231"/>
      <c r="N102" s="232"/>
      <c r="O102" s="232"/>
      <c r="P102" s="232"/>
      <c r="Q102" s="232"/>
      <c r="R102" s="232"/>
      <c r="S102" s="232"/>
      <c r="T102" s="23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4" t="s">
        <v>135</v>
      </c>
      <c r="AU102" s="234" t="s">
        <v>87</v>
      </c>
      <c r="AV102" s="13" t="s">
        <v>87</v>
      </c>
      <c r="AW102" s="13" t="s">
        <v>38</v>
      </c>
      <c r="AX102" s="13" t="s">
        <v>85</v>
      </c>
      <c r="AY102" s="234" t="s">
        <v>125</v>
      </c>
    </row>
    <row r="103" s="2" customFormat="1" ht="24.15" customHeight="1">
      <c r="A103" s="39"/>
      <c r="B103" s="40"/>
      <c r="C103" s="238" t="s">
        <v>165</v>
      </c>
      <c r="D103" s="238" t="s">
        <v>160</v>
      </c>
      <c r="E103" s="239" t="s">
        <v>793</v>
      </c>
      <c r="F103" s="240" t="s">
        <v>794</v>
      </c>
      <c r="G103" s="241" t="s">
        <v>429</v>
      </c>
      <c r="H103" s="242">
        <v>1.7</v>
      </c>
      <c r="I103" s="243"/>
      <c r="J103" s="244">
        <f>ROUND(I103*H103,2)</f>
        <v>0</v>
      </c>
      <c r="K103" s="240" t="s">
        <v>164</v>
      </c>
      <c r="L103" s="45"/>
      <c r="M103" s="245" t="s">
        <v>21</v>
      </c>
      <c r="N103" s="246" t="s">
        <v>48</v>
      </c>
      <c r="O103" s="85"/>
      <c r="P103" s="215">
        <f>O103*H103</f>
        <v>0</v>
      </c>
      <c r="Q103" s="215">
        <v>0</v>
      </c>
      <c r="R103" s="215">
        <f>Q103*H103</f>
        <v>0</v>
      </c>
      <c r="S103" s="215">
        <v>0.20499999999999999</v>
      </c>
      <c r="T103" s="216">
        <f>S103*H103</f>
        <v>0.34849999999999998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17" t="s">
        <v>165</v>
      </c>
      <c r="AT103" s="217" t="s">
        <v>160</v>
      </c>
      <c r="AU103" s="217" t="s">
        <v>87</v>
      </c>
      <c r="AY103" s="18" t="s">
        <v>125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8" t="s">
        <v>85</v>
      </c>
      <c r="BK103" s="218">
        <f>ROUND(I103*H103,2)</f>
        <v>0</v>
      </c>
      <c r="BL103" s="18" t="s">
        <v>165</v>
      </c>
      <c r="BM103" s="217" t="s">
        <v>795</v>
      </c>
    </row>
    <row r="104" s="2" customFormat="1">
      <c r="A104" s="39"/>
      <c r="B104" s="40"/>
      <c r="C104" s="41"/>
      <c r="D104" s="247" t="s">
        <v>167</v>
      </c>
      <c r="E104" s="41"/>
      <c r="F104" s="248" t="s">
        <v>796</v>
      </c>
      <c r="G104" s="41"/>
      <c r="H104" s="41"/>
      <c r="I104" s="221"/>
      <c r="J104" s="41"/>
      <c r="K104" s="41"/>
      <c r="L104" s="45"/>
      <c r="M104" s="222"/>
      <c r="N104" s="223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167</v>
      </c>
      <c r="AU104" s="18" t="s">
        <v>87</v>
      </c>
    </row>
    <row r="105" s="13" customFormat="1">
      <c r="A105" s="13"/>
      <c r="B105" s="224"/>
      <c r="C105" s="225"/>
      <c r="D105" s="219" t="s">
        <v>135</v>
      </c>
      <c r="E105" s="226" t="s">
        <v>21</v>
      </c>
      <c r="F105" s="227" t="s">
        <v>797</v>
      </c>
      <c r="G105" s="225"/>
      <c r="H105" s="228">
        <v>1.7</v>
      </c>
      <c r="I105" s="229"/>
      <c r="J105" s="225"/>
      <c r="K105" s="225"/>
      <c r="L105" s="230"/>
      <c r="M105" s="231"/>
      <c r="N105" s="232"/>
      <c r="O105" s="232"/>
      <c r="P105" s="232"/>
      <c r="Q105" s="232"/>
      <c r="R105" s="232"/>
      <c r="S105" s="232"/>
      <c r="T105" s="23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4" t="s">
        <v>135</v>
      </c>
      <c r="AU105" s="234" t="s">
        <v>87</v>
      </c>
      <c r="AV105" s="13" t="s">
        <v>87</v>
      </c>
      <c r="AW105" s="13" t="s">
        <v>38</v>
      </c>
      <c r="AX105" s="13" t="s">
        <v>85</v>
      </c>
      <c r="AY105" s="234" t="s">
        <v>125</v>
      </c>
    </row>
    <row r="106" s="2" customFormat="1" ht="24.15" customHeight="1">
      <c r="A106" s="39"/>
      <c r="B106" s="40"/>
      <c r="C106" s="238" t="s">
        <v>184</v>
      </c>
      <c r="D106" s="238" t="s">
        <v>160</v>
      </c>
      <c r="E106" s="239" t="s">
        <v>185</v>
      </c>
      <c r="F106" s="240" t="s">
        <v>186</v>
      </c>
      <c r="G106" s="241" t="s">
        <v>187</v>
      </c>
      <c r="H106" s="242">
        <v>101.84999999999999</v>
      </c>
      <c r="I106" s="243"/>
      <c r="J106" s="244">
        <f>ROUND(I106*H106,2)</f>
        <v>0</v>
      </c>
      <c r="K106" s="240" t="s">
        <v>164</v>
      </c>
      <c r="L106" s="45"/>
      <c r="M106" s="245" t="s">
        <v>21</v>
      </c>
      <c r="N106" s="246" t="s">
        <v>48</v>
      </c>
      <c r="O106" s="85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17" t="s">
        <v>165</v>
      </c>
      <c r="AT106" s="217" t="s">
        <v>160</v>
      </c>
      <c r="AU106" s="217" t="s">
        <v>87</v>
      </c>
      <c r="AY106" s="18" t="s">
        <v>125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8" t="s">
        <v>85</v>
      </c>
      <c r="BK106" s="218">
        <f>ROUND(I106*H106,2)</f>
        <v>0</v>
      </c>
      <c r="BL106" s="18" t="s">
        <v>165</v>
      </c>
      <c r="BM106" s="217" t="s">
        <v>798</v>
      </c>
    </row>
    <row r="107" s="2" customFormat="1">
      <c r="A107" s="39"/>
      <c r="B107" s="40"/>
      <c r="C107" s="41"/>
      <c r="D107" s="247" t="s">
        <v>167</v>
      </c>
      <c r="E107" s="41"/>
      <c r="F107" s="248" t="s">
        <v>189</v>
      </c>
      <c r="G107" s="41"/>
      <c r="H107" s="41"/>
      <c r="I107" s="221"/>
      <c r="J107" s="41"/>
      <c r="K107" s="41"/>
      <c r="L107" s="45"/>
      <c r="M107" s="222"/>
      <c r="N107" s="223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167</v>
      </c>
      <c r="AU107" s="18" t="s">
        <v>87</v>
      </c>
    </row>
    <row r="108" s="13" customFormat="1">
      <c r="A108" s="13"/>
      <c r="B108" s="224"/>
      <c r="C108" s="225"/>
      <c r="D108" s="219" t="s">
        <v>135</v>
      </c>
      <c r="E108" s="226" t="s">
        <v>21</v>
      </c>
      <c r="F108" s="227" t="s">
        <v>799</v>
      </c>
      <c r="G108" s="225"/>
      <c r="H108" s="228">
        <v>11.550000000000001</v>
      </c>
      <c r="I108" s="229"/>
      <c r="J108" s="225"/>
      <c r="K108" s="225"/>
      <c r="L108" s="230"/>
      <c r="M108" s="231"/>
      <c r="N108" s="232"/>
      <c r="O108" s="232"/>
      <c r="P108" s="232"/>
      <c r="Q108" s="232"/>
      <c r="R108" s="232"/>
      <c r="S108" s="232"/>
      <c r="T108" s="23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4" t="s">
        <v>135</v>
      </c>
      <c r="AU108" s="234" t="s">
        <v>87</v>
      </c>
      <c r="AV108" s="13" t="s">
        <v>87</v>
      </c>
      <c r="AW108" s="13" t="s">
        <v>38</v>
      </c>
      <c r="AX108" s="13" t="s">
        <v>77</v>
      </c>
      <c r="AY108" s="234" t="s">
        <v>125</v>
      </c>
    </row>
    <row r="109" s="13" customFormat="1">
      <c r="A109" s="13"/>
      <c r="B109" s="224"/>
      <c r="C109" s="225"/>
      <c r="D109" s="219" t="s">
        <v>135</v>
      </c>
      <c r="E109" s="226" t="s">
        <v>21</v>
      </c>
      <c r="F109" s="227" t="s">
        <v>800</v>
      </c>
      <c r="G109" s="225"/>
      <c r="H109" s="228">
        <v>17.219999999999999</v>
      </c>
      <c r="I109" s="229"/>
      <c r="J109" s="225"/>
      <c r="K109" s="225"/>
      <c r="L109" s="230"/>
      <c r="M109" s="231"/>
      <c r="N109" s="232"/>
      <c r="O109" s="232"/>
      <c r="P109" s="232"/>
      <c r="Q109" s="232"/>
      <c r="R109" s="232"/>
      <c r="S109" s="232"/>
      <c r="T109" s="23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4" t="s">
        <v>135</v>
      </c>
      <c r="AU109" s="234" t="s">
        <v>87</v>
      </c>
      <c r="AV109" s="13" t="s">
        <v>87</v>
      </c>
      <c r="AW109" s="13" t="s">
        <v>38</v>
      </c>
      <c r="AX109" s="13" t="s">
        <v>77</v>
      </c>
      <c r="AY109" s="234" t="s">
        <v>125</v>
      </c>
    </row>
    <row r="110" s="13" customFormat="1">
      <c r="A110" s="13"/>
      <c r="B110" s="224"/>
      <c r="C110" s="225"/>
      <c r="D110" s="219" t="s">
        <v>135</v>
      </c>
      <c r="E110" s="226" t="s">
        <v>21</v>
      </c>
      <c r="F110" s="227" t="s">
        <v>801</v>
      </c>
      <c r="G110" s="225"/>
      <c r="H110" s="228">
        <v>6.2999999999999998</v>
      </c>
      <c r="I110" s="229"/>
      <c r="J110" s="225"/>
      <c r="K110" s="225"/>
      <c r="L110" s="230"/>
      <c r="M110" s="231"/>
      <c r="N110" s="232"/>
      <c r="O110" s="232"/>
      <c r="P110" s="232"/>
      <c r="Q110" s="232"/>
      <c r="R110" s="232"/>
      <c r="S110" s="232"/>
      <c r="T110" s="23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4" t="s">
        <v>135</v>
      </c>
      <c r="AU110" s="234" t="s">
        <v>87</v>
      </c>
      <c r="AV110" s="13" t="s">
        <v>87</v>
      </c>
      <c r="AW110" s="13" t="s">
        <v>38</v>
      </c>
      <c r="AX110" s="13" t="s">
        <v>77</v>
      </c>
      <c r="AY110" s="234" t="s">
        <v>125</v>
      </c>
    </row>
    <row r="111" s="13" customFormat="1">
      <c r="A111" s="13"/>
      <c r="B111" s="224"/>
      <c r="C111" s="225"/>
      <c r="D111" s="219" t="s">
        <v>135</v>
      </c>
      <c r="E111" s="226" t="s">
        <v>21</v>
      </c>
      <c r="F111" s="227" t="s">
        <v>802</v>
      </c>
      <c r="G111" s="225"/>
      <c r="H111" s="228">
        <v>6.5099999999999998</v>
      </c>
      <c r="I111" s="229"/>
      <c r="J111" s="225"/>
      <c r="K111" s="225"/>
      <c r="L111" s="230"/>
      <c r="M111" s="231"/>
      <c r="N111" s="232"/>
      <c r="O111" s="232"/>
      <c r="P111" s="232"/>
      <c r="Q111" s="232"/>
      <c r="R111" s="232"/>
      <c r="S111" s="232"/>
      <c r="T111" s="23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4" t="s">
        <v>135</v>
      </c>
      <c r="AU111" s="234" t="s">
        <v>87</v>
      </c>
      <c r="AV111" s="13" t="s">
        <v>87</v>
      </c>
      <c r="AW111" s="13" t="s">
        <v>38</v>
      </c>
      <c r="AX111" s="13" t="s">
        <v>77</v>
      </c>
      <c r="AY111" s="234" t="s">
        <v>125</v>
      </c>
    </row>
    <row r="112" s="13" customFormat="1">
      <c r="A112" s="13"/>
      <c r="B112" s="224"/>
      <c r="C112" s="225"/>
      <c r="D112" s="219" t="s">
        <v>135</v>
      </c>
      <c r="E112" s="226" t="s">
        <v>21</v>
      </c>
      <c r="F112" s="227" t="s">
        <v>803</v>
      </c>
      <c r="G112" s="225"/>
      <c r="H112" s="228">
        <v>26.460000000000001</v>
      </c>
      <c r="I112" s="229"/>
      <c r="J112" s="225"/>
      <c r="K112" s="225"/>
      <c r="L112" s="230"/>
      <c r="M112" s="231"/>
      <c r="N112" s="232"/>
      <c r="O112" s="232"/>
      <c r="P112" s="232"/>
      <c r="Q112" s="232"/>
      <c r="R112" s="232"/>
      <c r="S112" s="232"/>
      <c r="T112" s="23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4" t="s">
        <v>135</v>
      </c>
      <c r="AU112" s="234" t="s">
        <v>87</v>
      </c>
      <c r="AV112" s="13" t="s">
        <v>87</v>
      </c>
      <c r="AW112" s="13" t="s">
        <v>38</v>
      </c>
      <c r="AX112" s="13" t="s">
        <v>77</v>
      </c>
      <c r="AY112" s="234" t="s">
        <v>125</v>
      </c>
    </row>
    <row r="113" s="14" customFormat="1">
      <c r="A113" s="14"/>
      <c r="B113" s="249"/>
      <c r="C113" s="250"/>
      <c r="D113" s="219" t="s">
        <v>135</v>
      </c>
      <c r="E113" s="251" t="s">
        <v>21</v>
      </c>
      <c r="F113" s="252" t="s">
        <v>192</v>
      </c>
      <c r="G113" s="250"/>
      <c r="H113" s="253">
        <v>68.040000000000006</v>
      </c>
      <c r="I113" s="254"/>
      <c r="J113" s="250"/>
      <c r="K113" s="250"/>
      <c r="L113" s="255"/>
      <c r="M113" s="256"/>
      <c r="N113" s="257"/>
      <c r="O113" s="257"/>
      <c r="P113" s="257"/>
      <c r="Q113" s="257"/>
      <c r="R113" s="257"/>
      <c r="S113" s="257"/>
      <c r="T113" s="258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9" t="s">
        <v>135</v>
      </c>
      <c r="AU113" s="259" t="s">
        <v>87</v>
      </c>
      <c r="AV113" s="14" t="s">
        <v>124</v>
      </c>
      <c r="AW113" s="14" t="s">
        <v>38</v>
      </c>
      <c r="AX113" s="14" t="s">
        <v>77</v>
      </c>
      <c r="AY113" s="259" t="s">
        <v>125</v>
      </c>
    </row>
    <row r="114" s="13" customFormat="1">
      <c r="A114" s="13"/>
      <c r="B114" s="224"/>
      <c r="C114" s="225"/>
      <c r="D114" s="219" t="s">
        <v>135</v>
      </c>
      <c r="E114" s="226" t="s">
        <v>21</v>
      </c>
      <c r="F114" s="227" t="s">
        <v>804</v>
      </c>
      <c r="G114" s="225"/>
      <c r="H114" s="228">
        <v>7.5599999999999996</v>
      </c>
      <c r="I114" s="229"/>
      <c r="J114" s="225"/>
      <c r="K114" s="225"/>
      <c r="L114" s="230"/>
      <c r="M114" s="231"/>
      <c r="N114" s="232"/>
      <c r="O114" s="232"/>
      <c r="P114" s="232"/>
      <c r="Q114" s="232"/>
      <c r="R114" s="232"/>
      <c r="S114" s="232"/>
      <c r="T114" s="23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4" t="s">
        <v>135</v>
      </c>
      <c r="AU114" s="234" t="s">
        <v>87</v>
      </c>
      <c r="AV114" s="13" t="s">
        <v>87</v>
      </c>
      <c r="AW114" s="13" t="s">
        <v>38</v>
      </c>
      <c r="AX114" s="13" t="s">
        <v>77</v>
      </c>
      <c r="AY114" s="234" t="s">
        <v>125</v>
      </c>
    </row>
    <row r="115" s="13" customFormat="1">
      <c r="A115" s="13"/>
      <c r="B115" s="224"/>
      <c r="C115" s="225"/>
      <c r="D115" s="219" t="s">
        <v>135</v>
      </c>
      <c r="E115" s="226" t="s">
        <v>21</v>
      </c>
      <c r="F115" s="227" t="s">
        <v>805</v>
      </c>
      <c r="G115" s="225"/>
      <c r="H115" s="228">
        <v>7.5599999999999996</v>
      </c>
      <c r="I115" s="229"/>
      <c r="J115" s="225"/>
      <c r="K115" s="225"/>
      <c r="L115" s="230"/>
      <c r="M115" s="231"/>
      <c r="N115" s="232"/>
      <c r="O115" s="232"/>
      <c r="P115" s="232"/>
      <c r="Q115" s="232"/>
      <c r="R115" s="232"/>
      <c r="S115" s="232"/>
      <c r="T115" s="23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4" t="s">
        <v>135</v>
      </c>
      <c r="AU115" s="234" t="s">
        <v>87</v>
      </c>
      <c r="AV115" s="13" t="s">
        <v>87</v>
      </c>
      <c r="AW115" s="13" t="s">
        <v>38</v>
      </c>
      <c r="AX115" s="13" t="s">
        <v>77</v>
      </c>
      <c r="AY115" s="234" t="s">
        <v>125</v>
      </c>
    </row>
    <row r="116" s="13" customFormat="1">
      <c r="A116" s="13"/>
      <c r="B116" s="224"/>
      <c r="C116" s="225"/>
      <c r="D116" s="219" t="s">
        <v>135</v>
      </c>
      <c r="E116" s="226" t="s">
        <v>21</v>
      </c>
      <c r="F116" s="227" t="s">
        <v>806</v>
      </c>
      <c r="G116" s="225"/>
      <c r="H116" s="228">
        <v>8.1899999999999995</v>
      </c>
      <c r="I116" s="229"/>
      <c r="J116" s="225"/>
      <c r="K116" s="225"/>
      <c r="L116" s="230"/>
      <c r="M116" s="231"/>
      <c r="N116" s="232"/>
      <c r="O116" s="232"/>
      <c r="P116" s="232"/>
      <c r="Q116" s="232"/>
      <c r="R116" s="232"/>
      <c r="S116" s="232"/>
      <c r="T116" s="23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4" t="s">
        <v>135</v>
      </c>
      <c r="AU116" s="234" t="s">
        <v>87</v>
      </c>
      <c r="AV116" s="13" t="s">
        <v>87</v>
      </c>
      <c r="AW116" s="13" t="s">
        <v>38</v>
      </c>
      <c r="AX116" s="13" t="s">
        <v>77</v>
      </c>
      <c r="AY116" s="234" t="s">
        <v>125</v>
      </c>
    </row>
    <row r="117" s="13" customFormat="1">
      <c r="A117" s="13"/>
      <c r="B117" s="224"/>
      <c r="C117" s="225"/>
      <c r="D117" s="219" t="s">
        <v>135</v>
      </c>
      <c r="E117" s="226" t="s">
        <v>21</v>
      </c>
      <c r="F117" s="227" t="s">
        <v>807</v>
      </c>
      <c r="G117" s="225"/>
      <c r="H117" s="228">
        <v>10.5</v>
      </c>
      <c r="I117" s="229"/>
      <c r="J117" s="225"/>
      <c r="K117" s="225"/>
      <c r="L117" s="230"/>
      <c r="M117" s="231"/>
      <c r="N117" s="232"/>
      <c r="O117" s="232"/>
      <c r="P117" s="232"/>
      <c r="Q117" s="232"/>
      <c r="R117" s="232"/>
      <c r="S117" s="232"/>
      <c r="T117" s="23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4" t="s">
        <v>135</v>
      </c>
      <c r="AU117" s="234" t="s">
        <v>87</v>
      </c>
      <c r="AV117" s="13" t="s">
        <v>87</v>
      </c>
      <c r="AW117" s="13" t="s">
        <v>38</v>
      </c>
      <c r="AX117" s="13" t="s">
        <v>77</v>
      </c>
      <c r="AY117" s="234" t="s">
        <v>125</v>
      </c>
    </row>
    <row r="118" s="15" customFormat="1">
      <c r="A118" s="15"/>
      <c r="B118" s="260"/>
      <c r="C118" s="261"/>
      <c r="D118" s="219" t="s">
        <v>135</v>
      </c>
      <c r="E118" s="262" t="s">
        <v>21</v>
      </c>
      <c r="F118" s="263" t="s">
        <v>197</v>
      </c>
      <c r="G118" s="261"/>
      <c r="H118" s="264">
        <v>101.84999999999999</v>
      </c>
      <c r="I118" s="265"/>
      <c r="J118" s="261"/>
      <c r="K118" s="261"/>
      <c r="L118" s="266"/>
      <c r="M118" s="267"/>
      <c r="N118" s="268"/>
      <c r="O118" s="268"/>
      <c r="P118" s="268"/>
      <c r="Q118" s="268"/>
      <c r="R118" s="268"/>
      <c r="S118" s="268"/>
      <c r="T118" s="269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T118" s="270" t="s">
        <v>135</v>
      </c>
      <c r="AU118" s="270" t="s">
        <v>87</v>
      </c>
      <c r="AV118" s="15" t="s">
        <v>165</v>
      </c>
      <c r="AW118" s="15" t="s">
        <v>38</v>
      </c>
      <c r="AX118" s="15" t="s">
        <v>85</v>
      </c>
      <c r="AY118" s="270" t="s">
        <v>125</v>
      </c>
    </row>
    <row r="119" s="2" customFormat="1" ht="21.75" customHeight="1">
      <c r="A119" s="39"/>
      <c r="B119" s="40"/>
      <c r="C119" s="238" t="s">
        <v>198</v>
      </c>
      <c r="D119" s="238" t="s">
        <v>160</v>
      </c>
      <c r="E119" s="239" t="s">
        <v>199</v>
      </c>
      <c r="F119" s="240" t="s">
        <v>200</v>
      </c>
      <c r="G119" s="241" t="s">
        <v>163</v>
      </c>
      <c r="H119" s="242">
        <v>97.200000000000003</v>
      </c>
      <c r="I119" s="243"/>
      <c r="J119" s="244">
        <f>ROUND(I119*H119,2)</f>
        <v>0</v>
      </c>
      <c r="K119" s="240" t="s">
        <v>164</v>
      </c>
      <c r="L119" s="45"/>
      <c r="M119" s="245" t="s">
        <v>21</v>
      </c>
      <c r="N119" s="246" t="s">
        <v>48</v>
      </c>
      <c r="O119" s="85"/>
      <c r="P119" s="215">
        <f>O119*H119</f>
        <v>0</v>
      </c>
      <c r="Q119" s="215">
        <v>0.00084000000000000003</v>
      </c>
      <c r="R119" s="215">
        <f>Q119*H119</f>
        <v>0.081648000000000012</v>
      </c>
      <c r="S119" s="215">
        <v>0</v>
      </c>
      <c r="T119" s="216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17" t="s">
        <v>165</v>
      </c>
      <c r="AT119" s="217" t="s">
        <v>160</v>
      </c>
      <c r="AU119" s="217" t="s">
        <v>87</v>
      </c>
      <c r="AY119" s="18" t="s">
        <v>125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8" t="s">
        <v>85</v>
      </c>
      <c r="BK119" s="218">
        <f>ROUND(I119*H119,2)</f>
        <v>0</v>
      </c>
      <c r="BL119" s="18" t="s">
        <v>165</v>
      </c>
      <c r="BM119" s="217" t="s">
        <v>808</v>
      </c>
    </row>
    <row r="120" s="2" customFormat="1">
      <c r="A120" s="39"/>
      <c r="B120" s="40"/>
      <c r="C120" s="41"/>
      <c r="D120" s="247" t="s">
        <v>167</v>
      </c>
      <c r="E120" s="41"/>
      <c r="F120" s="248" t="s">
        <v>202</v>
      </c>
      <c r="G120" s="41"/>
      <c r="H120" s="41"/>
      <c r="I120" s="221"/>
      <c r="J120" s="41"/>
      <c r="K120" s="41"/>
      <c r="L120" s="45"/>
      <c r="M120" s="222"/>
      <c r="N120" s="223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167</v>
      </c>
      <c r="AU120" s="18" t="s">
        <v>87</v>
      </c>
    </row>
    <row r="121" s="13" customFormat="1">
      <c r="A121" s="13"/>
      <c r="B121" s="224"/>
      <c r="C121" s="225"/>
      <c r="D121" s="219" t="s">
        <v>135</v>
      </c>
      <c r="E121" s="226" t="s">
        <v>21</v>
      </c>
      <c r="F121" s="227" t="s">
        <v>809</v>
      </c>
      <c r="G121" s="225"/>
      <c r="H121" s="228">
        <v>16.5</v>
      </c>
      <c r="I121" s="229"/>
      <c r="J121" s="225"/>
      <c r="K121" s="225"/>
      <c r="L121" s="230"/>
      <c r="M121" s="231"/>
      <c r="N121" s="232"/>
      <c r="O121" s="232"/>
      <c r="P121" s="232"/>
      <c r="Q121" s="232"/>
      <c r="R121" s="232"/>
      <c r="S121" s="232"/>
      <c r="T121" s="23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4" t="s">
        <v>135</v>
      </c>
      <c r="AU121" s="234" t="s">
        <v>87</v>
      </c>
      <c r="AV121" s="13" t="s">
        <v>87</v>
      </c>
      <c r="AW121" s="13" t="s">
        <v>38</v>
      </c>
      <c r="AX121" s="13" t="s">
        <v>77</v>
      </c>
      <c r="AY121" s="234" t="s">
        <v>125</v>
      </c>
    </row>
    <row r="122" s="13" customFormat="1">
      <c r="A122" s="13"/>
      <c r="B122" s="224"/>
      <c r="C122" s="225"/>
      <c r="D122" s="219" t="s">
        <v>135</v>
      </c>
      <c r="E122" s="226" t="s">
        <v>21</v>
      </c>
      <c r="F122" s="227" t="s">
        <v>810</v>
      </c>
      <c r="G122" s="225"/>
      <c r="H122" s="228">
        <v>24.600000000000001</v>
      </c>
      <c r="I122" s="229"/>
      <c r="J122" s="225"/>
      <c r="K122" s="225"/>
      <c r="L122" s="230"/>
      <c r="M122" s="231"/>
      <c r="N122" s="232"/>
      <c r="O122" s="232"/>
      <c r="P122" s="232"/>
      <c r="Q122" s="232"/>
      <c r="R122" s="232"/>
      <c r="S122" s="232"/>
      <c r="T122" s="23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4" t="s">
        <v>135</v>
      </c>
      <c r="AU122" s="234" t="s">
        <v>87</v>
      </c>
      <c r="AV122" s="13" t="s">
        <v>87</v>
      </c>
      <c r="AW122" s="13" t="s">
        <v>38</v>
      </c>
      <c r="AX122" s="13" t="s">
        <v>77</v>
      </c>
      <c r="AY122" s="234" t="s">
        <v>125</v>
      </c>
    </row>
    <row r="123" s="13" customFormat="1">
      <c r="A123" s="13"/>
      <c r="B123" s="224"/>
      <c r="C123" s="225"/>
      <c r="D123" s="219" t="s">
        <v>135</v>
      </c>
      <c r="E123" s="226" t="s">
        <v>21</v>
      </c>
      <c r="F123" s="227" t="s">
        <v>811</v>
      </c>
      <c r="G123" s="225"/>
      <c r="H123" s="228">
        <v>9</v>
      </c>
      <c r="I123" s="229"/>
      <c r="J123" s="225"/>
      <c r="K123" s="225"/>
      <c r="L123" s="230"/>
      <c r="M123" s="231"/>
      <c r="N123" s="232"/>
      <c r="O123" s="232"/>
      <c r="P123" s="232"/>
      <c r="Q123" s="232"/>
      <c r="R123" s="232"/>
      <c r="S123" s="232"/>
      <c r="T123" s="23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4" t="s">
        <v>135</v>
      </c>
      <c r="AU123" s="234" t="s">
        <v>87</v>
      </c>
      <c r="AV123" s="13" t="s">
        <v>87</v>
      </c>
      <c r="AW123" s="13" t="s">
        <v>38</v>
      </c>
      <c r="AX123" s="13" t="s">
        <v>77</v>
      </c>
      <c r="AY123" s="234" t="s">
        <v>125</v>
      </c>
    </row>
    <row r="124" s="13" customFormat="1">
      <c r="A124" s="13"/>
      <c r="B124" s="224"/>
      <c r="C124" s="225"/>
      <c r="D124" s="219" t="s">
        <v>135</v>
      </c>
      <c r="E124" s="226" t="s">
        <v>21</v>
      </c>
      <c r="F124" s="227" t="s">
        <v>812</v>
      </c>
      <c r="G124" s="225"/>
      <c r="H124" s="228">
        <v>9.3000000000000007</v>
      </c>
      <c r="I124" s="229"/>
      <c r="J124" s="225"/>
      <c r="K124" s="225"/>
      <c r="L124" s="230"/>
      <c r="M124" s="231"/>
      <c r="N124" s="232"/>
      <c r="O124" s="232"/>
      <c r="P124" s="232"/>
      <c r="Q124" s="232"/>
      <c r="R124" s="232"/>
      <c r="S124" s="232"/>
      <c r="T124" s="23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4" t="s">
        <v>135</v>
      </c>
      <c r="AU124" s="234" t="s">
        <v>87</v>
      </c>
      <c r="AV124" s="13" t="s">
        <v>87</v>
      </c>
      <c r="AW124" s="13" t="s">
        <v>38</v>
      </c>
      <c r="AX124" s="13" t="s">
        <v>77</v>
      </c>
      <c r="AY124" s="234" t="s">
        <v>125</v>
      </c>
    </row>
    <row r="125" s="13" customFormat="1">
      <c r="A125" s="13"/>
      <c r="B125" s="224"/>
      <c r="C125" s="225"/>
      <c r="D125" s="219" t="s">
        <v>135</v>
      </c>
      <c r="E125" s="226" t="s">
        <v>21</v>
      </c>
      <c r="F125" s="227" t="s">
        <v>813</v>
      </c>
      <c r="G125" s="225"/>
      <c r="H125" s="228">
        <v>37.799999999999997</v>
      </c>
      <c r="I125" s="229"/>
      <c r="J125" s="225"/>
      <c r="K125" s="225"/>
      <c r="L125" s="230"/>
      <c r="M125" s="231"/>
      <c r="N125" s="232"/>
      <c r="O125" s="232"/>
      <c r="P125" s="232"/>
      <c r="Q125" s="232"/>
      <c r="R125" s="232"/>
      <c r="S125" s="232"/>
      <c r="T125" s="23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4" t="s">
        <v>135</v>
      </c>
      <c r="AU125" s="234" t="s">
        <v>87</v>
      </c>
      <c r="AV125" s="13" t="s">
        <v>87</v>
      </c>
      <c r="AW125" s="13" t="s">
        <v>38</v>
      </c>
      <c r="AX125" s="13" t="s">
        <v>77</v>
      </c>
      <c r="AY125" s="234" t="s">
        <v>125</v>
      </c>
    </row>
    <row r="126" s="15" customFormat="1">
      <c r="A126" s="15"/>
      <c r="B126" s="260"/>
      <c r="C126" s="261"/>
      <c r="D126" s="219" t="s">
        <v>135</v>
      </c>
      <c r="E126" s="262" t="s">
        <v>21</v>
      </c>
      <c r="F126" s="263" t="s">
        <v>197</v>
      </c>
      <c r="G126" s="261"/>
      <c r="H126" s="264">
        <v>97.200000000000003</v>
      </c>
      <c r="I126" s="265"/>
      <c r="J126" s="261"/>
      <c r="K126" s="261"/>
      <c r="L126" s="266"/>
      <c r="M126" s="267"/>
      <c r="N126" s="268"/>
      <c r="O126" s="268"/>
      <c r="P126" s="268"/>
      <c r="Q126" s="268"/>
      <c r="R126" s="268"/>
      <c r="S126" s="268"/>
      <c r="T126" s="269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70" t="s">
        <v>135</v>
      </c>
      <c r="AU126" s="270" t="s">
        <v>87</v>
      </c>
      <c r="AV126" s="15" t="s">
        <v>165</v>
      </c>
      <c r="AW126" s="15" t="s">
        <v>38</v>
      </c>
      <c r="AX126" s="15" t="s">
        <v>85</v>
      </c>
      <c r="AY126" s="270" t="s">
        <v>125</v>
      </c>
    </row>
    <row r="127" s="2" customFormat="1" ht="24.15" customHeight="1">
      <c r="A127" s="39"/>
      <c r="B127" s="40"/>
      <c r="C127" s="238" t="s">
        <v>205</v>
      </c>
      <c r="D127" s="238" t="s">
        <v>160</v>
      </c>
      <c r="E127" s="239" t="s">
        <v>206</v>
      </c>
      <c r="F127" s="240" t="s">
        <v>207</v>
      </c>
      <c r="G127" s="241" t="s">
        <v>163</v>
      </c>
      <c r="H127" s="242">
        <v>97.200000000000003</v>
      </c>
      <c r="I127" s="243"/>
      <c r="J127" s="244">
        <f>ROUND(I127*H127,2)</f>
        <v>0</v>
      </c>
      <c r="K127" s="240" t="s">
        <v>164</v>
      </c>
      <c r="L127" s="45"/>
      <c r="M127" s="245" t="s">
        <v>21</v>
      </c>
      <c r="N127" s="246" t="s">
        <v>48</v>
      </c>
      <c r="O127" s="85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17" t="s">
        <v>165</v>
      </c>
      <c r="AT127" s="217" t="s">
        <v>160</v>
      </c>
      <c r="AU127" s="217" t="s">
        <v>87</v>
      </c>
      <c r="AY127" s="18" t="s">
        <v>125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8" t="s">
        <v>85</v>
      </c>
      <c r="BK127" s="218">
        <f>ROUND(I127*H127,2)</f>
        <v>0</v>
      </c>
      <c r="BL127" s="18" t="s">
        <v>165</v>
      </c>
      <c r="BM127" s="217" t="s">
        <v>814</v>
      </c>
    </row>
    <row r="128" s="2" customFormat="1">
      <c r="A128" s="39"/>
      <c r="B128" s="40"/>
      <c r="C128" s="41"/>
      <c r="D128" s="247" t="s">
        <v>167</v>
      </c>
      <c r="E128" s="41"/>
      <c r="F128" s="248" t="s">
        <v>209</v>
      </c>
      <c r="G128" s="41"/>
      <c r="H128" s="41"/>
      <c r="I128" s="221"/>
      <c r="J128" s="41"/>
      <c r="K128" s="41"/>
      <c r="L128" s="45"/>
      <c r="M128" s="222"/>
      <c r="N128" s="223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167</v>
      </c>
      <c r="AU128" s="18" t="s">
        <v>87</v>
      </c>
    </row>
    <row r="129" s="2" customFormat="1" ht="21.75" customHeight="1">
      <c r="A129" s="39"/>
      <c r="B129" s="40"/>
      <c r="C129" s="238" t="s">
        <v>210</v>
      </c>
      <c r="D129" s="238" t="s">
        <v>160</v>
      </c>
      <c r="E129" s="239" t="s">
        <v>211</v>
      </c>
      <c r="F129" s="240" t="s">
        <v>212</v>
      </c>
      <c r="G129" s="241" t="s">
        <v>187</v>
      </c>
      <c r="H129" s="242">
        <v>68.040000000000006</v>
      </c>
      <c r="I129" s="243"/>
      <c r="J129" s="244">
        <f>ROUND(I129*H129,2)</f>
        <v>0</v>
      </c>
      <c r="K129" s="240" t="s">
        <v>164</v>
      </c>
      <c r="L129" s="45"/>
      <c r="M129" s="245" t="s">
        <v>21</v>
      </c>
      <c r="N129" s="246" t="s">
        <v>48</v>
      </c>
      <c r="O129" s="85"/>
      <c r="P129" s="215">
        <f>O129*H129</f>
        <v>0</v>
      </c>
      <c r="Q129" s="215">
        <v>0.00046000000000000001</v>
      </c>
      <c r="R129" s="215">
        <f>Q129*H129</f>
        <v>0.031298400000000004</v>
      </c>
      <c r="S129" s="215">
        <v>0</v>
      </c>
      <c r="T129" s="216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17" t="s">
        <v>165</v>
      </c>
      <c r="AT129" s="217" t="s">
        <v>160</v>
      </c>
      <c r="AU129" s="217" t="s">
        <v>87</v>
      </c>
      <c r="AY129" s="18" t="s">
        <v>125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8" t="s">
        <v>85</v>
      </c>
      <c r="BK129" s="218">
        <f>ROUND(I129*H129,2)</f>
        <v>0</v>
      </c>
      <c r="BL129" s="18" t="s">
        <v>165</v>
      </c>
      <c r="BM129" s="217" t="s">
        <v>815</v>
      </c>
    </row>
    <row r="130" s="2" customFormat="1">
      <c r="A130" s="39"/>
      <c r="B130" s="40"/>
      <c r="C130" s="41"/>
      <c r="D130" s="247" t="s">
        <v>167</v>
      </c>
      <c r="E130" s="41"/>
      <c r="F130" s="248" t="s">
        <v>214</v>
      </c>
      <c r="G130" s="41"/>
      <c r="H130" s="41"/>
      <c r="I130" s="221"/>
      <c r="J130" s="41"/>
      <c r="K130" s="41"/>
      <c r="L130" s="45"/>
      <c r="M130" s="222"/>
      <c r="N130" s="223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167</v>
      </c>
      <c r="AU130" s="18" t="s">
        <v>87</v>
      </c>
    </row>
    <row r="131" s="13" customFormat="1">
      <c r="A131" s="13"/>
      <c r="B131" s="224"/>
      <c r="C131" s="225"/>
      <c r="D131" s="219" t="s">
        <v>135</v>
      </c>
      <c r="E131" s="226" t="s">
        <v>21</v>
      </c>
      <c r="F131" s="227" t="s">
        <v>799</v>
      </c>
      <c r="G131" s="225"/>
      <c r="H131" s="228">
        <v>11.550000000000001</v>
      </c>
      <c r="I131" s="229"/>
      <c r="J131" s="225"/>
      <c r="K131" s="225"/>
      <c r="L131" s="230"/>
      <c r="M131" s="231"/>
      <c r="N131" s="232"/>
      <c r="O131" s="232"/>
      <c r="P131" s="232"/>
      <c r="Q131" s="232"/>
      <c r="R131" s="232"/>
      <c r="S131" s="232"/>
      <c r="T131" s="23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4" t="s">
        <v>135</v>
      </c>
      <c r="AU131" s="234" t="s">
        <v>87</v>
      </c>
      <c r="AV131" s="13" t="s">
        <v>87</v>
      </c>
      <c r="AW131" s="13" t="s">
        <v>38</v>
      </c>
      <c r="AX131" s="13" t="s">
        <v>77</v>
      </c>
      <c r="AY131" s="234" t="s">
        <v>125</v>
      </c>
    </row>
    <row r="132" s="13" customFormat="1">
      <c r="A132" s="13"/>
      <c r="B132" s="224"/>
      <c r="C132" s="225"/>
      <c r="D132" s="219" t="s">
        <v>135</v>
      </c>
      <c r="E132" s="226" t="s">
        <v>21</v>
      </c>
      <c r="F132" s="227" t="s">
        <v>800</v>
      </c>
      <c r="G132" s="225"/>
      <c r="H132" s="228">
        <v>17.219999999999999</v>
      </c>
      <c r="I132" s="229"/>
      <c r="J132" s="225"/>
      <c r="K132" s="225"/>
      <c r="L132" s="230"/>
      <c r="M132" s="231"/>
      <c r="N132" s="232"/>
      <c r="O132" s="232"/>
      <c r="P132" s="232"/>
      <c r="Q132" s="232"/>
      <c r="R132" s="232"/>
      <c r="S132" s="232"/>
      <c r="T132" s="23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4" t="s">
        <v>135</v>
      </c>
      <c r="AU132" s="234" t="s">
        <v>87</v>
      </c>
      <c r="AV132" s="13" t="s">
        <v>87</v>
      </c>
      <c r="AW132" s="13" t="s">
        <v>38</v>
      </c>
      <c r="AX132" s="13" t="s">
        <v>77</v>
      </c>
      <c r="AY132" s="234" t="s">
        <v>125</v>
      </c>
    </row>
    <row r="133" s="13" customFormat="1">
      <c r="A133" s="13"/>
      <c r="B133" s="224"/>
      <c r="C133" s="225"/>
      <c r="D133" s="219" t="s">
        <v>135</v>
      </c>
      <c r="E133" s="226" t="s">
        <v>21</v>
      </c>
      <c r="F133" s="227" t="s">
        <v>801</v>
      </c>
      <c r="G133" s="225"/>
      <c r="H133" s="228">
        <v>6.2999999999999998</v>
      </c>
      <c r="I133" s="229"/>
      <c r="J133" s="225"/>
      <c r="K133" s="225"/>
      <c r="L133" s="230"/>
      <c r="M133" s="231"/>
      <c r="N133" s="232"/>
      <c r="O133" s="232"/>
      <c r="P133" s="232"/>
      <c r="Q133" s="232"/>
      <c r="R133" s="232"/>
      <c r="S133" s="232"/>
      <c r="T133" s="23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4" t="s">
        <v>135</v>
      </c>
      <c r="AU133" s="234" t="s">
        <v>87</v>
      </c>
      <c r="AV133" s="13" t="s">
        <v>87</v>
      </c>
      <c r="AW133" s="13" t="s">
        <v>38</v>
      </c>
      <c r="AX133" s="13" t="s">
        <v>77</v>
      </c>
      <c r="AY133" s="234" t="s">
        <v>125</v>
      </c>
    </row>
    <row r="134" s="13" customFormat="1">
      <c r="A134" s="13"/>
      <c r="B134" s="224"/>
      <c r="C134" s="225"/>
      <c r="D134" s="219" t="s">
        <v>135</v>
      </c>
      <c r="E134" s="226" t="s">
        <v>21</v>
      </c>
      <c r="F134" s="227" t="s">
        <v>802</v>
      </c>
      <c r="G134" s="225"/>
      <c r="H134" s="228">
        <v>6.5099999999999998</v>
      </c>
      <c r="I134" s="229"/>
      <c r="J134" s="225"/>
      <c r="K134" s="225"/>
      <c r="L134" s="230"/>
      <c r="M134" s="231"/>
      <c r="N134" s="232"/>
      <c r="O134" s="232"/>
      <c r="P134" s="232"/>
      <c r="Q134" s="232"/>
      <c r="R134" s="232"/>
      <c r="S134" s="232"/>
      <c r="T134" s="23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4" t="s">
        <v>135</v>
      </c>
      <c r="AU134" s="234" t="s">
        <v>87</v>
      </c>
      <c r="AV134" s="13" t="s">
        <v>87</v>
      </c>
      <c r="AW134" s="13" t="s">
        <v>38</v>
      </c>
      <c r="AX134" s="13" t="s">
        <v>77</v>
      </c>
      <c r="AY134" s="234" t="s">
        <v>125</v>
      </c>
    </row>
    <row r="135" s="13" customFormat="1">
      <c r="A135" s="13"/>
      <c r="B135" s="224"/>
      <c r="C135" s="225"/>
      <c r="D135" s="219" t="s">
        <v>135</v>
      </c>
      <c r="E135" s="226" t="s">
        <v>21</v>
      </c>
      <c r="F135" s="227" t="s">
        <v>803</v>
      </c>
      <c r="G135" s="225"/>
      <c r="H135" s="228">
        <v>26.460000000000001</v>
      </c>
      <c r="I135" s="229"/>
      <c r="J135" s="225"/>
      <c r="K135" s="225"/>
      <c r="L135" s="230"/>
      <c r="M135" s="231"/>
      <c r="N135" s="232"/>
      <c r="O135" s="232"/>
      <c r="P135" s="232"/>
      <c r="Q135" s="232"/>
      <c r="R135" s="232"/>
      <c r="S135" s="232"/>
      <c r="T135" s="23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4" t="s">
        <v>135</v>
      </c>
      <c r="AU135" s="234" t="s">
        <v>87</v>
      </c>
      <c r="AV135" s="13" t="s">
        <v>87</v>
      </c>
      <c r="AW135" s="13" t="s">
        <v>38</v>
      </c>
      <c r="AX135" s="13" t="s">
        <v>77</v>
      </c>
      <c r="AY135" s="234" t="s">
        <v>125</v>
      </c>
    </row>
    <row r="136" s="15" customFormat="1">
      <c r="A136" s="15"/>
      <c r="B136" s="260"/>
      <c r="C136" s="261"/>
      <c r="D136" s="219" t="s">
        <v>135</v>
      </c>
      <c r="E136" s="262" t="s">
        <v>21</v>
      </c>
      <c r="F136" s="263" t="s">
        <v>197</v>
      </c>
      <c r="G136" s="261"/>
      <c r="H136" s="264">
        <v>68.040000000000006</v>
      </c>
      <c r="I136" s="265"/>
      <c r="J136" s="261"/>
      <c r="K136" s="261"/>
      <c r="L136" s="266"/>
      <c r="M136" s="267"/>
      <c r="N136" s="268"/>
      <c r="O136" s="268"/>
      <c r="P136" s="268"/>
      <c r="Q136" s="268"/>
      <c r="R136" s="268"/>
      <c r="S136" s="268"/>
      <c r="T136" s="269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70" t="s">
        <v>135</v>
      </c>
      <c r="AU136" s="270" t="s">
        <v>87</v>
      </c>
      <c r="AV136" s="15" t="s">
        <v>165</v>
      </c>
      <c r="AW136" s="15" t="s">
        <v>38</v>
      </c>
      <c r="AX136" s="15" t="s">
        <v>85</v>
      </c>
      <c r="AY136" s="270" t="s">
        <v>125</v>
      </c>
    </row>
    <row r="137" s="2" customFormat="1" ht="24.15" customHeight="1">
      <c r="A137" s="39"/>
      <c r="B137" s="40"/>
      <c r="C137" s="238" t="s">
        <v>217</v>
      </c>
      <c r="D137" s="238" t="s">
        <v>160</v>
      </c>
      <c r="E137" s="239" t="s">
        <v>218</v>
      </c>
      <c r="F137" s="240" t="s">
        <v>219</v>
      </c>
      <c r="G137" s="241" t="s">
        <v>187</v>
      </c>
      <c r="H137" s="242">
        <v>68.040000000000006</v>
      </c>
      <c r="I137" s="243"/>
      <c r="J137" s="244">
        <f>ROUND(I137*H137,2)</f>
        <v>0</v>
      </c>
      <c r="K137" s="240" t="s">
        <v>164</v>
      </c>
      <c r="L137" s="45"/>
      <c r="M137" s="245" t="s">
        <v>21</v>
      </c>
      <c r="N137" s="246" t="s">
        <v>48</v>
      </c>
      <c r="O137" s="85"/>
      <c r="P137" s="215">
        <f>O137*H137</f>
        <v>0</v>
      </c>
      <c r="Q137" s="215">
        <v>0</v>
      </c>
      <c r="R137" s="215">
        <f>Q137*H137</f>
        <v>0</v>
      </c>
      <c r="S137" s="215">
        <v>0</v>
      </c>
      <c r="T137" s="216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17" t="s">
        <v>165</v>
      </c>
      <c r="AT137" s="217" t="s">
        <v>160</v>
      </c>
      <c r="AU137" s="217" t="s">
        <v>87</v>
      </c>
      <c r="AY137" s="18" t="s">
        <v>125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8" t="s">
        <v>85</v>
      </c>
      <c r="BK137" s="218">
        <f>ROUND(I137*H137,2)</f>
        <v>0</v>
      </c>
      <c r="BL137" s="18" t="s">
        <v>165</v>
      </c>
      <c r="BM137" s="217" t="s">
        <v>816</v>
      </c>
    </row>
    <row r="138" s="2" customFormat="1">
      <c r="A138" s="39"/>
      <c r="B138" s="40"/>
      <c r="C138" s="41"/>
      <c r="D138" s="247" t="s">
        <v>167</v>
      </c>
      <c r="E138" s="41"/>
      <c r="F138" s="248" t="s">
        <v>221</v>
      </c>
      <c r="G138" s="41"/>
      <c r="H138" s="41"/>
      <c r="I138" s="221"/>
      <c r="J138" s="41"/>
      <c r="K138" s="41"/>
      <c r="L138" s="45"/>
      <c r="M138" s="222"/>
      <c r="N138" s="223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167</v>
      </c>
      <c r="AU138" s="18" t="s">
        <v>87</v>
      </c>
    </row>
    <row r="139" s="2" customFormat="1" ht="24.15" customHeight="1">
      <c r="A139" s="39"/>
      <c r="B139" s="40"/>
      <c r="C139" s="238" t="s">
        <v>222</v>
      </c>
      <c r="D139" s="238" t="s">
        <v>160</v>
      </c>
      <c r="E139" s="239" t="s">
        <v>235</v>
      </c>
      <c r="F139" s="240" t="s">
        <v>236</v>
      </c>
      <c r="G139" s="241" t="s">
        <v>187</v>
      </c>
      <c r="H139" s="242">
        <v>33.950000000000003</v>
      </c>
      <c r="I139" s="243"/>
      <c r="J139" s="244">
        <f>ROUND(I139*H139,2)</f>
        <v>0</v>
      </c>
      <c r="K139" s="240" t="s">
        <v>164</v>
      </c>
      <c r="L139" s="45"/>
      <c r="M139" s="245" t="s">
        <v>21</v>
      </c>
      <c r="N139" s="246" t="s">
        <v>48</v>
      </c>
      <c r="O139" s="85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17" t="s">
        <v>165</v>
      </c>
      <c r="AT139" s="217" t="s">
        <v>160</v>
      </c>
      <c r="AU139" s="217" t="s">
        <v>87</v>
      </c>
      <c r="AY139" s="18" t="s">
        <v>125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8" t="s">
        <v>85</v>
      </c>
      <c r="BK139" s="218">
        <f>ROUND(I139*H139,2)</f>
        <v>0</v>
      </c>
      <c r="BL139" s="18" t="s">
        <v>165</v>
      </c>
      <c r="BM139" s="217" t="s">
        <v>817</v>
      </c>
    </row>
    <row r="140" s="2" customFormat="1">
      <c r="A140" s="39"/>
      <c r="B140" s="40"/>
      <c r="C140" s="41"/>
      <c r="D140" s="247" t="s">
        <v>167</v>
      </c>
      <c r="E140" s="41"/>
      <c r="F140" s="248" t="s">
        <v>238</v>
      </c>
      <c r="G140" s="41"/>
      <c r="H140" s="41"/>
      <c r="I140" s="221"/>
      <c r="J140" s="41"/>
      <c r="K140" s="41"/>
      <c r="L140" s="45"/>
      <c r="M140" s="222"/>
      <c r="N140" s="223"/>
      <c r="O140" s="85"/>
      <c r="P140" s="85"/>
      <c r="Q140" s="85"/>
      <c r="R140" s="85"/>
      <c r="S140" s="85"/>
      <c r="T140" s="86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167</v>
      </c>
      <c r="AU140" s="18" t="s">
        <v>87</v>
      </c>
    </row>
    <row r="141" s="13" customFormat="1">
      <c r="A141" s="13"/>
      <c r="B141" s="224"/>
      <c r="C141" s="225"/>
      <c r="D141" s="219" t="s">
        <v>135</v>
      </c>
      <c r="E141" s="226" t="s">
        <v>21</v>
      </c>
      <c r="F141" s="227" t="s">
        <v>818</v>
      </c>
      <c r="G141" s="225"/>
      <c r="H141" s="228">
        <v>3.8500000000000001</v>
      </c>
      <c r="I141" s="229"/>
      <c r="J141" s="225"/>
      <c r="K141" s="225"/>
      <c r="L141" s="230"/>
      <c r="M141" s="231"/>
      <c r="N141" s="232"/>
      <c r="O141" s="232"/>
      <c r="P141" s="232"/>
      <c r="Q141" s="232"/>
      <c r="R141" s="232"/>
      <c r="S141" s="232"/>
      <c r="T141" s="23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4" t="s">
        <v>135</v>
      </c>
      <c r="AU141" s="234" t="s">
        <v>87</v>
      </c>
      <c r="AV141" s="13" t="s">
        <v>87</v>
      </c>
      <c r="AW141" s="13" t="s">
        <v>38</v>
      </c>
      <c r="AX141" s="13" t="s">
        <v>77</v>
      </c>
      <c r="AY141" s="234" t="s">
        <v>125</v>
      </c>
    </row>
    <row r="142" s="13" customFormat="1">
      <c r="A142" s="13"/>
      <c r="B142" s="224"/>
      <c r="C142" s="225"/>
      <c r="D142" s="219" t="s">
        <v>135</v>
      </c>
      <c r="E142" s="226" t="s">
        <v>21</v>
      </c>
      <c r="F142" s="227" t="s">
        <v>819</v>
      </c>
      <c r="G142" s="225"/>
      <c r="H142" s="228">
        <v>5.7400000000000002</v>
      </c>
      <c r="I142" s="229"/>
      <c r="J142" s="225"/>
      <c r="K142" s="225"/>
      <c r="L142" s="230"/>
      <c r="M142" s="231"/>
      <c r="N142" s="232"/>
      <c r="O142" s="232"/>
      <c r="P142" s="232"/>
      <c r="Q142" s="232"/>
      <c r="R142" s="232"/>
      <c r="S142" s="232"/>
      <c r="T142" s="23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4" t="s">
        <v>135</v>
      </c>
      <c r="AU142" s="234" t="s">
        <v>87</v>
      </c>
      <c r="AV142" s="13" t="s">
        <v>87</v>
      </c>
      <c r="AW142" s="13" t="s">
        <v>38</v>
      </c>
      <c r="AX142" s="13" t="s">
        <v>77</v>
      </c>
      <c r="AY142" s="234" t="s">
        <v>125</v>
      </c>
    </row>
    <row r="143" s="13" customFormat="1">
      <c r="A143" s="13"/>
      <c r="B143" s="224"/>
      <c r="C143" s="225"/>
      <c r="D143" s="219" t="s">
        <v>135</v>
      </c>
      <c r="E143" s="226" t="s">
        <v>21</v>
      </c>
      <c r="F143" s="227" t="s">
        <v>820</v>
      </c>
      <c r="G143" s="225"/>
      <c r="H143" s="228">
        <v>2.1000000000000001</v>
      </c>
      <c r="I143" s="229"/>
      <c r="J143" s="225"/>
      <c r="K143" s="225"/>
      <c r="L143" s="230"/>
      <c r="M143" s="231"/>
      <c r="N143" s="232"/>
      <c r="O143" s="232"/>
      <c r="P143" s="232"/>
      <c r="Q143" s="232"/>
      <c r="R143" s="232"/>
      <c r="S143" s="232"/>
      <c r="T143" s="23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4" t="s">
        <v>135</v>
      </c>
      <c r="AU143" s="234" t="s">
        <v>87</v>
      </c>
      <c r="AV143" s="13" t="s">
        <v>87</v>
      </c>
      <c r="AW143" s="13" t="s">
        <v>38</v>
      </c>
      <c r="AX143" s="13" t="s">
        <v>77</v>
      </c>
      <c r="AY143" s="234" t="s">
        <v>125</v>
      </c>
    </row>
    <row r="144" s="13" customFormat="1">
      <c r="A144" s="13"/>
      <c r="B144" s="224"/>
      <c r="C144" s="225"/>
      <c r="D144" s="219" t="s">
        <v>135</v>
      </c>
      <c r="E144" s="226" t="s">
        <v>21</v>
      </c>
      <c r="F144" s="227" t="s">
        <v>821</v>
      </c>
      <c r="G144" s="225"/>
      <c r="H144" s="228">
        <v>2.1699999999999999</v>
      </c>
      <c r="I144" s="229"/>
      <c r="J144" s="225"/>
      <c r="K144" s="225"/>
      <c r="L144" s="230"/>
      <c r="M144" s="231"/>
      <c r="N144" s="232"/>
      <c r="O144" s="232"/>
      <c r="P144" s="232"/>
      <c r="Q144" s="232"/>
      <c r="R144" s="232"/>
      <c r="S144" s="232"/>
      <c r="T144" s="23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4" t="s">
        <v>135</v>
      </c>
      <c r="AU144" s="234" t="s">
        <v>87</v>
      </c>
      <c r="AV144" s="13" t="s">
        <v>87</v>
      </c>
      <c r="AW144" s="13" t="s">
        <v>38</v>
      </c>
      <c r="AX144" s="13" t="s">
        <v>77</v>
      </c>
      <c r="AY144" s="234" t="s">
        <v>125</v>
      </c>
    </row>
    <row r="145" s="13" customFormat="1">
      <c r="A145" s="13"/>
      <c r="B145" s="224"/>
      <c r="C145" s="225"/>
      <c r="D145" s="219" t="s">
        <v>135</v>
      </c>
      <c r="E145" s="226" t="s">
        <v>21</v>
      </c>
      <c r="F145" s="227" t="s">
        <v>822</v>
      </c>
      <c r="G145" s="225"/>
      <c r="H145" s="228">
        <v>8.8200000000000003</v>
      </c>
      <c r="I145" s="229"/>
      <c r="J145" s="225"/>
      <c r="K145" s="225"/>
      <c r="L145" s="230"/>
      <c r="M145" s="231"/>
      <c r="N145" s="232"/>
      <c r="O145" s="232"/>
      <c r="P145" s="232"/>
      <c r="Q145" s="232"/>
      <c r="R145" s="232"/>
      <c r="S145" s="232"/>
      <c r="T145" s="23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4" t="s">
        <v>135</v>
      </c>
      <c r="AU145" s="234" t="s">
        <v>87</v>
      </c>
      <c r="AV145" s="13" t="s">
        <v>87</v>
      </c>
      <c r="AW145" s="13" t="s">
        <v>38</v>
      </c>
      <c r="AX145" s="13" t="s">
        <v>77</v>
      </c>
      <c r="AY145" s="234" t="s">
        <v>125</v>
      </c>
    </row>
    <row r="146" s="14" customFormat="1">
      <c r="A146" s="14"/>
      <c r="B146" s="249"/>
      <c r="C146" s="250"/>
      <c r="D146" s="219" t="s">
        <v>135</v>
      </c>
      <c r="E146" s="251" t="s">
        <v>21</v>
      </c>
      <c r="F146" s="252" t="s">
        <v>192</v>
      </c>
      <c r="G146" s="250"/>
      <c r="H146" s="253">
        <v>22.68</v>
      </c>
      <c r="I146" s="254"/>
      <c r="J146" s="250"/>
      <c r="K146" s="250"/>
      <c r="L146" s="255"/>
      <c r="M146" s="256"/>
      <c r="N146" s="257"/>
      <c r="O146" s="257"/>
      <c r="P146" s="257"/>
      <c r="Q146" s="257"/>
      <c r="R146" s="257"/>
      <c r="S146" s="257"/>
      <c r="T146" s="258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9" t="s">
        <v>135</v>
      </c>
      <c r="AU146" s="259" t="s">
        <v>87</v>
      </c>
      <c r="AV146" s="14" t="s">
        <v>124</v>
      </c>
      <c r="AW146" s="14" t="s">
        <v>38</v>
      </c>
      <c r="AX146" s="14" t="s">
        <v>77</v>
      </c>
      <c r="AY146" s="259" t="s">
        <v>125</v>
      </c>
    </row>
    <row r="147" s="13" customFormat="1">
      <c r="A147" s="13"/>
      <c r="B147" s="224"/>
      <c r="C147" s="225"/>
      <c r="D147" s="219" t="s">
        <v>135</v>
      </c>
      <c r="E147" s="226" t="s">
        <v>21</v>
      </c>
      <c r="F147" s="227" t="s">
        <v>823</v>
      </c>
      <c r="G147" s="225"/>
      <c r="H147" s="228">
        <v>2.52</v>
      </c>
      <c r="I147" s="229"/>
      <c r="J147" s="225"/>
      <c r="K147" s="225"/>
      <c r="L147" s="230"/>
      <c r="M147" s="231"/>
      <c r="N147" s="232"/>
      <c r="O147" s="232"/>
      <c r="P147" s="232"/>
      <c r="Q147" s="232"/>
      <c r="R147" s="232"/>
      <c r="S147" s="232"/>
      <c r="T147" s="23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4" t="s">
        <v>135</v>
      </c>
      <c r="AU147" s="234" t="s">
        <v>87</v>
      </c>
      <c r="AV147" s="13" t="s">
        <v>87</v>
      </c>
      <c r="AW147" s="13" t="s">
        <v>38</v>
      </c>
      <c r="AX147" s="13" t="s">
        <v>77</v>
      </c>
      <c r="AY147" s="234" t="s">
        <v>125</v>
      </c>
    </row>
    <row r="148" s="13" customFormat="1">
      <c r="A148" s="13"/>
      <c r="B148" s="224"/>
      <c r="C148" s="225"/>
      <c r="D148" s="219" t="s">
        <v>135</v>
      </c>
      <c r="E148" s="226" t="s">
        <v>21</v>
      </c>
      <c r="F148" s="227" t="s">
        <v>824</v>
      </c>
      <c r="G148" s="225"/>
      <c r="H148" s="228">
        <v>2.52</v>
      </c>
      <c r="I148" s="229"/>
      <c r="J148" s="225"/>
      <c r="K148" s="225"/>
      <c r="L148" s="230"/>
      <c r="M148" s="231"/>
      <c r="N148" s="232"/>
      <c r="O148" s="232"/>
      <c r="P148" s="232"/>
      <c r="Q148" s="232"/>
      <c r="R148" s="232"/>
      <c r="S148" s="232"/>
      <c r="T148" s="23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4" t="s">
        <v>135</v>
      </c>
      <c r="AU148" s="234" t="s">
        <v>87</v>
      </c>
      <c r="AV148" s="13" t="s">
        <v>87</v>
      </c>
      <c r="AW148" s="13" t="s">
        <v>38</v>
      </c>
      <c r="AX148" s="13" t="s">
        <v>77</v>
      </c>
      <c r="AY148" s="234" t="s">
        <v>125</v>
      </c>
    </row>
    <row r="149" s="13" customFormat="1">
      <c r="A149" s="13"/>
      <c r="B149" s="224"/>
      <c r="C149" s="225"/>
      <c r="D149" s="219" t="s">
        <v>135</v>
      </c>
      <c r="E149" s="226" t="s">
        <v>21</v>
      </c>
      <c r="F149" s="227" t="s">
        <v>825</v>
      </c>
      <c r="G149" s="225"/>
      <c r="H149" s="228">
        <v>2.73</v>
      </c>
      <c r="I149" s="229"/>
      <c r="J149" s="225"/>
      <c r="K149" s="225"/>
      <c r="L149" s="230"/>
      <c r="M149" s="231"/>
      <c r="N149" s="232"/>
      <c r="O149" s="232"/>
      <c r="P149" s="232"/>
      <c r="Q149" s="232"/>
      <c r="R149" s="232"/>
      <c r="S149" s="232"/>
      <c r="T149" s="23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4" t="s">
        <v>135</v>
      </c>
      <c r="AU149" s="234" t="s">
        <v>87</v>
      </c>
      <c r="AV149" s="13" t="s">
        <v>87</v>
      </c>
      <c r="AW149" s="13" t="s">
        <v>38</v>
      </c>
      <c r="AX149" s="13" t="s">
        <v>77</v>
      </c>
      <c r="AY149" s="234" t="s">
        <v>125</v>
      </c>
    </row>
    <row r="150" s="13" customFormat="1">
      <c r="A150" s="13"/>
      <c r="B150" s="224"/>
      <c r="C150" s="225"/>
      <c r="D150" s="219" t="s">
        <v>135</v>
      </c>
      <c r="E150" s="226" t="s">
        <v>21</v>
      </c>
      <c r="F150" s="227" t="s">
        <v>826</v>
      </c>
      <c r="G150" s="225"/>
      <c r="H150" s="228">
        <v>3.5</v>
      </c>
      <c r="I150" s="229"/>
      <c r="J150" s="225"/>
      <c r="K150" s="225"/>
      <c r="L150" s="230"/>
      <c r="M150" s="231"/>
      <c r="N150" s="232"/>
      <c r="O150" s="232"/>
      <c r="P150" s="232"/>
      <c r="Q150" s="232"/>
      <c r="R150" s="232"/>
      <c r="S150" s="232"/>
      <c r="T150" s="23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4" t="s">
        <v>135</v>
      </c>
      <c r="AU150" s="234" t="s">
        <v>87</v>
      </c>
      <c r="AV150" s="13" t="s">
        <v>87</v>
      </c>
      <c r="AW150" s="13" t="s">
        <v>38</v>
      </c>
      <c r="AX150" s="13" t="s">
        <v>77</v>
      </c>
      <c r="AY150" s="234" t="s">
        <v>125</v>
      </c>
    </row>
    <row r="151" s="15" customFormat="1">
      <c r="A151" s="15"/>
      <c r="B151" s="260"/>
      <c r="C151" s="261"/>
      <c r="D151" s="219" t="s">
        <v>135</v>
      </c>
      <c r="E151" s="262" t="s">
        <v>21</v>
      </c>
      <c r="F151" s="263" t="s">
        <v>197</v>
      </c>
      <c r="G151" s="261"/>
      <c r="H151" s="264">
        <v>33.950000000000003</v>
      </c>
      <c r="I151" s="265"/>
      <c r="J151" s="261"/>
      <c r="K151" s="261"/>
      <c r="L151" s="266"/>
      <c r="M151" s="267"/>
      <c r="N151" s="268"/>
      <c r="O151" s="268"/>
      <c r="P151" s="268"/>
      <c r="Q151" s="268"/>
      <c r="R151" s="268"/>
      <c r="S151" s="268"/>
      <c r="T151" s="269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70" t="s">
        <v>135</v>
      </c>
      <c r="AU151" s="270" t="s">
        <v>87</v>
      </c>
      <c r="AV151" s="15" t="s">
        <v>165</v>
      </c>
      <c r="AW151" s="15" t="s">
        <v>38</v>
      </c>
      <c r="AX151" s="15" t="s">
        <v>85</v>
      </c>
      <c r="AY151" s="270" t="s">
        <v>125</v>
      </c>
    </row>
    <row r="152" s="2" customFormat="1" ht="16.5" customHeight="1">
      <c r="A152" s="39"/>
      <c r="B152" s="40"/>
      <c r="C152" s="205" t="s">
        <v>228</v>
      </c>
      <c r="D152" s="205" t="s">
        <v>122</v>
      </c>
      <c r="E152" s="206" t="s">
        <v>246</v>
      </c>
      <c r="F152" s="207" t="s">
        <v>247</v>
      </c>
      <c r="G152" s="208" t="s">
        <v>248</v>
      </c>
      <c r="H152" s="209">
        <v>61.109999999999999</v>
      </c>
      <c r="I152" s="210"/>
      <c r="J152" s="211">
        <f>ROUND(I152*H152,2)</f>
        <v>0</v>
      </c>
      <c r="K152" s="207" t="s">
        <v>164</v>
      </c>
      <c r="L152" s="212"/>
      <c r="M152" s="213" t="s">
        <v>21</v>
      </c>
      <c r="N152" s="214" t="s">
        <v>48</v>
      </c>
      <c r="O152" s="85"/>
      <c r="P152" s="215">
        <f>O152*H152</f>
        <v>0</v>
      </c>
      <c r="Q152" s="215">
        <v>1</v>
      </c>
      <c r="R152" s="215">
        <f>Q152*H152</f>
        <v>61.109999999999999</v>
      </c>
      <c r="S152" s="215">
        <v>0</v>
      </c>
      <c r="T152" s="216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17" t="s">
        <v>210</v>
      </c>
      <c r="AT152" s="217" t="s">
        <v>122</v>
      </c>
      <c r="AU152" s="217" t="s">
        <v>87</v>
      </c>
      <c r="AY152" s="18" t="s">
        <v>125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8" t="s">
        <v>85</v>
      </c>
      <c r="BK152" s="218">
        <f>ROUND(I152*H152,2)</f>
        <v>0</v>
      </c>
      <c r="BL152" s="18" t="s">
        <v>165</v>
      </c>
      <c r="BM152" s="217" t="s">
        <v>827</v>
      </c>
    </row>
    <row r="153" s="13" customFormat="1">
      <c r="A153" s="13"/>
      <c r="B153" s="224"/>
      <c r="C153" s="225"/>
      <c r="D153" s="219" t="s">
        <v>135</v>
      </c>
      <c r="E153" s="226" t="s">
        <v>21</v>
      </c>
      <c r="F153" s="227" t="s">
        <v>828</v>
      </c>
      <c r="G153" s="225"/>
      <c r="H153" s="228">
        <v>6.9299999999999997</v>
      </c>
      <c r="I153" s="229"/>
      <c r="J153" s="225"/>
      <c r="K153" s="225"/>
      <c r="L153" s="230"/>
      <c r="M153" s="231"/>
      <c r="N153" s="232"/>
      <c r="O153" s="232"/>
      <c r="P153" s="232"/>
      <c r="Q153" s="232"/>
      <c r="R153" s="232"/>
      <c r="S153" s="232"/>
      <c r="T153" s="23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4" t="s">
        <v>135</v>
      </c>
      <c r="AU153" s="234" t="s">
        <v>87</v>
      </c>
      <c r="AV153" s="13" t="s">
        <v>87</v>
      </c>
      <c r="AW153" s="13" t="s">
        <v>38</v>
      </c>
      <c r="AX153" s="13" t="s">
        <v>77</v>
      </c>
      <c r="AY153" s="234" t="s">
        <v>125</v>
      </c>
    </row>
    <row r="154" s="13" customFormat="1">
      <c r="A154" s="13"/>
      <c r="B154" s="224"/>
      <c r="C154" s="225"/>
      <c r="D154" s="219" t="s">
        <v>135</v>
      </c>
      <c r="E154" s="226" t="s">
        <v>21</v>
      </c>
      <c r="F154" s="227" t="s">
        <v>829</v>
      </c>
      <c r="G154" s="225"/>
      <c r="H154" s="228">
        <v>10.332000000000001</v>
      </c>
      <c r="I154" s="229"/>
      <c r="J154" s="225"/>
      <c r="K154" s="225"/>
      <c r="L154" s="230"/>
      <c r="M154" s="231"/>
      <c r="N154" s="232"/>
      <c r="O154" s="232"/>
      <c r="P154" s="232"/>
      <c r="Q154" s="232"/>
      <c r="R154" s="232"/>
      <c r="S154" s="232"/>
      <c r="T154" s="23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4" t="s">
        <v>135</v>
      </c>
      <c r="AU154" s="234" t="s">
        <v>87</v>
      </c>
      <c r="AV154" s="13" t="s">
        <v>87</v>
      </c>
      <c r="AW154" s="13" t="s">
        <v>38</v>
      </c>
      <c r="AX154" s="13" t="s">
        <v>77</v>
      </c>
      <c r="AY154" s="234" t="s">
        <v>125</v>
      </c>
    </row>
    <row r="155" s="13" customFormat="1">
      <c r="A155" s="13"/>
      <c r="B155" s="224"/>
      <c r="C155" s="225"/>
      <c r="D155" s="219" t="s">
        <v>135</v>
      </c>
      <c r="E155" s="226" t="s">
        <v>21</v>
      </c>
      <c r="F155" s="227" t="s">
        <v>830</v>
      </c>
      <c r="G155" s="225"/>
      <c r="H155" s="228">
        <v>3.7799999999999998</v>
      </c>
      <c r="I155" s="229"/>
      <c r="J155" s="225"/>
      <c r="K155" s="225"/>
      <c r="L155" s="230"/>
      <c r="M155" s="231"/>
      <c r="N155" s="232"/>
      <c r="O155" s="232"/>
      <c r="P155" s="232"/>
      <c r="Q155" s="232"/>
      <c r="R155" s="232"/>
      <c r="S155" s="232"/>
      <c r="T155" s="23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4" t="s">
        <v>135</v>
      </c>
      <c r="AU155" s="234" t="s">
        <v>87</v>
      </c>
      <c r="AV155" s="13" t="s">
        <v>87</v>
      </c>
      <c r="AW155" s="13" t="s">
        <v>38</v>
      </c>
      <c r="AX155" s="13" t="s">
        <v>77</v>
      </c>
      <c r="AY155" s="234" t="s">
        <v>125</v>
      </c>
    </row>
    <row r="156" s="13" customFormat="1">
      <c r="A156" s="13"/>
      <c r="B156" s="224"/>
      <c r="C156" s="225"/>
      <c r="D156" s="219" t="s">
        <v>135</v>
      </c>
      <c r="E156" s="226" t="s">
        <v>21</v>
      </c>
      <c r="F156" s="227" t="s">
        <v>831</v>
      </c>
      <c r="G156" s="225"/>
      <c r="H156" s="228">
        <v>3.9060000000000001</v>
      </c>
      <c r="I156" s="229"/>
      <c r="J156" s="225"/>
      <c r="K156" s="225"/>
      <c r="L156" s="230"/>
      <c r="M156" s="231"/>
      <c r="N156" s="232"/>
      <c r="O156" s="232"/>
      <c r="P156" s="232"/>
      <c r="Q156" s="232"/>
      <c r="R156" s="232"/>
      <c r="S156" s="232"/>
      <c r="T156" s="23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4" t="s">
        <v>135</v>
      </c>
      <c r="AU156" s="234" t="s">
        <v>87</v>
      </c>
      <c r="AV156" s="13" t="s">
        <v>87</v>
      </c>
      <c r="AW156" s="13" t="s">
        <v>38</v>
      </c>
      <c r="AX156" s="13" t="s">
        <v>77</v>
      </c>
      <c r="AY156" s="234" t="s">
        <v>125</v>
      </c>
    </row>
    <row r="157" s="13" customFormat="1">
      <c r="A157" s="13"/>
      <c r="B157" s="224"/>
      <c r="C157" s="225"/>
      <c r="D157" s="219" t="s">
        <v>135</v>
      </c>
      <c r="E157" s="226" t="s">
        <v>21</v>
      </c>
      <c r="F157" s="227" t="s">
        <v>832</v>
      </c>
      <c r="G157" s="225"/>
      <c r="H157" s="228">
        <v>15.875999999999999</v>
      </c>
      <c r="I157" s="229"/>
      <c r="J157" s="225"/>
      <c r="K157" s="225"/>
      <c r="L157" s="230"/>
      <c r="M157" s="231"/>
      <c r="N157" s="232"/>
      <c r="O157" s="232"/>
      <c r="P157" s="232"/>
      <c r="Q157" s="232"/>
      <c r="R157" s="232"/>
      <c r="S157" s="232"/>
      <c r="T157" s="23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4" t="s">
        <v>135</v>
      </c>
      <c r="AU157" s="234" t="s">
        <v>87</v>
      </c>
      <c r="AV157" s="13" t="s">
        <v>87</v>
      </c>
      <c r="AW157" s="13" t="s">
        <v>38</v>
      </c>
      <c r="AX157" s="13" t="s">
        <v>77</v>
      </c>
      <c r="AY157" s="234" t="s">
        <v>125</v>
      </c>
    </row>
    <row r="158" s="14" customFormat="1">
      <c r="A158" s="14"/>
      <c r="B158" s="249"/>
      <c r="C158" s="250"/>
      <c r="D158" s="219" t="s">
        <v>135</v>
      </c>
      <c r="E158" s="251" t="s">
        <v>21</v>
      </c>
      <c r="F158" s="252" t="s">
        <v>192</v>
      </c>
      <c r="G158" s="250"/>
      <c r="H158" s="253">
        <v>40.823999999999998</v>
      </c>
      <c r="I158" s="254"/>
      <c r="J158" s="250"/>
      <c r="K158" s="250"/>
      <c r="L158" s="255"/>
      <c r="M158" s="256"/>
      <c r="N158" s="257"/>
      <c r="O158" s="257"/>
      <c r="P158" s="257"/>
      <c r="Q158" s="257"/>
      <c r="R158" s="257"/>
      <c r="S158" s="257"/>
      <c r="T158" s="258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9" t="s">
        <v>135</v>
      </c>
      <c r="AU158" s="259" t="s">
        <v>87</v>
      </c>
      <c r="AV158" s="14" t="s">
        <v>124</v>
      </c>
      <c r="AW158" s="14" t="s">
        <v>38</v>
      </c>
      <c r="AX158" s="14" t="s">
        <v>77</v>
      </c>
      <c r="AY158" s="259" t="s">
        <v>125</v>
      </c>
    </row>
    <row r="159" s="13" customFormat="1">
      <c r="A159" s="13"/>
      <c r="B159" s="224"/>
      <c r="C159" s="225"/>
      <c r="D159" s="219" t="s">
        <v>135</v>
      </c>
      <c r="E159" s="226" t="s">
        <v>21</v>
      </c>
      <c r="F159" s="227" t="s">
        <v>833</v>
      </c>
      <c r="G159" s="225"/>
      <c r="H159" s="228">
        <v>4.5359999999999996</v>
      </c>
      <c r="I159" s="229"/>
      <c r="J159" s="225"/>
      <c r="K159" s="225"/>
      <c r="L159" s="230"/>
      <c r="M159" s="231"/>
      <c r="N159" s="232"/>
      <c r="O159" s="232"/>
      <c r="P159" s="232"/>
      <c r="Q159" s="232"/>
      <c r="R159" s="232"/>
      <c r="S159" s="232"/>
      <c r="T159" s="23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4" t="s">
        <v>135</v>
      </c>
      <c r="AU159" s="234" t="s">
        <v>87</v>
      </c>
      <c r="AV159" s="13" t="s">
        <v>87</v>
      </c>
      <c r="AW159" s="13" t="s">
        <v>38</v>
      </c>
      <c r="AX159" s="13" t="s">
        <v>77</v>
      </c>
      <c r="AY159" s="234" t="s">
        <v>125</v>
      </c>
    </row>
    <row r="160" s="13" customFormat="1">
      <c r="A160" s="13"/>
      <c r="B160" s="224"/>
      <c r="C160" s="225"/>
      <c r="D160" s="219" t="s">
        <v>135</v>
      </c>
      <c r="E160" s="226" t="s">
        <v>21</v>
      </c>
      <c r="F160" s="227" t="s">
        <v>834</v>
      </c>
      <c r="G160" s="225"/>
      <c r="H160" s="228">
        <v>4.5359999999999996</v>
      </c>
      <c r="I160" s="229"/>
      <c r="J160" s="225"/>
      <c r="K160" s="225"/>
      <c r="L160" s="230"/>
      <c r="M160" s="231"/>
      <c r="N160" s="232"/>
      <c r="O160" s="232"/>
      <c r="P160" s="232"/>
      <c r="Q160" s="232"/>
      <c r="R160" s="232"/>
      <c r="S160" s="232"/>
      <c r="T160" s="23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4" t="s">
        <v>135</v>
      </c>
      <c r="AU160" s="234" t="s">
        <v>87</v>
      </c>
      <c r="AV160" s="13" t="s">
        <v>87</v>
      </c>
      <c r="AW160" s="13" t="s">
        <v>38</v>
      </c>
      <c r="AX160" s="13" t="s">
        <v>77</v>
      </c>
      <c r="AY160" s="234" t="s">
        <v>125</v>
      </c>
    </row>
    <row r="161" s="13" customFormat="1">
      <c r="A161" s="13"/>
      <c r="B161" s="224"/>
      <c r="C161" s="225"/>
      <c r="D161" s="219" t="s">
        <v>135</v>
      </c>
      <c r="E161" s="226" t="s">
        <v>21</v>
      </c>
      <c r="F161" s="227" t="s">
        <v>835</v>
      </c>
      <c r="G161" s="225"/>
      <c r="H161" s="228">
        <v>4.9139999999999997</v>
      </c>
      <c r="I161" s="229"/>
      <c r="J161" s="225"/>
      <c r="K161" s="225"/>
      <c r="L161" s="230"/>
      <c r="M161" s="231"/>
      <c r="N161" s="232"/>
      <c r="O161" s="232"/>
      <c r="P161" s="232"/>
      <c r="Q161" s="232"/>
      <c r="R161" s="232"/>
      <c r="S161" s="232"/>
      <c r="T161" s="23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4" t="s">
        <v>135</v>
      </c>
      <c r="AU161" s="234" t="s">
        <v>87</v>
      </c>
      <c r="AV161" s="13" t="s">
        <v>87</v>
      </c>
      <c r="AW161" s="13" t="s">
        <v>38</v>
      </c>
      <c r="AX161" s="13" t="s">
        <v>77</v>
      </c>
      <c r="AY161" s="234" t="s">
        <v>125</v>
      </c>
    </row>
    <row r="162" s="13" customFormat="1">
      <c r="A162" s="13"/>
      <c r="B162" s="224"/>
      <c r="C162" s="225"/>
      <c r="D162" s="219" t="s">
        <v>135</v>
      </c>
      <c r="E162" s="226" t="s">
        <v>21</v>
      </c>
      <c r="F162" s="227" t="s">
        <v>836</v>
      </c>
      <c r="G162" s="225"/>
      <c r="H162" s="228">
        <v>6.2999999999999998</v>
      </c>
      <c r="I162" s="229"/>
      <c r="J162" s="225"/>
      <c r="K162" s="225"/>
      <c r="L162" s="230"/>
      <c r="M162" s="231"/>
      <c r="N162" s="232"/>
      <c r="O162" s="232"/>
      <c r="P162" s="232"/>
      <c r="Q162" s="232"/>
      <c r="R162" s="232"/>
      <c r="S162" s="232"/>
      <c r="T162" s="23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4" t="s">
        <v>135</v>
      </c>
      <c r="AU162" s="234" t="s">
        <v>87</v>
      </c>
      <c r="AV162" s="13" t="s">
        <v>87</v>
      </c>
      <c r="AW162" s="13" t="s">
        <v>38</v>
      </c>
      <c r="AX162" s="13" t="s">
        <v>77</v>
      </c>
      <c r="AY162" s="234" t="s">
        <v>125</v>
      </c>
    </row>
    <row r="163" s="15" customFormat="1">
      <c r="A163" s="15"/>
      <c r="B163" s="260"/>
      <c r="C163" s="261"/>
      <c r="D163" s="219" t="s">
        <v>135</v>
      </c>
      <c r="E163" s="262" t="s">
        <v>21</v>
      </c>
      <c r="F163" s="263" t="s">
        <v>197</v>
      </c>
      <c r="G163" s="261"/>
      <c r="H163" s="264">
        <v>61.109999999999999</v>
      </c>
      <c r="I163" s="265"/>
      <c r="J163" s="261"/>
      <c r="K163" s="261"/>
      <c r="L163" s="266"/>
      <c r="M163" s="267"/>
      <c r="N163" s="268"/>
      <c r="O163" s="268"/>
      <c r="P163" s="268"/>
      <c r="Q163" s="268"/>
      <c r="R163" s="268"/>
      <c r="S163" s="268"/>
      <c r="T163" s="269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70" t="s">
        <v>135</v>
      </c>
      <c r="AU163" s="270" t="s">
        <v>87</v>
      </c>
      <c r="AV163" s="15" t="s">
        <v>165</v>
      </c>
      <c r="AW163" s="15" t="s">
        <v>38</v>
      </c>
      <c r="AX163" s="15" t="s">
        <v>85</v>
      </c>
      <c r="AY163" s="270" t="s">
        <v>125</v>
      </c>
    </row>
    <row r="164" s="2" customFormat="1" ht="37.8" customHeight="1">
      <c r="A164" s="39"/>
      <c r="B164" s="40"/>
      <c r="C164" s="238" t="s">
        <v>234</v>
      </c>
      <c r="D164" s="238" t="s">
        <v>160</v>
      </c>
      <c r="E164" s="239" t="s">
        <v>257</v>
      </c>
      <c r="F164" s="240" t="s">
        <v>258</v>
      </c>
      <c r="G164" s="241" t="s">
        <v>187</v>
      </c>
      <c r="H164" s="242">
        <v>44.134999999999998</v>
      </c>
      <c r="I164" s="243"/>
      <c r="J164" s="244">
        <f>ROUND(I164*H164,2)</f>
        <v>0</v>
      </c>
      <c r="K164" s="240" t="s">
        <v>164</v>
      </c>
      <c r="L164" s="45"/>
      <c r="M164" s="245" t="s">
        <v>21</v>
      </c>
      <c r="N164" s="246" t="s">
        <v>48</v>
      </c>
      <c r="O164" s="85"/>
      <c r="P164" s="215">
        <f>O164*H164</f>
        <v>0</v>
      </c>
      <c r="Q164" s="215">
        <v>0</v>
      </c>
      <c r="R164" s="215">
        <f>Q164*H164</f>
        <v>0</v>
      </c>
      <c r="S164" s="215">
        <v>0</v>
      </c>
      <c r="T164" s="216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17" t="s">
        <v>165</v>
      </c>
      <c r="AT164" s="217" t="s">
        <v>160</v>
      </c>
      <c r="AU164" s="217" t="s">
        <v>87</v>
      </c>
      <c r="AY164" s="18" t="s">
        <v>125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8" t="s">
        <v>85</v>
      </c>
      <c r="BK164" s="218">
        <f>ROUND(I164*H164,2)</f>
        <v>0</v>
      </c>
      <c r="BL164" s="18" t="s">
        <v>165</v>
      </c>
      <c r="BM164" s="217" t="s">
        <v>837</v>
      </c>
    </row>
    <row r="165" s="2" customFormat="1">
      <c r="A165" s="39"/>
      <c r="B165" s="40"/>
      <c r="C165" s="41"/>
      <c r="D165" s="247" t="s">
        <v>167</v>
      </c>
      <c r="E165" s="41"/>
      <c r="F165" s="248" t="s">
        <v>260</v>
      </c>
      <c r="G165" s="41"/>
      <c r="H165" s="41"/>
      <c r="I165" s="221"/>
      <c r="J165" s="41"/>
      <c r="K165" s="41"/>
      <c r="L165" s="45"/>
      <c r="M165" s="222"/>
      <c r="N165" s="223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167</v>
      </c>
      <c r="AU165" s="18" t="s">
        <v>87</v>
      </c>
    </row>
    <row r="166" s="13" customFormat="1">
      <c r="A166" s="13"/>
      <c r="B166" s="224"/>
      <c r="C166" s="225"/>
      <c r="D166" s="219" t="s">
        <v>135</v>
      </c>
      <c r="E166" s="226" t="s">
        <v>21</v>
      </c>
      <c r="F166" s="227" t="s">
        <v>838</v>
      </c>
      <c r="G166" s="225"/>
      <c r="H166" s="228">
        <v>5.0049999999999999</v>
      </c>
      <c r="I166" s="229"/>
      <c r="J166" s="225"/>
      <c r="K166" s="225"/>
      <c r="L166" s="230"/>
      <c r="M166" s="231"/>
      <c r="N166" s="232"/>
      <c r="O166" s="232"/>
      <c r="P166" s="232"/>
      <c r="Q166" s="232"/>
      <c r="R166" s="232"/>
      <c r="S166" s="232"/>
      <c r="T166" s="23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4" t="s">
        <v>135</v>
      </c>
      <c r="AU166" s="234" t="s">
        <v>87</v>
      </c>
      <c r="AV166" s="13" t="s">
        <v>87</v>
      </c>
      <c r="AW166" s="13" t="s">
        <v>38</v>
      </c>
      <c r="AX166" s="13" t="s">
        <v>77</v>
      </c>
      <c r="AY166" s="234" t="s">
        <v>125</v>
      </c>
    </row>
    <row r="167" s="13" customFormat="1">
      <c r="A167" s="13"/>
      <c r="B167" s="224"/>
      <c r="C167" s="225"/>
      <c r="D167" s="219" t="s">
        <v>135</v>
      </c>
      <c r="E167" s="226" t="s">
        <v>21</v>
      </c>
      <c r="F167" s="227" t="s">
        <v>839</v>
      </c>
      <c r="G167" s="225"/>
      <c r="H167" s="228">
        <v>7.4619999999999997</v>
      </c>
      <c r="I167" s="229"/>
      <c r="J167" s="225"/>
      <c r="K167" s="225"/>
      <c r="L167" s="230"/>
      <c r="M167" s="231"/>
      <c r="N167" s="232"/>
      <c r="O167" s="232"/>
      <c r="P167" s="232"/>
      <c r="Q167" s="232"/>
      <c r="R167" s="232"/>
      <c r="S167" s="232"/>
      <c r="T167" s="23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4" t="s">
        <v>135</v>
      </c>
      <c r="AU167" s="234" t="s">
        <v>87</v>
      </c>
      <c r="AV167" s="13" t="s">
        <v>87</v>
      </c>
      <c r="AW167" s="13" t="s">
        <v>38</v>
      </c>
      <c r="AX167" s="13" t="s">
        <v>77</v>
      </c>
      <c r="AY167" s="234" t="s">
        <v>125</v>
      </c>
    </row>
    <row r="168" s="13" customFormat="1">
      <c r="A168" s="13"/>
      <c r="B168" s="224"/>
      <c r="C168" s="225"/>
      <c r="D168" s="219" t="s">
        <v>135</v>
      </c>
      <c r="E168" s="226" t="s">
        <v>21</v>
      </c>
      <c r="F168" s="227" t="s">
        <v>840</v>
      </c>
      <c r="G168" s="225"/>
      <c r="H168" s="228">
        <v>2.73</v>
      </c>
      <c r="I168" s="229"/>
      <c r="J168" s="225"/>
      <c r="K168" s="225"/>
      <c r="L168" s="230"/>
      <c r="M168" s="231"/>
      <c r="N168" s="232"/>
      <c r="O168" s="232"/>
      <c r="P168" s="232"/>
      <c r="Q168" s="232"/>
      <c r="R168" s="232"/>
      <c r="S168" s="232"/>
      <c r="T168" s="23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4" t="s">
        <v>135</v>
      </c>
      <c r="AU168" s="234" t="s">
        <v>87</v>
      </c>
      <c r="AV168" s="13" t="s">
        <v>87</v>
      </c>
      <c r="AW168" s="13" t="s">
        <v>38</v>
      </c>
      <c r="AX168" s="13" t="s">
        <v>77</v>
      </c>
      <c r="AY168" s="234" t="s">
        <v>125</v>
      </c>
    </row>
    <row r="169" s="13" customFormat="1">
      <c r="A169" s="13"/>
      <c r="B169" s="224"/>
      <c r="C169" s="225"/>
      <c r="D169" s="219" t="s">
        <v>135</v>
      </c>
      <c r="E169" s="226" t="s">
        <v>21</v>
      </c>
      <c r="F169" s="227" t="s">
        <v>841</v>
      </c>
      <c r="G169" s="225"/>
      <c r="H169" s="228">
        <v>2.8210000000000002</v>
      </c>
      <c r="I169" s="229"/>
      <c r="J169" s="225"/>
      <c r="K169" s="225"/>
      <c r="L169" s="230"/>
      <c r="M169" s="231"/>
      <c r="N169" s="232"/>
      <c r="O169" s="232"/>
      <c r="P169" s="232"/>
      <c r="Q169" s="232"/>
      <c r="R169" s="232"/>
      <c r="S169" s="232"/>
      <c r="T169" s="23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4" t="s">
        <v>135</v>
      </c>
      <c r="AU169" s="234" t="s">
        <v>87</v>
      </c>
      <c r="AV169" s="13" t="s">
        <v>87</v>
      </c>
      <c r="AW169" s="13" t="s">
        <v>38</v>
      </c>
      <c r="AX169" s="13" t="s">
        <v>77</v>
      </c>
      <c r="AY169" s="234" t="s">
        <v>125</v>
      </c>
    </row>
    <row r="170" s="13" customFormat="1">
      <c r="A170" s="13"/>
      <c r="B170" s="224"/>
      <c r="C170" s="225"/>
      <c r="D170" s="219" t="s">
        <v>135</v>
      </c>
      <c r="E170" s="226" t="s">
        <v>21</v>
      </c>
      <c r="F170" s="227" t="s">
        <v>842</v>
      </c>
      <c r="G170" s="225"/>
      <c r="H170" s="228">
        <v>11.465999999999999</v>
      </c>
      <c r="I170" s="229"/>
      <c r="J170" s="225"/>
      <c r="K170" s="225"/>
      <c r="L170" s="230"/>
      <c r="M170" s="231"/>
      <c r="N170" s="232"/>
      <c r="O170" s="232"/>
      <c r="P170" s="232"/>
      <c r="Q170" s="232"/>
      <c r="R170" s="232"/>
      <c r="S170" s="232"/>
      <c r="T170" s="23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4" t="s">
        <v>135</v>
      </c>
      <c r="AU170" s="234" t="s">
        <v>87</v>
      </c>
      <c r="AV170" s="13" t="s">
        <v>87</v>
      </c>
      <c r="AW170" s="13" t="s">
        <v>38</v>
      </c>
      <c r="AX170" s="13" t="s">
        <v>77</v>
      </c>
      <c r="AY170" s="234" t="s">
        <v>125</v>
      </c>
    </row>
    <row r="171" s="14" customFormat="1">
      <c r="A171" s="14"/>
      <c r="B171" s="249"/>
      <c r="C171" s="250"/>
      <c r="D171" s="219" t="s">
        <v>135</v>
      </c>
      <c r="E171" s="251" t="s">
        <v>21</v>
      </c>
      <c r="F171" s="252" t="s">
        <v>192</v>
      </c>
      <c r="G171" s="250"/>
      <c r="H171" s="253">
        <v>29.484000000000002</v>
      </c>
      <c r="I171" s="254"/>
      <c r="J171" s="250"/>
      <c r="K171" s="250"/>
      <c r="L171" s="255"/>
      <c r="M171" s="256"/>
      <c r="N171" s="257"/>
      <c r="O171" s="257"/>
      <c r="P171" s="257"/>
      <c r="Q171" s="257"/>
      <c r="R171" s="257"/>
      <c r="S171" s="257"/>
      <c r="T171" s="258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9" t="s">
        <v>135</v>
      </c>
      <c r="AU171" s="259" t="s">
        <v>87</v>
      </c>
      <c r="AV171" s="14" t="s">
        <v>124</v>
      </c>
      <c r="AW171" s="14" t="s">
        <v>38</v>
      </c>
      <c r="AX171" s="14" t="s">
        <v>77</v>
      </c>
      <c r="AY171" s="259" t="s">
        <v>125</v>
      </c>
    </row>
    <row r="172" s="13" customFormat="1">
      <c r="A172" s="13"/>
      <c r="B172" s="224"/>
      <c r="C172" s="225"/>
      <c r="D172" s="219" t="s">
        <v>135</v>
      </c>
      <c r="E172" s="226" t="s">
        <v>21</v>
      </c>
      <c r="F172" s="227" t="s">
        <v>843</v>
      </c>
      <c r="G172" s="225"/>
      <c r="H172" s="228">
        <v>3.2759999999999998</v>
      </c>
      <c r="I172" s="229"/>
      <c r="J172" s="225"/>
      <c r="K172" s="225"/>
      <c r="L172" s="230"/>
      <c r="M172" s="231"/>
      <c r="N172" s="232"/>
      <c r="O172" s="232"/>
      <c r="P172" s="232"/>
      <c r="Q172" s="232"/>
      <c r="R172" s="232"/>
      <c r="S172" s="232"/>
      <c r="T172" s="23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4" t="s">
        <v>135</v>
      </c>
      <c r="AU172" s="234" t="s">
        <v>87</v>
      </c>
      <c r="AV172" s="13" t="s">
        <v>87</v>
      </c>
      <c r="AW172" s="13" t="s">
        <v>38</v>
      </c>
      <c r="AX172" s="13" t="s">
        <v>77</v>
      </c>
      <c r="AY172" s="234" t="s">
        <v>125</v>
      </c>
    </row>
    <row r="173" s="13" customFormat="1">
      <c r="A173" s="13"/>
      <c r="B173" s="224"/>
      <c r="C173" s="225"/>
      <c r="D173" s="219" t="s">
        <v>135</v>
      </c>
      <c r="E173" s="226" t="s">
        <v>21</v>
      </c>
      <c r="F173" s="227" t="s">
        <v>844</v>
      </c>
      <c r="G173" s="225"/>
      <c r="H173" s="228">
        <v>3.2759999999999998</v>
      </c>
      <c r="I173" s="229"/>
      <c r="J173" s="225"/>
      <c r="K173" s="225"/>
      <c r="L173" s="230"/>
      <c r="M173" s="231"/>
      <c r="N173" s="232"/>
      <c r="O173" s="232"/>
      <c r="P173" s="232"/>
      <c r="Q173" s="232"/>
      <c r="R173" s="232"/>
      <c r="S173" s="232"/>
      <c r="T173" s="23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4" t="s">
        <v>135</v>
      </c>
      <c r="AU173" s="234" t="s">
        <v>87</v>
      </c>
      <c r="AV173" s="13" t="s">
        <v>87</v>
      </c>
      <c r="AW173" s="13" t="s">
        <v>38</v>
      </c>
      <c r="AX173" s="13" t="s">
        <v>77</v>
      </c>
      <c r="AY173" s="234" t="s">
        <v>125</v>
      </c>
    </row>
    <row r="174" s="13" customFormat="1">
      <c r="A174" s="13"/>
      <c r="B174" s="224"/>
      <c r="C174" s="225"/>
      <c r="D174" s="219" t="s">
        <v>135</v>
      </c>
      <c r="E174" s="226" t="s">
        <v>21</v>
      </c>
      <c r="F174" s="227" t="s">
        <v>845</v>
      </c>
      <c r="G174" s="225"/>
      <c r="H174" s="228">
        <v>3.5489999999999999</v>
      </c>
      <c r="I174" s="229"/>
      <c r="J174" s="225"/>
      <c r="K174" s="225"/>
      <c r="L174" s="230"/>
      <c r="M174" s="231"/>
      <c r="N174" s="232"/>
      <c r="O174" s="232"/>
      <c r="P174" s="232"/>
      <c r="Q174" s="232"/>
      <c r="R174" s="232"/>
      <c r="S174" s="232"/>
      <c r="T174" s="23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4" t="s">
        <v>135</v>
      </c>
      <c r="AU174" s="234" t="s">
        <v>87</v>
      </c>
      <c r="AV174" s="13" t="s">
        <v>87</v>
      </c>
      <c r="AW174" s="13" t="s">
        <v>38</v>
      </c>
      <c r="AX174" s="13" t="s">
        <v>77</v>
      </c>
      <c r="AY174" s="234" t="s">
        <v>125</v>
      </c>
    </row>
    <row r="175" s="13" customFormat="1">
      <c r="A175" s="13"/>
      <c r="B175" s="224"/>
      <c r="C175" s="225"/>
      <c r="D175" s="219" t="s">
        <v>135</v>
      </c>
      <c r="E175" s="226" t="s">
        <v>21</v>
      </c>
      <c r="F175" s="227" t="s">
        <v>846</v>
      </c>
      <c r="G175" s="225"/>
      <c r="H175" s="228">
        <v>4.5499999999999998</v>
      </c>
      <c r="I175" s="229"/>
      <c r="J175" s="225"/>
      <c r="K175" s="225"/>
      <c r="L175" s="230"/>
      <c r="M175" s="231"/>
      <c r="N175" s="232"/>
      <c r="O175" s="232"/>
      <c r="P175" s="232"/>
      <c r="Q175" s="232"/>
      <c r="R175" s="232"/>
      <c r="S175" s="232"/>
      <c r="T175" s="23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4" t="s">
        <v>135</v>
      </c>
      <c r="AU175" s="234" t="s">
        <v>87</v>
      </c>
      <c r="AV175" s="13" t="s">
        <v>87</v>
      </c>
      <c r="AW175" s="13" t="s">
        <v>38</v>
      </c>
      <c r="AX175" s="13" t="s">
        <v>77</v>
      </c>
      <c r="AY175" s="234" t="s">
        <v>125</v>
      </c>
    </row>
    <row r="176" s="15" customFormat="1">
      <c r="A176" s="15"/>
      <c r="B176" s="260"/>
      <c r="C176" s="261"/>
      <c r="D176" s="219" t="s">
        <v>135</v>
      </c>
      <c r="E176" s="262" t="s">
        <v>21</v>
      </c>
      <c r="F176" s="263" t="s">
        <v>197</v>
      </c>
      <c r="G176" s="261"/>
      <c r="H176" s="264">
        <v>44.134999999999998</v>
      </c>
      <c r="I176" s="265"/>
      <c r="J176" s="261"/>
      <c r="K176" s="261"/>
      <c r="L176" s="266"/>
      <c r="M176" s="267"/>
      <c r="N176" s="268"/>
      <c r="O176" s="268"/>
      <c r="P176" s="268"/>
      <c r="Q176" s="268"/>
      <c r="R176" s="268"/>
      <c r="S176" s="268"/>
      <c r="T176" s="269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70" t="s">
        <v>135</v>
      </c>
      <c r="AU176" s="270" t="s">
        <v>87</v>
      </c>
      <c r="AV176" s="15" t="s">
        <v>165</v>
      </c>
      <c r="AW176" s="15" t="s">
        <v>38</v>
      </c>
      <c r="AX176" s="15" t="s">
        <v>85</v>
      </c>
      <c r="AY176" s="270" t="s">
        <v>125</v>
      </c>
    </row>
    <row r="177" s="2" customFormat="1" ht="16.5" customHeight="1">
      <c r="A177" s="39"/>
      <c r="B177" s="40"/>
      <c r="C177" s="205" t="s">
        <v>245</v>
      </c>
      <c r="D177" s="205" t="s">
        <v>122</v>
      </c>
      <c r="E177" s="206" t="s">
        <v>267</v>
      </c>
      <c r="F177" s="207" t="s">
        <v>268</v>
      </c>
      <c r="G177" s="208" t="s">
        <v>248</v>
      </c>
      <c r="H177" s="209">
        <v>79.444000000000003</v>
      </c>
      <c r="I177" s="210"/>
      <c r="J177" s="211">
        <f>ROUND(I177*H177,2)</f>
        <v>0</v>
      </c>
      <c r="K177" s="207" t="s">
        <v>164</v>
      </c>
      <c r="L177" s="212"/>
      <c r="M177" s="213" t="s">
        <v>21</v>
      </c>
      <c r="N177" s="214" t="s">
        <v>48</v>
      </c>
      <c r="O177" s="85"/>
      <c r="P177" s="215">
        <f>O177*H177</f>
        <v>0</v>
      </c>
      <c r="Q177" s="215">
        <v>1</v>
      </c>
      <c r="R177" s="215">
        <f>Q177*H177</f>
        <v>79.444000000000003</v>
      </c>
      <c r="S177" s="215">
        <v>0</v>
      </c>
      <c r="T177" s="216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17" t="s">
        <v>210</v>
      </c>
      <c r="AT177" s="217" t="s">
        <v>122</v>
      </c>
      <c r="AU177" s="217" t="s">
        <v>87</v>
      </c>
      <c r="AY177" s="18" t="s">
        <v>125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8" t="s">
        <v>85</v>
      </c>
      <c r="BK177" s="218">
        <f>ROUND(I177*H177,2)</f>
        <v>0</v>
      </c>
      <c r="BL177" s="18" t="s">
        <v>165</v>
      </c>
      <c r="BM177" s="217" t="s">
        <v>847</v>
      </c>
    </row>
    <row r="178" s="13" customFormat="1">
      <c r="A178" s="13"/>
      <c r="B178" s="224"/>
      <c r="C178" s="225"/>
      <c r="D178" s="219" t="s">
        <v>135</v>
      </c>
      <c r="E178" s="226" t="s">
        <v>21</v>
      </c>
      <c r="F178" s="227" t="s">
        <v>848</v>
      </c>
      <c r="G178" s="225"/>
      <c r="H178" s="228">
        <v>9.0090000000000003</v>
      </c>
      <c r="I178" s="229"/>
      <c r="J178" s="225"/>
      <c r="K178" s="225"/>
      <c r="L178" s="230"/>
      <c r="M178" s="231"/>
      <c r="N178" s="232"/>
      <c r="O178" s="232"/>
      <c r="P178" s="232"/>
      <c r="Q178" s="232"/>
      <c r="R178" s="232"/>
      <c r="S178" s="232"/>
      <c r="T178" s="23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4" t="s">
        <v>135</v>
      </c>
      <c r="AU178" s="234" t="s">
        <v>87</v>
      </c>
      <c r="AV178" s="13" t="s">
        <v>87</v>
      </c>
      <c r="AW178" s="13" t="s">
        <v>38</v>
      </c>
      <c r="AX178" s="13" t="s">
        <v>77</v>
      </c>
      <c r="AY178" s="234" t="s">
        <v>125</v>
      </c>
    </row>
    <row r="179" s="13" customFormat="1">
      <c r="A179" s="13"/>
      <c r="B179" s="224"/>
      <c r="C179" s="225"/>
      <c r="D179" s="219" t="s">
        <v>135</v>
      </c>
      <c r="E179" s="226" t="s">
        <v>21</v>
      </c>
      <c r="F179" s="227" t="s">
        <v>849</v>
      </c>
      <c r="G179" s="225"/>
      <c r="H179" s="228">
        <v>13.432</v>
      </c>
      <c r="I179" s="229"/>
      <c r="J179" s="225"/>
      <c r="K179" s="225"/>
      <c r="L179" s="230"/>
      <c r="M179" s="231"/>
      <c r="N179" s="232"/>
      <c r="O179" s="232"/>
      <c r="P179" s="232"/>
      <c r="Q179" s="232"/>
      <c r="R179" s="232"/>
      <c r="S179" s="232"/>
      <c r="T179" s="23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4" t="s">
        <v>135</v>
      </c>
      <c r="AU179" s="234" t="s">
        <v>87</v>
      </c>
      <c r="AV179" s="13" t="s">
        <v>87</v>
      </c>
      <c r="AW179" s="13" t="s">
        <v>38</v>
      </c>
      <c r="AX179" s="13" t="s">
        <v>77</v>
      </c>
      <c r="AY179" s="234" t="s">
        <v>125</v>
      </c>
    </row>
    <row r="180" s="13" customFormat="1">
      <c r="A180" s="13"/>
      <c r="B180" s="224"/>
      <c r="C180" s="225"/>
      <c r="D180" s="219" t="s">
        <v>135</v>
      </c>
      <c r="E180" s="226" t="s">
        <v>21</v>
      </c>
      <c r="F180" s="227" t="s">
        <v>850</v>
      </c>
      <c r="G180" s="225"/>
      <c r="H180" s="228">
        <v>4.9139999999999997</v>
      </c>
      <c r="I180" s="229"/>
      <c r="J180" s="225"/>
      <c r="K180" s="225"/>
      <c r="L180" s="230"/>
      <c r="M180" s="231"/>
      <c r="N180" s="232"/>
      <c r="O180" s="232"/>
      <c r="P180" s="232"/>
      <c r="Q180" s="232"/>
      <c r="R180" s="232"/>
      <c r="S180" s="232"/>
      <c r="T180" s="23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4" t="s">
        <v>135</v>
      </c>
      <c r="AU180" s="234" t="s">
        <v>87</v>
      </c>
      <c r="AV180" s="13" t="s">
        <v>87</v>
      </c>
      <c r="AW180" s="13" t="s">
        <v>38</v>
      </c>
      <c r="AX180" s="13" t="s">
        <v>77</v>
      </c>
      <c r="AY180" s="234" t="s">
        <v>125</v>
      </c>
    </row>
    <row r="181" s="13" customFormat="1">
      <c r="A181" s="13"/>
      <c r="B181" s="224"/>
      <c r="C181" s="225"/>
      <c r="D181" s="219" t="s">
        <v>135</v>
      </c>
      <c r="E181" s="226" t="s">
        <v>21</v>
      </c>
      <c r="F181" s="227" t="s">
        <v>851</v>
      </c>
      <c r="G181" s="225"/>
      <c r="H181" s="228">
        <v>5.0780000000000003</v>
      </c>
      <c r="I181" s="229"/>
      <c r="J181" s="225"/>
      <c r="K181" s="225"/>
      <c r="L181" s="230"/>
      <c r="M181" s="231"/>
      <c r="N181" s="232"/>
      <c r="O181" s="232"/>
      <c r="P181" s="232"/>
      <c r="Q181" s="232"/>
      <c r="R181" s="232"/>
      <c r="S181" s="232"/>
      <c r="T181" s="23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4" t="s">
        <v>135</v>
      </c>
      <c r="AU181" s="234" t="s">
        <v>87</v>
      </c>
      <c r="AV181" s="13" t="s">
        <v>87</v>
      </c>
      <c r="AW181" s="13" t="s">
        <v>38</v>
      </c>
      <c r="AX181" s="13" t="s">
        <v>77</v>
      </c>
      <c r="AY181" s="234" t="s">
        <v>125</v>
      </c>
    </row>
    <row r="182" s="13" customFormat="1">
      <c r="A182" s="13"/>
      <c r="B182" s="224"/>
      <c r="C182" s="225"/>
      <c r="D182" s="219" t="s">
        <v>135</v>
      </c>
      <c r="E182" s="226" t="s">
        <v>21</v>
      </c>
      <c r="F182" s="227" t="s">
        <v>852</v>
      </c>
      <c r="G182" s="225"/>
      <c r="H182" s="228">
        <v>20.638999999999999</v>
      </c>
      <c r="I182" s="229"/>
      <c r="J182" s="225"/>
      <c r="K182" s="225"/>
      <c r="L182" s="230"/>
      <c r="M182" s="231"/>
      <c r="N182" s="232"/>
      <c r="O182" s="232"/>
      <c r="P182" s="232"/>
      <c r="Q182" s="232"/>
      <c r="R182" s="232"/>
      <c r="S182" s="232"/>
      <c r="T182" s="23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4" t="s">
        <v>135</v>
      </c>
      <c r="AU182" s="234" t="s">
        <v>87</v>
      </c>
      <c r="AV182" s="13" t="s">
        <v>87</v>
      </c>
      <c r="AW182" s="13" t="s">
        <v>38</v>
      </c>
      <c r="AX182" s="13" t="s">
        <v>77</v>
      </c>
      <c r="AY182" s="234" t="s">
        <v>125</v>
      </c>
    </row>
    <row r="183" s="14" customFormat="1">
      <c r="A183" s="14"/>
      <c r="B183" s="249"/>
      <c r="C183" s="250"/>
      <c r="D183" s="219" t="s">
        <v>135</v>
      </c>
      <c r="E183" s="251" t="s">
        <v>21</v>
      </c>
      <c r="F183" s="252" t="s">
        <v>192</v>
      </c>
      <c r="G183" s="250"/>
      <c r="H183" s="253">
        <v>53.072000000000003</v>
      </c>
      <c r="I183" s="254"/>
      <c r="J183" s="250"/>
      <c r="K183" s="250"/>
      <c r="L183" s="255"/>
      <c r="M183" s="256"/>
      <c r="N183" s="257"/>
      <c r="O183" s="257"/>
      <c r="P183" s="257"/>
      <c r="Q183" s="257"/>
      <c r="R183" s="257"/>
      <c r="S183" s="257"/>
      <c r="T183" s="258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9" t="s">
        <v>135</v>
      </c>
      <c r="AU183" s="259" t="s">
        <v>87</v>
      </c>
      <c r="AV183" s="14" t="s">
        <v>124</v>
      </c>
      <c r="AW183" s="14" t="s">
        <v>38</v>
      </c>
      <c r="AX183" s="14" t="s">
        <v>77</v>
      </c>
      <c r="AY183" s="259" t="s">
        <v>125</v>
      </c>
    </row>
    <row r="184" s="13" customFormat="1">
      <c r="A184" s="13"/>
      <c r="B184" s="224"/>
      <c r="C184" s="225"/>
      <c r="D184" s="219" t="s">
        <v>135</v>
      </c>
      <c r="E184" s="226" t="s">
        <v>21</v>
      </c>
      <c r="F184" s="227" t="s">
        <v>853</v>
      </c>
      <c r="G184" s="225"/>
      <c r="H184" s="228">
        <v>5.8970000000000002</v>
      </c>
      <c r="I184" s="229"/>
      <c r="J184" s="225"/>
      <c r="K184" s="225"/>
      <c r="L184" s="230"/>
      <c r="M184" s="231"/>
      <c r="N184" s="232"/>
      <c r="O184" s="232"/>
      <c r="P184" s="232"/>
      <c r="Q184" s="232"/>
      <c r="R184" s="232"/>
      <c r="S184" s="232"/>
      <c r="T184" s="23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4" t="s">
        <v>135</v>
      </c>
      <c r="AU184" s="234" t="s">
        <v>87</v>
      </c>
      <c r="AV184" s="13" t="s">
        <v>87</v>
      </c>
      <c r="AW184" s="13" t="s">
        <v>38</v>
      </c>
      <c r="AX184" s="13" t="s">
        <v>77</v>
      </c>
      <c r="AY184" s="234" t="s">
        <v>125</v>
      </c>
    </row>
    <row r="185" s="13" customFormat="1">
      <c r="A185" s="13"/>
      <c r="B185" s="224"/>
      <c r="C185" s="225"/>
      <c r="D185" s="219" t="s">
        <v>135</v>
      </c>
      <c r="E185" s="226" t="s">
        <v>21</v>
      </c>
      <c r="F185" s="227" t="s">
        <v>854</v>
      </c>
      <c r="G185" s="225"/>
      <c r="H185" s="228">
        <v>5.8970000000000002</v>
      </c>
      <c r="I185" s="229"/>
      <c r="J185" s="225"/>
      <c r="K185" s="225"/>
      <c r="L185" s="230"/>
      <c r="M185" s="231"/>
      <c r="N185" s="232"/>
      <c r="O185" s="232"/>
      <c r="P185" s="232"/>
      <c r="Q185" s="232"/>
      <c r="R185" s="232"/>
      <c r="S185" s="232"/>
      <c r="T185" s="23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4" t="s">
        <v>135</v>
      </c>
      <c r="AU185" s="234" t="s">
        <v>87</v>
      </c>
      <c r="AV185" s="13" t="s">
        <v>87</v>
      </c>
      <c r="AW185" s="13" t="s">
        <v>38</v>
      </c>
      <c r="AX185" s="13" t="s">
        <v>77</v>
      </c>
      <c r="AY185" s="234" t="s">
        <v>125</v>
      </c>
    </row>
    <row r="186" s="13" customFormat="1">
      <c r="A186" s="13"/>
      <c r="B186" s="224"/>
      <c r="C186" s="225"/>
      <c r="D186" s="219" t="s">
        <v>135</v>
      </c>
      <c r="E186" s="226" t="s">
        <v>21</v>
      </c>
      <c r="F186" s="227" t="s">
        <v>855</v>
      </c>
      <c r="G186" s="225"/>
      <c r="H186" s="228">
        <v>6.3879999999999999</v>
      </c>
      <c r="I186" s="229"/>
      <c r="J186" s="225"/>
      <c r="K186" s="225"/>
      <c r="L186" s="230"/>
      <c r="M186" s="231"/>
      <c r="N186" s="232"/>
      <c r="O186" s="232"/>
      <c r="P186" s="232"/>
      <c r="Q186" s="232"/>
      <c r="R186" s="232"/>
      <c r="S186" s="232"/>
      <c r="T186" s="23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4" t="s">
        <v>135</v>
      </c>
      <c r="AU186" s="234" t="s">
        <v>87</v>
      </c>
      <c r="AV186" s="13" t="s">
        <v>87</v>
      </c>
      <c r="AW186" s="13" t="s">
        <v>38</v>
      </c>
      <c r="AX186" s="13" t="s">
        <v>77</v>
      </c>
      <c r="AY186" s="234" t="s">
        <v>125</v>
      </c>
    </row>
    <row r="187" s="13" customFormat="1">
      <c r="A187" s="13"/>
      <c r="B187" s="224"/>
      <c r="C187" s="225"/>
      <c r="D187" s="219" t="s">
        <v>135</v>
      </c>
      <c r="E187" s="226" t="s">
        <v>21</v>
      </c>
      <c r="F187" s="227" t="s">
        <v>856</v>
      </c>
      <c r="G187" s="225"/>
      <c r="H187" s="228">
        <v>8.1899999999999995</v>
      </c>
      <c r="I187" s="229"/>
      <c r="J187" s="225"/>
      <c r="K187" s="225"/>
      <c r="L187" s="230"/>
      <c r="M187" s="231"/>
      <c r="N187" s="232"/>
      <c r="O187" s="232"/>
      <c r="P187" s="232"/>
      <c r="Q187" s="232"/>
      <c r="R187" s="232"/>
      <c r="S187" s="232"/>
      <c r="T187" s="23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4" t="s">
        <v>135</v>
      </c>
      <c r="AU187" s="234" t="s">
        <v>87</v>
      </c>
      <c r="AV187" s="13" t="s">
        <v>87</v>
      </c>
      <c r="AW187" s="13" t="s">
        <v>38</v>
      </c>
      <c r="AX187" s="13" t="s">
        <v>77</v>
      </c>
      <c r="AY187" s="234" t="s">
        <v>125</v>
      </c>
    </row>
    <row r="188" s="15" customFormat="1">
      <c r="A188" s="15"/>
      <c r="B188" s="260"/>
      <c r="C188" s="261"/>
      <c r="D188" s="219" t="s">
        <v>135</v>
      </c>
      <c r="E188" s="262" t="s">
        <v>21</v>
      </c>
      <c r="F188" s="263" t="s">
        <v>197</v>
      </c>
      <c r="G188" s="261"/>
      <c r="H188" s="264">
        <v>79.444000000000003</v>
      </c>
      <c r="I188" s="265"/>
      <c r="J188" s="261"/>
      <c r="K188" s="261"/>
      <c r="L188" s="266"/>
      <c r="M188" s="267"/>
      <c r="N188" s="268"/>
      <c r="O188" s="268"/>
      <c r="P188" s="268"/>
      <c r="Q188" s="268"/>
      <c r="R188" s="268"/>
      <c r="S188" s="268"/>
      <c r="T188" s="269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70" t="s">
        <v>135</v>
      </c>
      <c r="AU188" s="270" t="s">
        <v>87</v>
      </c>
      <c r="AV188" s="15" t="s">
        <v>165</v>
      </c>
      <c r="AW188" s="15" t="s">
        <v>38</v>
      </c>
      <c r="AX188" s="15" t="s">
        <v>85</v>
      </c>
      <c r="AY188" s="270" t="s">
        <v>125</v>
      </c>
    </row>
    <row r="189" s="2" customFormat="1" ht="21.75" customHeight="1">
      <c r="A189" s="39"/>
      <c r="B189" s="40"/>
      <c r="C189" s="238" t="s">
        <v>256</v>
      </c>
      <c r="D189" s="238" t="s">
        <v>160</v>
      </c>
      <c r="E189" s="239" t="s">
        <v>294</v>
      </c>
      <c r="F189" s="240" t="s">
        <v>295</v>
      </c>
      <c r="G189" s="241" t="s">
        <v>163</v>
      </c>
      <c r="H189" s="242">
        <v>45.359999999999999</v>
      </c>
      <c r="I189" s="243"/>
      <c r="J189" s="244">
        <f>ROUND(I189*H189,2)</f>
        <v>0</v>
      </c>
      <c r="K189" s="240" t="s">
        <v>164</v>
      </c>
      <c r="L189" s="45"/>
      <c r="M189" s="245" t="s">
        <v>21</v>
      </c>
      <c r="N189" s="246" t="s">
        <v>48</v>
      </c>
      <c r="O189" s="85"/>
      <c r="P189" s="215">
        <f>O189*H189</f>
        <v>0</v>
      </c>
      <c r="Q189" s="215">
        <v>0</v>
      </c>
      <c r="R189" s="215">
        <f>Q189*H189</f>
        <v>0</v>
      </c>
      <c r="S189" s="215">
        <v>0</v>
      </c>
      <c r="T189" s="216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17" t="s">
        <v>165</v>
      </c>
      <c r="AT189" s="217" t="s">
        <v>160</v>
      </c>
      <c r="AU189" s="217" t="s">
        <v>87</v>
      </c>
      <c r="AY189" s="18" t="s">
        <v>125</v>
      </c>
      <c r="BE189" s="218">
        <f>IF(N189="základní",J189,0)</f>
        <v>0</v>
      </c>
      <c r="BF189" s="218">
        <f>IF(N189="snížená",J189,0)</f>
        <v>0</v>
      </c>
      <c r="BG189" s="218">
        <f>IF(N189="zákl. přenesená",J189,0)</f>
        <v>0</v>
      </c>
      <c r="BH189" s="218">
        <f>IF(N189="sníž. přenesená",J189,0)</f>
        <v>0</v>
      </c>
      <c r="BI189" s="218">
        <f>IF(N189="nulová",J189,0)</f>
        <v>0</v>
      </c>
      <c r="BJ189" s="18" t="s">
        <v>85</v>
      </c>
      <c r="BK189" s="218">
        <f>ROUND(I189*H189,2)</f>
        <v>0</v>
      </c>
      <c r="BL189" s="18" t="s">
        <v>165</v>
      </c>
      <c r="BM189" s="217" t="s">
        <v>857</v>
      </c>
    </row>
    <row r="190" s="2" customFormat="1">
      <c r="A190" s="39"/>
      <c r="B190" s="40"/>
      <c r="C190" s="41"/>
      <c r="D190" s="247" t="s">
        <v>167</v>
      </c>
      <c r="E190" s="41"/>
      <c r="F190" s="248" t="s">
        <v>297</v>
      </c>
      <c r="G190" s="41"/>
      <c r="H190" s="41"/>
      <c r="I190" s="221"/>
      <c r="J190" s="41"/>
      <c r="K190" s="41"/>
      <c r="L190" s="45"/>
      <c r="M190" s="222"/>
      <c r="N190" s="223"/>
      <c r="O190" s="85"/>
      <c r="P190" s="85"/>
      <c r="Q190" s="85"/>
      <c r="R190" s="85"/>
      <c r="S190" s="85"/>
      <c r="T190" s="86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167</v>
      </c>
      <c r="AU190" s="18" t="s">
        <v>87</v>
      </c>
    </row>
    <row r="191" s="2" customFormat="1">
      <c r="A191" s="39"/>
      <c r="B191" s="40"/>
      <c r="C191" s="41"/>
      <c r="D191" s="219" t="s">
        <v>133</v>
      </c>
      <c r="E191" s="41"/>
      <c r="F191" s="220" t="s">
        <v>858</v>
      </c>
      <c r="G191" s="41"/>
      <c r="H191" s="41"/>
      <c r="I191" s="221"/>
      <c r="J191" s="41"/>
      <c r="K191" s="41"/>
      <c r="L191" s="45"/>
      <c r="M191" s="222"/>
      <c r="N191" s="223"/>
      <c r="O191" s="85"/>
      <c r="P191" s="85"/>
      <c r="Q191" s="85"/>
      <c r="R191" s="85"/>
      <c r="S191" s="85"/>
      <c r="T191" s="86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133</v>
      </c>
      <c r="AU191" s="18" t="s">
        <v>87</v>
      </c>
    </row>
    <row r="192" s="13" customFormat="1">
      <c r="A192" s="13"/>
      <c r="B192" s="224"/>
      <c r="C192" s="225"/>
      <c r="D192" s="219" t="s">
        <v>135</v>
      </c>
      <c r="E192" s="226" t="s">
        <v>21</v>
      </c>
      <c r="F192" s="227" t="s">
        <v>859</v>
      </c>
      <c r="G192" s="225"/>
      <c r="H192" s="228">
        <v>7.7000000000000002</v>
      </c>
      <c r="I192" s="229"/>
      <c r="J192" s="225"/>
      <c r="K192" s="225"/>
      <c r="L192" s="230"/>
      <c r="M192" s="231"/>
      <c r="N192" s="232"/>
      <c r="O192" s="232"/>
      <c r="P192" s="232"/>
      <c r="Q192" s="232"/>
      <c r="R192" s="232"/>
      <c r="S192" s="232"/>
      <c r="T192" s="23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4" t="s">
        <v>135</v>
      </c>
      <c r="AU192" s="234" t="s">
        <v>87</v>
      </c>
      <c r="AV192" s="13" t="s">
        <v>87</v>
      </c>
      <c r="AW192" s="13" t="s">
        <v>38</v>
      </c>
      <c r="AX192" s="13" t="s">
        <v>77</v>
      </c>
      <c r="AY192" s="234" t="s">
        <v>125</v>
      </c>
    </row>
    <row r="193" s="13" customFormat="1">
      <c r="A193" s="13"/>
      <c r="B193" s="224"/>
      <c r="C193" s="225"/>
      <c r="D193" s="219" t="s">
        <v>135</v>
      </c>
      <c r="E193" s="226" t="s">
        <v>21</v>
      </c>
      <c r="F193" s="227" t="s">
        <v>860</v>
      </c>
      <c r="G193" s="225"/>
      <c r="H193" s="228">
        <v>11.48</v>
      </c>
      <c r="I193" s="229"/>
      <c r="J193" s="225"/>
      <c r="K193" s="225"/>
      <c r="L193" s="230"/>
      <c r="M193" s="231"/>
      <c r="N193" s="232"/>
      <c r="O193" s="232"/>
      <c r="P193" s="232"/>
      <c r="Q193" s="232"/>
      <c r="R193" s="232"/>
      <c r="S193" s="232"/>
      <c r="T193" s="23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4" t="s">
        <v>135</v>
      </c>
      <c r="AU193" s="234" t="s">
        <v>87</v>
      </c>
      <c r="AV193" s="13" t="s">
        <v>87</v>
      </c>
      <c r="AW193" s="13" t="s">
        <v>38</v>
      </c>
      <c r="AX193" s="13" t="s">
        <v>77</v>
      </c>
      <c r="AY193" s="234" t="s">
        <v>125</v>
      </c>
    </row>
    <row r="194" s="13" customFormat="1">
      <c r="A194" s="13"/>
      <c r="B194" s="224"/>
      <c r="C194" s="225"/>
      <c r="D194" s="219" t="s">
        <v>135</v>
      </c>
      <c r="E194" s="226" t="s">
        <v>21</v>
      </c>
      <c r="F194" s="227" t="s">
        <v>861</v>
      </c>
      <c r="G194" s="225"/>
      <c r="H194" s="228">
        <v>4.2000000000000002</v>
      </c>
      <c r="I194" s="229"/>
      <c r="J194" s="225"/>
      <c r="K194" s="225"/>
      <c r="L194" s="230"/>
      <c r="M194" s="231"/>
      <c r="N194" s="232"/>
      <c r="O194" s="232"/>
      <c r="P194" s="232"/>
      <c r="Q194" s="232"/>
      <c r="R194" s="232"/>
      <c r="S194" s="232"/>
      <c r="T194" s="23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4" t="s">
        <v>135</v>
      </c>
      <c r="AU194" s="234" t="s">
        <v>87</v>
      </c>
      <c r="AV194" s="13" t="s">
        <v>87</v>
      </c>
      <c r="AW194" s="13" t="s">
        <v>38</v>
      </c>
      <c r="AX194" s="13" t="s">
        <v>77</v>
      </c>
      <c r="AY194" s="234" t="s">
        <v>125</v>
      </c>
    </row>
    <row r="195" s="13" customFormat="1">
      <c r="A195" s="13"/>
      <c r="B195" s="224"/>
      <c r="C195" s="225"/>
      <c r="D195" s="219" t="s">
        <v>135</v>
      </c>
      <c r="E195" s="226" t="s">
        <v>21</v>
      </c>
      <c r="F195" s="227" t="s">
        <v>862</v>
      </c>
      <c r="G195" s="225"/>
      <c r="H195" s="228">
        <v>4.3399999999999999</v>
      </c>
      <c r="I195" s="229"/>
      <c r="J195" s="225"/>
      <c r="K195" s="225"/>
      <c r="L195" s="230"/>
      <c r="M195" s="231"/>
      <c r="N195" s="232"/>
      <c r="O195" s="232"/>
      <c r="P195" s="232"/>
      <c r="Q195" s="232"/>
      <c r="R195" s="232"/>
      <c r="S195" s="232"/>
      <c r="T195" s="23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4" t="s">
        <v>135</v>
      </c>
      <c r="AU195" s="234" t="s">
        <v>87</v>
      </c>
      <c r="AV195" s="13" t="s">
        <v>87</v>
      </c>
      <c r="AW195" s="13" t="s">
        <v>38</v>
      </c>
      <c r="AX195" s="13" t="s">
        <v>77</v>
      </c>
      <c r="AY195" s="234" t="s">
        <v>125</v>
      </c>
    </row>
    <row r="196" s="13" customFormat="1">
      <c r="A196" s="13"/>
      <c r="B196" s="224"/>
      <c r="C196" s="225"/>
      <c r="D196" s="219" t="s">
        <v>135</v>
      </c>
      <c r="E196" s="226" t="s">
        <v>21</v>
      </c>
      <c r="F196" s="227" t="s">
        <v>863</v>
      </c>
      <c r="G196" s="225"/>
      <c r="H196" s="228">
        <v>17.640000000000001</v>
      </c>
      <c r="I196" s="229"/>
      <c r="J196" s="225"/>
      <c r="K196" s="225"/>
      <c r="L196" s="230"/>
      <c r="M196" s="231"/>
      <c r="N196" s="232"/>
      <c r="O196" s="232"/>
      <c r="P196" s="232"/>
      <c r="Q196" s="232"/>
      <c r="R196" s="232"/>
      <c r="S196" s="232"/>
      <c r="T196" s="23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4" t="s">
        <v>135</v>
      </c>
      <c r="AU196" s="234" t="s">
        <v>87</v>
      </c>
      <c r="AV196" s="13" t="s">
        <v>87</v>
      </c>
      <c r="AW196" s="13" t="s">
        <v>38</v>
      </c>
      <c r="AX196" s="13" t="s">
        <v>77</v>
      </c>
      <c r="AY196" s="234" t="s">
        <v>125</v>
      </c>
    </row>
    <row r="197" s="15" customFormat="1">
      <c r="A197" s="15"/>
      <c r="B197" s="260"/>
      <c r="C197" s="261"/>
      <c r="D197" s="219" t="s">
        <v>135</v>
      </c>
      <c r="E197" s="262" t="s">
        <v>21</v>
      </c>
      <c r="F197" s="263" t="s">
        <v>197</v>
      </c>
      <c r="G197" s="261"/>
      <c r="H197" s="264">
        <v>45.359999999999999</v>
      </c>
      <c r="I197" s="265"/>
      <c r="J197" s="261"/>
      <c r="K197" s="261"/>
      <c r="L197" s="266"/>
      <c r="M197" s="267"/>
      <c r="N197" s="268"/>
      <c r="O197" s="268"/>
      <c r="P197" s="268"/>
      <c r="Q197" s="268"/>
      <c r="R197" s="268"/>
      <c r="S197" s="268"/>
      <c r="T197" s="269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70" t="s">
        <v>135</v>
      </c>
      <c r="AU197" s="270" t="s">
        <v>87</v>
      </c>
      <c r="AV197" s="15" t="s">
        <v>165</v>
      </c>
      <c r="AW197" s="15" t="s">
        <v>38</v>
      </c>
      <c r="AX197" s="15" t="s">
        <v>85</v>
      </c>
      <c r="AY197" s="270" t="s">
        <v>125</v>
      </c>
    </row>
    <row r="198" s="2" customFormat="1" ht="16.5" customHeight="1">
      <c r="A198" s="39"/>
      <c r="B198" s="40"/>
      <c r="C198" s="238" t="s">
        <v>8</v>
      </c>
      <c r="D198" s="238" t="s">
        <v>160</v>
      </c>
      <c r="E198" s="239" t="s">
        <v>302</v>
      </c>
      <c r="F198" s="240" t="s">
        <v>303</v>
      </c>
      <c r="G198" s="241" t="s">
        <v>187</v>
      </c>
      <c r="H198" s="242">
        <v>198.34999999999999</v>
      </c>
      <c r="I198" s="243"/>
      <c r="J198" s="244">
        <f>ROUND(I198*H198,2)</f>
        <v>0</v>
      </c>
      <c r="K198" s="240" t="s">
        <v>21</v>
      </c>
      <c r="L198" s="45"/>
      <c r="M198" s="245" t="s">
        <v>21</v>
      </c>
      <c r="N198" s="246" t="s">
        <v>48</v>
      </c>
      <c r="O198" s="85"/>
      <c r="P198" s="215">
        <f>O198*H198</f>
        <v>0</v>
      </c>
      <c r="Q198" s="215">
        <v>0</v>
      </c>
      <c r="R198" s="215">
        <f>Q198*H198</f>
        <v>0</v>
      </c>
      <c r="S198" s="215">
        <v>0</v>
      </c>
      <c r="T198" s="216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17" t="s">
        <v>165</v>
      </c>
      <c r="AT198" s="217" t="s">
        <v>160</v>
      </c>
      <c r="AU198" s="217" t="s">
        <v>87</v>
      </c>
      <c r="AY198" s="18" t="s">
        <v>125</v>
      </c>
      <c r="BE198" s="218">
        <f>IF(N198="základní",J198,0)</f>
        <v>0</v>
      </c>
      <c r="BF198" s="218">
        <f>IF(N198="snížená",J198,0)</f>
        <v>0</v>
      </c>
      <c r="BG198" s="218">
        <f>IF(N198="zákl. přenesená",J198,0)</f>
        <v>0</v>
      </c>
      <c r="BH198" s="218">
        <f>IF(N198="sníž. přenesená",J198,0)</f>
        <v>0</v>
      </c>
      <c r="BI198" s="218">
        <f>IF(N198="nulová",J198,0)</f>
        <v>0</v>
      </c>
      <c r="BJ198" s="18" t="s">
        <v>85</v>
      </c>
      <c r="BK198" s="218">
        <f>ROUND(I198*H198,2)</f>
        <v>0</v>
      </c>
      <c r="BL198" s="18" t="s">
        <v>165</v>
      </c>
      <c r="BM198" s="217" t="s">
        <v>864</v>
      </c>
    </row>
    <row r="199" s="13" customFormat="1">
      <c r="A199" s="13"/>
      <c r="B199" s="224"/>
      <c r="C199" s="225"/>
      <c r="D199" s="219" t="s">
        <v>135</v>
      </c>
      <c r="E199" s="226" t="s">
        <v>21</v>
      </c>
      <c r="F199" s="227" t="s">
        <v>865</v>
      </c>
      <c r="G199" s="225"/>
      <c r="H199" s="228">
        <v>96.5</v>
      </c>
      <c r="I199" s="229"/>
      <c r="J199" s="225"/>
      <c r="K199" s="225"/>
      <c r="L199" s="230"/>
      <c r="M199" s="231"/>
      <c r="N199" s="232"/>
      <c r="O199" s="232"/>
      <c r="P199" s="232"/>
      <c r="Q199" s="232"/>
      <c r="R199" s="232"/>
      <c r="S199" s="232"/>
      <c r="T199" s="23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4" t="s">
        <v>135</v>
      </c>
      <c r="AU199" s="234" t="s">
        <v>87</v>
      </c>
      <c r="AV199" s="13" t="s">
        <v>87</v>
      </c>
      <c r="AW199" s="13" t="s">
        <v>38</v>
      </c>
      <c r="AX199" s="13" t="s">
        <v>77</v>
      </c>
      <c r="AY199" s="234" t="s">
        <v>125</v>
      </c>
    </row>
    <row r="200" s="14" customFormat="1">
      <c r="A200" s="14"/>
      <c r="B200" s="249"/>
      <c r="C200" s="250"/>
      <c r="D200" s="219" t="s">
        <v>135</v>
      </c>
      <c r="E200" s="251" t="s">
        <v>21</v>
      </c>
      <c r="F200" s="252" t="s">
        <v>192</v>
      </c>
      <c r="G200" s="250"/>
      <c r="H200" s="253">
        <v>96.5</v>
      </c>
      <c r="I200" s="254"/>
      <c r="J200" s="250"/>
      <c r="K200" s="250"/>
      <c r="L200" s="255"/>
      <c r="M200" s="256"/>
      <c r="N200" s="257"/>
      <c r="O200" s="257"/>
      <c r="P200" s="257"/>
      <c r="Q200" s="257"/>
      <c r="R200" s="257"/>
      <c r="S200" s="257"/>
      <c r="T200" s="258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9" t="s">
        <v>135</v>
      </c>
      <c r="AU200" s="259" t="s">
        <v>87</v>
      </c>
      <c r="AV200" s="14" t="s">
        <v>124</v>
      </c>
      <c r="AW200" s="14" t="s">
        <v>38</v>
      </c>
      <c r="AX200" s="14" t="s">
        <v>77</v>
      </c>
      <c r="AY200" s="259" t="s">
        <v>125</v>
      </c>
    </row>
    <row r="201" s="13" customFormat="1">
      <c r="A201" s="13"/>
      <c r="B201" s="224"/>
      <c r="C201" s="225"/>
      <c r="D201" s="219" t="s">
        <v>135</v>
      </c>
      <c r="E201" s="226" t="s">
        <v>21</v>
      </c>
      <c r="F201" s="227" t="s">
        <v>799</v>
      </c>
      <c r="G201" s="225"/>
      <c r="H201" s="228">
        <v>11.550000000000001</v>
      </c>
      <c r="I201" s="229"/>
      <c r="J201" s="225"/>
      <c r="K201" s="225"/>
      <c r="L201" s="230"/>
      <c r="M201" s="231"/>
      <c r="N201" s="232"/>
      <c r="O201" s="232"/>
      <c r="P201" s="232"/>
      <c r="Q201" s="232"/>
      <c r="R201" s="232"/>
      <c r="S201" s="232"/>
      <c r="T201" s="23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4" t="s">
        <v>135</v>
      </c>
      <c r="AU201" s="234" t="s">
        <v>87</v>
      </c>
      <c r="AV201" s="13" t="s">
        <v>87</v>
      </c>
      <c r="AW201" s="13" t="s">
        <v>38</v>
      </c>
      <c r="AX201" s="13" t="s">
        <v>77</v>
      </c>
      <c r="AY201" s="234" t="s">
        <v>125</v>
      </c>
    </row>
    <row r="202" s="13" customFormat="1">
      <c r="A202" s="13"/>
      <c r="B202" s="224"/>
      <c r="C202" s="225"/>
      <c r="D202" s="219" t="s">
        <v>135</v>
      </c>
      <c r="E202" s="226" t="s">
        <v>21</v>
      </c>
      <c r="F202" s="227" t="s">
        <v>800</v>
      </c>
      <c r="G202" s="225"/>
      <c r="H202" s="228">
        <v>17.219999999999999</v>
      </c>
      <c r="I202" s="229"/>
      <c r="J202" s="225"/>
      <c r="K202" s="225"/>
      <c r="L202" s="230"/>
      <c r="M202" s="231"/>
      <c r="N202" s="232"/>
      <c r="O202" s="232"/>
      <c r="P202" s="232"/>
      <c r="Q202" s="232"/>
      <c r="R202" s="232"/>
      <c r="S202" s="232"/>
      <c r="T202" s="23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4" t="s">
        <v>135</v>
      </c>
      <c r="AU202" s="234" t="s">
        <v>87</v>
      </c>
      <c r="AV202" s="13" t="s">
        <v>87</v>
      </c>
      <c r="AW202" s="13" t="s">
        <v>38</v>
      </c>
      <c r="AX202" s="13" t="s">
        <v>77</v>
      </c>
      <c r="AY202" s="234" t="s">
        <v>125</v>
      </c>
    </row>
    <row r="203" s="13" customFormat="1">
      <c r="A203" s="13"/>
      <c r="B203" s="224"/>
      <c r="C203" s="225"/>
      <c r="D203" s="219" t="s">
        <v>135</v>
      </c>
      <c r="E203" s="226" t="s">
        <v>21</v>
      </c>
      <c r="F203" s="227" t="s">
        <v>801</v>
      </c>
      <c r="G203" s="225"/>
      <c r="H203" s="228">
        <v>6.2999999999999998</v>
      </c>
      <c r="I203" s="229"/>
      <c r="J203" s="225"/>
      <c r="K203" s="225"/>
      <c r="L203" s="230"/>
      <c r="M203" s="231"/>
      <c r="N203" s="232"/>
      <c r="O203" s="232"/>
      <c r="P203" s="232"/>
      <c r="Q203" s="232"/>
      <c r="R203" s="232"/>
      <c r="S203" s="232"/>
      <c r="T203" s="23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4" t="s">
        <v>135</v>
      </c>
      <c r="AU203" s="234" t="s">
        <v>87</v>
      </c>
      <c r="AV203" s="13" t="s">
        <v>87</v>
      </c>
      <c r="AW203" s="13" t="s">
        <v>38</v>
      </c>
      <c r="AX203" s="13" t="s">
        <v>77</v>
      </c>
      <c r="AY203" s="234" t="s">
        <v>125</v>
      </c>
    </row>
    <row r="204" s="13" customFormat="1">
      <c r="A204" s="13"/>
      <c r="B204" s="224"/>
      <c r="C204" s="225"/>
      <c r="D204" s="219" t="s">
        <v>135</v>
      </c>
      <c r="E204" s="226" t="s">
        <v>21</v>
      </c>
      <c r="F204" s="227" t="s">
        <v>802</v>
      </c>
      <c r="G204" s="225"/>
      <c r="H204" s="228">
        <v>6.5099999999999998</v>
      </c>
      <c r="I204" s="229"/>
      <c r="J204" s="225"/>
      <c r="K204" s="225"/>
      <c r="L204" s="230"/>
      <c r="M204" s="231"/>
      <c r="N204" s="232"/>
      <c r="O204" s="232"/>
      <c r="P204" s="232"/>
      <c r="Q204" s="232"/>
      <c r="R204" s="232"/>
      <c r="S204" s="232"/>
      <c r="T204" s="23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4" t="s">
        <v>135</v>
      </c>
      <c r="AU204" s="234" t="s">
        <v>87</v>
      </c>
      <c r="AV204" s="13" t="s">
        <v>87</v>
      </c>
      <c r="AW204" s="13" t="s">
        <v>38</v>
      </c>
      <c r="AX204" s="13" t="s">
        <v>77</v>
      </c>
      <c r="AY204" s="234" t="s">
        <v>125</v>
      </c>
    </row>
    <row r="205" s="13" customFormat="1">
      <c r="A205" s="13"/>
      <c r="B205" s="224"/>
      <c r="C205" s="225"/>
      <c r="D205" s="219" t="s">
        <v>135</v>
      </c>
      <c r="E205" s="226" t="s">
        <v>21</v>
      </c>
      <c r="F205" s="227" t="s">
        <v>803</v>
      </c>
      <c r="G205" s="225"/>
      <c r="H205" s="228">
        <v>26.460000000000001</v>
      </c>
      <c r="I205" s="229"/>
      <c r="J205" s="225"/>
      <c r="K205" s="225"/>
      <c r="L205" s="230"/>
      <c r="M205" s="231"/>
      <c r="N205" s="232"/>
      <c r="O205" s="232"/>
      <c r="P205" s="232"/>
      <c r="Q205" s="232"/>
      <c r="R205" s="232"/>
      <c r="S205" s="232"/>
      <c r="T205" s="23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4" t="s">
        <v>135</v>
      </c>
      <c r="AU205" s="234" t="s">
        <v>87</v>
      </c>
      <c r="AV205" s="13" t="s">
        <v>87</v>
      </c>
      <c r="AW205" s="13" t="s">
        <v>38</v>
      </c>
      <c r="AX205" s="13" t="s">
        <v>77</v>
      </c>
      <c r="AY205" s="234" t="s">
        <v>125</v>
      </c>
    </row>
    <row r="206" s="14" customFormat="1">
      <c r="A206" s="14"/>
      <c r="B206" s="249"/>
      <c r="C206" s="250"/>
      <c r="D206" s="219" t="s">
        <v>135</v>
      </c>
      <c r="E206" s="251" t="s">
        <v>21</v>
      </c>
      <c r="F206" s="252" t="s">
        <v>192</v>
      </c>
      <c r="G206" s="250"/>
      <c r="H206" s="253">
        <v>68.040000000000006</v>
      </c>
      <c r="I206" s="254"/>
      <c r="J206" s="250"/>
      <c r="K206" s="250"/>
      <c r="L206" s="255"/>
      <c r="M206" s="256"/>
      <c r="N206" s="257"/>
      <c r="O206" s="257"/>
      <c r="P206" s="257"/>
      <c r="Q206" s="257"/>
      <c r="R206" s="257"/>
      <c r="S206" s="257"/>
      <c r="T206" s="258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9" t="s">
        <v>135</v>
      </c>
      <c r="AU206" s="259" t="s">
        <v>87</v>
      </c>
      <c r="AV206" s="14" t="s">
        <v>124</v>
      </c>
      <c r="AW206" s="14" t="s">
        <v>38</v>
      </c>
      <c r="AX206" s="14" t="s">
        <v>77</v>
      </c>
      <c r="AY206" s="259" t="s">
        <v>125</v>
      </c>
    </row>
    <row r="207" s="13" customFormat="1">
      <c r="A207" s="13"/>
      <c r="B207" s="224"/>
      <c r="C207" s="225"/>
      <c r="D207" s="219" t="s">
        <v>135</v>
      </c>
      <c r="E207" s="226" t="s">
        <v>21</v>
      </c>
      <c r="F207" s="227" t="s">
        <v>804</v>
      </c>
      <c r="G207" s="225"/>
      <c r="H207" s="228">
        <v>7.5599999999999996</v>
      </c>
      <c r="I207" s="229"/>
      <c r="J207" s="225"/>
      <c r="K207" s="225"/>
      <c r="L207" s="230"/>
      <c r="M207" s="231"/>
      <c r="N207" s="232"/>
      <c r="O207" s="232"/>
      <c r="P207" s="232"/>
      <c r="Q207" s="232"/>
      <c r="R207" s="232"/>
      <c r="S207" s="232"/>
      <c r="T207" s="23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4" t="s">
        <v>135</v>
      </c>
      <c r="AU207" s="234" t="s">
        <v>87</v>
      </c>
      <c r="AV207" s="13" t="s">
        <v>87</v>
      </c>
      <c r="AW207" s="13" t="s">
        <v>38</v>
      </c>
      <c r="AX207" s="13" t="s">
        <v>77</v>
      </c>
      <c r="AY207" s="234" t="s">
        <v>125</v>
      </c>
    </row>
    <row r="208" s="13" customFormat="1">
      <c r="A208" s="13"/>
      <c r="B208" s="224"/>
      <c r="C208" s="225"/>
      <c r="D208" s="219" t="s">
        <v>135</v>
      </c>
      <c r="E208" s="226" t="s">
        <v>21</v>
      </c>
      <c r="F208" s="227" t="s">
        <v>805</v>
      </c>
      <c r="G208" s="225"/>
      <c r="H208" s="228">
        <v>7.5599999999999996</v>
      </c>
      <c r="I208" s="229"/>
      <c r="J208" s="225"/>
      <c r="K208" s="225"/>
      <c r="L208" s="230"/>
      <c r="M208" s="231"/>
      <c r="N208" s="232"/>
      <c r="O208" s="232"/>
      <c r="P208" s="232"/>
      <c r="Q208" s="232"/>
      <c r="R208" s="232"/>
      <c r="S208" s="232"/>
      <c r="T208" s="23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4" t="s">
        <v>135</v>
      </c>
      <c r="AU208" s="234" t="s">
        <v>87</v>
      </c>
      <c r="AV208" s="13" t="s">
        <v>87</v>
      </c>
      <c r="AW208" s="13" t="s">
        <v>38</v>
      </c>
      <c r="AX208" s="13" t="s">
        <v>77</v>
      </c>
      <c r="AY208" s="234" t="s">
        <v>125</v>
      </c>
    </row>
    <row r="209" s="13" customFormat="1">
      <c r="A209" s="13"/>
      <c r="B209" s="224"/>
      <c r="C209" s="225"/>
      <c r="D209" s="219" t="s">
        <v>135</v>
      </c>
      <c r="E209" s="226" t="s">
        <v>21</v>
      </c>
      <c r="F209" s="227" t="s">
        <v>806</v>
      </c>
      <c r="G209" s="225"/>
      <c r="H209" s="228">
        <v>8.1899999999999995</v>
      </c>
      <c r="I209" s="229"/>
      <c r="J209" s="225"/>
      <c r="K209" s="225"/>
      <c r="L209" s="230"/>
      <c r="M209" s="231"/>
      <c r="N209" s="232"/>
      <c r="O209" s="232"/>
      <c r="P209" s="232"/>
      <c r="Q209" s="232"/>
      <c r="R209" s="232"/>
      <c r="S209" s="232"/>
      <c r="T209" s="23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4" t="s">
        <v>135</v>
      </c>
      <c r="AU209" s="234" t="s">
        <v>87</v>
      </c>
      <c r="AV209" s="13" t="s">
        <v>87</v>
      </c>
      <c r="AW209" s="13" t="s">
        <v>38</v>
      </c>
      <c r="AX209" s="13" t="s">
        <v>77</v>
      </c>
      <c r="AY209" s="234" t="s">
        <v>125</v>
      </c>
    </row>
    <row r="210" s="13" customFormat="1">
      <c r="A210" s="13"/>
      <c r="B210" s="224"/>
      <c r="C210" s="225"/>
      <c r="D210" s="219" t="s">
        <v>135</v>
      </c>
      <c r="E210" s="226" t="s">
        <v>21</v>
      </c>
      <c r="F210" s="227" t="s">
        <v>807</v>
      </c>
      <c r="G210" s="225"/>
      <c r="H210" s="228">
        <v>10.5</v>
      </c>
      <c r="I210" s="229"/>
      <c r="J210" s="225"/>
      <c r="K210" s="225"/>
      <c r="L210" s="230"/>
      <c r="M210" s="231"/>
      <c r="N210" s="232"/>
      <c r="O210" s="232"/>
      <c r="P210" s="232"/>
      <c r="Q210" s="232"/>
      <c r="R210" s="232"/>
      <c r="S210" s="232"/>
      <c r="T210" s="23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4" t="s">
        <v>135</v>
      </c>
      <c r="AU210" s="234" t="s">
        <v>87</v>
      </c>
      <c r="AV210" s="13" t="s">
        <v>87</v>
      </c>
      <c r="AW210" s="13" t="s">
        <v>38</v>
      </c>
      <c r="AX210" s="13" t="s">
        <v>77</v>
      </c>
      <c r="AY210" s="234" t="s">
        <v>125</v>
      </c>
    </row>
    <row r="211" s="15" customFormat="1">
      <c r="A211" s="15"/>
      <c r="B211" s="260"/>
      <c r="C211" s="261"/>
      <c r="D211" s="219" t="s">
        <v>135</v>
      </c>
      <c r="E211" s="262" t="s">
        <v>21</v>
      </c>
      <c r="F211" s="263" t="s">
        <v>197</v>
      </c>
      <c r="G211" s="261"/>
      <c r="H211" s="264">
        <v>198.34999999999999</v>
      </c>
      <c r="I211" s="265"/>
      <c r="J211" s="261"/>
      <c r="K211" s="261"/>
      <c r="L211" s="266"/>
      <c r="M211" s="267"/>
      <c r="N211" s="268"/>
      <c r="O211" s="268"/>
      <c r="P211" s="268"/>
      <c r="Q211" s="268"/>
      <c r="R211" s="268"/>
      <c r="S211" s="268"/>
      <c r="T211" s="269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70" t="s">
        <v>135</v>
      </c>
      <c r="AU211" s="270" t="s">
        <v>87</v>
      </c>
      <c r="AV211" s="15" t="s">
        <v>165</v>
      </c>
      <c r="AW211" s="15" t="s">
        <v>38</v>
      </c>
      <c r="AX211" s="15" t="s">
        <v>85</v>
      </c>
      <c r="AY211" s="270" t="s">
        <v>125</v>
      </c>
    </row>
    <row r="212" s="12" customFormat="1" ht="22.8" customHeight="1">
      <c r="A212" s="12"/>
      <c r="B212" s="189"/>
      <c r="C212" s="190"/>
      <c r="D212" s="191" t="s">
        <v>76</v>
      </c>
      <c r="E212" s="203" t="s">
        <v>165</v>
      </c>
      <c r="F212" s="203" t="s">
        <v>325</v>
      </c>
      <c r="G212" s="190"/>
      <c r="H212" s="190"/>
      <c r="I212" s="193"/>
      <c r="J212" s="204">
        <f>BK212</f>
        <v>0</v>
      </c>
      <c r="K212" s="190"/>
      <c r="L212" s="195"/>
      <c r="M212" s="196"/>
      <c r="N212" s="197"/>
      <c r="O212" s="197"/>
      <c r="P212" s="198">
        <f>SUM(P213:P245)</f>
        <v>0</v>
      </c>
      <c r="Q212" s="197"/>
      <c r="R212" s="198">
        <f>SUM(R213:R245)</f>
        <v>12.85956</v>
      </c>
      <c r="S212" s="197"/>
      <c r="T212" s="199">
        <f>SUM(T213:T245)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00" t="s">
        <v>85</v>
      </c>
      <c r="AT212" s="201" t="s">
        <v>76</v>
      </c>
      <c r="AU212" s="201" t="s">
        <v>85</v>
      </c>
      <c r="AY212" s="200" t="s">
        <v>125</v>
      </c>
      <c r="BK212" s="202">
        <f>SUM(BK213:BK245)</f>
        <v>0</v>
      </c>
    </row>
    <row r="213" s="2" customFormat="1" ht="24.15" customHeight="1">
      <c r="A213" s="39"/>
      <c r="B213" s="40"/>
      <c r="C213" s="238" t="s">
        <v>276</v>
      </c>
      <c r="D213" s="238" t="s">
        <v>160</v>
      </c>
      <c r="E213" s="239" t="s">
        <v>335</v>
      </c>
      <c r="F213" s="240" t="s">
        <v>336</v>
      </c>
      <c r="G213" s="241" t="s">
        <v>163</v>
      </c>
      <c r="H213" s="242">
        <v>30.579999999999998</v>
      </c>
      <c r="I213" s="243"/>
      <c r="J213" s="244">
        <f>ROUND(I213*H213,2)</f>
        <v>0</v>
      </c>
      <c r="K213" s="240" t="s">
        <v>164</v>
      </c>
      <c r="L213" s="45"/>
      <c r="M213" s="245" t="s">
        <v>21</v>
      </c>
      <c r="N213" s="246" t="s">
        <v>48</v>
      </c>
      <c r="O213" s="85"/>
      <c r="P213" s="215">
        <f>O213*H213</f>
        <v>0</v>
      </c>
      <c r="Q213" s="215">
        <v>0</v>
      </c>
      <c r="R213" s="215">
        <f>Q213*H213</f>
        <v>0</v>
      </c>
      <c r="S213" s="215">
        <v>0</v>
      </c>
      <c r="T213" s="216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17" t="s">
        <v>165</v>
      </c>
      <c r="AT213" s="217" t="s">
        <v>160</v>
      </c>
      <c r="AU213" s="217" t="s">
        <v>87</v>
      </c>
      <c r="AY213" s="18" t="s">
        <v>125</v>
      </c>
      <c r="BE213" s="218">
        <f>IF(N213="základní",J213,0)</f>
        <v>0</v>
      </c>
      <c r="BF213" s="218">
        <f>IF(N213="snížená",J213,0)</f>
        <v>0</v>
      </c>
      <c r="BG213" s="218">
        <f>IF(N213="zákl. přenesená",J213,0)</f>
        <v>0</v>
      </c>
      <c r="BH213" s="218">
        <f>IF(N213="sníž. přenesená",J213,0)</f>
        <v>0</v>
      </c>
      <c r="BI213" s="218">
        <f>IF(N213="nulová",J213,0)</f>
        <v>0</v>
      </c>
      <c r="BJ213" s="18" t="s">
        <v>85</v>
      </c>
      <c r="BK213" s="218">
        <f>ROUND(I213*H213,2)</f>
        <v>0</v>
      </c>
      <c r="BL213" s="18" t="s">
        <v>165</v>
      </c>
      <c r="BM213" s="217" t="s">
        <v>866</v>
      </c>
    </row>
    <row r="214" s="2" customFormat="1">
      <c r="A214" s="39"/>
      <c r="B214" s="40"/>
      <c r="C214" s="41"/>
      <c r="D214" s="247" t="s">
        <v>167</v>
      </c>
      <c r="E214" s="41"/>
      <c r="F214" s="248" t="s">
        <v>338</v>
      </c>
      <c r="G214" s="41"/>
      <c r="H214" s="41"/>
      <c r="I214" s="221"/>
      <c r="J214" s="41"/>
      <c r="K214" s="41"/>
      <c r="L214" s="45"/>
      <c r="M214" s="222"/>
      <c r="N214" s="223"/>
      <c r="O214" s="85"/>
      <c r="P214" s="85"/>
      <c r="Q214" s="85"/>
      <c r="R214" s="85"/>
      <c r="S214" s="85"/>
      <c r="T214" s="86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8" t="s">
        <v>167</v>
      </c>
      <c r="AU214" s="18" t="s">
        <v>87</v>
      </c>
    </row>
    <row r="215" s="2" customFormat="1">
      <c r="A215" s="39"/>
      <c r="B215" s="40"/>
      <c r="C215" s="41"/>
      <c r="D215" s="219" t="s">
        <v>133</v>
      </c>
      <c r="E215" s="41"/>
      <c r="F215" s="220" t="s">
        <v>339</v>
      </c>
      <c r="G215" s="41"/>
      <c r="H215" s="41"/>
      <c r="I215" s="221"/>
      <c r="J215" s="41"/>
      <c r="K215" s="41"/>
      <c r="L215" s="45"/>
      <c r="M215" s="222"/>
      <c r="N215" s="223"/>
      <c r="O215" s="85"/>
      <c r="P215" s="85"/>
      <c r="Q215" s="85"/>
      <c r="R215" s="85"/>
      <c r="S215" s="85"/>
      <c r="T215" s="86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133</v>
      </c>
      <c r="AU215" s="18" t="s">
        <v>87</v>
      </c>
    </row>
    <row r="216" s="13" customFormat="1">
      <c r="A216" s="13"/>
      <c r="B216" s="224"/>
      <c r="C216" s="225"/>
      <c r="D216" s="219" t="s">
        <v>135</v>
      </c>
      <c r="E216" s="226" t="s">
        <v>21</v>
      </c>
      <c r="F216" s="227" t="s">
        <v>867</v>
      </c>
      <c r="G216" s="225"/>
      <c r="H216" s="228">
        <v>7.8650000000000002</v>
      </c>
      <c r="I216" s="229"/>
      <c r="J216" s="225"/>
      <c r="K216" s="225"/>
      <c r="L216" s="230"/>
      <c r="M216" s="231"/>
      <c r="N216" s="232"/>
      <c r="O216" s="232"/>
      <c r="P216" s="232"/>
      <c r="Q216" s="232"/>
      <c r="R216" s="232"/>
      <c r="S216" s="232"/>
      <c r="T216" s="23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4" t="s">
        <v>135</v>
      </c>
      <c r="AU216" s="234" t="s">
        <v>87</v>
      </c>
      <c r="AV216" s="13" t="s">
        <v>87</v>
      </c>
      <c r="AW216" s="13" t="s">
        <v>38</v>
      </c>
      <c r="AX216" s="13" t="s">
        <v>77</v>
      </c>
      <c r="AY216" s="234" t="s">
        <v>125</v>
      </c>
    </row>
    <row r="217" s="13" customFormat="1">
      <c r="A217" s="13"/>
      <c r="B217" s="224"/>
      <c r="C217" s="225"/>
      <c r="D217" s="219" t="s">
        <v>135</v>
      </c>
      <c r="E217" s="226" t="s">
        <v>21</v>
      </c>
      <c r="F217" s="227" t="s">
        <v>868</v>
      </c>
      <c r="G217" s="225"/>
      <c r="H217" s="228">
        <v>15.619999999999999</v>
      </c>
      <c r="I217" s="229"/>
      <c r="J217" s="225"/>
      <c r="K217" s="225"/>
      <c r="L217" s="230"/>
      <c r="M217" s="231"/>
      <c r="N217" s="232"/>
      <c r="O217" s="232"/>
      <c r="P217" s="232"/>
      <c r="Q217" s="232"/>
      <c r="R217" s="232"/>
      <c r="S217" s="232"/>
      <c r="T217" s="23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4" t="s">
        <v>135</v>
      </c>
      <c r="AU217" s="234" t="s">
        <v>87</v>
      </c>
      <c r="AV217" s="13" t="s">
        <v>87</v>
      </c>
      <c r="AW217" s="13" t="s">
        <v>38</v>
      </c>
      <c r="AX217" s="13" t="s">
        <v>77</v>
      </c>
      <c r="AY217" s="234" t="s">
        <v>125</v>
      </c>
    </row>
    <row r="218" s="13" customFormat="1">
      <c r="A218" s="13"/>
      <c r="B218" s="224"/>
      <c r="C218" s="225"/>
      <c r="D218" s="219" t="s">
        <v>135</v>
      </c>
      <c r="E218" s="226" t="s">
        <v>21</v>
      </c>
      <c r="F218" s="227" t="s">
        <v>869</v>
      </c>
      <c r="G218" s="225"/>
      <c r="H218" s="228">
        <v>7.0949999999999998</v>
      </c>
      <c r="I218" s="229"/>
      <c r="J218" s="225"/>
      <c r="K218" s="225"/>
      <c r="L218" s="230"/>
      <c r="M218" s="231"/>
      <c r="N218" s="232"/>
      <c r="O218" s="232"/>
      <c r="P218" s="232"/>
      <c r="Q218" s="232"/>
      <c r="R218" s="232"/>
      <c r="S218" s="232"/>
      <c r="T218" s="23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4" t="s">
        <v>135</v>
      </c>
      <c r="AU218" s="234" t="s">
        <v>87</v>
      </c>
      <c r="AV218" s="13" t="s">
        <v>87</v>
      </c>
      <c r="AW218" s="13" t="s">
        <v>38</v>
      </c>
      <c r="AX218" s="13" t="s">
        <v>77</v>
      </c>
      <c r="AY218" s="234" t="s">
        <v>125</v>
      </c>
    </row>
    <row r="219" s="15" customFormat="1">
      <c r="A219" s="15"/>
      <c r="B219" s="260"/>
      <c r="C219" s="261"/>
      <c r="D219" s="219" t="s">
        <v>135</v>
      </c>
      <c r="E219" s="262" t="s">
        <v>21</v>
      </c>
      <c r="F219" s="263" t="s">
        <v>197</v>
      </c>
      <c r="G219" s="261"/>
      <c r="H219" s="264">
        <v>30.579999999999998</v>
      </c>
      <c r="I219" s="265"/>
      <c r="J219" s="261"/>
      <c r="K219" s="261"/>
      <c r="L219" s="266"/>
      <c r="M219" s="267"/>
      <c r="N219" s="268"/>
      <c r="O219" s="268"/>
      <c r="P219" s="268"/>
      <c r="Q219" s="268"/>
      <c r="R219" s="268"/>
      <c r="S219" s="268"/>
      <c r="T219" s="269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70" t="s">
        <v>135</v>
      </c>
      <c r="AU219" s="270" t="s">
        <v>87</v>
      </c>
      <c r="AV219" s="15" t="s">
        <v>165</v>
      </c>
      <c r="AW219" s="15" t="s">
        <v>38</v>
      </c>
      <c r="AX219" s="15" t="s">
        <v>85</v>
      </c>
      <c r="AY219" s="270" t="s">
        <v>125</v>
      </c>
    </row>
    <row r="220" s="2" customFormat="1" ht="21.75" customHeight="1">
      <c r="A220" s="39"/>
      <c r="B220" s="40"/>
      <c r="C220" s="238" t="s">
        <v>282</v>
      </c>
      <c r="D220" s="238" t="s">
        <v>160</v>
      </c>
      <c r="E220" s="239" t="s">
        <v>342</v>
      </c>
      <c r="F220" s="240" t="s">
        <v>343</v>
      </c>
      <c r="G220" s="241" t="s">
        <v>187</v>
      </c>
      <c r="H220" s="242">
        <v>13.58</v>
      </c>
      <c r="I220" s="243"/>
      <c r="J220" s="244">
        <f>ROUND(I220*H220,2)</f>
        <v>0</v>
      </c>
      <c r="K220" s="240" t="s">
        <v>21</v>
      </c>
      <c r="L220" s="45"/>
      <c r="M220" s="245" t="s">
        <v>21</v>
      </c>
      <c r="N220" s="246" t="s">
        <v>48</v>
      </c>
      <c r="O220" s="85"/>
      <c r="P220" s="215">
        <f>O220*H220</f>
        <v>0</v>
      </c>
      <c r="Q220" s="215">
        <v>0</v>
      </c>
      <c r="R220" s="215">
        <f>Q220*H220</f>
        <v>0</v>
      </c>
      <c r="S220" s="215">
        <v>0</v>
      </c>
      <c r="T220" s="216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17" t="s">
        <v>165</v>
      </c>
      <c r="AT220" s="217" t="s">
        <v>160</v>
      </c>
      <c r="AU220" s="217" t="s">
        <v>87</v>
      </c>
      <c r="AY220" s="18" t="s">
        <v>125</v>
      </c>
      <c r="BE220" s="218">
        <f>IF(N220="základní",J220,0)</f>
        <v>0</v>
      </c>
      <c r="BF220" s="218">
        <f>IF(N220="snížená",J220,0)</f>
        <v>0</v>
      </c>
      <c r="BG220" s="218">
        <f>IF(N220="zákl. přenesená",J220,0)</f>
        <v>0</v>
      </c>
      <c r="BH220" s="218">
        <f>IF(N220="sníž. přenesená",J220,0)</f>
        <v>0</v>
      </c>
      <c r="BI220" s="218">
        <f>IF(N220="nulová",J220,0)</f>
        <v>0</v>
      </c>
      <c r="BJ220" s="18" t="s">
        <v>85</v>
      </c>
      <c r="BK220" s="218">
        <f>ROUND(I220*H220,2)</f>
        <v>0</v>
      </c>
      <c r="BL220" s="18" t="s">
        <v>165</v>
      </c>
      <c r="BM220" s="217" t="s">
        <v>870</v>
      </c>
    </row>
    <row r="221" s="13" customFormat="1">
      <c r="A221" s="13"/>
      <c r="B221" s="224"/>
      <c r="C221" s="225"/>
      <c r="D221" s="219" t="s">
        <v>135</v>
      </c>
      <c r="E221" s="226" t="s">
        <v>21</v>
      </c>
      <c r="F221" s="227" t="s">
        <v>871</v>
      </c>
      <c r="G221" s="225"/>
      <c r="H221" s="228">
        <v>1.54</v>
      </c>
      <c r="I221" s="229"/>
      <c r="J221" s="225"/>
      <c r="K221" s="225"/>
      <c r="L221" s="230"/>
      <c r="M221" s="231"/>
      <c r="N221" s="232"/>
      <c r="O221" s="232"/>
      <c r="P221" s="232"/>
      <c r="Q221" s="232"/>
      <c r="R221" s="232"/>
      <c r="S221" s="232"/>
      <c r="T221" s="23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4" t="s">
        <v>135</v>
      </c>
      <c r="AU221" s="234" t="s">
        <v>87</v>
      </c>
      <c r="AV221" s="13" t="s">
        <v>87</v>
      </c>
      <c r="AW221" s="13" t="s">
        <v>38</v>
      </c>
      <c r="AX221" s="13" t="s">
        <v>77</v>
      </c>
      <c r="AY221" s="234" t="s">
        <v>125</v>
      </c>
    </row>
    <row r="222" s="13" customFormat="1">
      <c r="A222" s="13"/>
      <c r="B222" s="224"/>
      <c r="C222" s="225"/>
      <c r="D222" s="219" t="s">
        <v>135</v>
      </c>
      <c r="E222" s="226" t="s">
        <v>21</v>
      </c>
      <c r="F222" s="227" t="s">
        <v>872</v>
      </c>
      <c r="G222" s="225"/>
      <c r="H222" s="228">
        <v>2.2959999999999998</v>
      </c>
      <c r="I222" s="229"/>
      <c r="J222" s="225"/>
      <c r="K222" s="225"/>
      <c r="L222" s="230"/>
      <c r="M222" s="231"/>
      <c r="N222" s="232"/>
      <c r="O222" s="232"/>
      <c r="P222" s="232"/>
      <c r="Q222" s="232"/>
      <c r="R222" s="232"/>
      <c r="S222" s="232"/>
      <c r="T222" s="23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4" t="s">
        <v>135</v>
      </c>
      <c r="AU222" s="234" t="s">
        <v>87</v>
      </c>
      <c r="AV222" s="13" t="s">
        <v>87</v>
      </c>
      <c r="AW222" s="13" t="s">
        <v>38</v>
      </c>
      <c r="AX222" s="13" t="s">
        <v>77</v>
      </c>
      <c r="AY222" s="234" t="s">
        <v>125</v>
      </c>
    </row>
    <row r="223" s="13" customFormat="1">
      <c r="A223" s="13"/>
      <c r="B223" s="224"/>
      <c r="C223" s="225"/>
      <c r="D223" s="219" t="s">
        <v>135</v>
      </c>
      <c r="E223" s="226" t="s">
        <v>21</v>
      </c>
      <c r="F223" s="227" t="s">
        <v>873</v>
      </c>
      <c r="G223" s="225"/>
      <c r="H223" s="228">
        <v>0.83999999999999997</v>
      </c>
      <c r="I223" s="229"/>
      <c r="J223" s="225"/>
      <c r="K223" s="225"/>
      <c r="L223" s="230"/>
      <c r="M223" s="231"/>
      <c r="N223" s="232"/>
      <c r="O223" s="232"/>
      <c r="P223" s="232"/>
      <c r="Q223" s="232"/>
      <c r="R223" s="232"/>
      <c r="S223" s="232"/>
      <c r="T223" s="23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4" t="s">
        <v>135</v>
      </c>
      <c r="AU223" s="234" t="s">
        <v>87</v>
      </c>
      <c r="AV223" s="13" t="s">
        <v>87</v>
      </c>
      <c r="AW223" s="13" t="s">
        <v>38</v>
      </c>
      <c r="AX223" s="13" t="s">
        <v>77</v>
      </c>
      <c r="AY223" s="234" t="s">
        <v>125</v>
      </c>
    </row>
    <row r="224" s="13" customFormat="1">
      <c r="A224" s="13"/>
      <c r="B224" s="224"/>
      <c r="C224" s="225"/>
      <c r="D224" s="219" t="s">
        <v>135</v>
      </c>
      <c r="E224" s="226" t="s">
        <v>21</v>
      </c>
      <c r="F224" s="227" t="s">
        <v>874</v>
      </c>
      <c r="G224" s="225"/>
      <c r="H224" s="228">
        <v>0.86799999999999999</v>
      </c>
      <c r="I224" s="229"/>
      <c r="J224" s="225"/>
      <c r="K224" s="225"/>
      <c r="L224" s="230"/>
      <c r="M224" s="231"/>
      <c r="N224" s="232"/>
      <c r="O224" s="232"/>
      <c r="P224" s="232"/>
      <c r="Q224" s="232"/>
      <c r="R224" s="232"/>
      <c r="S224" s="232"/>
      <c r="T224" s="23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4" t="s">
        <v>135</v>
      </c>
      <c r="AU224" s="234" t="s">
        <v>87</v>
      </c>
      <c r="AV224" s="13" t="s">
        <v>87</v>
      </c>
      <c r="AW224" s="13" t="s">
        <v>38</v>
      </c>
      <c r="AX224" s="13" t="s">
        <v>77</v>
      </c>
      <c r="AY224" s="234" t="s">
        <v>125</v>
      </c>
    </row>
    <row r="225" s="13" customFormat="1">
      <c r="A225" s="13"/>
      <c r="B225" s="224"/>
      <c r="C225" s="225"/>
      <c r="D225" s="219" t="s">
        <v>135</v>
      </c>
      <c r="E225" s="226" t="s">
        <v>21</v>
      </c>
      <c r="F225" s="227" t="s">
        <v>875</v>
      </c>
      <c r="G225" s="225"/>
      <c r="H225" s="228">
        <v>3.528</v>
      </c>
      <c r="I225" s="229"/>
      <c r="J225" s="225"/>
      <c r="K225" s="225"/>
      <c r="L225" s="230"/>
      <c r="M225" s="231"/>
      <c r="N225" s="232"/>
      <c r="O225" s="232"/>
      <c r="P225" s="232"/>
      <c r="Q225" s="232"/>
      <c r="R225" s="232"/>
      <c r="S225" s="232"/>
      <c r="T225" s="23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4" t="s">
        <v>135</v>
      </c>
      <c r="AU225" s="234" t="s">
        <v>87</v>
      </c>
      <c r="AV225" s="13" t="s">
        <v>87</v>
      </c>
      <c r="AW225" s="13" t="s">
        <v>38</v>
      </c>
      <c r="AX225" s="13" t="s">
        <v>77</v>
      </c>
      <c r="AY225" s="234" t="s">
        <v>125</v>
      </c>
    </row>
    <row r="226" s="14" customFormat="1">
      <c r="A226" s="14"/>
      <c r="B226" s="249"/>
      <c r="C226" s="250"/>
      <c r="D226" s="219" t="s">
        <v>135</v>
      </c>
      <c r="E226" s="251" t="s">
        <v>21</v>
      </c>
      <c r="F226" s="252" t="s">
        <v>192</v>
      </c>
      <c r="G226" s="250"/>
      <c r="H226" s="253">
        <v>9.0719999999999992</v>
      </c>
      <c r="I226" s="254"/>
      <c r="J226" s="250"/>
      <c r="K226" s="250"/>
      <c r="L226" s="255"/>
      <c r="M226" s="256"/>
      <c r="N226" s="257"/>
      <c r="O226" s="257"/>
      <c r="P226" s="257"/>
      <c r="Q226" s="257"/>
      <c r="R226" s="257"/>
      <c r="S226" s="257"/>
      <c r="T226" s="258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9" t="s">
        <v>135</v>
      </c>
      <c r="AU226" s="259" t="s">
        <v>87</v>
      </c>
      <c r="AV226" s="14" t="s">
        <v>124</v>
      </c>
      <c r="AW226" s="14" t="s">
        <v>38</v>
      </c>
      <c r="AX226" s="14" t="s">
        <v>77</v>
      </c>
      <c r="AY226" s="259" t="s">
        <v>125</v>
      </c>
    </row>
    <row r="227" s="13" customFormat="1">
      <c r="A227" s="13"/>
      <c r="B227" s="224"/>
      <c r="C227" s="225"/>
      <c r="D227" s="219" t="s">
        <v>135</v>
      </c>
      <c r="E227" s="226" t="s">
        <v>21</v>
      </c>
      <c r="F227" s="227" t="s">
        <v>876</v>
      </c>
      <c r="G227" s="225"/>
      <c r="H227" s="228">
        <v>1.008</v>
      </c>
      <c r="I227" s="229"/>
      <c r="J227" s="225"/>
      <c r="K227" s="225"/>
      <c r="L227" s="230"/>
      <c r="M227" s="231"/>
      <c r="N227" s="232"/>
      <c r="O227" s="232"/>
      <c r="P227" s="232"/>
      <c r="Q227" s="232"/>
      <c r="R227" s="232"/>
      <c r="S227" s="232"/>
      <c r="T227" s="23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4" t="s">
        <v>135</v>
      </c>
      <c r="AU227" s="234" t="s">
        <v>87</v>
      </c>
      <c r="AV227" s="13" t="s">
        <v>87</v>
      </c>
      <c r="AW227" s="13" t="s">
        <v>38</v>
      </c>
      <c r="AX227" s="13" t="s">
        <v>77</v>
      </c>
      <c r="AY227" s="234" t="s">
        <v>125</v>
      </c>
    </row>
    <row r="228" s="13" customFormat="1">
      <c r="A228" s="13"/>
      <c r="B228" s="224"/>
      <c r="C228" s="225"/>
      <c r="D228" s="219" t="s">
        <v>135</v>
      </c>
      <c r="E228" s="226" t="s">
        <v>21</v>
      </c>
      <c r="F228" s="227" t="s">
        <v>877</v>
      </c>
      <c r="G228" s="225"/>
      <c r="H228" s="228">
        <v>1.008</v>
      </c>
      <c r="I228" s="229"/>
      <c r="J228" s="225"/>
      <c r="K228" s="225"/>
      <c r="L228" s="230"/>
      <c r="M228" s="231"/>
      <c r="N228" s="232"/>
      <c r="O228" s="232"/>
      <c r="P228" s="232"/>
      <c r="Q228" s="232"/>
      <c r="R228" s="232"/>
      <c r="S228" s="232"/>
      <c r="T228" s="23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4" t="s">
        <v>135</v>
      </c>
      <c r="AU228" s="234" t="s">
        <v>87</v>
      </c>
      <c r="AV228" s="13" t="s">
        <v>87</v>
      </c>
      <c r="AW228" s="13" t="s">
        <v>38</v>
      </c>
      <c r="AX228" s="13" t="s">
        <v>77</v>
      </c>
      <c r="AY228" s="234" t="s">
        <v>125</v>
      </c>
    </row>
    <row r="229" s="13" customFormat="1">
      <c r="A229" s="13"/>
      <c r="B229" s="224"/>
      <c r="C229" s="225"/>
      <c r="D229" s="219" t="s">
        <v>135</v>
      </c>
      <c r="E229" s="226" t="s">
        <v>21</v>
      </c>
      <c r="F229" s="227" t="s">
        <v>878</v>
      </c>
      <c r="G229" s="225"/>
      <c r="H229" s="228">
        <v>1.0920000000000001</v>
      </c>
      <c r="I229" s="229"/>
      <c r="J229" s="225"/>
      <c r="K229" s="225"/>
      <c r="L229" s="230"/>
      <c r="M229" s="231"/>
      <c r="N229" s="232"/>
      <c r="O229" s="232"/>
      <c r="P229" s="232"/>
      <c r="Q229" s="232"/>
      <c r="R229" s="232"/>
      <c r="S229" s="232"/>
      <c r="T229" s="23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4" t="s">
        <v>135</v>
      </c>
      <c r="AU229" s="234" t="s">
        <v>87</v>
      </c>
      <c r="AV229" s="13" t="s">
        <v>87</v>
      </c>
      <c r="AW229" s="13" t="s">
        <v>38</v>
      </c>
      <c r="AX229" s="13" t="s">
        <v>77</v>
      </c>
      <c r="AY229" s="234" t="s">
        <v>125</v>
      </c>
    </row>
    <row r="230" s="13" customFormat="1">
      <c r="A230" s="13"/>
      <c r="B230" s="224"/>
      <c r="C230" s="225"/>
      <c r="D230" s="219" t="s">
        <v>135</v>
      </c>
      <c r="E230" s="226" t="s">
        <v>21</v>
      </c>
      <c r="F230" s="227" t="s">
        <v>879</v>
      </c>
      <c r="G230" s="225"/>
      <c r="H230" s="228">
        <v>1.3999999999999999</v>
      </c>
      <c r="I230" s="229"/>
      <c r="J230" s="225"/>
      <c r="K230" s="225"/>
      <c r="L230" s="230"/>
      <c r="M230" s="231"/>
      <c r="N230" s="232"/>
      <c r="O230" s="232"/>
      <c r="P230" s="232"/>
      <c r="Q230" s="232"/>
      <c r="R230" s="232"/>
      <c r="S230" s="232"/>
      <c r="T230" s="23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4" t="s">
        <v>135</v>
      </c>
      <c r="AU230" s="234" t="s">
        <v>87</v>
      </c>
      <c r="AV230" s="13" t="s">
        <v>87</v>
      </c>
      <c r="AW230" s="13" t="s">
        <v>38</v>
      </c>
      <c r="AX230" s="13" t="s">
        <v>77</v>
      </c>
      <c r="AY230" s="234" t="s">
        <v>125</v>
      </c>
    </row>
    <row r="231" s="15" customFormat="1">
      <c r="A231" s="15"/>
      <c r="B231" s="260"/>
      <c r="C231" s="261"/>
      <c r="D231" s="219" t="s">
        <v>135</v>
      </c>
      <c r="E231" s="262" t="s">
        <v>21</v>
      </c>
      <c r="F231" s="263" t="s">
        <v>197</v>
      </c>
      <c r="G231" s="261"/>
      <c r="H231" s="264">
        <v>13.58</v>
      </c>
      <c r="I231" s="265"/>
      <c r="J231" s="261"/>
      <c r="K231" s="261"/>
      <c r="L231" s="266"/>
      <c r="M231" s="267"/>
      <c r="N231" s="268"/>
      <c r="O231" s="268"/>
      <c r="P231" s="268"/>
      <c r="Q231" s="268"/>
      <c r="R231" s="268"/>
      <c r="S231" s="268"/>
      <c r="T231" s="269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70" t="s">
        <v>135</v>
      </c>
      <c r="AU231" s="270" t="s">
        <v>87</v>
      </c>
      <c r="AV231" s="15" t="s">
        <v>165</v>
      </c>
      <c r="AW231" s="15" t="s">
        <v>38</v>
      </c>
      <c r="AX231" s="15" t="s">
        <v>85</v>
      </c>
      <c r="AY231" s="270" t="s">
        <v>125</v>
      </c>
    </row>
    <row r="232" s="2" customFormat="1" ht="24.15" customHeight="1">
      <c r="A232" s="39"/>
      <c r="B232" s="40"/>
      <c r="C232" s="238" t="s">
        <v>287</v>
      </c>
      <c r="D232" s="238" t="s">
        <v>160</v>
      </c>
      <c r="E232" s="239" t="s">
        <v>348</v>
      </c>
      <c r="F232" s="240" t="s">
        <v>349</v>
      </c>
      <c r="G232" s="241" t="s">
        <v>163</v>
      </c>
      <c r="H232" s="242">
        <v>25.120000000000001</v>
      </c>
      <c r="I232" s="243"/>
      <c r="J232" s="244">
        <f>ROUND(I232*H232,2)</f>
        <v>0</v>
      </c>
      <c r="K232" s="240" t="s">
        <v>164</v>
      </c>
      <c r="L232" s="45"/>
      <c r="M232" s="245" t="s">
        <v>21</v>
      </c>
      <c r="N232" s="246" t="s">
        <v>48</v>
      </c>
      <c r="O232" s="85"/>
      <c r="P232" s="215">
        <f>O232*H232</f>
        <v>0</v>
      </c>
      <c r="Q232" s="215">
        <v>0</v>
      </c>
      <c r="R232" s="215">
        <f>Q232*H232</f>
        <v>0</v>
      </c>
      <c r="S232" s="215">
        <v>0</v>
      </c>
      <c r="T232" s="216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17" t="s">
        <v>165</v>
      </c>
      <c r="AT232" s="217" t="s">
        <v>160</v>
      </c>
      <c r="AU232" s="217" t="s">
        <v>87</v>
      </c>
      <c r="AY232" s="18" t="s">
        <v>125</v>
      </c>
      <c r="BE232" s="218">
        <f>IF(N232="základní",J232,0)</f>
        <v>0</v>
      </c>
      <c r="BF232" s="218">
        <f>IF(N232="snížená",J232,0)</f>
        <v>0</v>
      </c>
      <c r="BG232" s="218">
        <f>IF(N232="zákl. přenesená",J232,0)</f>
        <v>0</v>
      </c>
      <c r="BH232" s="218">
        <f>IF(N232="sníž. přenesená",J232,0)</f>
        <v>0</v>
      </c>
      <c r="BI232" s="218">
        <f>IF(N232="nulová",J232,0)</f>
        <v>0</v>
      </c>
      <c r="BJ232" s="18" t="s">
        <v>85</v>
      </c>
      <c r="BK232" s="218">
        <f>ROUND(I232*H232,2)</f>
        <v>0</v>
      </c>
      <c r="BL232" s="18" t="s">
        <v>165</v>
      </c>
      <c r="BM232" s="217" t="s">
        <v>880</v>
      </c>
    </row>
    <row r="233" s="2" customFormat="1">
      <c r="A233" s="39"/>
      <c r="B233" s="40"/>
      <c r="C233" s="41"/>
      <c r="D233" s="247" t="s">
        <v>167</v>
      </c>
      <c r="E233" s="41"/>
      <c r="F233" s="248" t="s">
        <v>351</v>
      </c>
      <c r="G233" s="41"/>
      <c r="H233" s="41"/>
      <c r="I233" s="221"/>
      <c r="J233" s="41"/>
      <c r="K233" s="41"/>
      <c r="L233" s="45"/>
      <c r="M233" s="222"/>
      <c r="N233" s="223"/>
      <c r="O233" s="85"/>
      <c r="P233" s="85"/>
      <c r="Q233" s="85"/>
      <c r="R233" s="85"/>
      <c r="S233" s="85"/>
      <c r="T233" s="86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167</v>
      </c>
      <c r="AU233" s="18" t="s">
        <v>87</v>
      </c>
    </row>
    <row r="234" s="13" customFormat="1">
      <c r="A234" s="13"/>
      <c r="B234" s="224"/>
      <c r="C234" s="225"/>
      <c r="D234" s="219" t="s">
        <v>135</v>
      </c>
      <c r="E234" s="226" t="s">
        <v>21</v>
      </c>
      <c r="F234" s="227" t="s">
        <v>881</v>
      </c>
      <c r="G234" s="225"/>
      <c r="H234" s="228">
        <v>13.44</v>
      </c>
      <c r="I234" s="229"/>
      <c r="J234" s="225"/>
      <c r="K234" s="225"/>
      <c r="L234" s="230"/>
      <c r="M234" s="231"/>
      <c r="N234" s="232"/>
      <c r="O234" s="232"/>
      <c r="P234" s="232"/>
      <c r="Q234" s="232"/>
      <c r="R234" s="232"/>
      <c r="S234" s="232"/>
      <c r="T234" s="23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4" t="s">
        <v>135</v>
      </c>
      <c r="AU234" s="234" t="s">
        <v>87</v>
      </c>
      <c r="AV234" s="13" t="s">
        <v>87</v>
      </c>
      <c r="AW234" s="13" t="s">
        <v>38</v>
      </c>
      <c r="AX234" s="13" t="s">
        <v>77</v>
      </c>
      <c r="AY234" s="234" t="s">
        <v>125</v>
      </c>
    </row>
    <row r="235" s="13" customFormat="1">
      <c r="A235" s="13"/>
      <c r="B235" s="224"/>
      <c r="C235" s="225"/>
      <c r="D235" s="219" t="s">
        <v>135</v>
      </c>
      <c r="E235" s="226" t="s">
        <v>21</v>
      </c>
      <c r="F235" s="227" t="s">
        <v>882</v>
      </c>
      <c r="G235" s="225"/>
      <c r="H235" s="228">
        <v>1.6799999999999999</v>
      </c>
      <c r="I235" s="229"/>
      <c r="J235" s="225"/>
      <c r="K235" s="225"/>
      <c r="L235" s="230"/>
      <c r="M235" s="231"/>
      <c r="N235" s="232"/>
      <c r="O235" s="232"/>
      <c r="P235" s="232"/>
      <c r="Q235" s="232"/>
      <c r="R235" s="232"/>
      <c r="S235" s="232"/>
      <c r="T235" s="23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4" t="s">
        <v>135</v>
      </c>
      <c r="AU235" s="234" t="s">
        <v>87</v>
      </c>
      <c r="AV235" s="13" t="s">
        <v>87</v>
      </c>
      <c r="AW235" s="13" t="s">
        <v>38</v>
      </c>
      <c r="AX235" s="13" t="s">
        <v>77</v>
      </c>
      <c r="AY235" s="234" t="s">
        <v>125</v>
      </c>
    </row>
    <row r="236" s="13" customFormat="1">
      <c r="A236" s="13"/>
      <c r="B236" s="224"/>
      <c r="C236" s="225"/>
      <c r="D236" s="219" t="s">
        <v>135</v>
      </c>
      <c r="E236" s="226" t="s">
        <v>21</v>
      </c>
      <c r="F236" s="227" t="s">
        <v>883</v>
      </c>
      <c r="G236" s="225"/>
      <c r="H236" s="228">
        <v>10</v>
      </c>
      <c r="I236" s="229"/>
      <c r="J236" s="225"/>
      <c r="K236" s="225"/>
      <c r="L236" s="230"/>
      <c r="M236" s="231"/>
      <c r="N236" s="232"/>
      <c r="O236" s="232"/>
      <c r="P236" s="232"/>
      <c r="Q236" s="232"/>
      <c r="R236" s="232"/>
      <c r="S236" s="232"/>
      <c r="T236" s="23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4" t="s">
        <v>135</v>
      </c>
      <c r="AU236" s="234" t="s">
        <v>87</v>
      </c>
      <c r="AV236" s="13" t="s">
        <v>87</v>
      </c>
      <c r="AW236" s="13" t="s">
        <v>38</v>
      </c>
      <c r="AX236" s="13" t="s">
        <v>77</v>
      </c>
      <c r="AY236" s="234" t="s">
        <v>125</v>
      </c>
    </row>
    <row r="237" s="15" customFormat="1">
      <c r="A237" s="15"/>
      <c r="B237" s="260"/>
      <c r="C237" s="261"/>
      <c r="D237" s="219" t="s">
        <v>135</v>
      </c>
      <c r="E237" s="262" t="s">
        <v>21</v>
      </c>
      <c r="F237" s="263" t="s">
        <v>197</v>
      </c>
      <c r="G237" s="261"/>
      <c r="H237" s="264">
        <v>25.120000000000001</v>
      </c>
      <c r="I237" s="265"/>
      <c r="J237" s="261"/>
      <c r="K237" s="261"/>
      <c r="L237" s="266"/>
      <c r="M237" s="267"/>
      <c r="N237" s="268"/>
      <c r="O237" s="268"/>
      <c r="P237" s="268"/>
      <c r="Q237" s="268"/>
      <c r="R237" s="268"/>
      <c r="S237" s="268"/>
      <c r="T237" s="269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70" t="s">
        <v>135</v>
      </c>
      <c r="AU237" s="270" t="s">
        <v>87</v>
      </c>
      <c r="AV237" s="15" t="s">
        <v>165</v>
      </c>
      <c r="AW237" s="15" t="s">
        <v>38</v>
      </c>
      <c r="AX237" s="15" t="s">
        <v>85</v>
      </c>
      <c r="AY237" s="270" t="s">
        <v>125</v>
      </c>
    </row>
    <row r="238" s="2" customFormat="1" ht="21.75" customHeight="1">
      <c r="A238" s="39"/>
      <c r="B238" s="40"/>
      <c r="C238" s="238" t="s">
        <v>293</v>
      </c>
      <c r="D238" s="238" t="s">
        <v>160</v>
      </c>
      <c r="E238" s="239" t="s">
        <v>356</v>
      </c>
      <c r="F238" s="240" t="s">
        <v>357</v>
      </c>
      <c r="G238" s="241" t="s">
        <v>187</v>
      </c>
      <c r="H238" s="242">
        <v>6.8040000000000003</v>
      </c>
      <c r="I238" s="243"/>
      <c r="J238" s="244">
        <f>ROUND(I238*H238,2)</f>
        <v>0</v>
      </c>
      <c r="K238" s="240" t="s">
        <v>164</v>
      </c>
      <c r="L238" s="45"/>
      <c r="M238" s="245" t="s">
        <v>21</v>
      </c>
      <c r="N238" s="246" t="s">
        <v>48</v>
      </c>
      <c r="O238" s="85"/>
      <c r="P238" s="215">
        <f>O238*H238</f>
        <v>0</v>
      </c>
      <c r="Q238" s="215">
        <v>1.8899999999999999</v>
      </c>
      <c r="R238" s="215">
        <f>Q238*H238</f>
        <v>12.85956</v>
      </c>
      <c r="S238" s="215">
        <v>0</v>
      </c>
      <c r="T238" s="216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17" t="s">
        <v>165</v>
      </c>
      <c r="AT238" s="217" t="s">
        <v>160</v>
      </c>
      <c r="AU238" s="217" t="s">
        <v>87</v>
      </c>
      <c r="AY238" s="18" t="s">
        <v>125</v>
      </c>
      <c r="BE238" s="218">
        <f>IF(N238="základní",J238,0)</f>
        <v>0</v>
      </c>
      <c r="BF238" s="218">
        <f>IF(N238="snížená",J238,0)</f>
        <v>0</v>
      </c>
      <c r="BG238" s="218">
        <f>IF(N238="zákl. přenesená",J238,0)</f>
        <v>0</v>
      </c>
      <c r="BH238" s="218">
        <f>IF(N238="sníž. přenesená",J238,0)</f>
        <v>0</v>
      </c>
      <c r="BI238" s="218">
        <f>IF(N238="nulová",J238,0)</f>
        <v>0</v>
      </c>
      <c r="BJ238" s="18" t="s">
        <v>85</v>
      </c>
      <c r="BK238" s="218">
        <f>ROUND(I238*H238,2)</f>
        <v>0</v>
      </c>
      <c r="BL238" s="18" t="s">
        <v>165</v>
      </c>
      <c r="BM238" s="217" t="s">
        <v>884</v>
      </c>
    </row>
    <row r="239" s="2" customFormat="1">
      <c r="A239" s="39"/>
      <c r="B239" s="40"/>
      <c r="C239" s="41"/>
      <c r="D239" s="247" t="s">
        <v>167</v>
      </c>
      <c r="E239" s="41"/>
      <c r="F239" s="248" t="s">
        <v>359</v>
      </c>
      <c r="G239" s="41"/>
      <c r="H239" s="41"/>
      <c r="I239" s="221"/>
      <c r="J239" s="41"/>
      <c r="K239" s="41"/>
      <c r="L239" s="45"/>
      <c r="M239" s="222"/>
      <c r="N239" s="223"/>
      <c r="O239" s="85"/>
      <c r="P239" s="85"/>
      <c r="Q239" s="85"/>
      <c r="R239" s="85"/>
      <c r="S239" s="85"/>
      <c r="T239" s="86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167</v>
      </c>
      <c r="AU239" s="18" t="s">
        <v>87</v>
      </c>
    </row>
    <row r="240" s="13" customFormat="1">
      <c r="A240" s="13"/>
      <c r="B240" s="224"/>
      <c r="C240" s="225"/>
      <c r="D240" s="219" t="s">
        <v>135</v>
      </c>
      <c r="E240" s="226" t="s">
        <v>21</v>
      </c>
      <c r="F240" s="227" t="s">
        <v>885</v>
      </c>
      <c r="G240" s="225"/>
      <c r="H240" s="228">
        <v>1.155</v>
      </c>
      <c r="I240" s="229"/>
      <c r="J240" s="225"/>
      <c r="K240" s="225"/>
      <c r="L240" s="230"/>
      <c r="M240" s="231"/>
      <c r="N240" s="232"/>
      <c r="O240" s="232"/>
      <c r="P240" s="232"/>
      <c r="Q240" s="232"/>
      <c r="R240" s="232"/>
      <c r="S240" s="232"/>
      <c r="T240" s="23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4" t="s">
        <v>135</v>
      </c>
      <c r="AU240" s="234" t="s">
        <v>87</v>
      </c>
      <c r="AV240" s="13" t="s">
        <v>87</v>
      </c>
      <c r="AW240" s="13" t="s">
        <v>38</v>
      </c>
      <c r="AX240" s="13" t="s">
        <v>77</v>
      </c>
      <c r="AY240" s="234" t="s">
        <v>125</v>
      </c>
    </row>
    <row r="241" s="13" customFormat="1">
      <c r="A241" s="13"/>
      <c r="B241" s="224"/>
      <c r="C241" s="225"/>
      <c r="D241" s="219" t="s">
        <v>135</v>
      </c>
      <c r="E241" s="226" t="s">
        <v>21</v>
      </c>
      <c r="F241" s="227" t="s">
        <v>886</v>
      </c>
      <c r="G241" s="225"/>
      <c r="H241" s="228">
        <v>1.722</v>
      </c>
      <c r="I241" s="229"/>
      <c r="J241" s="225"/>
      <c r="K241" s="225"/>
      <c r="L241" s="230"/>
      <c r="M241" s="231"/>
      <c r="N241" s="232"/>
      <c r="O241" s="232"/>
      <c r="P241" s="232"/>
      <c r="Q241" s="232"/>
      <c r="R241" s="232"/>
      <c r="S241" s="232"/>
      <c r="T241" s="23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4" t="s">
        <v>135</v>
      </c>
      <c r="AU241" s="234" t="s">
        <v>87</v>
      </c>
      <c r="AV241" s="13" t="s">
        <v>87</v>
      </c>
      <c r="AW241" s="13" t="s">
        <v>38</v>
      </c>
      <c r="AX241" s="13" t="s">
        <v>77</v>
      </c>
      <c r="AY241" s="234" t="s">
        <v>125</v>
      </c>
    </row>
    <row r="242" s="13" customFormat="1">
      <c r="A242" s="13"/>
      <c r="B242" s="224"/>
      <c r="C242" s="225"/>
      <c r="D242" s="219" t="s">
        <v>135</v>
      </c>
      <c r="E242" s="226" t="s">
        <v>21</v>
      </c>
      <c r="F242" s="227" t="s">
        <v>887</v>
      </c>
      <c r="G242" s="225"/>
      <c r="H242" s="228">
        <v>0.63</v>
      </c>
      <c r="I242" s="229"/>
      <c r="J242" s="225"/>
      <c r="K242" s="225"/>
      <c r="L242" s="230"/>
      <c r="M242" s="231"/>
      <c r="N242" s="232"/>
      <c r="O242" s="232"/>
      <c r="P242" s="232"/>
      <c r="Q242" s="232"/>
      <c r="R242" s="232"/>
      <c r="S242" s="232"/>
      <c r="T242" s="23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4" t="s">
        <v>135</v>
      </c>
      <c r="AU242" s="234" t="s">
        <v>87</v>
      </c>
      <c r="AV242" s="13" t="s">
        <v>87</v>
      </c>
      <c r="AW242" s="13" t="s">
        <v>38</v>
      </c>
      <c r="AX242" s="13" t="s">
        <v>77</v>
      </c>
      <c r="AY242" s="234" t="s">
        <v>125</v>
      </c>
    </row>
    <row r="243" s="13" customFormat="1">
      <c r="A243" s="13"/>
      <c r="B243" s="224"/>
      <c r="C243" s="225"/>
      <c r="D243" s="219" t="s">
        <v>135</v>
      </c>
      <c r="E243" s="226" t="s">
        <v>21</v>
      </c>
      <c r="F243" s="227" t="s">
        <v>888</v>
      </c>
      <c r="G243" s="225"/>
      <c r="H243" s="228">
        <v>0.65100000000000002</v>
      </c>
      <c r="I243" s="229"/>
      <c r="J243" s="225"/>
      <c r="K243" s="225"/>
      <c r="L243" s="230"/>
      <c r="M243" s="231"/>
      <c r="N243" s="232"/>
      <c r="O243" s="232"/>
      <c r="P243" s="232"/>
      <c r="Q243" s="232"/>
      <c r="R243" s="232"/>
      <c r="S243" s="232"/>
      <c r="T243" s="23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4" t="s">
        <v>135</v>
      </c>
      <c r="AU243" s="234" t="s">
        <v>87</v>
      </c>
      <c r="AV243" s="13" t="s">
        <v>87</v>
      </c>
      <c r="AW243" s="13" t="s">
        <v>38</v>
      </c>
      <c r="AX243" s="13" t="s">
        <v>77</v>
      </c>
      <c r="AY243" s="234" t="s">
        <v>125</v>
      </c>
    </row>
    <row r="244" s="13" customFormat="1">
      <c r="A244" s="13"/>
      <c r="B244" s="224"/>
      <c r="C244" s="225"/>
      <c r="D244" s="219" t="s">
        <v>135</v>
      </c>
      <c r="E244" s="226" t="s">
        <v>21</v>
      </c>
      <c r="F244" s="227" t="s">
        <v>889</v>
      </c>
      <c r="G244" s="225"/>
      <c r="H244" s="228">
        <v>2.6459999999999999</v>
      </c>
      <c r="I244" s="229"/>
      <c r="J244" s="225"/>
      <c r="K244" s="225"/>
      <c r="L244" s="230"/>
      <c r="M244" s="231"/>
      <c r="N244" s="232"/>
      <c r="O244" s="232"/>
      <c r="P244" s="232"/>
      <c r="Q244" s="232"/>
      <c r="R244" s="232"/>
      <c r="S244" s="232"/>
      <c r="T244" s="23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4" t="s">
        <v>135</v>
      </c>
      <c r="AU244" s="234" t="s">
        <v>87</v>
      </c>
      <c r="AV244" s="13" t="s">
        <v>87</v>
      </c>
      <c r="AW244" s="13" t="s">
        <v>38</v>
      </c>
      <c r="AX244" s="13" t="s">
        <v>77</v>
      </c>
      <c r="AY244" s="234" t="s">
        <v>125</v>
      </c>
    </row>
    <row r="245" s="15" customFormat="1">
      <c r="A245" s="15"/>
      <c r="B245" s="260"/>
      <c r="C245" s="261"/>
      <c r="D245" s="219" t="s">
        <v>135</v>
      </c>
      <c r="E245" s="262" t="s">
        <v>21</v>
      </c>
      <c r="F245" s="263" t="s">
        <v>197</v>
      </c>
      <c r="G245" s="261"/>
      <c r="H245" s="264">
        <v>6.8040000000000003</v>
      </c>
      <c r="I245" s="265"/>
      <c r="J245" s="261"/>
      <c r="K245" s="261"/>
      <c r="L245" s="266"/>
      <c r="M245" s="267"/>
      <c r="N245" s="268"/>
      <c r="O245" s="268"/>
      <c r="P245" s="268"/>
      <c r="Q245" s="268"/>
      <c r="R245" s="268"/>
      <c r="S245" s="268"/>
      <c r="T245" s="269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70" t="s">
        <v>135</v>
      </c>
      <c r="AU245" s="270" t="s">
        <v>87</v>
      </c>
      <c r="AV245" s="15" t="s">
        <v>165</v>
      </c>
      <c r="AW245" s="15" t="s">
        <v>38</v>
      </c>
      <c r="AX245" s="15" t="s">
        <v>85</v>
      </c>
      <c r="AY245" s="270" t="s">
        <v>125</v>
      </c>
    </row>
    <row r="246" s="12" customFormat="1" ht="22.8" customHeight="1">
      <c r="A246" s="12"/>
      <c r="B246" s="189"/>
      <c r="C246" s="190"/>
      <c r="D246" s="191" t="s">
        <v>76</v>
      </c>
      <c r="E246" s="203" t="s">
        <v>184</v>
      </c>
      <c r="F246" s="203" t="s">
        <v>374</v>
      </c>
      <c r="G246" s="190"/>
      <c r="H246" s="190"/>
      <c r="I246" s="193"/>
      <c r="J246" s="204">
        <f>BK246</f>
        <v>0</v>
      </c>
      <c r="K246" s="190"/>
      <c r="L246" s="195"/>
      <c r="M246" s="196"/>
      <c r="N246" s="197"/>
      <c r="O246" s="197"/>
      <c r="P246" s="198">
        <f>SUM(P247:P287)</f>
        <v>0</v>
      </c>
      <c r="Q246" s="197"/>
      <c r="R246" s="198">
        <f>SUM(R247:R287)</f>
        <v>10.551437279999998</v>
      </c>
      <c r="S246" s="197"/>
      <c r="T246" s="199">
        <f>SUM(T247:T287)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00" t="s">
        <v>85</v>
      </c>
      <c r="AT246" s="201" t="s">
        <v>76</v>
      </c>
      <c r="AU246" s="201" t="s">
        <v>85</v>
      </c>
      <c r="AY246" s="200" t="s">
        <v>125</v>
      </c>
      <c r="BK246" s="202">
        <f>SUM(BK247:BK287)</f>
        <v>0</v>
      </c>
    </row>
    <row r="247" s="2" customFormat="1" ht="21.75" customHeight="1">
      <c r="A247" s="39"/>
      <c r="B247" s="40"/>
      <c r="C247" s="238" t="s">
        <v>301</v>
      </c>
      <c r="D247" s="238" t="s">
        <v>160</v>
      </c>
      <c r="E247" s="239" t="s">
        <v>376</v>
      </c>
      <c r="F247" s="240" t="s">
        <v>377</v>
      </c>
      <c r="G247" s="241" t="s">
        <v>163</v>
      </c>
      <c r="H247" s="242">
        <v>30.579999999999998</v>
      </c>
      <c r="I247" s="243"/>
      <c r="J247" s="244">
        <f>ROUND(I247*H247,2)</f>
        <v>0</v>
      </c>
      <c r="K247" s="240" t="s">
        <v>164</v>
      </c>
      <c r="L247" s="45"/>
      <c r="M247" s="245" t="s">
        <v>21</v>
      </c>
      <c r="N247" s="246" t="s">
        <v>48</v>
      </c>
      <c r="O247" s="85"/>
      <c r="P247" s="215">
        <f>O247*H247</f>
        <v>0</v>
      </c>
      <c r="Q247" s="215">
        <v>0</v>
      </c>
      <c r="R247" s="215">
        <f>Q247*H247</f>
        <v>0</v>
      </c>
      <c r="S247" s="215">
        <v>0</v>
      </c>
      <c r="T247" s="216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17" t="s">
        <v>165</v>
      </c>
      <c r="AT247" s="217" t="s">
        <v>160</v>
      </c>
      <c r="AU247" s="217" t="s">
        <v>87</v>
      </c>
      <c r="AY247" s="18" t="s">
        <v>125</v>
      </c>
      <c r="BE247" s="218">
        <f>IF(N247="základní",J247,0)</f>
        <v>0</v>
      </c>
      <c r="BF247" s="218">
        <f>IF(N247="snížená",J247,0)</f>
        <v>0</v>
      </c>
      <c r="BG247" s="218">
        <f>IF(N247="zákl. přenesená",J247,0)</f>
        <v>0</v>
      </c>
      <c r="BH247" s="218">
        <f>IF(N247="sníž. přenesená",J247,0)</f>
        <v>0</v>
      </c>
      <c r="BI247" s="218">
        <f>IF(N247="nulová",J247,0)</f>
        <v>0</v>
      </c>
      <c r="BJ247" s="18" t="s">
        <v>85</v>
      </c>
      <c r="BK247" s="218">
        <f>ROUND(I247*H247,2)</f>
        <v>0</v>
      </c>
      <c r="BL247" s="18" t="s">
        <v>165</v>
      </c>
      <c r="BM247" s="217" t="s">
        <v>890</v>
      </c>
    </row>
    <row r="248" s="2" customFormat="1">
      <c r="A248" s="39"/>
      <c r="B248" s="40"/>
      <c r="C248" s="41"/>
      <c r="D248" s="247" t="s">
        <v>167</v>
      </c>
      <c r="E248" s="41"/>
      <c r="F248" s="248" t="s">
        <v>379</v>
      </c>
      <c r="G248" s="41"/>
      <c r="H248" s="41"/>
      <c r="I248" s="221"/>
      <c r="J248" s="41"/>
      <c r="K248" s="41"/>
      <c r="L248" s="45"/>
      <c r="M248" s="222"/>
      <c r="N248" s="223"/>
      <c r="O248" s="85"/>
      <c r="P248" s="85"/>
      <c r="Q248" s="85"/>
      <c r="R248" s="85"/>
      <c r="S248" s="85"/>
      <c r="T248" s="86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T248" s="18" t="s">
        <v>167</v>
      </c>
      <c r="AU248" s="18" t="s">
        <v>87</v>
      </c>
    </row>
    <row r="249" s="13" customFormat="1">
      <c r="A249" s="13"/>
      <c r="B249" s="224"/>
      <c r="C249" s="225"/>
      <c r="D249" s="219" t="s">
        <v>135</v>
      </c>
      <c r="E249" s="226" t="s">
        <v>21</v>
      </c>
      <c r="F249" s="227" t="s">
        <v>867</v>
      </c>
      <c r="G249" s="225"/>
      <c r="H249" s="228">
        <v>7.8650000000000002</v>
      </c>
      <c r="I249" s="229"/>
      <c r="J249" s="225"/>
      <c r="K249" s="225"/>
      <c r="L249" s="230"/>
      <c r="M249" s="231"/>
      <c r="N249" s="232"/>
      <c r="O249" s="232"/>
      <c r="P249" s="232"/>
      <c r="Q249" s="232"/>
      <c r="R249" s="232"/>
      <c r="S249" s="232"/>
      <c r="T249" s="23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4" t="s">
        <v>135</v>
      </c>
      <c r="AU249" s="234" t="s">
        <v>87</v>
      </c>
      <c r="AV249" s="13" t="s">
        <v>87</v>
      </c>
      <c r="AW249" s="13" t="s">
        <v>38</v>
      </c>
      <c r="AX249" s="13" t="s">
        <v>77</v>
      </c>
      <c r="AY249" s="234" t="s">
        <v>125</v>
      </c>
    </row>
    <row r="250" s="13" customFormat="1">
      <c r="A250" s="13"/>
      <c r="B250" s="224"/>
      <c r="C250" s="225"/>
      <c r="D250" s="219" t="s">
        <v>135</v>
      </c>
      <c r="E250" s="226" t="s">
        <v>21</v>
      </c>
      <c r="F250" s="227" t="s">
        <v>868</v>
      </c>
      <c r="G250" s="225"/>
      <c r="H250" s="228">
        <v>15.619999999999999</v>
      </c>
      <c r="I250" s="229"/>
      <c r="J250" s="225"/>
      <c r="K250" s="225"/>
      <c r="L250" s="230"/>
      <c r="M250" s="231"/>
      <c r="N250" s="232"/>
      <c r="O250" s="232"/>
      <c r="P250" s="232"/>
      <c r="Q250" s="232"/>
      <c r="R250" s="232"/>
      <c r="S250" s="232"/>
      <c r="T250" s="23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4" t="s">
        <v>135</v>
      </c>
      <c r="AU250" s="234" t="s">
        <v>87</v>
      </c>
      <c r="AV250" s="13" t="s">
        <v>87</v>
      </c>
      <c r="AW250" s="13" t="s">
        <v>38</v>
      </c>
      <c r="AX250" s="13" t="s">
        <v>77</v>
      </c>
      <c r="AY250" s="234" t="s">
        <v>125</v>
      </c>
    </row>
    <row r="251" s="13" customFormat="1">
      <c r="A251" s="13"/>
      <c r="B251" s="224"/>
      <c r="C251" s="225"/>
      <c r="D251" s="219" t="s">
        <v>135</v>
      </c>
      <c r="E251" s="226" t="s">
        <v>21</v>
      </c>
      <c r="F251" s="227" t="s">
        <v>869</v>
      </c>
      <c r="G251" s="225"/>
      <c r="H251" s="228">
        <v>7.0949999999999998</v>
      </c>
      <c r="I251" s="229"/>
      <c r="J251" s="225"/>
      <c r="K251" s="225"/>
      <c r="L251" s="230"/>
      <c r="M251" s="231"/>
      <c r="N251" s="232"/>
      <c r="O251" s="232"/>
      <c r="P251" s="232"/>
      <c r="Q251" s="232"/>
      <c r="R251" s="232"/>
      <c r="S251" s="232"/>
      <c r="T251" s="23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4" t="s">
        <v>135</v>
      </c>
      <c r="AU251" s="234" t="s">
        <v>87</v>
      </c>
      <c r="AV251" s="13" t="s">
        <v>87</v>
      </c>
      <c r="AW251" s="13" t="s">
        <v>38</v>
      </c>
      <c r="AX251" s="13" t="s">
        <v>77</v>
      </c>
      <c r="AY251" s="234" t="s">
        <v>125</v>
      </c>
    </row>
    <row r="252" s="15" customFormat="1">
      <c r="A252" s="15"/>
      <c r="B252" s="260"/>
      <c r="C252" s="261"/>
      <c r="D252" s="219" t="s">
        <v>135</v>
      </c>
      <c r="E252" s="262" t="s">
        <v>21</v>
      </c>
      <c r="F252" s="263" t="s">
        <v>197</v>
      </c>
      <c r="G252" s="261"/>
      <c r="H252" s="264">
        <v>30.579999999999998</v>
      </c>
      <c r="I252" s="265"/>
      <c r="J252" s="261"/>
      <c r="K252" s="261"/>
      <c r="L252" s="266"/>
      <c r="M252" s="267"/>
      <c r="N252" s="268"/>
      <c r="O252" s="268"/>
      <c r="P252" s="268"/>
      <c r="Q252" s="268"/>
      <c r="R252" s="268"/>
      <c r="S252" s="268"/>
      <c r="T252" s="269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70" t="s">
        <v>135</v>
      </c>
      <c r="AU252" s="270" t="s">
        <v>87</v>
      </c>
      <c r="AV252" s="15" t="s">
        <v>165</v>
      </c>
      <c r="AW252" s="15" t="s">
        <v>38</v>
      </c>
      <c r="AX252" s="15" t="s">
        <v>85</v>
      </c>
      <c r="AY252" s="270" t="s">
        <v>125</v>
      </c>
    </row>
    <row r="253" s="2" customFormat="1" ht="21.75" customHeight="1">
      <c r="A253" s="39"/>
      <c r="B253" s="40"/>
      <c r="C253" s="238" t="s">
        <v>7</v>
      </c>
      <c r="D253" s="238" t="s">
        <v>160</v>
      </c>
      <c r="E253" s="239" t="s">
        <v>381</v>
      </c>
      <c r="F253" s="240" t="s">
        <v>382</v>
      </c>
      <c r="G253" s="241" t="s">
        <v>163</v>
      </c>
      <c r="H253" s="242">
        <v>386</v>
      </c>
      <c r="I253" s="243"/>
      <c r="J253" s="244">
        <f>ROUND(I253*H253,2)</f>
        <v>0</v>
      </c>
      <c r="K253" s="240" t="s">
        <v>164</v>
      </c>
      <c r="L253" s="45"/>
      <c r="M253" s="245" t="s">
        <v>21</v>
      </c>
      <c r="N253" s="246" t="s">
        <v>48</v>
      </c>
      <c r="O253" s="85"/>
      <c r="P253" s="215">
        <f>O253*H253</f>
        <v>0</v>
      </c>
      <c r="Q253" s="215">
        <v>0</v>
      </c>
      <c r="R253" s="215">
        <f>Q253*H253</f>
        <v>0</v>
      </c>
      <c r="S253" s="215">
        <v>0</v>
      </c>
      <c r="T253" s="216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17" t="s">
        <v>165</v>
      </c>
      <c r="AT253" s="217" t="s">
        <v>160</v>
      </c>
      <c r="AU253" s="217" t="s">
        <v>87</v>
      </c>
      <c r="AY253" s="18" t="s">
        <v>125</v>
      </c>
      <c r="BE253" s="218">
        <f>IF(N253="základní",J253,0)</f>
        <v>0</v>
      </c>
      <c r="BF253" s="218">
        <f>IF(N253="snížená",J253,0)</f>
        <v>0</v>
      </c>
      <c r="BG253" s="218">
        <f>IF(N253="zákl. přenesená",J253,0)</f>
        <v>0</v>
      </c>
      <c r="BH253" s="218">
        <f>IF(N253="sníž. přenesená",J253,0)</f>
        <v>0</v>
      </c>
      <c r="BI253" s="218">
        <f>IF(N253="nulová",J253,0)</f>
        <v>0</v>
      </c>
      <c r="BJ253" s="18" t="s">
        <v>85</v>
      </c>
      <c r="BK253" s="218">
        <f>ROUND(I253*H253,2)</f>
        <v>0</v>
      </c>
      <c r="BL253" s="18" t="s">
        <v>165</v>
      </c>
      <c r="BM253" s="217" t="s">
        <v>891</v>
      </c>
    </row>
    <row r="254" s="2" customFormat="1">
      <c r="A254" s="39"/>
      <c r="B254" s="40"/>
      <c r="C254" s="41"/>
      <c r="D254" s="247" t="s">
        <v>167</v>
      </c>
      <c r="E254" s="41"/>
      <c r="F254" s="248" t="s">
        <v>384</v>
      </c>
      <c r="G254" s="41"/>
      <c r="H254" s="41"/>
      <c r="I254" s="221"/>
      <c r="J254" s="41"/>
      <c r="K254" s="41"/>
      <c r="L254" s="45"/>
      <c r="M254" s="222"/>
      <c r="N254" s="223"/>
      <c r="O254" s="85"/>
      <c r="P254" s="85"/>
      <c r="Q254" s="85"/>
      <c r="R254" s="85"/>
      <c r="S254" s="85"/>
      <c r="T254" s="86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8" t="s">
        <v>167</v>
      </c>
      <c r="AU254" s="18" t="s">
        <v>87</v>
      </c>
    </row>
    <row r="255" s="13" customFormat="1">
      <c r="A255" s="13"/>
      <c r="B255" s="224"/>
      <c r="C255" s="225"/>
      <c r="D255" s="219" t="s">
        <v>135</v>
      </c>
      <c r="E255" s="226" t="s">
        <v>21</v>
      </c>
      <c r="F255" s="227" t="s">
        <v>892</v>
      </c>
      <c r="G255" s="225"/>
      <c r="H255" s="228">
        <v>386</v>
      </c>
      <c r="I255" s="229"/>
      <c r="J255" s="225"/>
      <c r="K255" s="225"/>
      <c r="L255" s="230"/>
      <c r="M255" s="231"/>
      <c r="N255" s="232"/>
      <c r="O255" s="232"/>
      <c r="P255" s="232"/>
      <c r="Q255" s="232"/>
      <c r="R255" s="232"/>
      <c r="S255" s="232"/>
      <c r="T255" s="23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4" t="s">
        <v>135</v>
      </c>
      <c r="AU255" s="234" t="s">
        <v>87</v>
      </c>
      <c r="AV255" s="13" t="s">
        <v>87</v>
      </c>
      <c r="AW255" s="13" t="s">
        <v>38</v>
      </c>
      <c r="AX255" s="13" t="s">
        <v>85</v>
      </c>
      <c r="AY255" s="234" t="s">
        <v>125</v>
      </c>
    </row>
    <row r="256" s="2" customFormat="1" ht="16.5" customHeight="1">
      <c r="A256" s="39"/>
      <c r="B256" s="40"/>
      <c r="C256" s="238" t="s">
        <v>313</v>
      </c>
      <c r="D256" s="238" t="s">
        <v>160</v>
      </c>
      <c r="E256" s="239" t="s">
        <v>387</v>
      </c>
      <c r="F256" s="240" t="s">
        <v>388</v>
      </c>
      <c r="G256" s="241" t="s">
        <v>163</v>
      </c>
      <c r="H256" s="242">
        <v>386</v>
      </c>
      <c r="I256" s="243"/>
      <c r="J256" s="244">
        <f>ROUND(I256*H256,2)</f>
        <v>0</v>
      </c>
      <c r="K256" s="240" t="s">
        <v>164</v>
      </c>
      <c r="L256" s="45"/>
      <c r="M256" s="245" t="s">
        <v>21</v>
      </c>
      <c r="N256" s="246" t="s">
        <v>48</v>
      </c>
      <c r="O256" s="85"/>
      <c r="P256" s="215">
        <f>O256*H256</f>
        <v>0</v>
      </c>
      <c r="Q256" s="215">
        <v>0</v>
      </c>
      <c r="R256" s="215">
        <f>Q256*H256</f>
        <v>0</v>
      </c>
      <c r="S256" s="215">
        <v>0</v>
      </c>
      <c r="T256" s="216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17" t="s">
        <v>165</v>
      </c>
      <c r="AT256" s="217" t="s">
        <v>160</v>
      </c>
      <c r="AU256" s="217" t="s">
        <v>87</v>
      </c>
      <c r="AY256" s="18" t="s">
        <v>125</v>
      </c>
      <c r="BE256" s="218">
        <f>IF(N256="základní",J256,0)</f>
        <v>0</v>
      </c>
      <c r="BF256" s="218">
        <f>IF(N256="snížená",J256,0)</f>
        <v>0</v>
      </c>
      <c r="BG256" s="218">
        <f>IF(N256="zákl. přenesená",J256,0)</f>
        <v>0</v>
      </c>
      <c r="BH256" s="218">
        <f>IF(N256="sníž. přenesená",J256,0)</f>
        <v>0</v>
      </c>
      <c r="BI256" s="218">
        <f>IF(N256="nulová",J256,0)</f>
        <v>0</v>
      </c>
      <c r="BJ256" s="18" t="s">
        <v>85</v>
      </c>
      <c r="BK256" s="218">
        <f>ROUND(I256*H256,2)</f>
        <v>0</v>
      </c>
      <c r="BL256" s="18" t="s">
        <v>165</v>
      </c>
      <c r="BM256" s="217" t="s">
        <v>893</v>
      </c>
    </row>
    <row r="257" s="2" customFormat="1">
      <c r="A257" s="39"/>
      <c r="B257" s="40"/>
      <c r="C257" s="41"/>
      <c r="D257" s="247" t="s">
        <v>167</v>
      </c>
      <c r="E257" s="41"/>
      <c r="F257" s="248" t="s">
        <v>390</v>
      </c>
      <c r="G257" s="41"/>
      <c r="H257" s="41"/>
      <c r="I257" s="221"/>
      <c r="J257" s="41"/>
      <c r="K257" s="41"/>
      <c r="L257" s="45"/>
      <c r="M257" s="222"/>
      <c r="N257" s="223"/>
      <c r="O257" s="85"/>
      <c r="P257" s="85"/>
      <c r="Q257" s="85"/>
      <c r="R257" s="85"/>
      <c r="S257" s="85"/>
      <c r="T257" s="86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T257" s="18" t="s">
        <v>167</v>
      </c>
      <c r="AU257" s="18" t="s">
        <v>87</v>
      </c>
    </row>
    <row r="258" s="13" customFormat="1">
      <c r="A258" s="13"/>
      <c r="B258" s="224"/>
      <c r="C258" s="225"/>
      <c r="D258" s="219" t="s">
        <v>135</v>
      </c>
      <c r="E258" s="226" t="s">
        <v>21</v>
      </c>
      <c r="F258" s="227" t="s">
        <v>894</v>
      </c>
      <c r="G258" s="225"/>
      <c r="H258" s="228">
        <v>386</v>
      </c>
      <c r="I258" s="229"/>
      <c r="J258" s="225"/>
      <c r="K258" s="225"/>
      <c r="L258" s="230"/>
      <c r="M258" s="231"/>
      <c r="N258" s="232"/>
      <c r="O258" s="232"/>
      <c r="P258" s="232"/>
      <c r="Q258" s="232"/>
      <c r="R258" s="232"/>
      <c r="S258" s="232"/>
      <c r="T258" s="23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4" t="s">
        <v>135</v>
      </c>
      <c r="AU258" s="234" t="s">
        <v>87</v>
      </c>
      <c r="AV258" s="13" t="s">
        <v>87</v>
      </c>
      <c r="AW258" s="13" t="s">
        <v>38</v>
      </c>
      <c r="AX258" s="13" t="s">
        <v>85</v>
      </c>
      <c r="AY258" s="234" t="s">
        <v>125</v>
      </c>
    </row>
    <row r="259" s="2" customFormat="1" ht="16.5" customHeight="1">
      <c r="A259" s="39"/>
      <c r="B259" s="40"/>
      <c r="C259" s="238" t="s">
        <v>319</v>
      </c>
      <c r="D259" s="238" t="s">
        <v>160</v>
      </c>
      <c r="E259" s="239" t="s">
        <v>393</v>
      </c>
      <c r="F259" s="240" t="s">
        <v>394</v>
      </c>
      <c r="G259" s="241" t="s">
        <v>163</v>
      </c>
      <c r="H259" s="242">
        <v>386</v>
      </c>
      <c r="I259" s="243"/>
      <c r="J259" s="244">
        <f>ROUND(I259*H259,2)</f>
        <v>0</v>
      </c>
      <c r="K259" s="240" t="s">
        <v>164</v>
      </c>
      <c r="L259" s="45"/>
      <c r="M259" s="245" t="s">
        <v>21</v>
      </c>
      <c r="N259" s="246" t="s">
        <v>48</v>
      </c>
      <c r="O259" s="85"/>
      <c r="P259" s="215">
        <f>O259*H259</f>
        <v>0</v>
      </c>
      <c r="Q259" s="215">
        <v>0</v>
      </c>
      <c r="R259" s="215">
        <f>Q259*H259</f>
        <v>0</v>
      </c>
      <c r="S259" s="215">
        <v>0</v>
      </c>
      <c r="T259" s="216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17" t="s">
        <v>165</v>
      </c>
      <c r="AT259" s="217" t="s">
        <v>160</v>
      </c>
      <c r="AU259" s="217" t="s">
        <v>87</v>
      </c>
      <c r="AY259" s="18" t="s">
        <v>125</v>
      </c>
      <c r="BE259" s="218">
        <f>IF(N259="základní",J259,0)</f>
        <v>0</v>
      </c>
      <c r="BF259" s="218">
        <f>IF(N259="snížená",J259,0)</f>
        <v>0</v>
      </c>
      <c r="BG259" s="218">
        <f>IF(N259="zákl. přenesená",J259,0)</f>
        <v>0</v>
      </c>
      <c r="BH259" s="218">
        <f>IF(N259="sníž. přenesená",J259,0)</f>
        <v>0</v>
      </c>
      <c r="BI259" s="218">
        <f>IF(N259="nulová",J259,0)</f>
        <v>0</v>
      </c>
      <c r="BJ259" s="18" t="s">
        <v>85</v>
      </c>
      <c r="BK259" s="218">
        <f>ROUND(I259*H259,2)</f>
        <v>0</v>
      </c>
      <c r="BL259" s="18" t="s">
        <v>165</v>
      </c>
      <c r="BM259" s="217" t="s">
        <v>895</v>
      </c>
    </row>
    <row r="260" s="2" customFormat="1">
      <c r="A260" s="39"/>
      <c r="B260" s="40"/>
      <c r="C260" s="41"/>
      <c r="D260" s="247" t="s">
        <v>167</v>
      </c>
      <c r="E260" s="41"/>
      <c r="F260" s="248" t="s">
        <v>396</v>
      </c>
      <c r="G260" s="41"/>
      <c r="H260" s="41"/>
      <c r="I260" s="221"/>
      <c r="J260" s="41"/>
      <c r="K260" s="41"/>
      <c r="L260" s="45"/>
      <c r="M260" s="222"/>
      <c r="N260" s="223"/>
      <c r="O260" s="85"/>
      <c r="P260" s="85"/>
      <c r="Q260" s="85"/>
      <c r="R260" s="85"/>
      <c r="S260" s="85"/>
      <c r="T260" s="86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18" t="s">
        <v>167</v>
      </c>
      <c r="AU260" s="18" t="s">
        <v>87</v>
      </c>
    </row>
    <row r="261" s="13" customFormat="1">
      <c r="A261" s="13"/>
      <c r="B261" s="224"/>
      <c r="C261" s="225"/>
      <c r="D261" s="219" t="s">
        <v>135</v>
      </c>
      <c r="E261" s="226" t="s">
        <v>21</v>
      </c>
      <c r="F261" s="227" t="s">
        <v>894</v>
      </c>
      <c r="G261" s="225"/>
      <c r="H261" s="228">
        <v>386</v>
      </c>
      <c r="I261" s="229"/>
      <c r="J261" s="225"/>
      <c r="K261" s="225"/>
      <c r="L261" s="230"/>
      <c r="M261" s="231"/>
      <c r="N261" s="232"/>
      <c r="O261" s="232"/>
      <c r="P261" s="232"/>
      <c r="Q261" s="232"/>
      <c r="R261" s="232"/>
      <c r="S261" s="232"/>
      <c r="T261" s="23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4" t="s">
        <v>135</v>
      </c>
      <c r="AU261" s="234" t="s">
        <v>87</v>
      </c>
      <c r="AV261" s="13" t="s">
        <v>87</v>
      </c>
      <c r="AW261" s="13" t="s">
        <v>38</v>
      </c>
      <c r="AX261" s="13" t="s">
        <v>85</v>
      </c>
      <c r="AY261" s="234" t="s">
        <v>125</v>
      </c>
    </row>
    <row r="262" s="2" customFormat="1" ht="24.15" customHeight="1">
      <c r="A262" s="39"/>
      <c r="B262" s="40"/>
      <c r="C262" s="238" t="s">
        <v>326</v>
      </c>
      <c r="D262" s="238" t="s">
        <v>160</v>
      </c>
      <c r="E262" s="239" t="s">
        <v>398</v>
      </c>
      <c r="F262" s="240" t="s">
        <v>399</v>
      </c>
      <c r="G262" s="241" t="s">
        <v>163</v>
      </c>
      <c r="H262" s="242">
        <v>386</v>
      </c>
      <c r="I262" s="243"/>
      <c r="J262" s="244">
        <f>ROUND(I262*H262,2)</f>
        <v>0</v>
      </c>
      <c r="K262" s="240" t="s">
        <v>164</v>
      </c>
      <c r="L262" s="45"/>
      <c r="M262" s="245" t="s">
        <v>21</v>
      </c>
      <c r="N262" s="246" t="s">
        <v>48</v>
      </c>
      <c r="O262" s="85"/>
      <c r="P262" s="215">
        <f>O262*H262</f>
        <v>0</v>
      </c>
      <c r="Q262" s="215">
        <v>0</v>
      </c>
      <c r="R262" s="215">
        <f>Q262*H262</f>
        <v>0</v>
      </c>
      <c r="S262" s="215">
        <v>0</v>
      </c>
      <c r="T262" s="216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17" t="s">
        <v>165</v>
      </c>
      <c r="AT262" s="217" t="s">
        <v>160</v>
      </c>
      <c r="AU262" s="217" t="s">
        <v>87</v>
      </c>
      <c r="AY262" s="18" t="s">
        <v>125</v>
      </c>
      <c r="BE262" s="218">
        <f>IF(N262="základní",J262,0)</f>
        <v>0</v>
      </c>
      <c r="BF262" s="218">
        <f>IF(N262="snížená",J262,0)</f>
        <v>0</v>
      </c>
      <c r="BG262" s="218">
        <f>IF(N262="zákl. přenesená",J262,0)</f>
        <v>0</v>
      </c>
      <c r="BH262" s="218">
        <f>IF(N262="sníž. přenesená",J262,0)</f>
        <v>0</v>
      </c>
      <c r="BI262" s="218">
        <f>IF(N262="nulová",J262,0)</f>
        <v>0</v>
      </c>
      <c r="BJ262" s="18" t="s">
        <v>85</v>
      </c>
      <c r="BK262" s="218">
        <f>ROUND(I262*H262,2)</f>
        <v>0</v>
      </c>
      <c r="BL262" s="18" t="s">
        <v>165</v>
      </c>
      <c r="BM262" s="217" t="s">
        <v>896</v>
      </c>
    </row>
    <row r="263" s="2" customFormat="1">
      <c r="A263" s="39"/>
      <c r="B263" s="40"/>
      <c r="C263" s="41"/>
      <c r="D263" s="247" t="s">
        <v>167</v>
      </c>
      <c r="E263" s="41"/>
      <c r="F263" s="248" t="s">
        <v>401</v>
      </c>
      <c r="G263" s="41"/>
      <c r="H263" s="41"/>
      <c r="I263" s="221"/>
      <c r="J263" s="41"/>
      <c r="K263" s="41"/>
      <c r="L263" s="45"/>
      <c r="M263" s="222"/>
      <c r="N263" s="223"/>
      <c r="O263" s="85"/>
      <c r="P263" s="85"/>
      <c r="Q263" s="85"/>
      <c r="R263" s="85"/>
      <c r="S263" s="85"/>
      <c r="T263" s="86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18" t="s">
        <v>167</v>
      </c>
      <c r="AU263" s="18" t="s">
        <v>87</v>
      </c>
    </row>
    <row r="264" s="13" customFormat="1">
      <c r="A264" s="13"/>
      <c r="B264" s="224"/>
      <c r="C264" s="225"/>
      <c r="D264" s="219" t="s">
        <v>135</v>
      </c>
      <c r="E264" s="226" t="s">
        <v>21</v>
      </c>
      <c r="F264" s="227" t="s">
        <v>894</v>
      </c>
      <c r="G264" s="225"/>
      <c r="H264" s="228">
        <v>386</v>
      </c>
      <c r="I264" s="229"/>
      <c r="J264" s="225"/>
      <c r="K264" s="225"/>
      <c r="L264" s="230"/>
      <c r="M264" s="231"/>
      <c r="N264" s="232"/>
      <c r="O264" s="232"/>
      <c r="P264" s="232"/>
      <c r="Q264" s="232"/>
      <c r="R264" s="232"/>
      <c r="S264" s="232"/>
      <c r="T264" s="23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4" t="s">
        <v>135</v>
      </c>
      <c r="AU264" s="234" t="s">
        <v>87</v>
      </c>
      <c r="AV264" s="13" t="s">
        <v>87</v>
      </c>
      <c r="AW264" s="13" t="s">
        <v>38</v>
      </c>
      <c r="AX264" s="13" t="s">
        <v>85</v>
      </c>
      <c r="AY264" s="234" t="s">
        <v>125</v>
      </c>
    </row>
    <row r="265" s="2" customFormat="1" ht="24.15" customHeight="1">
      <c r="A265" s="39"/>
      <c r="B265" s="40"/>
      <c r="C265" s="238" t="s">
        <v>334</v>
      </c>
      <c r="D265" s="238" t="s">
        <v>160</v>
      </c>
      <c r="E265" s="239" t="s">
        <v>403</v>
      </c>
      <c r="F265" s="240" t="s">
        <v>404</v>
      </c>
      <c r="G265" s="241" t="s">
        <v>163</v>
      </c>
      <c r="H265" s="242">
        <v>386</v>
      </c>
      <c r="I265" s="243"/>
      <c r="J265" s="244">
        <f>ROUND(I265*H265,2)</f>
        <v>0</v>
      </c>
      <c r="K265" s="240" t="s">
        <v>164</v>
      </c>
      <c r="L265" s="45"/>
      <c r="M265" s="245" t="s">
        <v>21</v>
      </c>
      <c r="N265" s="246" t="s">
        <v>48</v>
      </c>
      <c r="O265" s="85"/>
      <c r="P265" s="215">
        <f>O265*H265</f>
        <v>0</v>
      </c>
      <c r="Q265" s="215">
        <v>0</v>
      </c>
      <c r="R265" s="215">
        <f>Q265*H265</f>
        <v>0</v>
      </c>
      <c r="S265" s="215">
        <v>0</v>
      </c>
      <c r="T265" s="216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17" t="s">
        <v>165</v>
      </c>
      <c r="AT265" s="217" t="s">
        <v>160</v>
      </c>
      <c r="AU265" s="217" t="s">
        <v>87</v>
      </c>
      <c r="AY265" s="18" t="s">
        <v>125</v>
      </c>
      <c r="BE265" s="218">
        <f>IF(N265="základní",J265,0)</f>
        <v>0</v>
      </c>
      <c r="BF265" s="218">
        <f>IF(N265="snížená",J265,0)</f>
        <v>0</v>
      </c>
      <c r="BG265" s="218">
        <f>IF(N265="zákl. přenesená",J265,0)</f>
        <v>0</v>
      </c>
      <c r="BH265" s="218">
        <f>IF(N265="sníž. přenesená",J265,0)</f>
        <v>0</v>
      </c>
      <c r="BI265" s="218">
        <f>IF(N265="nulová",J265,0)</f>
        <v>0</v>
      </c>
      <c r="BJ265" s="18" t="s">
        <v>85</v>
      </c>
      <c r="BK265" s="218">
        <f>ROUND(I265*H265,2)</f>
        <v>0</v>
      </c>
      <c r="BL265" s="18" t="s">
        <v>165</v>
      </c>
      <c r="BM265" s="217" t="s">
        <v>897</v>
      </c>
    </row>
    <row r="266" s="2" customFormat="1">
      <c r="A266" s="39"/>
      <c r="B266" s="40"/>
      <c r="C266" s="41"/>
      <c r="D266" s="247" t="s">
        <v>167</v>
      </c>
      <c r="E266" s="41"/>
      <c r="F266" s="248" t="s">
        <v>406</v>
      </c>
      <c r="G266" s="41"/>
      <c r="H266" s="41"/>
      <c r="I266" s="221"/>
      <c r="J266" s="41"/>
      <c r="K266" s="41"/>
      <c r="L266" s="45"/>
      <c r="M266" s="222"/>
      <c r="N266" s="223"/>
      <c r="O266" s="85"/>
      <c r="P266" s="85"/>
      <c r="Q266" s="85"/>
      <c r="R266" s="85"/>
      <c r="S266" s="85"/>
      <c r="T266" s="86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167</v>
      </c>
      <c r="AU266" s="18" t="s">
        <v>87</v>
      </c>
    </row>
    <row r="267" s="13" customFormat="1">
      <c r="A267" s="13"/>
      <c r="B267" s="224"/>
      <c r="C267" s="225"/>
      <c r="D267" s="219" t="s">
        <v>135</v>
      </c>
      <c r="E267" s="226" t="s">
        <v>21</v>
      </c>
      <c r="F267" s="227" t="s">
        <v>894</v>
      </c>
      <c r="G267" s="225"/>
      <c r="H267" s="228">
        <v>386</v>
      </c>
      <c r="I267" s="229"/>
      <c r="J267" s="225"/>
      <c r="K267" s="225"/>
      <c r="L267" s="230"/>
      <c r="M267" s="231"/>
      <c r="N267" s="232"/>
      <c r="O267" s="232"/>
      <c r="P267" s="232"/>
      <c r="Q267" s="232"/>
      <c r="R267" s="232"/>
      <c r="S267" s="232"/>
      <c r="T267" s="23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4" t="s">
        <v>135</v>
      </c>
      <c r="AU267" s="234" t="s">
        <v>87</v>
      </c>
      <c r="AV267" s="13" t="s">
        <v>87</v>
      </c>
      <c r="AW267" s="13" t="s">
        <v>38</v>
      </c>
      <c r="AX267" s="13" t="s">
        <v>85</v>
      </c>
      <c r="AY267" s="234" t="s">
        <v>125</v>
      </c>
    </row>
    <row r="268" s="2" customFormat="1" ht="33" customHeight="1">
      <c r="A268" s="39"/>
      <c r="B268" s="40"/>
      <c r="C268" s="238" t="s">
        <v>341</v>
      </c>
      <c r="D268" s="238" t="s">
        <v>160</v>
      </c>
      <c r="E268" s="239" t="s">
        <v>898</v>
      </c>
      <c r="F268" s="240" t="s">
        <v>899</v>
      </c>
      <c r="G268" s="241" t="s">
        <v>163</v>
      </c>
      <c r="H268" s="242">
        <v>20.015999999999998</v>
      </c>
      <c r="I268" s="243"/>
      <c r="J268" s="244">
        <f>ROUND(I268*H268,2)</f>
        <v>0</v>
      </c>
      <c r="K268" s="240" t="s">
        <v>164</v>
      </c>
      <c r="L268" s="45"/>
      <c r="M268" s="245" t="s">
        <v>21</v>
      </c>
      <c r="N268" s="246" t="s">
        <v>48</v>
      </c>
      <c r="O268" s="85"/>
      <c r="P268" s="215">
        <f>O268*H268</f>
        <v>0</v>
      </c>
      <c r="Q268" s="215">
        <v>0.19536000000000001</v>
      </c>
      <c r="R268" s="215">
        <f>Q268*H268</f>
        <v>3.9103257599999997</v>
      </c>
      <c r="S268" s="215">
        <v>0</v>
      </c>
      <c r="T268" s="216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17" t="s">
        <v>165</v>
      </c>
      <c r="AT268" s="217" t="s">
        <v>160</v>
      </c>
      <c r="AU268" s="217" t="s">
        <v>87</v>
      </c>
      <c r="AY268" s="18" t="s">
        <v>125</v>
      </c>
      <c r="BE268" s="218">
        <f>IF(N268="základní",J268,0)</f>
        <v>0</v>
      </c>
      <c r="BF268" s="218">
        <f>IF(N268="snížená",J268,0)</f>
        <v>0</v>
      </c>
      <c r="BG268" s="218">
        <f>IF(N268="zákl. přenesená",J268,0)</f>
        <v>0</v>
      </c>
      <c r="BH268" s="218">
        <f>IF(N268="sníž. přenesená",J268,0)</f>
        <v>0</v>
      </c>
      <c r="BI268" s="218">
        <f>IF(N268="nulová",J268,0)</f>
        <v>0</v>
      </c>
      <c r="BJ268" s="18" t="s">
        <v>85</v>
      </c>
      <c r="BK268" s="218">
        <f>ROUND(I268*H268,2)</f>
        <v>0</v>
      </c>
      <c r="BL268" s="18" t="s">
        <v>165</v>
      </c>
      <c r="BM268" s="217" t="s">
        <v>900</v>
      </c>
    </row>
    <row r="269" s="2" customFormat="1">
      <c r="A269" s="39"/>
      <c r="B269" s="40"/>
      <c r="C269" s="41"/>
      <c r="D269" s="247" t="s">
        <v>167</v>
      </c>
      <c r="E269" s="41"/>
      <c r="F269" s="248" t="s">
        <v>901</v>
      </c>
      <c r="G269" s="41"/>
      <c r="H269" s="41"/>
      <c r="I269" s="221"/>
      <c r="J269" s="41"/>
      <c r="K269" s="41"/>
      <c r="L269" s="45"/>
      <c r="M269" s="222"/>
      <c r="N269" s="223"/>
      <c r="O269" s="85"/>
      <c r="P269" s="85"/>
      <c r="Q269" s="85"/>
      <c r="R269" s="85"/>
      <c r="S269" s="85"/>
      <c r="T269" s="86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T269" s="18" t="s">
        <v>167</v>
      </c>
      <c r="AU269" s="18" t="s">
        <v>87</v>
      </c>
    </row>
    <row r="270" s="13" customFormat="1">
      <c r="A270" s="13"/>
      <c r="B270" s="224"/>
      <c r="C270" s="225"/>
      <c r="D270" s="219" t="s">
        <v>135</v>
      </c>
      <c r="E270" s="226" t="s">
        <v>21</v>
      </c>
      <c r="F270" s="227" t="s">
        <v>902</v>
      </c>
      <c r="G270" s="225"/>
      <c r="H270" s="228">
        <v>5.1479999999999997</v>
      </c>
      <c r="I270" s="229"/>
      <c r="J270" s="225"/>
      <c r="K270" s="225"/>
      <c r="L270" s="230"/>
      <c r="M270" s="231"/>
      <c r="N270" s="232"/>
      <c r="O270" s="232"/>
      <c r="P270" s="232"/>
      <c r="Q270" s="232"/>
      <c r="R270" s="232"/>
      <c r="S270" s="232"/>
      <c r="T270" s="23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4" t="s">
        <v>135</v>
      </c>
      <c r="AU270" s="234" t="s">
        <v>87</v>
      </c>
      <c r="AV270" s="13" t="s">
        <v>87</v>
      </c>
      <c r="AW270" s="13" t="s">
        <v>38</v>
      </c>
      <c r="AX270" s="13" t="s">
        <v>77</v>
      </c>
      <c r="AY270" s="234" t="s">
        <v>125</v>
      </c>
    </row>
    <row r="271" s="13" customFormat="1">
      <c r="A271" s="13"/>
      <c r="B271" s="224"/>
      <c r="C271" s="225"/>
      <c r="D271" s="219" t="s">
        <v>135</v>
      </c>
      <c r="E271" s="226" t="s">
        <v>21</v>
      </c>
      <c r="F271" s="227" t="s">
        <v>903</v>
      </c>
      <c r="G271" s="225"/>
      <c r="H271" s="228">
        <v>10.224</v>
      </c>
      <c r="I271" s="229"/>
      <c r="J271" s="225"/>
      <c r="K271" s="225"/>
      <c r="L271" s="230"/>
      <c r="M271" s="231"/>
      <c r="N271" s="232"/>
      <c r="O271" s="232"/>
      <c r="P271" s="232"/>
      <c r="Q271" s="232"/>
      <c r="R271" s="232"/>
      <c r="S271" s="232"/>
      <c r="T271" s="23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4" t="s">
        <v>135</v>
      </c>
      <c r="AU271" s="234" t="s">
        <v>87</v>
      </c>
      <c r="AV271" s="13" t="s">
        <v>87</v>
      </c>
      <c r="AW271" s="13" t="s">
        <v>38</v>
      </c>
      <c r="AX271" s="13" t="s">
        <v>77</v>
      </c>
      <c r="AY271" s="234" t="s">
        <v>125</v>
      </c>
    </row>
    <row r="272" s="13" customFormat="1">
      <c r="A272" s="13"/>
      <c r="B272" s="224"/>
      <c r="C272" s="225"/>
      <c r="D272" s="219" t="s">
        <v>135</v>
      </c>
      <c r="E272" s="226" t="s">
        <v>21</v>
      </c>
      <c r="F272" s="227" t="s">
        <v>904</v>
      </c>
      <c r="G272" s="225"/>
      <c r="H272" s="228">
        <v>4.6440000000000001</v>
      </c>
      <c r="I272" s="229"/>
      <c r="J272" s="225"/>
      <c r="K272" s="225"/>
      <c r="L272" s="230"/>
      <c r="M272" s="231"/>
      <c r="N272" s="232"/>
      <c r="O272" s="232"/>
      <c r="P272" s="232"/>
      <c r="Q272" s="232"/>
      <c r="R272" s="232"/>
      <c r="S272" s="232"/>
      <c r="T272" s="23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4" t="s">
        <v>135</v>
      </c>
      <c r="AU272" s="234" t="s">
        <v>87</v>
      </c>
      <c r="AV272" s="13" t="s">
        <v>87</v>
      </c>
      <c r="AW272" s="13" t="s">
        <v>38</v>
      </c>
      <c r="AX272" s="13" t="s">
        <v>77</v>
      </c>
      <c r="AY272" s="234" t="s">
        <v>125</v>
      </c>
    </row>
    <row r="273" s="15" customFormat="1">
      <c r="A273" s="15"/>
      <c r="B273" s="260"/>
      <c r="C273" s="261"/>
      <c r="D273" s="219" t="s">
        <v>135</v>
      </c>
      <c r="E273" s="262" t="s">
        <v>21</v>
      </c>
      <c r="F273" s="263" t="s">
        <v>197</v>
      </c>
      <c r="G273" s="261"/>
      <c r="H273" s="264">
        <v>20.015999999999998</v>
      </c>
      <c r="I273" s="265"/>
      <c r="J273" s="261"/>
      <c r="K273" s="261"/>
      <c r="L273" s="266"/>
      <c r="M273" s="267"/>
      <c r="N273" s="268"/>
      <c r="O273" s="268"/>
      <c r="P273" s="268"/>
      <c r="Q273" s="268"/>
      <c r="R273" s="268"/>
      <c r="S273" s="268"/>
      <c r="T273" s="269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T273" s="270" t="s">
        <v>135</v>
      </c>
      <c r="AU273" s="270" t="s">
        <v>87</v>
      </c>
      <c r="AV273" s="15" t="s">
        <v>165</v>
      </c>
      <c r="AW273" s="15" t="s">
        <v>38</v>
      </c>
      <c r="AX273" s="15" t="s">
        <v>85</v>
      </c>
      <c r="AY273" s="270" t="s">
        <v>125</v>
      </c>
    </row>
    <row r="274" s="2" customFormat="1" ht="16.5" customHeight="1">
      <c r="A274" s="39"/>
      <c r="B274" s="40"/>
      <c r="C274" s="205" t="s">
        <v>347</v>
      </c>
      <c r="D274" s="205" t="s">
        <v>122</v>
      </c>
      <c r="E274" s="206" t="s">
        <v>414</v>
      </c>
      <c r="F274" s="207" t="s">
        <v>415</v>
      </c>
      <c r="G274" s="208" t="s">
        <v>163</v>
      </c>
      <c r="H274" s="209">
        <v>20.015999999999998</v>
      </c>
      <c r="I274" s="210"/>
      <c r="J274" s="211">
        <f>ROUND(I274*H274,2)</f>
        <v>0</v>
      </c>
      <c r="K274" s="207" t="s">
        <v>164</v>
      </c>
      <c r="L274" s="212"/>
      <c r="M274" s="213" t="s">
        <v>21</v>
      </c>
      <c r="N274" s="214" t="s">
        <v>48</v>
      </c>
      <c r="O274" s="85"/>
      <c r="P274" s="215">
        <f>O274*H274</f>
        <v>0</v>
      </c>
      <c r="Q274" s="215">
        <v>0.222</v>
      </c>
      <c r="R274" s="215">
        <f>Q274*H274</f>
        <v>4.4435519999999995</v>
      </c>
      <c r="S274" s="215">
        <v>0</v>
      </c>
      <c r="T274" s="216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17" t="s">
        <v>210</v>
      </c>
      <c r="AT274" s="217" t="s">
        <v>122</v>
      </c>
      <c r="AU274" s="217" t="s">
        <v>87</v>
      </c>
      <c r="AY274" s="18" t="s">
        <v>125</v>
      </c>
      <c r="BE274" s="218">
        <f>IF(N274="základní",J274,0)</f>
        <v>0</v>
      </c>
      <c r="BF274" s="218">
        <f>IF(N274="snížená",J274,0)</f>
        <v>0</v>
      </c>
      <c r="BG274" s="218">
        <f>IF(N274="zákl. přenesená",J274,0)</f>
        <v>0</v>
      </c>
      <c r="BH274" s="218">
        <f>IF(N274="sníž. přenesená",J274,0)</f>
        <v>0</v>
      </c>
      <c r="BI274" s="218">
        <f>IF(N274="nulová",J274,0)</f>
        <v>0</v>
      </c>
      <c r="BJ274" s="18" t="s">
        <v>85</v>
      </c>
      <c r="BK274" s="218">
        <f>ROUND(I274*H274,2)</f>
        <v>0</v>
      </c>
      <c r="BL274" s="18" t="s">
        <v>165</v>
      </c>
      <c r="BM274" s="217" t="s">
        <v>905</v>
      </c>
    </row>
    <row r="275" s="2" customFormat="1">
      <c r="A275" s="39"/>
      <c r="B275" s="40"/>
      <c r="C275" s="41"/>
      <c r="D275" s="219" t="s">
        <v>133</v>
      </c>
      <c r="E275" s="41"/>
      <c r="F275" s="220" t="s">
        <v>417</v>
      </c>
      <c r="G275" s="41"/>
      <c r="H275" s="41"/>
      <c r="I275" s="221"/>
      <c r="J275" s="41"/>
      <c r="K275" s="41"/>
      <c r="L275" s="45"/>
      <c r="M275" s="222"/>
      <c r="N275" s="223"/>
      <c r="O275" s="85"/>
      <c r="P275" s="85"/>
      <c r="Q275" s="85"/>
      <c r="R275" s="85"/>
      <c r="S275" s="85"/>
      <c r="T275" s="86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T275" s="18" t="s">
        <v>133</v>
      </c>
      <c r="AU275" s="18" t="s">
        <v>87</v>
      </c>
    </row>
    <row r="276" s="2" customFormat="1" ht="33" customHeight="1">
      <c r="A276" s="39"/>
      <c r="B276" s="40"/>
      <c r="C276" s="238" t="s">
        <v>355</v>
      </c>
      <c r="D276" s="238" t="s">
        <v>160</v>
      </c>
      <c r="E276" s="239" t="s">
        <v>408</v>
      </c>
      <c r="F276" s="240" t="s">
        <v>409</v>
      </c>
      <c r="G276" s="241" t="s">
        <v>163</v>
      </c>
      <c r="H276" s="242">
        <v>3.6000000000000001</v>
      </c>
      <c r="I276" s="243"/>
      <c r="J276" s="244">
        <f>ROUND(I276*H276,2)</f>
        <v>0</v>
      </c>
      <c r="K276" s="240" t="s">
        <v>21</v>
      </c>
      <c r="L276" s="45"/>
      <c r="M276" s="245" t="s">
        <v>21</v>
      </c>
      <c r="N276" s="246" t="s">
        <v>48</v>
      </c>
      <c r="O276" s="85"/>
      <c r="P276" s="215">
        <f>O276*H276</f>
        <v>0</v>
      </c>
      <c r="Q276" s="215">
        <v>0.19536000000000001</v>
      </c>
      <c r="R276" s="215">
        <f>Q276*H276</f>
        <v>0.70329600000000003</v>
      </c>
      <c r="S276" s="215">
        <v>0</v>
      </c>
      <c r="T276" s="216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17" t="s">
        <v>165</v>
      </c>
      <c r="AT276" s="217" t="s">
        <v>160</v>
      </c>
      <c r="AU276" s="217" t="s">
        <v>87</v>
      </c>
      <c r="AY276" s="18" t="s">
        <v>125</v>
      </c>
      <c r="BE276" s="218">
        <f>IF(N276="základní",J276,0)</f>
        <v>0</v>
      </c>
      <c r="BF276" s="218">
        <f>IF(N276="snížená",J276,0)</f>
        <v>0</v>
      </c>
      <c r="BG276" s="218">
        <f>IF(N276="zákl. přenesená",J276,0)</f>
        <v>0</v>
      </c>
      <c r="BH276" s="218">
        <f>IF(N276="sníž. přenesená",J276,0)</f>
        <v>0</v>
      </c>
      <c r="BI276" s="218">
        <f>IF(N276="nulová",J276,0)</f>
        <v>0</v>
      </c>
      <c r="BJ276" s="18" t="s">
        <v>85</v>
      </c>
      <c r="BK276" s="218">
        <f>ROUND(I276*H276,2)</f>
        <v>0</v>
      </c>
      <c r="BL276" s="18" t="s">
        <v>165</v>
      </c>
      <c r="BM276" s="217" t="s">
        <v>906</v>
      </c>
    </row>
    <row r="277" s="2" customFormat="1">
      <c r="A277" s="39"/>
      <c r="B277" s="40"/>
      <c r="C277" s="41"/>
      <c r="D277" s="219" t="s">
        <v>133</v>
      </c>
      <c r="E277" s="41"/>
      <c r="F277" s="220" t="s">
        <v>411</v>
      </c>
      <c r="G277" s="41"/>
      <c r="H277" s="41"/>
      <c r="I277" s="221"/>
      <c r="J277" s="41"/>
      <c r="K277" s="41"/>
      <c r="L277" s="45"/>
      <c r="M277" s="222"/>
      <c r="N277" s="223"/>
      <c r="O277" s="85"/>
      <c r="P277" s="85"/>
      <c r="Q277" s="85"/>
      <c r="R277" s="85"/>
      <c r="S277" s="85"/>
      <c r="T277" s="86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T277" s="18" t="s">
        <v>133</v>
      </c>
      <c r="AU277" s="18" t="s">
        <v>87</v>
      </c>
    </row>
    <row r="278" s="13" customFormat="1">
      <c r="A278" s="13"/>
      <c r="B278" s="224"/>
      <c r="C278" s="225"/>
      <c r="D278" s="219" t="s">
        <v>135</v>
      </c>
      <c r="E278" s="226" t="s">
        <v>21</v>
      </c>
      <c r="F278" s="227" t="s">
        <v>907</v>
      </c>
      <c r="G278" s="225"/>
      <c r="H278" s="228">
        <v>3.6000000000000001</v>
      </c>
      <c r="I278" s="229"/>
      <c r="J278" s="225"/>
      <c r="K278" s="225"/>
      <c r="L278" s="230"/>
      <c r="M278" s="231"/>
      <c r="N278" s="232"/>
      <c r="O278" s="232"/>
      <c r="P278" s="232"/>
      <c r="Q278" s="232"/>
      <c r="R278" s="232"/>
      <c r="S278" s="232"/>
      <c r="T278" s="23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4" t="s">
        <v>135</v>
      </c>
      <c r="AU278" s="234" t="s">
        <v>87</v>
      </c>
      <c r="AV278" s="13" t="s">
        <v>87</v>
      </c>
      <c r="AW278" s="13" t="s">
        <v>38</v>
      </c>
      <c r="AX278" s="13" t="s">
        <v>85</v>
      </c>
      <c r="AY278" s="234" t="s">
        <v>125</v>
      </c>
    </row>
    <row r="279" s="2" customFormat="1" ht="16.5" customHeight="1">
      <c r="A279" s="39"/>
      <c r="B279" s="40"/>
      <c r="C279" s="205" t="s">
        <v>362</v>
      </c>
      <c r="D279" s="205" t="s">
        <v>122</v>
      </c>
      <c r="E279" s="206" t="s">
        <v>908</v>
      </c>
      <c r="F279" s="207" t="s">
        <v>909</v>
      </c>
      <c r="G279" s="208" t="s">
        <v>163</v>
      </c>
      <c r="H279" s="209">
        <v>3.7080000000000002</v>
      </c>
      <c r="I279" s="210"/>
      <c r="J279" s="211">
        <f>ROUND(I279*H279,2)</f>
        <v>0</v>
      </c>
      <c r="K279" s="207" t="s">
        <v>164</v>
      </c>
      <c r="L279" s="212"/>
      <c r="M279" s="213" t="s">
        <v>21</v>
      </c>
      <c r="N279" s="214" t="s">
        <v>48</v>
      </c>
      <c r="O279" s="85"/>
      <c r="P279" s="215">
        <f>O279*H279</f>
        <v>0</v>
      </c>
      <c r="Q279" s="215">
        <v>0.113</v>
      </c>
      <c r="R279" s="215">
        <f>Q279*H279</f>
        <v>0.41900400000000004</v>
      </c>
      <c r="S279" s="215">
        <v>0</v>
      </c>
      <c r="T279" s="216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17" t="s">
        <v>210</v>
      </c>
      <c r="AT279" s="217" t="s">
        <v>122</v>
      </c>
      <c r="AU279" s="217" t="s">
        <v>87</v>
      </c>
      <c r="AY279" s="18" t="s">
        <v>125</v>
      </c>
      <c r="BE279" s="218">
        <f>IF(N279="základní",J279,0)</f>
        <v>0</v>
      </c>
      <c r="BF279" s="218">
        <f>IF(N279="snížená",J279,0)</f>
        <v>0</v>
      </c>
      <c r="BG279" s="218">
        <f>IF(N279="zákl. přenesená",J279,0)</f>
        <v>0</v>
      </c>
      <c r="BH279" s="218">
        <f>IF(N279="sníž. přenesená",J279,0)</f>
        <v>0</v>
      </c>
      <c r="BI279" s="218">
        <f>IF(N279="nulová",J279,0)</f>
        <v>0</v>
      </c>
      <c r="BJ279" s="18" t="s">
        <v>85</v>
      </c>
      <c r="BK279" s="218">
        <f>ROUND(I279*H279,2)</f>
        <v>0</v>
      </c>
      <c r="BL279" s="18" t="s">
        <v>165</v>
      </c>
      <c r="BM279" s="217" t="s">
        <v>910</v>
      </c>
    </row>
    <row r="280" s="13" customFormat="1">
      <c r="A280" s="13"/>
      <c r="B280" s="224"/>
      <c r="C280" s="225"/>
      <c r="D280" s="219" t="s">
        <v>135</v>
      </c>
      <c r="E280" s="225"/>
      <c r="F280" s="227" t="s">
        <v>911</v>
      </c>
      <c r="G280" s="225"/>
      <c r="H280" s="228">
        <v>3.7080000000000002</v>
      </c>
      <c r="I280" s="229"/>
      <c r="J280" s="225"/>
      <c r="K280" s="225"/>
      <c r="L280" s="230"/>
      <c r="M280" s="231"/>
      <c r="N280" s="232"/>
      <c r="O280" s="232"/>
      <c r="P280" s="232"/>
      <c r="Q280" s="232"/>
      <c r="R280" s="232"/>
      <c r="S280" s="232"/>
      <c r="T280" s="23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4" t="s">
        <v>135</v>
      </c>
      <c r="AU280" s="234" t="s">
        <v>87</v>
      </c>
      <c r="AV280" s="13" t="s">
        <v>87</v>
      </c>
      <c r="AW280" s="13" t="s">
        <v>4</v>
      </c>
      <c r="AX280" s="13" t="s">
        <v>85</v>
      </c>
      <c r="AY280" s="234" t="s">
        <v>125</v>
      </c>
    </row>
    <row r="281" s="2" customFormat="1" ht="24.15" customHeight="1">
      <c r="A281" s="39"/>
      <c r="B281" s="40"/>
      <c r="C281" s="238" t="s">
        <v>368</v>
      </c>
      <c r="D281" s="238" t="s">
        <v>160</v>
      </c>
      <c r="E281" s="239" t="s">
        <v>420</v>
      </c>
      <c r="F281" s="240" t="s">
        <v>421</v>
      </c>
      <c r="G281" s="241" t="s">
        <v>163</v>
      </c>
      <c r="H281" s="242">
        <v>20.015999999999998</v>
      </c>
      <c r="I281" s="243"/>
      <c r="J281" s="244">
        <f>ROUND(I281*H281,2)</f>
        <v>0</v>
      </c>
      <c r="K281" s="240" t="s">
        <v>164</v>
      </c>
      <c r="L281" s="45"/>
      <c r="M281" s="245" t="s">
        <v>21</v>
      </c>
      <c r="N281" s="246" t="s">
        <v>48</v>
      </c>
      <c r="O281" s="85"/>
      <c r="P281" s="215">
        <f>O281*H281</f>
        <v>0</v>
      </c>
      <c r="Q281" s="215">
        <v>0.053719999999999997</v>
      </c>
      <c r="R281" s="215">
        <f>Q281*H281</f>
        <v>1.0752595199999999</v>
      </c>
      <c r="S281" s="215">
        <v>0</v>
      </c>
      <c r="T281" s="216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17" t="s">
        <v>165</v>
      </c>
      <c r="AT281" s="217" t="s">
        <v>160</v>
      </c>
      <c r="AU281" s="217" t="s">
        <v>87</v>
      </c>
      <c r="AY281" s="18" t="s">
        <v>125</v>
      </c>
      <c r="BE281" s="218">
        <f>IF(N281="základní",J281,0)</f>
        <v>0</v>
      </c>
      <c r="BF281" s="218">
        <f>IF(N281="snížená",J281,0)</f>
        <v>0</v>
      </c>
      <c r="BG281" s="218">
        <f>IF(N281="zákl. přenesená",J281,0)</f>
        <v>0</v>
      </c>
      <c r="BH281" s="218">
        <f>IF(N281="sníž. přenesená",J281,0)</f>
        <v>0</v>
      </c>
      <c r="BI281" s="218">
        <f>IF(N281="nulová",J281,0)</f>
        <v>0</v>
      </c>
      <c r="BJ281" s="18" t="s">
        <v>85</v>
      </c>
      <c r="BK281" s="218">
        <f>ROUND(I281*H281,2)</f>
        <v>0</v>
      </c>
      <c r="BL281" s="18" t="s">
        <v>165</v>
      </c>
      <c r="BM281" s="217" t="s">
        <v>912</v>
      </c>
    </row>
    <row r="282" s="2" customFormat="1">
      <c r="A282" s="39"/>
      <c r="B282" s="40"/>
      <c r="C282" s="41"/>
      <c r="D282" s="247" t="s">
        <v>167</v>
      </c>
      <c r="E282" s="41"/>
      <c r="F282" s="248" t="s">
        <v>423</v>
      </c>
      <c r="G282" s="41"/>
      <c r="H282" s="41"/>
      <c r="I282" s="221"/>
      <c r="J282" s="41"/>
      <c r="K282" s="41"/>
      <c r="L282" s="45"/>
      <c r="M282" s="222"/>
      <c r="N282" s="223"/>
      <c r="O282" s="85"/>
      <c r="P282" s="85"/>
      <c r="Q282" s="85"/>
      <c r="R282" s="85"/>
      <c r="S282" s="85"/>
      <c r="T282" s="86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T282" s="18" t="s">
        <v>167</v>
      </c>
      <c r="AU282" s="18" t="s">
        <v>87</v>
      </c>
    </row>
    <row r="283" s="2" customFormat="1">
      <c r="A283" s="39"/>
      <c r="B283" s="40"/>
      <c r="C283" s="41"/>
      <c r="D283" s="219" t="s">
        <v>133</v>
      </c>
      <c r="E283" s="41"/>
      <c r="F283" s="220" t="s">
        <v>424</v>
      </c>
      <c r="G283" s="41"/>
      <c r="H283" s="41"/>
      <c r="I283" s="221"/>
      <c r="J283" s="41"/>
      <c r="K283" s="41"/>
      <c r="L283" s="45"/>
      <c r="M283" s="222"/>
      <c r="N283" s="223"/>
      <c r="O283" s="85"/>
      <c r="P283" s="85"/>
      <c r="Q283" s="85"/>
      <c r="R283" s="85"/>
      <c r="S283" s="85"/>
      <c r="T283" s="86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T283" s="18" t="s">
        <v>133</v>
      </c>
      <c r="AU283" s="18" t="s">
        <v>87</v>
      </c>
    </row>
    <row r="284" s="13" customFormat="1">
      <c r="A284" s="13"/>
      <c r="B284" s="224"/>
      <c r="C284" s="225"/>
      <c r="D284" s="219" t="s">
        <v>135</v>
      </c>
      <c r="E284" s="226" t="s">
        <v>21</v>
      </c>
      <c r="F284" s="227" t="s">
        <v>902</v>
      </c>
      <c r="G284" s="225"/>
      <c r="H284" s="228">
        <v>5.1479999999999997</v>
      </c>
      <c r="I284" s="229"/>
      <c r="J284" s="225"/>
      <c r="K284" s="225"/>
      <c r="L284" s="230"/>
      <c r="M284" s="231"/>
      <c r="N284" s="232"/>
      <c r="O284" s="232"/>
      <c r="P284" s="232"/>
      <c r="Q284" s="232"/>
      <c r="R284" s="232"/>
      <c r="S284" s="232"/>
      <c r="T284" s="23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4" t="s">
        <v>135</v>
      </c>
      <c r="AU284" s="234" t="s">
        <v>87</v>
      </c>
      <c r="AV284" s="13" t="s">
        <v>87</v>
      </c>
      <c r="AW284" s="13" t="s">
        <v>38</v>
      </c>
      <c r="AX284" s="13" t="s">
        <v>77</v>
      </c>
      <c r="AY284" s="234" t="s">
        <v>125</v>
      </c>
    </row>
    <row r="285" s="13" customFormat="1">
      <c r="A285" s="13"/>
      <c r="B285" s="224"/>
      <c r="C285" s="225"/>
      <c r="D285" s="219" t="s">
        <v>135</v>
      </c>
      <c r="E285" s="226" t="s">
        <v>21</v>
      </c>
      <c r="F285" s="227" t="s">
        <v>903</v>
      </c>
      <c r="G285" s="225"/>
      <c r="H285" s="228">
        <v>10.224</v>
      </c>
      <c r="I285" s="229"/>
      <c r="J285" s="225"/>
      <c r="K285" s="225"/>
      <c r="L285" s="230"/>
      <c r="M285" s="231"/>
      <c r="N285" s="232"/>
      <c r="O285" s="232"/>
      <c r="P285" s="232"/>
      <c r="Q285" s="232"/>
      <c r="R285" s="232"/>
      <c r="S285" s="232"/>
      <c r="T285" s="23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4" t="s">
        <v>135</v>
      </c>
      <c r="AU285" s="234" t="s">
        <v>87</v>
      </c>
      <c r="AV285" s="13" t="s">
        <v>87</v>
      </c>
      <c r="AW285" s="13" t="s">
        <v>38</v>
      </c>
      <c r="AX285" s="13" t="s">
        <v>77</v>
      </c>
      <c r="AY285" s="234" t="s">
        <v>125</v>
      </c>
    </row>
    <row r="286" s="13" customFormat="1">
      <c r="A286" s="13"/>
      <c r="B286" s="224"/>
      <c r="C286" s="225"/>
      <c r="D286" s="219" t="s">
        <v>135</v>
      </c>
      <c r="E286" s="226" t="s">
        <v>21</v>
      </c>
      <c r="F286" s="227" t="s">
        <v>904</v>
      </c>
      <c r="G286" s="225"/>
      <c r="H286" s="228">
        <v>4.6440000000000001</v>
      </c>
      <c r="I286" s="229"/>
      <c r="J286" s="225"/>
      <c r="K286" s="225"/>
      <c r="L286" s="230"/>
      <c r="M286" s="231"/>
      <c r="N286" s="232"/>
      <c r="O286" s="232"/>
      <c r="P286" s="232"/>
      <c r="Q286" s="232"/>
      <c r="R286" s="232"/>
      <c r="S286" s="232"/>
      <c r="T286" s="23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4" t="s">
        <v>135</v>
      </c>
      <c r="AU286" s="234" t="s">
        <v>87</v>
      </c>
      <c r="AV286" s="13" t="s">
        <v>87</v>
      </c>
      <c r="AW286" s="13" t="s">
        <v>38</v>
      </c>
      <c r="AX286" s="13" t="s">
        <v>77</v>
      </c>
      <c r="AY286" s="234" t="s">
        <v>125</v>
      </c>
    </row>
    <row r="287" s="15" customFormat="1">
      <c r="A287" s="15"/>
      <c r="B287" s="260"/>
      <c r="C287" s="261"/>
      <c r="D287" s="219" t="s">
        <v>135</v>
      </c>
      <c r="E287" s="262" t="s">
        <v>21</v>
      </c>
      <c r="F287" s="263" t="s">
        <v>197</v>
      </c>
      <c r="G287" s="261"/>
      <c r="H287" s="264">
        <v>20.015999999999998</v>
      </c>
      <c r="I287" s="265"/>
      <c r="J287" s="261"/>
      <c r="K287" s="261"/>
      <c r="L287" s="266"/>
      <c r="M287" s="267"/>
      <c r="N287" s="268"/>
      <c r="O287" s="268"/>
      <c r="P287" s="268"/>
      <c r="Q287" s="268"/>
      <c r="R287" s="268"/>
      <c r="S287" s="268"/>
      <c r="T287" s="269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70" t="s">
        <v>135</v>
      </c>
      <c r="AU287" s="270" t="s">
        <v>87</v>
      </c>
      <c r="AV287" s="15" t="s">
        <v>165</v>
      </c>
      <c r="AW287" s="15" t="s">
        <v>38</v>
      </c>
      <c r="AX287" s="15" t="s">
        <v>85</v>
      </c>
      <c r="AY287" s="270" t="s">
        <v>125</v>
      </c>
    </row>
    <row r="288" s="12" customFormat="1" ht="22.8" customHeight="1">
      <c r="A288" s="12"/>
      <c r="B288" s="189"/>
      <c r="C288" s="190"/>
      <c r="D288" s="191" t="s">
        <v>76</v>
      </c>
      <c r="E288" s="203" t="s">
        <v>210</v>
      </c>
      <c r="F288" s="203" t="s">
        <v>425</v>
      </c>
      <c r="G288" s="190"/>
      <c r="H288" s="190"/>
      <c r="I288" s="193"/>
      <c r="J288" s="204">
        <f>BK288</f>
        <v>0</v>
      </c>
      <c r="K288" s="190"/>
      <c r="L288" s="195"/>
      <c r="M288" s="196"/>
      <c r="N288" s="197"/>
      <c r="O288" s="197"/>
      <c r="P288" s="198">
        <f>SUM(P289:P408)</f>
        <v>0</v>
      </c>
      <c r="Q288" s="197"/>
      <c r="R288" s="198">
        <f>SUM(R289:R408)</f>
        <v>1.0441769999999999</v>
      </c>
      <c r="S288" s="197"/>
      <c r="T288" s="199">
        <f>SUM(T289:T408)</f>
        <v>0</v>
      </c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R288" s="200" t="s">
        <v>85</v>
      </c>
      <c r="AT288" s="201" t="s">
        <v>76</v>
      </c>
      <c r="AU288" s="201" t="s">
        <v>85</v>
      </c>
      <c r="AY288" s="200" t="s">
        <v>125</v>
      </c>
      <c r="BK288" s="202">
        <f>SUM(BK289:BK408)</f>
        <v>0</v>
      </c>
    </row>
    <row r="289" s="2" customFormat="1" ht="21.75" customHeight="1">
      <c r="A289" s="39"/>
      <c r="B289" s="40"/>
      <c r="C289" s="238" t="s">
        <v>375</v>
      </c>
      <c r="D289" s="238" t="s">
        <v>160</v>
      </c>
      <c r="E289" s="239" t="s">
        <v>427</v>
      </c>
      <c r="F289" s="240" t="s">
        <v>428</v>
      </c>
      <c r="G289" s="241" t="s">
        <v>429</v>
      </c>
      <c r="H289" s="242">
        <v>32.399999999999999</v>
      </c>
      <c r="I289" s="243"/>
      <c r="J289" s="244">
        <f>ROUND(I289*H289,2)</f>
        <v>0</v>
      </c>
      <c r="K289" s="240" t="s">
        <v>164</v>
      </c>
      <c r="L289" s="45"/>
      <c r="M289" s="245" t="s">
        <v>21</v>
      </c>
      <c r="N289" s="246" t="s">
        <v>48</v>
      </c>
      <c r="O289" s="85"/>
      <c r="P289" s="215">
        <f>O289*H289</f>
        <v>0</v>
      </c>
      <c r="Q289" s="215">
        <v>0</v>
      </c>
      <c r="R289" s="215">
        <f>Q289*H289</f>
        <v>0</v>
      </c>
      <c r="S289" s="215">
        <v>0</v>
      </c>
      <c r="T289" s="216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17" t="s">
        <v>165</v>
      </c>
      <c r="AT289" s="217" t="s">
        <v>160</v>
      </c>
      <c r="AU289" s="217" t="s">
        <v>87</v>
      </c>
      <c r="AY289" s="18" t="s">
        <v>125</v>
      </c>
      <c r="BE289" s="218">
        <f>IF(N289="základní",J289,0)</f>
        <v>0</v>
      </c>
      <c r="BF289" s="218">
        <f>IF(N289="snížená",J289,0)</f>
        <v>0</v>
      </c>
      <c r="BG289" s="218">
        <f>IF(N289="zákl. přenesená",J289,0)</f>
        <v>0</v>
      </c>
      <c r="BH289" s="218">
        <f>IF(N289="sníž. přenesená",J289,0)</f>
        <v>0</v>
      </c>
      <c r="BI289" s="218">
        <f>IF(N289="nulová",J289,0)</f>
        <v>0</v>
      </c>
      <c r="BJ289" s="18" t="s">
        <v>85</v>
      </c>
      <c r="BK289" s="218">
        <f>ROUND(I289*H289,2)</f>
        <v>0</v>
      </c>
      <c r="BL289" s="18" t="s">
        <v>165</v>
      </c>
      <c r="BM289" s="217" t="s">
        <v>913</v>
      </c>
    </row>
    <row r="290" s="2" customFormat="1">
      <c r="A290" s="39"/>
      <c r="B290" s="40"/>
      <c r="C290" s="41"/>
      <c r="D290" s="247" t="s">
        <v>167</v>
      </c>
      <c r="E290" s="41"/>
      <c r="F290" s="248" t="s">
        <v>431</v>
      </c>
      <c r="G290" s="41"/>
      <c r="H290" s="41"/>
      <c r="I290" s="221"/>
      <c r="J290" s="41"/>
      <c r="K290" s="41"/>
      <c r="L290" s="45"/>
      <c r="M290" s="222"/>
      <c r="N290" s="223"/>
      <c r="O290" s="85"/>
      <c r="P290" s="85"/>
      <c r="Q290" s="85"/>
      <c r="R290" s="85"/>
      <c r="S290" s="85"/>
      <c r="T290" s="86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T290" s="18" t="s">
        <v>167</v>
      </c>
      <c r="AU290" s="18" t="s">
        <v>87</v>
      </c>
    </row>
    <row r="291" s="13" customFormat="1">
      <c r="A291" s="13"/>
      <c r="B291" s="224"/>
      <c r="C291" s="225"/>
      <c r="D291" s="219" t="s">
        <v>135</v>
      </c>
      <c r="E291" s="226" t="s">
        <v>21</v>
      </c>
      <c r="F291" s="227" t="s">
        <v>914</v>
      </c>
      <c r="G291" s="225"/>
      <c r="H291" s="228">
        <v>5.5</v>
      </c>
      <c r="I291" s="229"/>
      <c r="J291" s="225"/>
      <c r="K291" s="225"/>
      <c r="L291" s="230"/>
      <c r="M291" s="231"/>
      <c r="N291" s="232"/>
      <c r="O291" s="232"/>
      <c r="P291" s="232"/>
      <c r="Q291" s="232"/>
      <c r="R291" s="232"/>
      <c r="S291" s="232"/>
      <c r="T291" s="23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4" t="s">
        <v>135</v>
      </c>
      <c r="AU291" s="234" t="s">
        <v>87</v>
      </c>
      <c r="AV291" s="13" t="s">
        <v>87</v>
      </c>
      <c r="AW291" s="13" t="s">
        <v>38</v>
      </c>
      <c r="AX291" s="13" t="s">
        <v>77</v>
      </c>
      <c r="AY291" s="234" t="s">
        <v>125</v>
      </c>
    </row>
    <row r="292" s="13" customFormat="1">
      <c r="A292" s="13"/>
      <c r="B292" s="224"/>
      <c r="C292" s="225"/>
      <c r="D292" s="219" t="s">
        <v>135</v>
      </c>
      <c r="E292" s="226" t="s">
        <v>21</v>
      </c>
      <c r="F292" s="227" t="s">
        <v>915</v>
      </c>
      <c r="G292" s="225"/>
      <c r="H292" s="228">
        <v>8.1999999999999993</v>
      </c>
      <c r="I292" s="229"/>
      <c r="J292" s="225"/>
      <c r="K292" s="225"/>
      <c r="L292" s="230"/>
      <c r="M292" s="231"/>
      <c r="N292" s="232"/>
      <c r="O292" s="232"/>
      <c r="P292" s="232"/>
      <c r="Q292" s="232"/>
      <c r="R292" s="232"/>
      <c r="S292" s="232"/>
      <c r="T292" s="23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4" t="s">
        <v>135</v>
      </c>
      <c r="AU292" s="234" t="s">
        <v>87</v>
      </c>
      <c r="AV292" s="13" t="s">
        <v>87</v>
      </c>
      <c r="AW292" s="13" t="s">
        <v>38</v>
      </c>
      <c r="AX292" s="13" t="s">
        <v>77</v>
      </c>
      <c r="AY292" s="234" t="s">
        <v>125</v>
      </c>
    </row>
    <row r="293" s="13" customFormat="1">
      <c r="A293" s="13"/>
      <c r="B293" s="224"/>
      <c r="C293" s="225"/>
      <c r="D293" s="219" t="s">
        <v>135</v>
      </c>
      <c r="E293" s="226" t="s">
        <v>21</v>
      </c>
      <c r="F293" s="227" t="s">
        <v>916</v>
      </c>
      <c r="G293" s="225"/>
      <c r="H293" s="228">
        <v>3</v>
      </c>
      <c r="I293" s="229"/>
      <c r="J293" s="225"/>
      <c r="K293" s="225"/>
      <c r="L293" s="230"/>
      <c r="M293" s="231"/>
      <c r="N293" s="232"/>
      <c r="O293" s="232"/>
      <c r="P293" s="232"/>
      <c r="Q293" s="232"/>
      <c r="R293" s="232"/>
      <c r="S293" s="232"/>
      <c r="T293" s="23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4" t="s">
        <v>135</v>
      </c>
      <c r="AU293" s="234" t="s">
        <v>87</v>
      </c>
      <c r="AV293" s="13" t="s">
        <v>87</v>
      </c>
      <c r="AW293" s="13" t="s">
        <v>38</v>
      </c>
      <c r="AX293" s="13" t="s">
        <v>77</v>
      </c>
      <c r="AY293" s="234" t="s">
        <v>125</v>
      </c>
    </row>
    <row r="294" s="13" customFormat="1">
      <c r="A294" s="13"/>
      <c r="B294" s="224"/>
      <c r="C294" s="225"/>
      <c r="D294" s="219" t="s">
        <v>135</v>
      </c>
      <c r="E294" s="226" t="s">
        <v>21</v>
      </c>
      <c r="F294" s="227" t="s">
        <v>917</v>
      </c>
      <c r="G294" s="225"/>
      <c r="H294" s="228">
        <v>3.1000000000000001</v>
      </c>
      <c r="I294" s="229"/>
      <c r="J294" s="225"/>
      <c r="K294" s="225"/>
      <c r="L294" s="230"/>
      <c r="M294" s="231"/>
      <c r="N294" s="232"/>
      <c r="O294" s="232"/>
      <c r="P294" s="232"/>
      <c r="Q294" s="232"/>
      <c r="R294" s="232"/>
      <c r="S294" s="232"/>
      <c r="T294" s="23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4" t="s">
        <v>135</v>
      </c>
      <c r="AU294" s="234" t="s">
        <v>87</v>
      </c>
      <c r="AV294" s="13" t="s">
        <v>87</v>
      </c>
      <c r="AW294" s="13" t="s">
        <v>38</v>
      </c>
      <c r="AX294" s="13" t="s">
        <v>77</v>
      </c>
      <c r="AY294" s="234" t="s">
        <v>125</v>
      </c>
    </row>
    <row r="295" s="13" customFormat="1">
      <c r="A295" s="13"/>
      <c r="B295" s="224"/>
      <c r="C295" s="225"/>
      <c r="D295" s="219" t="s">
        <v>135</v>
      </c>
      <c r="E295" s="226" t="s">
        <v>21</v>
      </c>
      <c r="F295" s="227" t="s">
        <v>918</v>
      </c>
      <c r="G295" s="225"/>
      <c r="H295" s="228">
        <v>12.6</v>
      </c>
      <c r="I295" s="229"/>
      <c r="J295" s="225"/>
      <c r="K295" s="225"/>
      <c r="L295" s="230"/>
      <c r="M295" s="231"/>
      <c r="N295" s="232"/>
      <c r="O295" s="232"/>
      <c r="P295" s="232"/>
      <c r="Q295" s="232"/>
      <c r="R295" s="232"/>
      <c r="S295" s="232"/>
      <c r="T295" s="23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4" t="s">
        <v>135</v>
      </c>
      <c r="AU295" s="234" t="s">
        <v>87</v>
      </c>
      <c r="AV295" s="13" t="s">
        <v>87</v>
      </c>
      <c r="AW295" s="13" t="s">
        <v>38</v>
      </c>
      <c r="AX295" s="13" t="s">
        <v>77</v>
      </c>
      <c r="AY295" s="234" t="s">
        <v>125</v>
      </c>
    </row>
    <row r="296" s="15" customFormat="1">
      <c r="A296" s="15"/>
      <c r="B296" s="260"/>
      <c r="C296" s="261"/>
      <c r="D296" s="219" t="s">
        <v>135</v>
      </c>
      <c r="E296" s="262" t="s">
        <v>21</v>
      </c>
      <c r="F296" s="263" t="s">
        <v>197</v>
      </c>
      <c r="G296" s="261"/>
      <c r="H296" s="264">
        <v>32.399999999999999</v>
      </c>
      <c r="I296" s="265"/>
      <c r="J296" s="261"/>
      <c r="K296" s="261"/>
      <c r="L296" s="266"/>
      <c r="M296" s="267"/>
      <c r="N296" s="268"/>
      <c r="O296" s="268"/>
      <c r="P296" s="268"/>
      <c r="Q296" s="268"/>
      <c r="R296" s="268"/>
      <c r="S296" s="268"/>
      <c r="T296" s="269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T296" s="270" t="s">
        <v>135</v>
      </c>
      <c r="AU296" s="270" t="s">
        <v>87</v>
      </c>
      <c r="AV296" s="15" t="s">
        <v>165</v>
      </c>
      <c r="AW296" s="15" t="s">
        <v>38</v>
      </c>
      <c r="AX296" s="15" t="s">
        <v>85</v>
      </c>
      <c r="AY296" s="270" t="s">
        <v>125</v>
      </c>
    </row>
    <row r="297" s="2" customFormat="1" ht="24.15" customHeight="1">
      <c r="A297" s="39"/>
      <c r="B297" s="40"/>
      <c r="C297" s="205" t="s">
        <v>380</v>
      </c>
      <c r="D297" s="205" t="s">
        <v>122</v>
      </c>
      <c r="E297" s="206" t="s">
        <v>435</v>
      </c>
      <c r="F297" s="207" t="s">
        <v>436</v>
      </c>
      <c r="G297" s="208" t="s">
        <v>429</v>
      </c>
      <c r="H297" s="209">
        <v>32.399999999999999</v>
      </c>
      <c r="I297" s="210"/>
      <c r="J297" s="211">
        <f>ROUND(I297*H297,2)</f>
        <v>0</v>
      </c>
      <c r="K297" s="207" t="s">
        <v>164</v>
      </c>
      <c r="L297" s="212"/>
      <c r="M297" s="213" t="s">
        <v>21</v>
      </c>
      <c r="N297" s="214" t="s">
        <v>48</v>
      </c>
      <c r="O297" s="85"/>
      <c r="P297" s="215">
        <f>O297*H297</f>
        <v>0</v>
      </c>
      <c r="Q297" s="215">
        <v>0.00048000000000000001</v>
      </c>
      <c r="R297" s="215">
        <f>Q297*H297</f>
        <v>0.015552</v>
      </c>
      <c r="S297" s="215">
        <v>0</v>
      </c>
      <c r="T297" s="216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17" t="s">
        <v>210</v>
      </c>
      <c r="AT297" s="217" t="s">
        <v>122</v>
      </c>
      <c r="AU297" s="217" t="s">
        <v>87</v>
      </c>
      <c r="AY297" s="18" t="s">
        <v>125</v>
      </c>
      <c r="BE297" s="218">
        <f>IF(N297="základní",J297,0)</f>
        <v>0</v>
      </c>
      <c r="BF297" s="218">
        <f>IF(N297="snížená",J297,0)</f>
        <v>0</v>
      </c>
      <c r="BG297" s="218">
        <f>IF(N297="zákl. přenesená",J297,0)</f>
        <v>0</v>
      </c>
      <c r="BH297" s="218">
        <f>IF(N297="sníž. přenesená",J297,0)</f>
        <v>0</v>
      </c>
      <c r="BI297" s="218">
        <f>IF(N297="nulová",J297,0)</f>
        <v>0</v>
      </c>
      <c r="BJ297" s="18" t="s">
        <v>85</v>
      </c>
      <c r="BK297" s="218">
        <f>ROUND(I297*H297,2)</f>
        <v>0</v>
      </c>
      <c r="BL297" s="18" t="s">
        <v>165</v>
      </c>
      <c r="BM297" s="217" t="s">
        <v>919</v>
      </c>
    </row>
    <row r="298" s="2" customFormat="1" ht="16.5" customHeight="1">
      <c r="A298" s="39"/>
      <c r="B298" s="40"/>
      <c r="C298" s="238" t="s">
        <v>386</v>
      </c>
      <c r="D298" s="238" t="s">
        <v>160</v>
      </c>
      <c r="E298" s="239" t="s">
        <v>439</v>
      </c>
      <c r="F298" s="240" t="s">
        <v>440</v>
      </c>
      <c r="G298" s="241" t="s">
        <v>429</v>
      </c>
      <c r="H298" s="242">
        <v>21.100000000000001</v>
      </c>
      <c r="I298" s="243"/>
      <c r="J298" s="244">
        <f>ROUND(I298*H298,2)</f>
        <v>0</v>
      </c>
      <c r="K298" s="240" t="s">
        <v>21</v>
      </c>
      <c r="L298" s="45"/>
      <c r="M298" s="245" t="s">
        <v>21</v>
      </c>
      <c r="N298" s="246" t="s">
        <v>48</v>
      </c>
      <c r="O298" s="85"/>
      <c r="P298" s="215">
        <f>O298*H298</f>
        <v>0</v>
      </c>
      <c r="Q298" s="215">
        <v>1.0000000000000001E-05</v>
      </c>
      <c r="R298" s="215">
        <f>Q298*H298</f>
        <v>0.00021100000000000003</v>
      </c>
      <c r="S298" s="215">
        <v>0</v>
      </c>
      <c r="T298" s="216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17" t="s">
        <v>165</v>
      </c>
      <c r="AT298" s="217" t="s">
        <v>160</v>
      </c>
      <c r="AU298" s="217" t="s">
        <v>87</v>
      </c>
      <c r="AY298" s="18" t="s">
        <v>125</v>
      </c>
      <c r="BE298" s="218">
        <f>IF(N298="základní",J298,0)</f>
        <v>0</v>
      </c>
      <c r="BF298" s="218">
        <f>IF(N298="snížená",J298,0)</f>
        <v>0</v>
      </c>
      <c r="BG298" s="218">
        <f>IF(N298="zákl. přenesená",J298,0)</f>
        <v>0</v>
      </c>
      <c r="BH298" s="218">
        <f>IF(N298="sníž. přenesená",J298,0)</f>
        <v>0</v>
      </c>
      <c r="BI298" s="218">
        <f>IF(N298="nulová",J298,0)</f>
        <v>0</v>
      </c>
      <c r="BJ298" s="18" t="s">
        <v>85</v>
      </c>
      <c r="BK298" s="218">
        <f>ROUND(I298*H298,2)</f>
        <v>0</v>
      </c>
      <c r="BL298" s="18" t="s">
        <v>165</v>
      </c>
      <c r="BM298" s="217" t="s">
        <v>920</v>
      </c>
    </row>
    <row r="299" s="13" customFormat="1">
      <c r="A299" s="13"/>
      <c r="B299" s="224"/>
      <c r="C299" s="225"/>
      <c r="D299" s="219" t="s">
        <v>135</v>
      </c>
      <c r="E299" s="226" t="s">
        <v>21</v>
      </c>
      <c r="F299" s="227" t="s">
        <v>921</v>
      </c>
      <c r="G299" s="225"/>
      <c r="H299" s="228">
        <v>4.0999999999999996</v>
      </c>
      <c r="I299" s="229"/>
      <c r="J299" s="225"/>
      <c r="K299" s="225"/>
      <c r="L299" s="230"/>
      <c r="M299" s="231"/>
      <c r="N299" s="232"/>
      <c r="O299" s="232"/>
      <c r="P299" s="232"/>
      <c r="Q299" s="232"/>
      <c r="R299" s="232"/>
      <c r="S299" s="232"/>
      <c r="T299" s="23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4" t="s">
        <v>135</v>
      </c>
      <c r="AU299" s="234" t="s">
        <v>87</v>
      </c>
      <c r="AV299" s="13" t="s">
        <v>87</v>
      </c>
      <c r="AW299" s="13" t="s">
        <v>38</v>
      </c>
      <c r="AX299" s="13" t="s">
        <v>77</v>
      </c>
      <c r="AY299" s="234" t="s">
        <v>125</v>
      </c>
    </row>
    <row r="300" s="13" customFormat="1">
      <c r="A300" s="13"/>
      <c r="B300" s="224"/>
      <c r="C300" s="225"/>
      <c r="D300" s="219" t="s">
        <v>135</v>
      </c>
      <c r="E300" s="226" t="s">
        <v>21</v>
      </c>
      <c r="F300" s="227" t="s">
        <v>922</v>
      </c>
      <c r="G300" s="225"/>
      <c r="H300" s="228">
        <v>4.0999999999999996</v>
      </c>
      <c r="I300" s="229"/>
      <c r="J300" s="225"/>
      <c r="K300" s="225"/>
      <c r="L300" s="230"/>
      <c r="M300" s="231"/>
      <c r="N300" s="232"/>
      <c r="O300" s="232"/>
      <c r="P300" s="232"/>
      <c r="Q300" s="232"/>
      <c r="R300" s="232"/>
      <c r="S300" s="232"/>
      <c r="T300" s="23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4" t="s">
        <v>135</v>
      </c>
      <c r="AU300" s="234" t="s">
        <v>87</v>
      </c>
      <c r="AV300" s="13" t="s">
        <v>87</v>
      </c>
      <c r="AW300" s="13" t="s">
        <v>38</v>
      </c>
      <c r="AX300" s="13" t="s">
        <v>77</v>
      </c>
      <c r="AY300" s="234" t="s">
        <v>125</v>
      </c>
    </row>
    <row r="301" s="13" customFormat="1">
      <c r="A301" s="13"/>
      <c r="B301" s="224"/>
      <c r="C301" s="225"/>
      <c r="D301" s="219" t="s">
        <v>135</v>
      </c>
      <c r="E301" s="226" t="s">
        <v>21</v>
      </c>
      <c r="F301" s="227" t="s">
        <v>923</v>
      </c>
      <c r="G301" s="225"/>
      <c r="H301" s="228">
        <v>5.9000000000000004</v>
      </c>
      <c r="I301" s="229"/>
      <c r="J301" s="225"/>
      <c r="K301" s="225"/>
      <c r="L301" s="230"/>
      <c r="M301" s="231"/>
      <c r="N301" s="232"/>
      <c r="O301" s="232"/>
      <c r="P301" s="232"/>
      <c r="Q301" s="232"/>
      <c r="R301" s="232"/>
      <c r="S301" s="232"/>
      <c r="T301" s="23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4" t="s">
        <v>135</v>
      </c>
      <c r="AU301" s="234" t="s">
        <v>87</v>
      </c>
      <c r="AV301" s="13" t="s">
        <v>87</v>
      </c>
      <c r="AW301" s="13" t="s">
        <v>38</v>
      </c>
      <c r="AX301" s="13" t="s">
        <v>77</v>
      </c>
      <c r="AY301" s="234" t="s">
        <v>125</v>
      </c>
    </row>
    <row r="302" s="13" customFormat="1">
      <c r="A302" s="13"/>
      <c r="B302" s="224"/>
      <c r="C302" s="225"/>
      <c r="D302" s="219" t="s">
        <v>135</v>
      </c>
      <c r="E302" s="226" t="s">
        <v>21</v>
      </c>
      <c r="F302" s="227" t="s">
        <v>924</v>
      </c>
      <c r="G302" s="225"/>
      <c r="H302" s="228">
        <v>7</v>
      </c>
      <c r="I302" s="229"/>
      <c r="J302" s="225"/>
      <c r="K302" s="225"/>
      <c r="L302" s="230"/>
      <c r="M302" s="231"/>
      <c r="N302" s="232"/>
      <c r="O302" s="232"/>
      <c r="P302" s="232"/>
      <c r="Q302" s="232"/>
      <c r="R302" s="232"/>
      <c r="S302" s="232"/>
      <c r="T302" s="23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4" t="s">
        <v>135</v>
      </c>
      <c r="AU302" s="234" t="s">
        <v>87</v>
      </c>
      <c r="AV302" s="13" t="s">
        <v>87</v>
      </c>
      <c r="AW302" s="13" t="s">
        <v>38</v>
      </c>
      <c r="AX302" s="13" t="s">
        <v>77</v>
      </c>
      <c r="AY302" s="234" t="s">
        <v>125</v>
      </c>
    </row>
    <row r="303" s="15" customFormat="1">
      <c r="A303" s="15"/>
      <c r="B303" s="260"/>
      <c r="C303" s="261"/>
      <c r="D303" s="219" t="s">
        <v>135</v>
      </c>
      <c r="E303" s="262" t="s">
        <v>21</v>
      </c>
      <c r="F303" s="263" t="s">
        <v>197</v>
      </c>
      <c r="G303" s="261"/>
      <c r="H303" s="264">
        <v>21.100000000000001</v>
      </c>
      <c r="I303" s="265"/>
      <c r="J303" s="261"/>
      <c r="K303" s="261"/>
      <c r="L303" s="266"/>
      <c r="M303" s="267"/>
      <c r="N303" s="268"/>
      <c r="O303" s="268"/>
      <c r="P303" s="268"/>
      <c r="Q303" s="268"/>
      <c r="R303" s="268"/>
      <c r="S303" s="268"/>
      <c r="T303" s="269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T303" s="270" t="s">
        <v>135</v>
      </c>
      <c r="AU303" s="270" t="s">
        <v>87</v>
      </c>
      <c r="AV303" s="15" t="s">
        <v>165</v>
      </c>
      <c r="AW303" s="15" t="s">
        <v>38</v>
      </c>
      <c r="AX303" s="15" t="s">
        <v>85</v>
      </c>
      <c r="AY303" s="270" t="s">
        <v>125</v>
      </c>
    </row>
    <row r="304" s="2" customFormat="1" ht="16.5" customHeight="1">
      <c r="A304" s="39"/>
      <c r="B304" s="40"/>
      <c r="C304" s="205" t="s">
        <v>392</v>
      </c>
      <c r="D304" s="205" t="s">
        <v>122</v>
      </c>
      <c r="E304" s="206" t="s">
        <v>447</v>
      </c>
      <c r="F304" s="207" t="s">
        <v>448</v>
      </c>
      <c r="G304" s="208" t="s">
        <v>429</v>
      </c>
      <c r="H304" s="209">
        <v>21.100000000000001</v>
      </c>
      <c r="I304" s="210"/>
      <c r="J304" s="211">
        <f>ROUND(I304*H304,2)</f>
        <v>0</v>
      </c>
      <c r="K304" s="207" t="s">
        <v>21</v>
      </c>
      <c r="L304" s="212"/>
      <c r="M304" s="213" t="s">
        <v>21</v>
      </c>
      <c r="N304" s="214" t="s">
        <v>48</v>
      </c>
      <c r="O304" s="85"/>
      <c r="P304" s="215">
        <f>O304*H304</f>
        <v>0</v>
      </c>
      <c r="Q304" s="215">
        <v>0.0022200000000000002</v>
      </c>
      <c r="R304" s="215">
        <f>Q304*H304</f>
        <v>0.046842000000000009</v>
      </c>
      <c r="S304" s="215">
        <v>0</v>
      </c>
      <c r="T304" s="216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17" t="s">
        <v>210</v>
      </c>
      <c r="AT304" s="217" t="s">
        <v>122</v>
      </c>
      <c r="AU304" s="217" t="s">
        <v>87</v>
      </c>
      <c r="AY304" s="18" t="s">
        <v>125</v>
      </c>
      <c r="BE304" s="218">
        <f>IF(N304="základní",J304,0)</f>
        <v>0</v>
      </c>
      <c r="BF304" s="218">
        <f>IF(N304="snížená",J304,0)</f>
        <v>0</v>
      </c>
      <c r="BG304" s="218">
        <f>IF(N304="zákl. přenesená",J304,0)</f>
        <v>0</v>
      </c>
      <c r="BH304" s="218">
        <f>IF(N304="sníž. přenesená",J304,0)</f>
        <v>0</v>
      </c>
      <c r="BI304" s="218">
        <f>IF(N304="nulová",J304,0)</f>
        <v>0</v>
      </c>
      <c r="BJ304" s="18" t="s">
        <v>85</v>
      </c>
      <c r="BK304" s="218">
        <f>ROUND(I304*H304,2)</f>
        <v>0</v>
      </c>
      <c r="BL304" s="18" t="s">
        <v>165</v>
      </c>
      <c r="BM304" s="217" t="s">
        <v>925</v>
      </c>
    </row>
    <row r="305" s="2" customFormat="1" ht="16.5" customHeight="1">
      <c r="A305" s="39"/>
      <c r="B305" s="40"/>
      <c r="C305" s="238" t="s">
        <v>397</v>
      </c>
      <c r="D305" s="238" t="s">
        <v>160</v>
      </c>
      <c r="E305" s="239" t="s">
        <v>452</v>
      </c>
      <c r="F305" s="240" t="s">
        <v>453</v>
      </c>
      <c r="G305" s="241" t="s">
        <v>429</v>
      </c>
      <c r="H305" s="242">
        <v>32.399999999999999</v>
      </c>
      <c r="I305" s="243"/>
      <c r="J305" s="244">
        <f>ROUND(I305*H305,2)</f>
        <v>0</v>
      </c>
      <c r="K305" s="240" t="s">
        <v>21</v>
      </c>
      <c r="L305" s="45"/>
      <c r="M305" s="245" t="s">
        <v>21</v>
      </c>
      <c r="N305" s="246" t="s">
        <v>48</v>
      </c>
      <c r="O305" s="85"/>
      <c r="P305" s="215">
        <f>O305*H305</f>
        <v>0</v>
      </c>
      <c r="Q305" s="215">
        <v>2.0000000000000002E-05</v>
      </c>
      <c r="R305" s="215">
        <f>Q305*H305</f>
        <v>0.00064800000000000003</v>
      </c>
      <c r="S305" s="215">
        <v>0</v>
      </c>
      <c r="T305" s="216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17" t="s">
        <v>165</v>
      </c>
      <c r="AT305" s="217" t="s">
        <v>160</v>
      </c>
      <c r="AU305" s="217" t="s">
        <v>87</v>
      </c>
      <c r="AY305" s="18" t="s">
        <v>125</v>
      </c>
      <c r="BE305" s="218">
        <f>IF(N305="základní",J305,0)</f>
        <v>0</v>
      </c>
      <c r="BF305" s="218">
        <f>IF(N305="snížená",J305,0)</f>
        <v>0</v>
      </c>
      <c r="BG305" s="218">
        <f>IF(N305="zákl. přenesená",J305,0)</f>
        <v>0</v>
      </c>
      <c r="BH305" s="218">
        <f>IF(N305="sníž. přenesená",J305,0)</f>
        <v>0</v>
      </c>
      <c r="BI305" s="218">
        <f>IF(N305="nulová",J305,0)</f>
        <v>0</v>
      </c>
      <c r="BJ305" s="18" t="s">
        <v>85</v>
      </c>
      <c r="BK305" s="218">
        <f>ROUND(I305*H305,2)</f>
        <v>0</v>
      </c>
      <c r="BL305" s="18" t="s">
        <v>165</v>
      </c>
      <c r="BM305" s="217" t="s">
        <v>926</v>
      </c>
    </row>
    <row r="306" s="13" customFormat="1">
      <c r="A306" s="13"/>
      <c r="B306" s="224"/>
      <c r="C306" s="225"/>
      <c r="D306" s="219" t="s">
        <v>135</v>
      </c>
      <c r="E306" s="226" t="s">
        <v>21</v>
      </c>
      <c r="F306" s="227" t="s">
        <v>914</v>
      </c>
      <c r="G306" s="225"/>
      <c r="H306" s="228">
        <v>5.5</v>
      </c>
      <c r="I306" s="229"/>
      <c r="J306" s="225"/>
      <c r="K306" s="225"/>
      <c r="L306" s="230"/>
      <c r="M306" s="231"/>
      <c r="N306" s="232"/>
      <c r="O306" s="232"/>
      <c r="P306" s="232"/>
      <c r="Q306" s="232"/>
      <c r="R306" s="232"/>
      <c r="S306" s="232"/>
      <c r="T306" s="23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34" t="s">
        <v>135</v>
      </c>
      <c r="AU306" s="234" t="s">
        <v>87</v>
      </c>
      <c r="AV306" s="13" t="s">
        <v>87</v>
      </c>
      <c r="AW306" s="13" t="s">
        <v>38</v>
      </c>
      <c r="AX306" s="13" t="s">
        <v>77</v>
      </c>
      <c r="AY306" s="234" t="s">
        <v>125</v>
      </c>
    </row>
    <row r="307" s="13" customFormat="1">
      <c r="A307" s="13"/>
      <c r="B307" s="224"/>
      <c r="C307" s="225"/>
      <c r="D307" s="219" t="s">
        <v>135</v>
      </c>
      <c r="E307" s="226" t="s">
        <v>21</v>
      </c>
      <c r="F307" s="227" t="s">
        <v>915</v>
      </c>
      <c r="G307" s="225"/>
      <c r="H307" s="228">
        <v>8.1999999999999993</v>
      </c>
      <c r="I307" s="229"/>
      <c r="J307" s="225"/>
      <c r="K307" s="225"/>
      <c r="L307" s="230"/>
      <c r="M307" s="231"/>
      <c r="N307" s="232"/>
      <c r="O307" s="232"/>
      <c r="P307" s="232"/>
      <c r="Q307" s="232"/>
      <c r="R307" s="232"/>
      <c r="S307" s="232"/>
      <c r="T307" s="23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4" t="s">
        <v>135</v>
      </c>
      <c r="AU307" s="234" t="s">
        <v>87</v>
      </c>
      <c r="AV307" s="13" t="s">
        <v>87</v>
      </c>
      <c r="AW307" s="13" t="s">
        <v>38</v>
      </c>
      <c r="AX307" s="13" t="s">
        <v>77</v>
      </c>
      <c r="AY307" s="234" t="s">
        <v>125</v>
      </c>
    </row>
    <row r="308" s="13" customFormat="1">
      <c r="A308" s="13"/>
      <c r="B308" s="224"/>
      <c r="C308" s="225"/>
      <c r="D308" s="219" t="s">
        <v>135</v>
      </c>
      <c r="E308" s="226" t="s">
        <v>21</v>
      </c>
      <c r="F308" s="227" t="s">
        <v>916</v>
      </c>
      <c r="G308" s="225"/>
      <c r="H308" s="228">
        <v>3</v>
      </c>
      <c r="I308" s="229"/>
      <c r="J308" s="225"/>
      <c r="K308" s="225"/>
      <c r="L308" s="230"/>
      <c r="M308" s="231"/>
      <c r="N308" s="232"/>
      <c r="O308" s="232"/>
      <c r="P308" s="232"/>
      <c r="Q308" s="232"/>
      <c r="R308" s="232"/>
      <c r="S308" s="232"/>
      <c r="T308" s="23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4" t="s">
        <v>135</v>
      </c>
      <c r="AU308" s="234" t="s">
        <v>87</v>
      </c>
      <c r="AV308" s="13" t="s">
        <v>87</v>
      </c>
      <c r="AW308" s="13" t="s">
        <v>38</v>
      </c>
      <c r="AX308" s="13" t="s">
        <v>77</v>
      </c>
      <c r="AY308" s="234" t="s">
        <v>125</v>
      </c>
    </row>
    <row r="309" s="13" customFormat="1">
      <c r="A309" s="13"/>
      <c r="B309" s="224"/>
      <c r="C309" s="225"/>
      <c r="D309" s="219" t="s">
        <v>135</v>
      </c>
      <c r="E309" s="226" t="s">
        <v>21</v>
      </c>
      <c r="F309" s="227" t="s">
        <v>917</v>
      </c>
      <c r="G309" s="225"/>
      <c r="H309" s="228">
        <v>3.1000000000000001</v>
      </c>
      <c r="I309" s="229"/>
      <c r="J309" s="225"/>
      <c r="K309" s="225"/>
      <c r="L309" s="230"/>
      <c r="M309" s="231"/>
      <c r="N309" s="232"/>
      <c r="O309" s="232"/>
      <c r="P309" s="232"/>
      <c r="Q309" s="232"/>
      <c r="R309" s="232"/>
      <c r="S309" s="232"/>
      <c r="T309" s="23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4" t="s">
        <v>135</v>
      </c>
      <c r="AU309" s="234" t="s">
        <v>87</v>
      </c>
      <c r="AV309" s="13" t="s">
        <v>87</v>
      </c>
      <c r="AW309" s="13" t="s">
        <v>38</v>
      </c>
      <c r="AX309" s="13" t="s">
        <v>77</v>
      </c>
      <c r="AY309" s="234" t="s">
        <v>125</v>
      </c>
    </row>
    <row r="310" s="13" customFormat="1">
      <c r="A310" s="13"/>
      <c r="B310" s="224"/>
      <c r="C310" s="225"/>
      <c r="D310" s="219" t="s">
        <v>135</v>
      </c>
      <c r="E310" s="226" t="s">
        <v>21</v>
      </c>
      <c r="F310" s="227" t="s">
        <v>918</v>
      </c>
      <c r="G310" s="225"/>
      <c r="H310" s="228">
        <v>12.6</v>
      </c>
      <c r="I310" s="229"/>
      <c r="J310" s="225"/>
      <c r="K310" s="225"/>
      <c r="L310" s="230"/>
      <c r="M310" s="231"/>
      <c r="N310" s="232"/>
      <c r="O310" s="232"/>
      <c r="P310" s="232"/>
      <c r="Q310" s="232"/>
      <c r="R310" s="232"/>
      <c r="S310" s="232"/>
      <c r="T310" s="23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4" t="s">
        <v>135</v>
      </c>
      <c r="AU310" s="234" t="s">
        <v>87</v>
      </c>
      <c r="AV310" s="13" t="s">
        <v>87</v>
      </c>
      <c r="AW310" s="13" t="s">
        <v>38</v>
      </c>
      <c r="AX310" s="13" t="s">
        <v>77</v>
      </c>
      <c r="AY310" s="234" t="s">
        <v>125</v>
      </c>
    </row>
    <row r="311" s="15" customFormat="1">
      <c r="A311" s="15"/>
      <c r="B311" s="260"/>
      <c r="C311" s="261"/>
      <c r="D311" s="219" t="s">
        <v>135</v>
      </c>
      <c r="E311" s="262" t="s">
        <v>21</v>
      </c>
      <c r="F311" s="263" t="s">
        <v>197</v>
      </c>
      <c r="G311" s="261"/>
      <c r="H311" s="264">
        <v>32.399999999999999</v>
      </c>
      <c r="I311" s="265"/>
      <c r="J311" s="261"/>
      <c r="K311" s="261"/>
      <c r="L311" s="266"/>
      <c r="M311" s="267"/>
      <c r="N311" s="268"/>
      <c r="O311" s="268"/>
      <c r="P311" s="268"/>
      <c r="Q311" s="268"/>
      <c r="R311" s="268"/>
      <c r="S311" s="268"/>
      <c r="T311" s="269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T311" s="270" t="s">
        <v>135</v>
      </c>
      <c r="AU311" s="270" t="s">
        <v>87</v>
      </c>
      <c r="AV311" s="15" t="s">
        <v>165</v>
      </c>
      <c r="AW311" s="15" t="s">
        <v>38</v>
      </c>
      <c r="AX311" s="15" t="s">
        <v>85</v>
      </c>
      <c r="AY311" s="270" t="s">
        <v>125</v>
      </c>
    </row>
    <row r="312" s="2" customFormat="1" ht="16.5" customHeight="1">
      <c r="A312" s="39"/>
      <c r="B312" s="40"/>
      <c r="C312" s="205" t="s">
        <v>402</v>
      </c>
      <c r="D312" s="205" t="s">
        <v>122</v>
      </c>
      <c r="E312" s="206" t="s">
        <v>456</v>
      </c>
      <c r="F312" s="207" t="s">
        <v>457</v>
      </c>
      <c r="G312" s="208" t="s">
        <v>429</v>
      </c>
      <c r="H312" s="209">
        <v>32.399999999999999</v>
      </c>
      <c r="I312" s="210"/>
      <c r="J312" s="211">
        <f>ROUND(I312*H312,2)</f>
        <v>0</v>
      </c>
      <c r="K312" s="207" t="s">
        <v>21</v>
      </c>
      <c r="L312" s="212"/>
      <c r="M312" s="213" t="s">
        <v>21</v>
      </c>
      <c r="N312" s="214" t="s">
        <v>48</v>
      </c>
      <c r="O312" s="85"/>
      <c r="P312" s="215">
        <f>O312*H312</f>
        <v>0</v>
      </c>
      <c r="Q312" s="215">
        <v>0.0073299999999999997</v>
      </c>
      <c r="R312" s="215">
        <f>Q312*H312</f>
        <v>0.23749199999999998</v>
      </c>
      <c r="S312" s="215">
        <v>0</v>
      </c>
      <c r="T312" s="216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17" t="s">
        <v>210</v>
      </c>
      <c r="AT312" s="217" t="s">
        <v>122</v>
      </c>
      <c r="AU312" s="217" t="s">
        <v>87</v>
      </c>
      <c r="AY312" s="18" t="s">
        <v>125</v>
      </c>
      <c r="BE312" s="218">
        <f>IF(N312="základní",J312,0)</f>
        <v>0</v>
      </c>
      <c r="BF312" s="218">
        <f>IF(N312="snížená",J312,0)</f>
        <v>0</v>
      </c>
      <c r="BG312" s="218">
        <f>IF(N312="zákl. přenesená",J312,0)</f>
        <v>0</v>
      </c>
      <c r="BH312" s="218">
        <f>IF(N312="sníž. přenesená",J312,0)</f>
        <v>0</v>
      </c>
      <c r="BI312" s="218">
        <f>IF(N312="nulová",J312,0)</f>
        <v>0</v>
      </c>
      <c r="BJ312" s="18" t="s">
        <v>85</v>
      </c>
      <c r="BK312" s="218">
        <f>ROUND(I312*H312,2)</f>
        <v>0</v>
      </c>
      <c r="BL312" s="18" t="s">
        <v>165</v>
      </c>
      <c r="BM312" s="217" t="s">
        <v>927</v>
      </c>
    </row>
    <row r="313" s="2" customFormat="1" ht="24.15" customHeight="1">
      <c r="A313" s="39"/>
      <c r="B313" s="40"/>
      <c r="C313" s="238" t="s">
        <v>407</v>
      </c>
      <c r="D313" s="238" t="s">
        <v>160</v>
      </c>
      <c r="E313" s="239" t="s">
        <v>461</v>
      </c>
      <c r="F313" s="240" t="s">
        <v>462</v>
      </c>
      <c r="G313" s="241" t="s">
        <v>130</v>
      </c>
      <c r="H313" s="242">
        <v>4</v>
      </c>
      <c r="I313" s="243"/>
      <c r="J313" s="244">
        <f>ROUND(I313*H313,2)</f>
        <v>0</v>
      </c>
      <c r="K313" s="240" t="s">
        <v>164</v>
      </c>
      <c r="L313" s="45"/>
      <c r="M313" s="245" t="s">
        <v>21</v>
      </c>
      <c r="N313" s="246" t="s">
        <v>48</v>
      </c>
      <c r="O313" s="85"/>
      <c r="P313" s="215">
        <f>O313*H313</f>
        <v>0</v>
      </c>
      <c r="Q313" s="215">
        <v>0</v>
      </c>
      <c r="R313" s="215">
        <f>Q313*H313</f>
        <v>0</v>
      </c>
      <c r="S313" s="215">
        <v>0</v>
      </c>
      <c r="T313" s="216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17" t="s">
        <v>165</v>
      </c>
      <c r="AT313" s="217" t="s">
        <v>160</v>
      </c>
      <c r="AU313" s="217" t="s">
        <v>87</v>
      </c>
      <c r="AY313" s="18" t="s">
        <v>125</v>
      </c>
      <c r="BE313" s="218">
        <f>IF(N313="základní",J313,0)</f>
        <v>0</v>
      </c>
      <c r="BF313" s="218">
        <f>IF(N313="snížená",J313,0)</f>
        <v>0</v>
      </c>
      <c r="BG313" s="218">
        <f>IF(N313="zákl. přenesená",J313,0)</f>
        <v>0</v>
      </c>
      <c r="BH313" s="218">
        <f>IF(N313="sníž. přenesená",J313,0)</f>
        <v>0</v>
      </c>
      <c r="BI313" s="218">
        <f>IF(N313="nulová",J313,0)</f>
        <v>0</v>
      </c>
      <c r="BJ313" s="18" t="s">
        <v>85</v>
      </c>
      <c r="BK313" s="218">
        <f>ROUND(I313*H313,2)</f>
        <v>0</v>
      </c>
      <c r="BL313" s="18" t="s">
        <v>165</v>
      </c>
      <c r="BM313" s="217" t="s">
        <v>928</v>
      </c>
    </row>
    <row r="314" s="2" customFormat="1">
      <c r="A314" s="39"/>
      <c r="B314" s="40"/>
      <c r="C314" s="41"/>
      <c r="D314" s="247" t="s">
        <v>167</v>
      </c>
      <c r="E314" s="41"/>
      <c r="F314" s="248" t="s">
        <v>464</v>
      </c>
      <c r="G314" s="41"/>
      <c r="H314" s="41"/>
      <c r="I314" s="221"/>
      <c r="J314" s="41"/>
      <c r="K314" s="41"/>
      <c r="L314" s="45"/>
      <c r="M314" s="222"/>
      <c r="N314" s="223"/>
      <c r="O314" s="85"/>
      <c r="P314" s="85"/>
      <c r="Q314" s="85"/>
      <c r="R314" s="85"/>
      <c r="S314" s="85"/>
      <c r="T314" s="86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T314" s="18" t="s">
        <v>167</v>
      </c>
      <c r="AU314" s="18" t="s">
        <v>87</v>
      </c>
    </row>
    <row r="315" s="13" customFormat="1">
      <c r="A315" s="13"/>
      <c r="B315" s="224"/>
      <c r="C315" s="225"/>
      <c r="D315" s="219" t="s">
        <v>135</v>
      </c>
      <c r="E315" s="226" t="s">
        <v>21</v>
      </c>
      <c r="F315" s="227" t="s">
        <v>929</v>
      </c>
      <c r="G315" s="225"/>
      <c r="H315" s="228">
        <v>1</v>
      </c>
      <c r="I315" s="229"/>
      <c r="J315" s="225"/>
      <c r="K315" s="225"/>
      <c r="L315" s="230"/>
      <c r="M315" s="231"/>
      <c r="N315" s="232"/>
      <c r="O315" s="232"/>
      <c r="P315" s="232"/>
      <c r="Q315" s="232"/>
      <c r="R315" s="232"/>
      <c r="S315" s="232"/>
      <c r="T315" s="23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4" t="s">
        <v>135</v>
      </c>
      <c r="AU315" s="234" t="s">
        <v>87</v>
      </c>
      <c r="AV315" s="13" t="s">
        <v>87</v>
      </c>
      <c r="AW315" s="13" t="s">
        <v>38</v>
      </c>
      <c r="AX315" s="13" t="s">
        <v>77</v>
      </c>
      <c r="AY315" s="234" t="s">
        <v>125</v>
      </c>
    </row>
    <row r="316" s="13" customFormat="1">
      <c r="A316" s="13"/>
      <c r="B316" s="224"/>
      <c r="C316" s="225"/>
      <c r="D316" s="219" t="s">
        <v>135</v>
      </c>
      <c r="E316" s="226" t="s">
        <v>21</v>
      </c>
      <c r="F316" s="227" t="s">
        <v>930</v>
      </c>
      <c r="G316" s="225"/>
      <c r="H316" s="228">
        <v>1</v>
      </c>
      <c r="I316" s="229"/>
      <c r="J316" s="225"/>
      <c r="K316" s="225"/>
      <c r="L316" s="230"/>
      <c r="M316" s="231"/>
      <c r="N316" s="232"/>
      <c r="O316" s="232"/>
      <c r="P316" s="232"/>
      <c r="Q316" s="232"/>
      <c r="R316" s="232"/>
      <c r="S316" s="232"/>
      <c r="T316" s="23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4" t="s">
        <v>135</v>
      </c>
      <c r="AU316" s="234" t="s">
        <v>87</v>
      </c>
      <c r="AV316" s="13" t="s">
        <v>87</v>
      </c>
      <c r="AW316" s="13" t="s">
        <v>38</v>
      </c>
      <c r="AX316" s="13" t="s">
        <v>77</v>
      </c>
      <c r="AY316" s="234" t="s">
        <v>125</v>
      </c>
    </row>
    <row r="317" s="13" customFormat="1">
      <c r="A317" s="13"/>
      <c r="B317" s="224"/>
      <c r="C317" s="225"/>
      <c r="D317" s="219" t="s">
        <v>135</v>
      </c>
      <c r="E317" s="226" t="s">
        <v>21</v>
      </c>
      <c r="F317" s="227" t="s">
        <v>931</v>
      </c>
      <c r="G317" s="225"/>
      <c r="H317" s="228">
        <v>1</v>
      </c>
      <c r="I317" s="229"/>
      <c r="J317" s="225"/>
      <c r="K317" s="225"/>
      <c r="L317" s="230"/>
      <c r="M317" s="231"/>
      <c r="N317" s="232"/>
      <c r="O317" s="232"/>
      <c r="P317" s="232"/>
      <c r="Q317" s="232"/>
      <c r="R317" s="232"/>
      <c r="S317" s="232"/>
      <c r="T317" s="23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4" t="s">
        <v>135</v>
      </c>
      <c r="AU317" s="234" t="s">
        <v>87</v>
      </c>
      <c r="AV317" s="13" t="s">
        <v>87</v>
      </c>
      <c r="AW317" s="13" t="s">
        <v>38</v>
      </c>
      <c r="AX317" s="13" t="s">
        <v>77</v>
      </c>
      <c r="AY317" s="234" t="s">
        <v>125</v>
      </c>
    </row>
    <row r="318" s="13" customFormat="1">
      <c r="A318" s="13"/>
      <c r="B318" s="224"/>
      <c r="C318" s="225"/>
      <c r="D318" s="219" t="s">
        <v>135</v>
      </c>
      <c r="E318" s="226" t="s">
        <v>21</v>
      </c>
      <c r="F318" s="227" t="s">
        <v>932</v>
      </c>
      <c r="G318" s="225"/>
      <c r="H318" s="228">
        <v>1</v>
      </c>
      <c r="I318" s="229"/>
      <c r="J318" s="225"/>
      <c r="K318" s="225"/>
      <c r="L318" s="230"/>
      <c r="M318" s="231"/>
      <c r="N318" s="232"/>
      <c r="O318" s="232"/>
      <c r="P318" s="232"/>
      <c r="Q318" s="232"/>
      <c r="R318" s="232"/>
      <c r="S318" s="232"/>
      <c r="T318" s="23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4" t="s">
        <v>135</v>
      </c>
      <c r="AU318" s="234" t="s">
        <v>87</v>
      </c>
      <c r="AV318" s="13" t="s">
        <v>87</v>
      </c>
      <c r="AW318" s="13" t="s">
        <v>38</v>
      </c>
      <c r="AX318" s="13" t="s">
        <v>77</v>
      </c>
      <c r="AY318" s="234" t="s">
        <v>125</v>
      </c>
    </row>
    <row r="319" s="15" customFormat="1">
      <c r="A319" s="15"/>
      <c r="B319" s="260"/>
      <c r="C319" s="261"/>
      <c r="D319" s="219" t="s">
        <v>135</v>
      </c>
      <c r="E319" s="262" t="s">
        <v>21</v>
      </c>
      <c r="F319" s="263" t="s">
        <v>197</v>
      </c>
      <c r="G319" s="261"/>
      <c r="H319" s="264">
        <v>4</v>
      </c>
      <c r="I319" s="265"/>
      <c r="J319" s="261"/>
      <c r="K319" s="261"/>
      <c r="L319" s="266"/>
      <c r="M319" s="267"/>
      <c r="N319" s="268"/>
      <c r="O319" s="268"/>
      <c r="P319" s="268"/>
      <c r="Q319" s="268"/>
      <c r="R319" s="268"/>
      <c r="S319" s="268"/>
      <c r="T319" s="269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T319" s="270" t="s">
        <v>135</v>
      </c>
      <c r="AU319" s="270" t="s">
        <v>87</v>
      </c>
      <c r="AV319" s="15" t="s">
        <v>165</v>
      </c>
      <c r="AW319" s="15" t="s">
        <v>38</v>
      </c>
      <c r="AX319" s="15" t="s">
        <v>85</v>
      </c>
      <c r="AY319" s="270" t="s">
        <v>125</v>
      </c>
    </row>
    <row r="320" s="2" customFormat="1" ht="16.5" customHeight="1">
      <c r="A320" s="39"/>
      <c r="B320" s="40"/>
      <c r="C320" s="205" t="s">
        <v>413</v>
      </c>
      <c r="D320" s="205" t="s">
        <v>122</v>
      </c>
      <c r="E320" s="206" t="s">
        <v>470</v>
      </c>
      <c r="F320" s="207" t="s">
        <v>471</v>
      </c>
      <c r="G320" s="208" t="s">
        <v>130</v>
      </c>
      <c r="H320" s="209">
        <v>4</v>
      </c>
      <c r="I320" s="210"/>
      <c r="J320" s="211">
        <f>ROUND(I320*H320,2)</f>
        <v>0</v>
      </c>
      <c r="K320" s="207" t="s">
        <v>164</v>
      </c>
      <c r="L320" s="212"/>
      <c r="M320" s="213" t="s">
        <v>21</v>
      </c>
      <c r="N320" s="214" t="s">
        <v>48</v>
      </c>
      <c r="O320" s="85"/>
      <c r="P320" s="215">
        <f>O320*H320</f>
        <v>0</v>
      </c>
      <c r="Q320" s="215">
        <v>0.00080000000000000004</v>
      </c>
      <c r="R320" s="215">
        <f>Q320*H320</f>
        <v>0.0032000000000000002</v>
      </c>
      <c r="S320" s="215">
        <v>0</v>
      </c>
      <c r="T320" s="216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17" t="s">
        <v>210</v>
      </c>
      <c r="AT320" s="217" t="s">
        <v>122</v>
      </c>
      <c r="AU320" s="217" t="s">
        <v>87</v>
      </c>
      <c r="AY320" s="18" t="s">
        <v>125</v>
      </c>
      <c r="BE320" s="218">
        <f>IF(N320="základní",J320,0)</f>
        <v>0</v>
      </c>
      <c r="BF320" s="218">
        <f>IF(N320="snížená",J320,0)</f>
        <v>0</v>
      </c>
      <c r="BG320" s="218">
        <f>IF(N320="zákl. přenesená",J320,0)</f>
        <v>0</v>
      </c>
      <c r="BH320" s="218">
        <f>IF(N320="sníž. přenesená",J320,0)</f>
        <v>0</v>
      </c>
      <c r="BI320" s="218">
        <f>IF(N320="nulová",J320,0)</f>
        <v>0</v>
      </c>
      <c r="BJ320" s="18" t="s">
        <v>85</v>
      </c>
      <c r="BK320" s="218">
        <f>ROUND(I320*H320,2)</f>
        <v>0</v>
      </c>
      <c r="BL320" s="18" t="s">
        <v>165</v>
      </c>
      <c r="BM320" s="217" t="s">
        <v>933</v>
      </c>
    </row>
    <row r="321" s="2" customFormat="1" ht="24.15" customHeight="1">
      <c r="A321" s="39"/>
      <c r="B321" s="40"/>
      <c r="C321" s="238" t="s">
        <v>419</v>
      </c>
      <c r="D321" s="238" t="s">
        <v>160</v>
      </c>
      <c r="E321" s="239" t="s">
        <v>474</v>
      </c>
      <c r="F321" s="240" t="s">
        <v>475</v>
      </c>
      <c r="G321" s="241" t="s">
        <v>130</v>
      </c>
      <c r="H321" s="242">
        <v>4</v>
      </c>
      <c r="I321" s="243"/>
      <c r="J321" s="244">
        <f>ROUND(I321*H321,2)</f>
        <v>0</v>
      </c>
      <c r="K321" s="240" t="s">
        <v>164</v>
      </c>
      <c r="L321" s="45"/>
      <c r="M321" s="245" t="s">
        <v>21</v>
      </c>
      <c r="N321" s="246" t="s">
        <v>48</v>
      </c>
      <c r="O321" s="85"/>
      <c r="P321" s="215">
        <f>O321*H321</f>
        <v>0</v>
      </c>
      <c r="Q321" s="215">
        <v>0</v>
      </c>
      <c r="R321" s="215">
        <f>Q321*H321</f>
        <v>0</v>
      </c>
      <c r="S321" s="215">
        <v>0</v>
      </c>
      <c r="T321" s="216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17" t="s">
        <v>165</v>
      </c>
      <c r="AT321" s="217" t="s">
        <v>160</v>
      </c>
      <c r="AU321" s="217" t="s">
        <v>87</v>
      </c>
      <c r="AY321" s="18" t="s">
        <v>125</v>
      </c>
      <c r="BE321" s="218">
        <f>IF(N321="základní",J321,0)</f>
        <v>0</v>
      </c>
      <c r="BF321" s="218">
        <f>IF(N321="snížená",J321,0)</f>
        <v>0</v>
      </c>
      <c r="BG321" s="218">
        <f>IF(N321="zákl. přenesená",J321,0)</f>
        <v>0</v>
      </c>
      <c r="BH321" s="218">
        <f>IF(N321="sníž. přenesená",J321,0)</f>
        <v>0</v>
      </c>
      <c r="BI321" s="218">
        <f>IF(N321="nulová",J321,0)</f>
        <v>0</v>
      </c>
      <c r="BJ321" s="18" t="s">
        <v>85</v>
      </c>
      <c r="BK321" s="218">
        <f>ROUND(I321*H321,2)</f>
        <v>0</v>
      </c>
      <c r="BL321" s="18" t="s">
        <v>165</v>
      </c>
      <c r="BM321" s="217" t="s">
        <v>934</v>
      </c>
    </row>
    <row r="322" s="2" customFormat="1">
      <c r="A322" s="39"/>
      <c r="B322" s="40"/>
      <c r="C322" s="41"/>
      <c r="D322" s="247" t="s">
        <v>167</v>
      </c>
      <c r="E322" s="41"/>
      <c r="F322" s="248" t="s">
        <v>477</v>
      </c>
      <c r="G322" s="41"/>
      <c r="H322" s="41"/>
      <c r="I322" s="221"/>
      <c r="J322" s="41"/>
      <c r="K322" s="41"/>
      <c r="L322" s="45"/>
      <c r="M322" s="222"/>
      <c r="N322" s="223"/>
      <c r="O322" s="85"/>
      <c r="P322" s="85"/>
      <c r="Q322" s="85"/>
      <c r="R322" s="85"/>
      <c r="S322" s="85"/>
      <c r="T322" s="86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T322" s="18" t="s">
        <v>167</v>
      </c>
      <c r="AU322" s="18" t="s">
        <v>87</v>
      </c>
    </row>
    <row r="323" s="13" customFormat="1">
      <c r="A323" s="13"/>
      <c r="B323" s="224"/>
      <c r="C323" s="225"/>
      <c r="D323" s="219" t="s">
        <v>135</v>
      </c>
      <c r="E323" s="226" t="s">
        <v>21</v>
      </c>
      <c r="F323" s="227" t="s">
        <v>929</v>
      </c>
      <c r="G323" s="225"/>
      <c r="H323" s="228">
        <v>1</v>
      </c>
      <c r="I323" s="229"/>
      <c r="J323" s="225"/>
      <c r="K323" s="225"/>
      <c r="L323" s="230"/>
      <c r="M323" s="231"/>
      <c r="N323" s="232"/>
      <c r="O323" s="232"/>
      <c r="P323" s="232"/>
      <c r="Q323" s="232"/>
      <c r="R323" s="232"/>
      <c r="S323" s="232"/>
      <c r="T323" s="23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4" t="s">
        <v>135</v>
      </c>
      <c r="AU323" s="234" t="s">
        <v>87</v>
      </c>
      <c r="AV323" s="13" t="s">
        <v>87</v>
      </c>
      <c r="AW323" s="13" t="s">
        <v>38</v>
      </c>
      <c r="AX323" s="13" t="s">
        <v>77</v>
      </c>
      <c r="AY323" s="234" t="s">
        <v>125</v>
      </c>
    </row>
    <row r="324" s="13" customFormat="1">
      <c r="A324" s="13"/>
      <c r="B324" s="224"/>
      <c r="C324" s="225"/>
      <c r="D324" s="219" t="s">
        <v>135</v>
      </c>
      <c r="E324" s="226" t="s">
        <v>21</v>
      </c>
      <c r="F324" s="227" t="s">
        <v>930</v>
      </c>
      <c r="G324" s="225"/>
      <c r="H324" s="228">
        <v>1</v>
      </c>
      <c r="I324" s="229"/>
      <c r="J324" s="225"/>
      <c r="K324" s="225"/>
      <c r="L324" s="230"/>
      <c r="M324" s="231"/>
      <c r="N324" s="232"/>
      <c r="O324" s="232"/>
      <c r="P324" s="232"/>
      <c r="Q324" s="232"/>
      <c r="R324" s="232"/>
      <c r="S324" s="232"/>
      <c r="T324" s="23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34" t="s">
        <v>135</v>
      </c>
      <c r="AU324" s="234" t="s">
        <v>87</v>
      </c>
      <c r="AV324" s="13" t="s">
        <v>87</v>
      </c>
      <c r="AW324" s="13" t="s">
        <v>38</v>
      </c>
      <c r="AX324" s="13" t="s">
        <v>77</v>
      </c>
      <c r="AY324" s="234" t="s">
        <v>125</v>
      </c>
    </row>
    <row r="325" s="13" customFormat="1">
      <c r="A325" s="13"/>
      <c r="B325" s="224"/>
      <c r="C325" s="225"/>
      <c r="D325" s="219" t="s">
        <v>135</v>
      </c>
      <c r="E325" s="226" t="s">
        <v>21</v>
      </c>
      <c r="F325" s="227" t="s">
        <v>931</v>
      </c>
      <c r="G325" s="225"/>
      <c r="H325" s="228">
        <v>1</v>
      </c>
      <c r="I325" s="229"/>
      <c r="J325" s="225"/>
      <c r="K325" s="225"/>
      <c r="L325" s="230"/>
      <c r="M325" s="231"/>
      <c r="N325" s="232"/>
      <c r="O325" s="232"/>
      <c r="P325" s="232"/>
      <c r="Q325" s="232"/>
      <c r="R325" s="232"/>
      <c r="S325" s="232"/>
      <c r="T325" s="23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4" t="s">
        <v>135</v>
      </c>
      <c r="AU325" s="234" t="s">
        <v>87</v>
      </c>
      <c r="AV325" s="13" t="s">
        <v>87</v>
      </c>
      <c r="AW325" s="13" t="s">
        <v>38</v>
      </c>
      <c r="AX325" s="13" t="s">
        <v>77</v>
      </c>
      <c r="AY325" s="234" t="s">
        <v>125</v>
      </c>
    </row>
    <row r="326" s="13" customFormat="1">
      <c r="A326" s="13"/>
      <c r="B326" s="224"/>
      <c r="C326" s="225"/>
      <c r="D326" s="219" t="s">
        <v>135</v>
      </c>
      <c r="E326" s="226" t="s">
        <v>21</v>
      </c>
      <c r="F326" s="227" t="s">
        <v>932</v>
      </c>
      <c r="G326" s="225"/>
      <c r="H326" s="228">
        <v>1</v>
      </c>
      <c r="I326" s="229"/>
      <c r="J326" s="225"/>
      <c r="K326" s="225"/>
      <c r="L326" s="230"/>
      <c r="M326" s="231"/>
      <c r="N326" s="232"/>
      <c r="O326" s="232"/>
      <c r="P326" s="232"/>
      <c r="Q326" s="232"/>
      <c r="R326" s="232"/>
      <c r="S326" s="232"/>
      <c r="T326" s="23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4" t="s">
        <v>135</v>
      </c>
      <c r="AU326" s="234" t="s">
        <v>87</v>
      </c>
      <c r="AV326" s="13" t="s">
        <v>87</v>
      </c>
      <c r="AW326" s="13" t="s">
        <v>38</v>
      </c>
      <c r="AX326" s="13" t="s">
        <v>77</v>
      </c>
      <c r="AY326" s="234" t="s">
        <v>125</v>
      </c>
    </row>
    <row r="327" s="15" customFormat="1">
      <c r="A327" s="15"/>
      <c r="B327" s="260"/>
      <c r="C327" s="261"/>
      <c r="D327" s="219" t="s">
        <v>135</v>
      </c>
      <c r="E327" s="262" t="s">
        <v>21</v>
      </c>
      <c r="F327" s="263" t="s">
        <v>197</v>
      </c>
      <c r="G327" s="261"/>
      <c r="H327" s="264">
        <v>4</v>
      </c>
      <c r="I327" s="265"/>
      <c r="J327" s="261"/>
      <c r="K327" s="261"/>
      <c r="L327" s="266"/>
      <c r="M327" s="267"/>
      <c r="N327" s="268"/>
      <c r="O327" s="268"/>
      <c r="P327" s="268"/>
      <c r="Q327" s="268"/>
      <c r="R327" s="268"/>
      <c r="S327" s="268"/>
      <c r="T327" s="269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T327" s="270" t="s">
        <v>135</v>
      </c>
      <c r="AU327" s="270" t="s">
        <v>87</v>
      </c>
      <c r="AV327" s="15" t="s">
        <v>165</v>
      </c>
      <c r="AW327" s="15" t="s">
        <v>38</v>
      </c>
      <c r="AX327" s="15" t="s">
        <v>85</v>
      </c>
      <c r="AY327" s="270" t="s">
        <v>125</v>
      </c>
    </row>
    <row r="328" s="2" customFormat="1" ht="16.5" customHeight="1">
      <c r="A328" s="39"/>
      <c r="B328" s="40"/>
      <c r="C328" s="205" t="s">
        <v>426</v>
      </c>
      <c r="D328" s="205" t="s">
        <v>122</v>
      </c>
      <c r="E328" s="206" t="s">
        <v>479</v>
      </c>
      <c r="F328" s="207" t="s">
        <v>480</v>
      </c>
      <c r="G328" s="208" t="s">
        <v>130</v>
      </c>
      <c r="H328" s="209">
        <v>4</v>
      </c>
      <c r="I328" s="210"/>
      <c r="J328" s="211">
        <f>ROUND(I328*H328,2)</f>
        <v>0</v>
      </c>
      <c r="K328" s="207" t="s">
        <v>164</v>
      </c>
      <c r="L328" s="212"/>
      <c r="M328" s="213" t="s">
        <v>21</v>
      </c>
      <c r="N328" s="214" t="s">
        <v>48</v>
      </c>
      <c r="O328" s="85"/>
      <c r="P328" s="215">
        <f>O328*H328</f>
        <v>0</v>
      </c>
      <c r="Q328" s="215">
        <v>0.00040999999999999999</v>
      </c>
      <c r="R328" s="215">
        <f>Q328*H328</f>
        <v>0.00164</v>
      </c>
      <c r="S328" s="215">
        <v>0</v>
      </c>
      <c r="T328" s="216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17" t="s">
        <v>210</v>
      </c>
      <c r="AT328" s="217" t="s">
        <v>122</v>
      </c>
      <c r="AU328" s="217" t="s">
        <v>87</v>
      </c>
      <c r="AY328" s="18" t="s">
        <v>125</v>
      </c>
      <c r="BE328" s="218">
        <f>IF(N328="základní",J328,0)</f>
        <v>0</v>
      </c>
      <c r="BF328" s="218">
        <f>IF(N328="snížená",J328,0)</f>
        <v>0</v>
      </c>
      <c r="BG328" s="218">
        <f>IF(N328="zákl. přenesená",J328,0)</f>
        <v>0</v>
      </c>
      <c r="BH328" s="218">
        <f>IF(N328="sníž. přenesená",J328,0)</f>
        <v>0</v>
      </c>
      <c r="BI328" s="218">
        <f>IF(N328="nulová",J328,0)</f>
        <v>0</v>
      </c>
      <c r="BJ328" s="18" t="s">
        <v>85</v>
      </c>
      <c r="BK328" s="218">
        <f>ROUND(I328*H328,2)</f>
        <v>0</v>
      </c>
      <c r="BL328" s="18" t="s">
        <v>165</v>
      </c>
      <c r="BM328" s="217" t="s">
        <v>935</v>
      </c>
    </row>
    <row r="329" s="2" customFormat="1" ht="24.15" customHeight="1">
      <c r="A329" s="39"/>
      <c r="B329" s="40"/>
      <c r="C329" s="238" t="s">
        <v>434</v>
      </c>
      <c r="D329" s="238" t="s">
        <v>160</v>
      </c>
      <c r="E329" s="239" t="s">
        <v>483</v>
      </c>
      <c r="F329" s="240" t="s">
        <v>484</v>
      </c>
      <c r="G329" s="241" t="s">
        <v>130</v>
      </c>
      <c r="H329" s="242">
        <v>4</v>
      </c>
      <c r="I329" s="243"/>
      <c r="J329" s="244">
        <f>ROUND(I329*H329,2)</f>
        <v>0</v>
      </c>
      <c r="K329" s="240" t="s">
        <v>164</v>
      </c>
      <c r="L329" s="45"/>
      <c r="M329" s="245" t="s">
        <v>21</v>
      </c>
      <c r="N329" s="246" t="s">
        <v>48</v>
      </c>
      <c r="O329" s="85"/>
      <c r="P329" s="215">
        <f>O329*H329</f>
        <v>0</v>
      </c>
      <c r="Q329" s="215">
        <v>0</v>
      </c>
      <c r="R329" s="215">
        <f>Q329*H329</f>
        <v>0</v>
      </c>
      <c r="S329" s="215">
        <v>0</v>
      </c>
      <c r="T329" s="216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17" t="s">
        <v>165</v>
      </c>
      <c r="AT329" s="217" t="s">
        <v>160</v>
      </c>
      <c r="AU329" s="217" t="s">
        <v>87</v>
      </c>
      <c r="AY329" s="18" t="s">
        <v>125</v>
      </c>
      <c r="BE329" s="218">
        <f>IF(N329="základní",J329,0)</f>
        <v>0</v>
      </c>
      <c r="BF329" s="218">
        <f>IF(N329="snížená",J329,0)</f>
        <v>0</v>
      </c>
      <c r="BG329" s="218">
        <f>IF(N329="zákl. přenesená",J329,0)</f>
        <v>0</v>
      </c>
      <c r="BH329" s="218">
        <f>IF(N329="sníž. přenesená",J329,0)</f>
        <v>0</v>
      </c>
      <c r="BI329" s="218">
        <f>IF(N329="nulová",J329,0)</f>
        <v>0</v>
      </c>
      <c r="BJ329" s="18" t="s">
        <v>85</v>
      </c>
      <c r="BK329" s="218">
        <f>ROUND(I329*H329,2)</f>
        <v>0</v>
      </c>
      <c r="BL329" s="18" t="s">
        <v>165</v>
      </c>
      <c r="BM329" s="217" t="s">
        <v>936</v>
      </c>
    </row>
    <row r="330" s="2" customFormat="1">
      <c r="A330" s="39"/>
      <c r="B330" s="40"/>
      <c r="C330" s="41"/>
      <c r="D330" s="247" t="s">
        <v>167</v>
      </c>
      <c r="E330" s="41"/>
      <c r="F330" s="248" t="s">
        <v>486</v>
      </c>
      <c r="G330" s="41"/>
      <c r="H330" s="41"/>
      <c r="I330" s="221"/>
      <c r="J330" s="41"/>
      <c r="K330" s="41"/>
      <c r="L330" s="45"/>
      <c r="M330" s="222"/>
      <c r="N330" s="223"/>
      <c r="O330" s="85"/>
      <c r="P330" s="85"/>
      <c r="Q330" s="85"/>
      <c r="R330" s="85"/>
      <c r="S330" s="85"/>
      <c r="T330" s="86"/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T330" s="18" t="s">
        <v>167</v>
      </c>
      <c r="AU330" s="18" t="s">
        <v>87</v>
      </c>
    </row>
    <row r="331" s="13" customFormat="1">
      <c r="A331" s="13"/>
      <c r="B331" s="224"/>
      <c r="C331" s="225"/>
      <c r="D331" s="219" t="s">
        <v>135</v>
      </c>
      <c r="E331" s="226" t="s">
        <v>21</v>
      </c>
      <c r="F331" s="227" t="s">
        <v>929</v>
      </c>
      <c r="G331" s="225"/>
      <c r="H331" s="228">
        <v>1</v>
      </c>
      <c r="I331" s="229"/>
      <c r="J331" s="225"/>
      <c r="K331" s="225"/>
      <c r="L331" s="230"/>
      <c r="M331" s="231"/>
      <c r="N331" s="232"/>
      <c r="O331" s="232"/>
      <c r="P331" s="232"/>
      <c r="Q331" s="232"/>
      <c r="R331" s="232"/>
      <c r="S331" s="232"/>
      <c r="T331" s="23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34" t="s">
        <v>135</v>
      </c>
      <c r="AU331" s="234" t="s">
        <v>87</v>
      </c>
      <c r="AV331" s="13" t="s">
        <v>87</v>
      </c>
      <c r="AW331" s="13" t="s">
        <v>38</v>
      </c>
      <c r="AX331" s="13" t="s">
        <v>77</v>
      </c>
      <c r="AY331" s="234" t="s">
        <v>125</v>
      </c>
    </row>
    <row r="332" s="13" customFormat="1">
      <c r="A332" s="13"/>
      <c r="B332" s="224"/>
      <c r="C332" s="225"/>
      <c r="D332" s="219" t="s">
        <v>135</v>
      </c>
      <c r="E332" s="226" t="s">
        <v>21</v>
      </c>
      <c r="F332" s="227" t="s">
        <v>930</v>
      </c>
      <c r="G332" s="225"/>
      <c r="H332" s="228">
        <v>1</v>
      </c>
      <c r="I332" s="229"/>
      <c r="J332" s="225"/>
      <c r="K332" s="225"/>
      <c r="L332" s="230"/>
      <c r="M332" s="231"/>
      <c r="N332" s="232"/>
      <c r="O332" s="232"/>
      <c r="P332" s="232"/>
      <c r="Q332" s="232"/>
      <c r="R332" s="232"/>
      <c r="S332" s="232"/>
      <c r="T332" s="23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4" t="s">
        <v>135</v>
      </c>
      <c r="AU332" s="234" t="s">
        <v>87</v>
      </c>
      <c r="AV332" s="13" t="s">
        <v>87</v>
      </c>
      <c r="AW332" s="13" t="s">
        <v>38</v>
      </c>
      <c r="AX332" s="13" t="s">
        <v>77</v>
      </c>
      <c r="AY332" s="234" t="s">
        <v>125</v>
      </c>
    </row>
    <row r="333" s="13" customFormat="1">
      <c r="A333" s="13"/>
      <c r="B333" s="224"/>
      <c r="C333" s="225"/>
      <c r="D333" s="219" t="s">
        <v>135</v>
      </c>
      <c r="E333" s="226" t="s">
        <v>21</v>
      </c>
      <c r="F333" s="227" t="s">
        <v>931</v>
      </c>
      <c r="G333" s="225"/>
      <c r="H333" s="228">
        <v>1</v>
      </c>
      <c r="I333" s="229"/>
      <c r="J333" s="225"/>
      <c r="K333" s="225"/>
      <c r="L333" s="230"/>
      <c r="M333" s="231"/>
      <c r="N333" s="232"/>
      <c r="O333" s="232"/>
      <c r="P333" s="232"/>
      <c r="Q333" s="232"/>
      <c r="R333" s="232"/>
      <c r="S333" s="232"/>
      <c r="T333" s="23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4" t="s">
        <v>135</v>
      </c>
      <c r="AU333" s="234" t="s">
        <v>87</v>
      </c>
      <c r="AV333" s="13" t="s">
        <v>87</v>
      </c>
      <c r="AW333" s="13" t="s">
        <v>38</v>
      </c>
      <c r="AX333" s="13" t="s">
        <v>77</v>
      </c>
      <c r="AY333" s="234" t="s">
        <v>125</v>
      </c>
    </row>
    <row r="334" s="13" customFormat="1">
      <c r="A334" s="13"/>
      <c r="B334" s="224"/>
      <c r="C334" s="225"/>
      <c r="D334" s="219" t="s">
        <v>135</v>
      </c>
      <c r="E334" s="226" t="s">
        <v>21</v>
      </c>
      <c r="F334" s="227" t="s">
        <v>932</v>
      </c>
      <c r="G334" s="225"/>
      <c r="H334" s="228">
        <v>1</v>
      </c>
      <c r="I334" s="229"/>
      <c r="J334" s="225"/>
      <c r="K334" s="225"/>
      <c r="L334" s="230"/>
      <c r="M334" s="231"/>
      <c r="N334" s="232"/>
      <c r="O334" s="232"/>
      <c r="P334" s="232"/>
      <c r="Q334" s="232"/>
      <c r="R334" s="232"/>
      <c r="S334" s="232"/>
      <c r="T334" s="23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34" t="s">
        <v>135</v>
      </c>
      <c r="AU334" s="234" t="s">
        <v>87</v>
      </c>
      <c r="AV334" s="13" t="s">
        <v>87</v>
      </c>
      <c r="AW334" s="13" t="s">
        <v>38</v>
      </c>
      <c r="AX334" s="13" t="s">
        <v>77</v>
      </c>
      <c r="AY334" s="234" t="s">
        <v>125</v>
      </c>
    </row>
    <row r="335" s="15" customFormat="1">
      <c r="A335" s="15"/>
      <c r="B335" s="260"/>
      <c r="C335" s="261"/>
      <c r="D335" s="219" t="s">
        <v>135</v>
      </c>
      <c r="E335" s="262" t="s">
        <v>21</v>
      </c>
      <c r="F335" s="263" t="s">
        <v>197</v>
      </c>
      <c r="G335" s="261"/>
      <c r="H335" s="264">
        <v>4</v>
      </c>
      <c r="I335" s="265"/>
      <c r="J335" s="261"/>
      <c r="K335" s="261"/>
      <c r="L335" s="266"/>
      <c r="M335" s="267"/>
      <c r="N335" s="268"/>
      <c r="O335" s="268"/>
      <c r="P335" s="268"/>
      <c r="Q335" s="268"/>
      <c r="R335" s="268"/>
      <c r="S335" s="268"/>
      <c r="T335" s="269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T335" s="270" t="s">
        <v>135</v>
      </c>
      <c r="AU335" s="270" t="s">
        <v>87</v>
      </c>
      <c r="AV335" s="15" t="s">
        <v>165</v>
      </c>
      <c r="AW335" s="15" t="s">
        <v>38</v>
      </c>
      <c r="AX335" s="15" t="s">
        <v>85</v>
      </c>
      <c r="AY335" s="270" t="s">
        <v>125</v>
      </c>
    </row>
    <row r="336" s="2" customFormat="1" ht="16.5" customHeight="1">
      <c r="A336" s="39"/>
      <c r="B336" s="40"/>
      <c r="C336" s="205" t="s">
        <v>438</v>
      </c>
      <c r="D336" s="205" t="s">
        <v>122</v>
      </c>
      <c r="E336" s="206" t="s">
        <v>488</v>
      </c>
      <c r="F336" s="207" t="s">
        <v>489</v>
      </c>
      <c r="G336" s="208" t="s">
        <v>130</v>
      </c>
      <c r="H336" s="209">
        <v>4</v>
      </c>
      <c r="I336" s="210"/>
      <c r="J336" s="211">
        <f>ROUND(I336*H336,2)</f>
        <v>0</v>
      </c>
      <c r="K336" s="207" t="s">
        <v>164</v>
      </c>
      <c r="L336" s="212"/>
      <c r="M336" s="213" t="s">
        <v>21</v>
      </c>
      <c r="N336" s="214" t="s">
        <v>48</v>
      </c>
      <c r="O336" s="85"/>
      <c r="P336" s="215">
        <f>O336*H336</f>
        <v>0</v>
      </c>
      <c r="Q336" s="215">
        <v>0.00079000000000000001</v>
      </c>
      <c r="R336" s="215">
        <f>Q336*H336</f>
        <v>0.00316</v>
      </c>
      <c r="S336" s="215">
        <v>0</v>
      </c>
      <c r="T336" s="216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17" t="s">
        <v>210</v>
      </c>
      <c r="AT336" s="217" t="s">
        <v>122</v>
      </c>
      <c r="AU336" s="217" t="s">
        <v>87</v>
      </c>
      <c r="AY336" s="18" t="s">
        <v>125</v>
      </c>
      <c r="BE336" s="218">
        <f>IF(N336="základní",J336,0)</f>
        <v>0</v>
      </c>
      <c r="BF336" s="218">
        <f>IF(N336="snížená",J336,0)</f>
        <v>0</v>
      </c>
      <c r="BG336" s="218">
        <f>IF(N336="zákl. přenesená",J336,0)</f>
        <v>0</v>
      </c>
      <c r="BH336" s="218">
        <f>IF(N336="sníž. přenesená",J336,0)</f>
        <v>0</v>
      </c>
      <c r="BI336" s="218">
        <f>IF(N336="nulová",J336,0)</f>
        <v>0</v>
      </c>
      <c r="BJ336" s="18" t="s">
        <v>85</v>
      </c>
      <c r="BK336" s="218">
        <f>ROUND(I336*H336,2)</f>
        <v>0</v>
      </c>
      <c r="BL336" s="18" t="s">
        <v>165</v>
      </c>
      <c r="BM336" s="217" t="s">
        <v>937</v>
      </c>
    </row>
    <row r="337" s="2" customFormat="1" ht="24.15" customHeight="1">
      <c r="A337" s="39"/>
      <c r="B337" s="40"/>
      <c r="C337" s="238" t="s">
        <v>446</v>
      </c>
      <c r="D337" s="238" t="s">
        <v>160</v>
      </c>
      <c r="E337" s="239" t="s">
        <v>492</v>
      </c>
      <c r="F337" s="240" t="s">
        <v>493</v>
      </c>
      <c r="G337" s="241" t="s">
        <v>130</v>
      </c>
      <c r="H337" s="242">
        <v>3</v>
      </c>
      <c r="I337" s="243"/>
      <c r="J337" s="244">
        <f>ROUND(I337*H337,2)</f>
        <v>0</v>
      </c>
      <c r="K337" s="240" t="s">
        <v>164</v>
      </c>
      <c r="L337" s="45"/>
      <c r="M337" s="245" t="s">
        <v>21</v>
      </c>
      <c r="N337" s="246" t="s">
        <v>48</v>
      </c>
      <c r="O337" s="85"/>
      <c r="P337" s="215">
        <f>O337*H337</f>
        <v>0</v>
      </c>
      <c r="Q337" s="215">
        <v>0</v>
      </c>
      <c r="R337" s="215">
        <f>Q337*H337</f>
        <v>0</v>
      </c>
      <c r="S337" s="215">
        <v>0</v>
      </c>
      <c r="T337" s="216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17" t="s">
        <v>165</v>
      </c>
      <c r="AT337" s="217" t="s">
        <v>160</v>
      </c>
      <c r="AU337" s="217" t="s">
        <v>87</v>
      </c>
      <c r="AY337" s="18" t="s">
        <v>125</v>
      </c>
      <c r="BE337" s="218">
        <f>IF(N337="základní",J337,0)</f>
        <v>0</v>
      </c>
      <c r="BF337" s="218">
        <f>IF(N337="snížená",J337,0)</f>
        <v>0</v>
      </c>
      <c r="BG337" s="218">
        <f>IF(N337="zákl. přenesená",J337,0)</f>
        <v>0</v>
      </c>
      <c r="BH337" s="218">
        <f>IF(N337="sníž. přenesená",J337,0)</f>
        <v>0</v>
      </c>
      <c r="BI337" s="218">
        <f>IF(N337="nulová",J337,0)</f>
        <v>0</v>
      </c>
      <c r="BJ337" s="18" t="s">
        <v>85</v>
      </c>
      <c r="BK337" s="218">
        <f>ROUND(I337*H337,2)</f>
        <v>0</v>
      </c>
      <c r="BL337" s="18" t="s">
        <v>165</v>
      </c>
      <c r="BM337" s="217" t="s">
        <v>938</v>
      </c>
    </row>
    <row r="338" s="2" customFormat="1">
      <c r="A338" s="39"/>
      <c r="B338" s="40"/>
      <c r="C338" s="41"/>
      <c r="D338" s="247" t="s">
        <v>167</v>
      </c>
      <c r="E338" s="41"/>
      <c r="F338" s="248" t="s">
        <v>495</v>
      </c>
      <c r="G338" s="41"/>
      <c r="H338" s="41"/>
      <c r="I338" s="221"/>
      <c r="J338" s="41"/>
      <c r="K338" s="41"/>
      <c r="L338" s="45"/>
      <c r="M338" s="222"/>
      <c r="N338" s="223"/>
      <c r="O338" s="85"/>
      <c r="P338" s="85"/>
      <c r="Q338" s="85"/>
      <c r="R338" s="85"/>
      <c r="S338" s="85"/>
      <c r="T338" s="86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T338" s="18" t="s">
        <v>167</v>
      </c>
      <c r="AU338" s="18" t="s">
        <v>87</v>
      </c>
    </row>
    <row r="339" s="13" customFormat="1">
      <c r="A339" s="13"/>
      <c r="B339" s="224"/>
      <c r="C339" s="225"/>
      <c r="D339" s="219" t="s">
        <v>135</v>
      </c>
      <c r="E339" s="226" t="s">
        <v>21</v>
      </c>
      <c r="F339" s="227" t="s">
        <v>939</v>
      </c>
      <c r="G339" s="225"/>
      <c r="H339" s="228">
        <v>1</v>
      </c>
      <c r="I339" s="229"/>
      <c r="J339" s="225"/>
      <c r="K339" s="225"/>
      <c r="L339" s="230"/>
      <c r="M339" s="231"/>
      <c r="N339" s="232"/>
      <c r="O339" s="232"/>
      <c r="P339" s="232"/>
      <c r="Q339" s="232"/>
      <c r="R339" s="232"/>
      <c r="S339" s="232"/>
      <c r="T339" s="23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4" t="s">
        <v>135</v>
      </c>
      <c r="AU339" s="234" t="s">
        <v>87</v>
      </c>
      <c r="AV339" s="13" t="s">
        <v>87</v>
      </c>
      <c r="AW339" s="13" t="s">
        <v>38</v>
      </c>
      <c r="AX339" s="13" t="s">
        <v>77</v>
      </c>
      <c r="AY339" s="234" t="s">
        <v>125</v>
      </c>
    </row>
    <row r="340" s="13" customFormat="1">
      <c r="A340" s="13"/>
      <c r="B340" s="224"/>
      <c r="C340" s="225"/>
      <c r="D340" s="219" t="s">
        <v>135</v>
      </c>
      <c r="E340" s="226" t="s">
        <v>21</v>
      </c>
      <c r="F340" s="227" t="s">
        <v>940</v>
      </c>
      <c r="G340" s="225"/>
      <c r="H340" s="228">
        <v>1</v>
      </c>
      <c r="I340" s="229"/>
      <c r="J340" s="225"/>
      <c r="K340" s="225"/>
      <c r="L340" s="230"/>
      <c r="M340" s="231"/>
      <c r="N340" s="232"/>
      <c r="O340" s="232"/>
      <c r="P340" s="232"/>
      <c r="Q340" s="232"/>
      <c r="R340" s="232"/>
      <c r="S340" s="232"/>
      <c r="T340" s="23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34" t="s">
        <v>135</v>
      </c>
      <c r="AU340" s="234" t="s">
        <v>87</v>
      </c>
      <c r="AV340" s="13" t="s">
        <v>87</v>
      </c>
      <c r="AW340" s="13" t="s">
        <v>38</v>
      </c>
      <c r="AX340" s="13" t="s">
        <v>77</v>
      </c>
      <c r="AY340" s="234" t="s">
        <v>125</v>
      </c>
    </row>
    <row r="341" s="13" customFormat="1">
      <c r="A341" s="13"/>
      <c r="B341" s="224"/>
      <c r="C341" s="225"/>
      <c r="D341" s="219" t="s">
        <v>135</v>
      </c>
      <c r="E341" s="226" t="s">
        <v>21</v>
      </c>
      <c r="F341" s="227" t="s">
        <v>941</v>
      </c>
      <c r="G341" s="225"/>
      <c r="H341" s="228">
        <v>1</v>
      </c>
      <c r="I341" s="229"/>
      <c r="J341" s="225"/>
      <c r="K341" s="225"/>
      <c r="L341" s="230"/>
      <c r="M341" s="231"/>
      <c r="N341" s="232"/>
      <c r="O341" s="232"/>
      <c r="P341" s="232"/>
      <c r="Q341" s="232"/>
      <c r="R341" s="232"/>
      <c r="S341" s="232"/>
      <c r="T341" s="23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4" t="s">
        <v>135</v>
      </c>
      <c r="AU341" s="234" t="s">
        <v>87</v>
      </c>
      <c r="AV341" s="13" t="s">
        <v>87</v>
      </c>
      <c r="AW341" s="13" t="s">
        <v>38</v>
      </c>
      <c r="AX341" s="13" t="s">
        <v>77</v>
      </c>
      <c r="AY341" s="234" t="s">
        <v>125</v>
      </c>
    </row>
    <row r="342" s="15" customFormat="1">
      <c r="A342" s="15"/>
      <c r="B342" s="260"/>
      <c r="C342" s="261"/>
      <c r="D342" s="219" t="s">
        <v>135</v>
      </c>
      <c r="E342" s="262" t="s">
        <v>21</v>
      </c>
      <c r="F342" s="263" t="s">
        <v>197</v>
      </c>
      <c r="G342" s="261"/>
      <c r="H342" s="264">
        <v>3</v>
      </c>
      <c r="I342" s="265"/>
      <c r="J342" s="261"/>
      <c r="K342" s="261"/>
      <c r="L342" s="266"/>
      <c r="M342" s="267"/>
      <c r="N342" s="268"/>
      <c r="O342" s="268"/>
      <c r="P342" s="268"/>
      <c r="Q342" s="268"/>
      <c r="R342" s="268"/>
      <c r="S342" s="268"/>
      <c r="T342" s="269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T342" s="270" t="s">
        <v>135</v>
      </c>
      <c r="AU342" s="270" t="s">
        <v>87</v>
      </c>
      <c r="AV342" s="15" t="s">
        <v>165</v>
      </c>
      <c r="AW342" s="15" t="s">
        <v>38</v>
      </c>
      <c r="AX342" s="15" t="s">
        <v>85</v>
      </c>
      <c r="AY342" s="270" t="s">
        <v>125</v>
      </c>
    </row>
    <row r="343" s="2" customFormat="1" ht="16.5" customHeight="1">
      <c r="A343" s="39"/>
      <c r="B343" s="40"/>
      <c r="C343" s="205" t="s">
        <v>451</v>
      </c>
      <c r="D343" s="205" t="s">
        <v>122</v>
      </c>
      <c r="E343" s="206" t="s">
        <v>499</v>
      </c>
      <c r="F343" s="207" t="s">
        <v>500</v>
      </c>
      <c r="G343" s="208" t="s">
        <v>130</v>
      </c>
      <c r="H343" s="209">
        <v>3</v>
      </c>
      <c r="I343" s="210"/>
      <c r="J343" s="211">
        <f>ROUND(I343*H343,2)</f>
        <v>0</v>
      </c>
      <c r="K343" s="207" t="s">
        <v>164</v>
      </c>
      <c r="L343" s="212"/>
      <c r="M343" s="213" t="s">
        <v>21</v>
      </c>
      <c r="N343" s="214" t="s">
        <v>48</v>
      </c>
      <c r="O343" s="85"/>
      <c r="P343" s="215">
        <f>O343*H343</f>
        <v>0</v>
      </c>
      <c r="Q343" s="215">
        <v>0.001</v>
      </c>
      <c r="R343" s="215">
        <f>Q343*H343</f>
        <v>0.0030000000000000001</v>
      </c>
      <c r="S343" s="215">
        <v>0</v>
      </c>
      <c r="T343" s="216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17" t="s">
        <v>210</v>
      </c>
      <c r="AT343" s="217" t="s">
        <v>122</v>
      </c>
      <c r="AU343" s="217" t="s">
        <v>87</v>
      </c>
      <c r="AY343" s="18" t="s">
        <v>125</v>
      </c>
      <c r="BE343" s="218">
        <f>IF(N343="základní",J343,0)</f>
        <v>0</v>
      </c>
      <c r="BF343" s="218">
        <f>IF(N343="snížená",J343,0)</f>
        <v>0</v>
      </c>
      <c r="BG343" s="218">
        <f>IF(N343="zákl. přenesená",J343,0)</f>
        <v>0</v>
      </c>
      <c r="BH343" s="218">
        <f>IF(N343="sníž. přenesená",J343,0)</f>
        <v>0</v>
      </c>
      <c r="BI343" s="218">
        <f>IF(N343="nulová",J343,0)</f>
        <v>0</v>
      </c>
      <c r="BJ343" s="18" t="s">
        <v>85</v>
      </c>
      <c r="BK343" s="218">
        <f>ROUND(I343*H343,2)</f>
        <v>0</v>
      </c>
      <c r="BL343" s="18" t="s">
        <v>165</v>
      </c>
      <c r="BM343" s="217" t="s">
        <v>942</v>
      </c>
    </row>
    <row r="344" s="2" customFormat="1" ht="24.15" customHeight="1">
      <c r="A344" s="39"/>
      <c r="B344" s="40"/>
      <c r="C344" s="238" t="s">
        <v>455</v>
      </c>
      <c r="D344" s="238" t="s">
        <v>160</v>
      </c>
      <c r="E344" s="239" t="s">
        <v>503</v>
      </c>
      <c r="F344" s="240" t="s">
        <v>504</v>
      </c>
      <c r="G344" s="241" t="s">
        <v>130</v>
      </c>
      <c r="H344" s="242">
        <v>4</v>
      </c>
      <c r="I344" s="243"/>
      <c r="J344" s="244">
        <f>ROUND(I344*H344,2)</f>
        <v>0</v>
      </c>
      <c r="K344" s="240" t="s">
        <v>164</v>
      </c>
      <c r="L344" s="45"/>
      <c r="M344" s="245" t="s">
        <v>21</v>
      </c>
      <c r="N344" s="246" t="s">
        <v>48</v>
      </c>
      <c r="O344" s="85"/>
      <c r="P344" s="215">
        <f>O344*H344</f>
        <v>0</v>
      </c>
      <c r="Q344" s="215">
        <v>0</v>
      </c>
      <c r="R344" s="215">
        <f>Q344*H344</f>
        <v>0</v>
      </c>
      <c r="S344" s="215">
        <v>0</v>
      </c>
      <c r="T344" s="216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17" t="s">
        <v>165</v>
      </c>
      <c r="AT344" s="217" t="s">
        <v>160</v>
      </c>
      <c r="AU344" s="217" t="s">
        <v>87</v>
      </c>
      <c r="AY344" s="18" t="s">
        <v>125</v>
      </c>
      <c r="BE344" s="218">
        <f>IF(N344="základní",J344,0)</f>
        <v>0</v>
      </c>
      <c r="BF344" s="218">
        <f>IF(N344="snížená",J344,0)</f>
        <v>0</v>
      </c>
      <c r="BG344" s="218">
        <f>IF(N344="zákl. přenesená",J344,0)</f>
        <v>0</v>
      </c>
      <c r="BH344" s="218">
        <f>IF(N344="sníž. přenesená",J344,0)</f>
        <v>0</v>
      </c>
      <c r="BI344" s="218">
        <f>IF(N344="nulová",J344,0)</f>
        <v>0</v>
      </c>
      <c r="BJ344" s="18" t="s">
        <v>85</v>
      </c>
      <c r="BK344" s="218">
        <f>ROUND(I344*H344,2)</f>
        <v>0</v>
      </c>
      <c r="BL344" s="18" t="s">
        <v>165</v>
      </c>
      <c r="BM344" s="217" t="s">
        <v>943</v>
      </c>
    </row>
    <row r="345" s="2" customFormat="1">
      <c r="A345" s="39"/>
      <c r="B345" s="40"/>
      <c r="C345" s="41"/>
      <c r="D345" s="247" t="s">
        <v>167</v>
      </c>
      <c r="E345" s="41"/>
      <c r="F345" s="248" t="s">
        <v>506</v>
      </c>
      <c r="G345" s="41"/>
      <c r="H345" s="41"/>
      <c r="I345" s="221"/>
      <c r="J345" s="41"/>
      <c r="K345" s="41"/>
      <c r="L345" s="45"/>
      <c r="M345" s="222"/>
      <c r="N345" s="223"/>
      <c r="O345" s="85"/>
      <c r="P345" s="85"/>
      <c r="Q345" s="85"/>
      <c r="R345" s="85"/>
      <c r="S345" s="85"/>
      <c r="T345" s="86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T345" s="18" t="s">
        <v>167</v>
      </c>
      <c r="AU345" s="18" t="s">
        <v>87</v>
      </c>
    </row>
    <row r="346" s="13" customFormat="1">
      <c r="A346" s="13"/>
      <c r="B346" s="224"/>
      <c r="C346" s="225"/>
      <c r="D346" s="219" t="s">
        <v>135</v>
      </c>
      <c r="E346" s="226" t="s">
        <v>21</v>
      </c>
      <c r="F346" s="227" t="s">
        <v>929</v>
      </c>
      <c r="G346" s="225"/>
      <c r="H346" s="228">
        <v>1</v>
      </c>
      <c r="I346" s="229"/>
      <c r="J346" s="225"/>
      <c r="K346" s="225"/>
      <c r="L346" s="230"/>
      <c r="M346" s="231"/>
      <c r="N346" s="232"/>
      <c r="O346" s="232"/>
      <c r="P346" s="232"/>
      <c r="Q346" s="232"/>
      <c r="R346" s="232"/>
      <c r="S346" s="232"/>
      <c r="T346" s="23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34" t="s">
        <v>135</v>
      </c>
      <c r="AU346" s="234" t="s">
        <v>87</v>
      </c>
      <c r="AV346" s="13" t="s">
        <v>87</v>
      </c>
      <c r="AW346" s="13" t="s">
        <v>38</v>
      </c>
      <c r="AX346" s="13" t="s">
        <v>77</v>
      </c>
      <c r="AY346" s="234" t="s">
        <v>125</v>
      </c>
    </row>
    <row r="347" s="13" customFormat="1">
      <c r="A347" s="13"/>
      <c r="B347" s="224"/>
      <c r="C347" s="225"/>
      <c r="D347" s="219" t="s">
        <v>135</v>
      </c>
      <c r="E347" s="226" t="s">
        <v>21</v>
      </c>
      <c r="F347" s="227" t="s">
        <v>930</v>
      </c>
      <c r="G347" s="225"/>
      <c r="H347" s="228">
        <v>1</v>
      </c>
      <c r="I347" s="229"/>
      <c r="J347" s="225"/>
      <c r="K347" s="225"/>
      <c r="L347" s="230"/>
      <c r="M347" s="231"/>
      <c r="N347" s="232"/>
      <c r="O347" s="232"/>
      <c r="P347" s="232"/>
      <c r="Q347" s="232"/>
      <c r="R347" s="232"/>
      <c r="S347" s="232"/>
      <c r="T347" s="23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34" t="s">
        <v>135</v>
      </c>
      <c r="AU347" s="234" t="s">
        <v>87</v>
      </c>
      <c r="AV347" s="13" t="s">
        <v>87</v>
      </c>
      <c r="AW347" s="13" t="s">
        <v>38</v>
      </c>
      <c r="AX347" s="13" t="s">
        <v>77</v>
      </c>
      <c r="AY347" s="234" t="s">
        <v>125</v>
      </c>
    </row>
    <row r="348" s="13" customFormat="1">
      <c r="A348" s="13"/>
      <c r="B348" s="224"/>
      <c r="C348" s="225"/>
      <c r="D348" s="219" t="s">
        <v>135</v>
      </c>
      <c r="E348" s="226" t="s">
        <v>21</v>
      </c>
      <c r="F348" s="227" t="s">
        <v>931</v>
      </c>
      <c r="G348" s="225"/>
      <c r="H348" s="228">
        <v>1</v>
      </c>
      <c r="I348" s="229"/>
      <c r="J348" s="225"/>
      <c r="K348" s="225"/>
      <c r="L348" s="230"/>
      <c r="M348" s="231"/>
      <c r="N348" s="232"/>
      <c r="O348" s="232"/>
      <c r="P348" s="232"/>
      <c r="Q348" s="232"/>
      <c r="R348" s="232"/>
      <c r="S348" s="232"/>
      <c r="T348" s="23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34" t="s">
        <v>135</v>
      </c>
      <c r="AU348" s="234" t="s">
        <v>87</v>
      </c>
      <c r="AV348" s="13" t="s">
        <v>87</v>
      </c>
      <c r="AW348" s="13" t="s">
        <v>38</v>
      </c>
      <c r="AX348" s="13" t="s">
        <v>77</v>
      </c>
      <c r="AY348" s="234" t="s">
        <v>125</v>
      </c>
    </row>
    <row r="349" s="13" customFormat="1">
      <c r="A349" s="13"/>
      <c r="B349" s="224"/>
      <c r="C349" s="225"/>
      <c r="D349" s="219" t="s">
        <v>135</v>
      </c>
      <c r="E349" s="226" t="s">
        <v>21</v>
      </c>
      <c r="F349" s="227" t="s">
        <v>932</v>
      </c>
      <c r="G349" s="225"/>
      <c r="H349" s="228">
        <v>1</v>
      </c>
      <c r="I349" s="229"/>
      <c r="J349" s="225"/>
      <c r="K349" s="225"/>
      <c r="L349" s="230"/>
      <c r="M349" s="231"/>
      <c r="N349" s="232"/>
      <c r="O349" s="232"/>
      <c r="P349" s="232"/>
      <c r="Q349" s="232"/>
      <c r="R349" s="232"/>
      <c r="S349" s="232"/>
      <c r="T349" s="23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34" t="s">
        <v>135</v>
      </c>
      <c r="AU349" s="234" t="s">
        <v>87</v>
      </c>
      <c r="AV349" s="13" t="s">
        <v>87</v>
      </c>
      <c r="AW349" s="13" t="s">
        <v>38</v>
      </c>
      <c r="AX349" s="13" t="s">
        <v>77</v>
      </c>
      <c r="AY349" s="234" t="s">
        <v>125</v>
      </c>
    </row>
    <row r="350" s="15" customFormat="1">
      <c r="A350" s="15"/>
      <c r="B350" s="260"/>
      <c r="C350" s="261"/>
      <c r="D350" s="219" t="s">
        <v>135</v>
      </c>
      <c r="E350" s="262" t="s">
        <v>21</v>
      </c>
      <c r="F350" s="263" t="s">
        <v>197</v>
      </c>
      <c r="G350" s="261"/>
      <c r="H350" s="264">
        <v>4</v>
      </c>
      <c r="I350" s="265"/>
      <c r="J350" s="261"/>
      <c r="K350" s="261"/>
      <c r="L350" s="266"/>
      <c r="M350" s="267"/>
      <c r="N350" s="268"/>
      <c r="O350" s="268"/>
      <c r="P350" s="268"/>
      <c r="Q350" s="268"/>
      <c r="R350" s="268"/>
      <c r="S350" s="268"/>
      <c r="T350" s="269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T350" s="270" t="s">
        <v>135</v>
      </c>
      <c r="AU350" s="270" t="s">
        <v>87</v>
      </c>
      <c r="AV350" s="15" t="s">
        <v>165</v>
      </c>
      <c r="AW350" s="15" t="s">
        <v>38</v>
      </c>
      <c r="AX350" s="15" t="s">
        <v>85</v>
      </c>
      <c r="AY350" s="270" t="s">
        <v>125</v>
      </c>
    </row>
    <row r="351" s="2" customFormat="1" ht="16.5" customHeight="1">
      <c r="A351" s="39"/>
      <c r="B351" s="40"/>
      <c r="C351" s="205" t="s">
        <v>460</v>
      </c>
      <c r="D351" s="205" t="s">
        <v>122</v>
      </c>
      <c r="E351" s="206" t="s">
        <v>508</v>
      </c>
      <c r="F351" s="207" t="s">
        <v>509</v>
      </c>
      <c r="G351" s="208" t="s">
        <v>130</v>
      </c>
      <c r="H351" s="209">
        <v>4</v>
      </c>
      <c r="I351" s="210"/>
      <c r="J351" s="211">
        <f>ROUND(I351*H351,2)</f>
        <v>0</v>
      </c>
      <c r="K351" s="207" t="s">
        <v>164</v>
      </c>
      <c r="L351" s="212"/>
      <c r="M351" s="213" t="s">
        <v>21</v>
      </c>
      <c r="N351" s="214" t="s">
        <v>48</v>
      </c>
      <c r="O351" s="85"/>
      <c r="P351" s="215">
        <f>O351*H351</f>
        <v>0</v>
      </c>
      <c r="Q351" s="215">
        <v>0.0022000000000000001</v>
      </c>
      <c r="R351" s="215">
        <f>Q351*H351</f>
        <v>0.0088000000000000005</v>
      </c>
      <c r="S351" s="215">
        <v>0</v>
      </c>
      <c r="T351" s="216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17" t="s">
        <v>210</v>
      </c>
      <c r="AT351" s="217" t="s">
        <v>122</v>
      </c>
      <c r="AU351" s="217" t="s">
        <v>87</v>
      </c>
      <c r="AY351" s="18" t="s">
        <v>125</v>
      </c>
      <c r="BE351" s="218">
        <f>IF(N351="základní",J351,0)</f>
        <v>0</v>
      </c>
      <c r="BF351" s="218">
        <f>IF(N351="snížená",J351,0)</f>
        <v>0</v>
      </c>
      <c r="BG351" s="218">
        <f>IF(N351="zákl. přenesená",J351,0)</f>
        <v>0</v>
      </c>
      <c r="BH351" s="218">
        <f>IF(N351="sníž. přenesená",J351,0)</f>
        <v>0</v>
      </c>
      <c r="BI351" s="218">
        <f>IF(N351="nulová",J351,0)</f>
        <v>0</v>
      </c>
      <c r="BJ351" s="18" t="s">
        <v>85</v>
      </c>
      <c r="BK351" s="218">
        <f>ROUND(I351*H351,2)</f>
        <v>0</v>
      </c>
      <c r="BL351" s="18" t="s">
        <v>165</v>
      </c>
      <c r="BM351" s="217" t="s">
        <v>944</v>
      </c>
    </row>
    <row r="352" s="2" customFormat="1" ht="24.15" customHeight="1">
      <c r="A352" s="39"/>
      <c r="B352" s="40"/>
      <c r="C352" s="238" t="s">
        <v>469</v>
      </c>
      <c r="D352" s="238" t="s">
        <v>160</v>
      </c>
      <c r="E352" s="239" t="s">
        <v>512</v>
      </c>
      <c r="F352" s="240" t="s">
        <v>513</v>
      </c>
      <c r="G352" s="241" t="s">
        <v>130</v>
      </c>
      <c r="H352" s="242">
        <v>4</v>
      </c>
      <c r="I352" s="243"/>
      <c r="J352" s="244">
        <f>ROUND(I352*H352,2)</f>
        <v>0</v>
      </c>
      <c r="K352" s="240" t="s">
        <v>164</v>
      </c>
      <c r="L352" s="45"/>
      <c r="M352" s="245" t="s">
        <v>21</v>
      </c>
      <c r="N352" s="246" t="s">
        <v>48</v>
      </c>
      <c r="O352" s="85"/>
      <c r="P352" s="215">
        <f>O352*H352</f>
        <v>0</v>
      </c>
      <c r="Q352" s="215">
        <v>0.01136</v>
      </c>
      <c r="R352" s="215">
        <f>Q352*H352</f>
        <v>0.045440000000000001</v>
      </c>
      <c r="S352" s="215">
        <v>0</v>
      </c>
      <c r="T352" s="216">
        <f>S352*H352</f>
        <v>0</v>
      </c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R352" s="217" t="s">
        <v>165</v>
      </c>
      <c r="AT352" s="217" t="s">
        <v>160</v>
      </c>
      <c r="AU352" s="217" t="s">
        <v>87</v>
      </c>
      <c r="AY352" s="18" t="s">
        <v>125</v>
      </c>
      <c r="BE352" s="218">
        <f>IF(N352="základní",J352,0)</f>
        <v>0</v>
      </c>
      <c r="BF352" s="218">
        <f>IF(N352="snížená",J352,0)</f>
        <v>0</v>
      </c>
      <c r="BG352" s="218">
        <f>IF(N352="zákl. přenesená",J352,0)</f>
        <v>0</v>
      </c>
      <c r="BH352" s="218">
        <f>IF(N352="sníž. přenesená",J352,0)</f>
        <v>0</v>
      </c>
      <c r="BI352" s="218">
        <f>IF(N352="nulová",J352,0)</f>
        <v>0</v>
      </c>
      <c r="BJ352" s="18" t="s">
        <v>85</v>
      </c>
      <c r="BK352" s="218">
        <f>ROUND(I352*H352,2)</f>
        <v>0</v>
      </c>
      <c r="BL352" s="18" t="s">
        <v>165</v>
      </c>
      <c r="BM352" s="217" t="s">
        <v>945</v>
      </c>
    </row>
    <row r="353" s="2" customFormat="1">
      <c r="A353" s="39"/>
      <c r="B353" s="40"/>
      <c r="C353" s="41"/>
      <c r="D353" s="247" t="s">
        <v>167</v>
      </c>
      <c r="E353" s="41"/>
      <c r="F353" s="248" t="s">
        <v>515</v>
      </c>
      <c r="G353" s="41"/>
      <c r="H353" s="41"/>
      <c r="I353" s="221"/>
      <c r="J353" s="41"/>
      <c r="K353" s="41"/>
      <c r="L353" s="45"/>
      <c r="M353" s="222"/>
      <c r="N353" s="223"/>
      <c r="O353" s="85"/>
      <c r="P353" s="85"/>
      <c r="Q353" s="85"/>
      <c r="R353" s="85"/>
      <c r="S353" s="85"/>
      <c r="T353" s="86"/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T353" s="18" t="s">
        <v>167</v>
      </c>
      <c r="AU353" s="18" t="s">
        <v>87</v>
      </c>
    </row>
    <row r="354" s="13" customFormat="1">
      <c r="A354" s="13"/>
      <c r="B354" s="224"/>
      <c r="C354" s="225"/>
      <c r="D354" s="219" t="s">
        <v>135</v>
      </c>
      <c r="E354" s="226" t="s">
        <v>21</v>
      </c>
      <c r="F354" s="227" t="s">
        <v>946</v>
      </c>
      <c r="G354" s="225"/>
      <c r="H354" s="228">
        <v>1</v>
      </c>
      <c r="I354" s="229"/>
      <c r="J354" s="225"/>
      <c r="K354" s="225"/>
      <c r="L354" s="230"/>
      <c r="M354" s="231"/>
      <c r="N354" s="232"/>
      <c r="O354" s="232"/>
      <c r="P354" s="232"/>
      <c r="Q354" s="232"/>
      <c r="R354" s="232"/>
      <c r="S354" s="232"/>
      <c r="T354" s="23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34" t="s">
        <v>135</v>
      </c>
      <c r="AU354" s="234" t="s">
        <v>87</v>
      </c>
      <c r="AV354" s="13" t="s">
        <v>87</v>
      </c>
      <c r="AW354" s="13" t="s">
        <v>38</v>
      </c>
      <c r="AX354" s="13" t="s">
        <v>77</v>
      </c>
      <c r="AY354" s="234" t="s">
        <v>125</v>
      </c>
    </row>
    <row r="355" s="13" customFormat="1">
      <c r="A355" s="13"/>
      <c r="B355" s="224"/>
      <c r="C355" s="225"/>
      <c r="D355" s="219" t="s">
        <v>135</v>
      </c>
      <c r="E355" s="226" t="s">
        <v>21</v>
      </c>
      <c r="F355" s="227" t="s">
        <v>947</v>
      </c>
      <c r="G355" s="225"/>
      <c r="H355" s="228">
        <v>1</v>
      </c>
      <c r="I355" s="229"/>
      <c r="J355" s="225"/>
      <c r="K355" s="225"/>
      <c r="L355" s="230"/>
      <c r="M355" s="231"/>
      <c r="N355" s="232"/>
      <c r="O355" s="232"/>
      <c r="P355" s="232"/>
      <c r="Q355" s="232"/>
      <c r="R355" s="232"/>
      <c r="S355" s="232"/>
      <c r="T355" s="23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34" t="s">
        <v>135</v>
      </c>
      <c r="AU355" s="234" t="s">
        <v>87</v>
      </c>
      <c r="AV355" s="13" t="s">
        <v>87</v>
      </c>
      <c r="AW355" s="13" t="s">
        <v>38</v>
      </c>
      <c r="AX355" s="13" t="s">
        <v>77</v>
      </c>
      <c r="AY355" s="234" t="s">
        <v>125</v>
      </c>
    </row>
    <row r="356" s="13" customFormat="1">
      <c r="A356" s="13"/>
      <c r="B356" s="224"/>
      <c r="C356" s="225"/>
      <c r="D356" s="219" t="s">
        <v>135</v>
      </c>
      <c r="E356" s="226" t="s">
        <v>21</v>
      </c>
      <c r="F356" s="227" t="s">
        <v>946</v>
      </c>
      <c r="G356" s="225"/>
      <c r="H356" s="228">
        <v>1</v>
      </c>
      <c r="I356" s="229"/>
      <c r="J356" s="225"/>
      <c r="K356" s="225"/>
      <c r="L356" s="230"/>
      <c r="M356" s="231"/>
      <c r="N356" s="232"/>
      <c r="O356" s="232"/>
      <c r="P356" s="232"/>
      <c r="Q356" s="232"/>
      <c r="R356" s="232"/>
      <c r="S356" s="232"/>
      <c r="T356" s="23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34" t="s">
        <v>135</v>
      </c>
      <c r="AU356" s="234" t="s">
        <v>87</v>
      </c>
      <c r="AV356" s="13" t="s">
        <v>87</v>
      </c>
      <c r="AW356" s="13" t="s">
        <v>38</v>
      </c>
      <c r="AX356" s="13" t="s">
        <v>77</v>
      </c>
      <c r="AY356" s="234" t="s">
        <v>125</v>
      </c>
    </row>
    <row r="357" s="13" customFormat="1">
      <c r="A357" s="13"/>
      <c r="B357" s="224"/>
      <c r="C357" s="225"/>
      <c r="D357" s="219" t="s">
        <v>135</v>
      </c>
      <c r="E357" s="226" t="s">
        <v>21</v>
      </c>
      <c r="F357" s="227" t="s">
        <v>948</v>
      </c>
      <c r="G357" s="225"/>
      <c r="H357" s="228">
        <v>1</v>
      </c>
      <c r="I357" s="229"/>
      <c r="J357" s="225"/>
      <c r="K357" s="225"/>
      <c r="L357" s="230"/>
      <c r="M357" s="231"/>
      <c r="N357" s="232"/>
      <c r="O357" s="232"/>
      <c r="P357" s="232"/>
      <c r="Q357" s="232"/>
      <c r="R357" s="232"/>
      <c r="S357" s="232"/>
      <c r="T357" s="23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34" t="s">
        <v>135</v>
      </c>
      <c r="AU357" s="234" t="s">
        <v>87</v>
      </c>
      <c r="AV357" s="13" t="s">
        <v>87</v>
      </c>
      <c r="AW357" s="13" t="s">
        <v>38</v>
      </c>
      <c r="AX357" s="13" t="s">
        <v>77</v>
      </c>
      <c r="AY357" s="234" t="s">
        <v>125</v>
      </c>
    </row>
    <row r="358" s="15" customFormat="1">
      <c r="A358" s="15"/>
      <c r="B358" s="260"/>
      <c r="C358" s="261"/>
      <c r="D358" s="219" t="s">
        <v>135</v>
      </c>
      <c r="E358" s="262" t="s">
        <v>21</v>
      </c>
      <c r="F358" s="263" t="s">
        <v>197</v>
      </c>
      <c r="G358" s="261"/>
      <c r="H358" s="264">
        <v>4</v>
      </c>
      <c r="I358" s="265"/>
      <c r="J358" s="261"/>
      <c r="K358" s="261"/>
      <c r="L358" s="266"/>
      <c r="M358" s="267"/>
      <c r="N358" s="268"/>
      <c r="O358" s="268"/>
      <c r="P358" s="268"/>
      <c r="Q358" s="268"/>
      <c r="R358" s="268"/>
      <c r="S358" s="268"/>
      <c r="T358" s="269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T358" s="270" t="s">
        <v>135</v>
      </c>
      <c r="AU358" s="270" t="s">
        <v>87</v>
      </c>
      <c r="AV358" s="15" t="s">
        <v>165</v>
      </c>
      <c r="AW358" s="15" t="s">
        <v>38</v>
      </c>
      <c r="AX358" s="15" t="s">
        <v>85</v>
      </c>
      <c r="AY358" s="270" t="s">
        <v>125</v>
      </c>
    </row>
    <row r="359" s="2" customFormat="1" ht="24.15" customHeight="1">
      <c r="A359" s="39"/>
      <c r="B359" s="40"/>
      <c r="C359" s="238" t="s">
        <v>473</v>
      </c>
      <c r="D359" s="238" t="s">
        <v>160</v>
      </c>
      <c r="E359" s="239" t="s">
        <v>949</v>
      </c>
      <c r="F359" s="240" t="s">
        <v>950</v>
      </c>
      <c r="G359" s="241" t="s">
        <v>130</v>
      </c>
      <c r="H359" s="242">
        <v>4</v>
      </c>
      <c r="I359" s="243"/>
      <c r="J359" s="244">
        <f>ROUND(I359*H359,2)</f>
        <v>0</v>
      </c>
      <c r="K359" s="240" t="s">
        <v>164</v>
      </c>
      <c r="L359" s="45"/>
      <c r="M359" s="245" t="s">
        <v>21</v>
      </c>
      <c r="N359" s="246" t="s">
        <v>48</v>
      </c>
      <c r="O359" s="85"/>
      <c r="P359" s="215">
        <f>O359*H359</f>
        <v>0</v>
      </c>
      <c r="Q359" s="215">
        <v>0.012420000000000001</v>
      </c>
      <c r="R359" s="215">
        <f>Q359*H359</f>
        <v>0.049680000000000002</v>
      </c>
      <c r="S359" s="215">
        <v>0</v>
      </c>
      <c r="T359" s="216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17" t="s">
        <v>165</v>
      </c>
      <c r="AT359" s="217" t="s">
        <v>160</v>
      </c>
      <c r="AU359" s="217" t="s">
        <v>87</v>
      </c>
      <c r="AY359" s="18" t="s">
        <v>125</v>
      </c>
      <c r="BE359" s="218">
        <f>IF(N359="základní",J359,0)</f>
        <v>0</v>
      </c>
      <c r="BF359" s="218">
        <f>IF(N359="snížená",J359,0)</f>
        <v>0</v>
      </c>
      <c r="BG359" s="218">
        <f>IF(N359="zákl. přenesená",J359,0)</f>
        <v>0</v>
      </c>
      <c r="BH359" s="218">
        <f>IF(N359="sníž. přenesená",J359,0)</f>
        <v>0</v>
      </c>
      <c r="BI359" s="218">
        <f>IF(N359="nulová",J359,0)</f>
        <v>0</v>
      </c>
      <c r="BJ359" s="18" t="s">
        <v>85</v>
      </c>
      <c r="BK359" s="218">
        <f>ROUND(I359*H359,2)</f>
        <v>0</v>
      </c>
      <c r="BL359" s="18" t="s">
        <v>165</v>
      </c>
      <c r="BM359" s="217" t="s">
        <v>951</v>
      </c>
    </row>
    <row r="360" s="2" customFormat="1">
      <c r="A360" s="39"/>
      <c r="B360" s="40"/>
      <c r="C360" s="41"/>
      <c r="D360" s="247" t="s">
        <v>167</v>
      </c>
      <c r="E360" s="41"/>
      <c r="F360" s="248" t="s">
        <v>952</v>
      </c>
      <c r="G360" s="41"/>
      <c r="H360" s="41"/>
      <c r="I360" s="221"/>
      <c r="J360" s="41"/>
      <c r="K360" s="41"/>
      <c r="L360" s="45"/>
      <c r="M360" s="222"/>
      <c r="N360" s="223"/>
      <c r="O360" s="85"/>
      <c r="P360" s="85"/>
      <c r="Q360" s="85"/>
      <c r="R360" s="85"/>
      <c r="S360" s="85"/>
      <c r="T360" s="86"/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T360" s="18" t="s">
        <v>167</v>
      </c>
      <c r="AU360" s="18" t="s">
        <v>87</v>
      </c>
    </row>
    <row r="361" s="13" customFormat="1">
      <c r="A361" s="13"/>
      <c r="B361" s="224"/>
      <c r="C361" s="225"/>
      <c r="D361" s="219" t="s">
        <v>135</v>
      </c>
      <c r="E361" s="226" t="s">
        <v>21</v>
      </c>
      <c r="F361" s="227" t="s">
        <v>946</v>
      </c>
      <c r="G361" s="225"/>
      <c r="H361" s="228">
        <v>1</v>
      </c>
      <c r="I361" s="229"/>
      <c r="J361" s="225"/>
      <c r="K361" s="225"/>
      <c r="L361" s="230"/>
      <c r="M361" s="231"/>
      <c r="N361" s="232"/>
      <c r="O361" s="232"/>
      <c r="P361" s="232"/>
      <c r="Q361" s="232"/>
      <c r="R361" s="232"/>
      <c r="S361" s="232"/>
      <c r="T361" s="23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34" t="s">
        <v>135</v>
      </c>
      <c r="AU361" s="234" t="s">
        <v>87</v>
      </c>
      <c r="AV361" s="13" t="s">
        <v>87</v>
      </c>
      <c r="AW361" s="13" t="s">
        <v>38</v>
      </c>
      <c r="AX361" s="13" t="s">
        <v>77</v>
      </c>
      <c r="AY361" s="234" t="s">
        <v>125</v>
      </c>
    </row>
    <row r="362" s="13" customFormat="1">
      <c r="A362" s="13"/>
      <c r="B362" s="224"/>
      <c r="C362" s="225"/>
      <c r="D362" s="219" t="s">
        <v>135</v>
      </c>
      <c r="E362" s="226" t="s">
        <v>21</v>
      </c>
      <c r="F362" s="227" t="s">
        <v>947</v>
      </c>
      <c r="G362" s="225"/>
      <c r="H362" s="228">
        <v>1</v>
      </c>
      <c r="I362" s="229"/>
      <c r="J362" s="225"/>
      <c r="K362" s="225"/>
      <c r="L362" s="230"/>
      <c r="M362" s="231"/>
      <c r="N362" s="232"/>
      <c r="O362" s="232"/>
      <c r="P362" s="232"/>
      <c r="Q362" s="232"/>
      <c r="R362" s="232"/>
      <c r="S362" s="232"/>
      <c r="T362" s="23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34" t="s">
        <v>135</v>
      </c>
      <c r="AU362" s="234" t="s">
        <v>87</v>
      </c>
      <c r="AV362" s="13" t="s">
        <v>87</v>
      </c>
      <c r="AW362" s="13" t="s">
        <v>38</v>
      </c>
      <c r="AX362" s="13" t="s">
        <v>77</v>
      </c>
      <c r="AY362" s="234" t="s">
        <v>125</v>
      </c>
    </row>
    <row r="363" s="13" customFormat="1">
      <c r="A363" s="13"/>
      <c r="B363" s="224"/>
      <c r="C363" s="225"/>
      <c r="D363" s="219" t="s">
        <v>135</v>
      </c>
      <c r="E363" s="226" t="s">
        <v>21</v>
      </c>
      <c r="F363" s="227" t="s">
        <v>946</v>
      </c>
      <c r="G363" s="225"/>
      <c r="H363" s="228">
        <v>1</v>
      </c>
      <c r="I363" s="229"/>
      <c r="J363" s="225"/>
      <c r="K363" s="225"/>
      <c r="L363" s="230"/>
      <c r="M363" s="231"/>
      <c r="N363" s="232"/>
      <c r="O363" s="232"/>
      <c r="P363" s="232"/>
      <c r="Q363" s="232"/>
      <c r="R363" s="232"/>
      <c r="S363" s="232"/>
      <c r="T363" s="23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34" t="s">
        <v>135</v>
      </c>
      <c r="AU363" s="234" t="s">
        <v>87</v>
      </c>
      <c r="AV363" s="13" t="s">
        <v>87</v>
      </c>
      <c r="AW363" s="13" t="s">
        <v>38</v>
      </c>
      <c r="AX363" s="13" t="s">
        <v>77</v>
      </c>
      <c r="AY363" s="234" t="s">
        <v>125</v>
      </c>
    </row>
    <row r="364" s="13" customFormat="1">
      <c r="A364" s="13"/>
      <c r="B364" s="224"/>
      <c r="C364" s="225"/>
      <c r="D364" s="219" t="s">
        <v>135</v>
      </c>
      <c r="E364" s="226" t="s">
        <v>21</v>
      </c>
      <c r="F364" s="227" t="s">
        <v>948</v>
      </c>
      <c r="G364" s="225"/>
      <c r="H364" s="228">
        <v>1</v>
      </c>
      <c r="I364" s="229"/>
      <c r="J364" s="225"/>
      <c r="K364" s="225"/>
      <c r="L364" s="230"/>
      <c r="M364" s="231"/>
      <c r="N364" s="232"/>
      <c r="O364" s="232"/>
      <c r="P364" s="232"/>
      <c r="Q364" s="232"/>
      <c r="R364" s="232"/>
      <c r="S364" s="232"/>
      <c r="T364" s="23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34" t="s">
        <v>135</v>
      </c>
      <c r="AU364" s="234" t="s">
        <v>87</v>
      </c>
      <c r="AV364" s="13" t="s">
        <v>87</v>
      </c>
      <c r="AW364" s="13" t="s">
        <v>38</v>
      </c>
      <c r="AX364" s="13" t="s">
        <v>77</v>
      </c>
      <c r="AY364" s="234" t="s">
        <v>125</v>
      </c>
    </row>
    <row r="365" s="15" customFormat="1">
      <c r="A365" s="15"/>
      <c r="B365" s="260"/>
      <c r="C365" s="261"/>
      <c r="D365" s="219" t="s">
        <v>135</v>
      </c>
      <c r="E365" s="262" t="s">
        <v>21</v>
      </c>
      <c r="F365" s="263" t="s">
        <v>197</v>
      </c>
      <c r="G365" s="261"/>
      <c r="H365" s="264">
        <v>4</v>
      </c>
      <c r="I365" s="265"/>
      <c r="J365" s="261"/>
      <c r="K365" s="261"/>
      <c r="L365" s="266"/>
      <c r="M365" s="267"/>
      <c r="N365" s="268"/>
      <c r="O365" s="268"/>
      <c r="P365" s="268"/>
      <c r="Q365" s="268"/>
      <c r="R365" s="268"/>
      <c r="S365" s="268"/>
      <c r="T365" s="269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T365" s="270" t="s">
        <v>135</v>
      </c>
      <c r="AU365" s="270" t="s">
        <v>87</v>
      </c>
      <c r="AV365" s="15" t="s">
        <v>165</v>
      </c>
      <c r="AW365" s="15" t="s">
        <v>38</v>
      </c>
      <c r="AX365" s="15" t="s">
        <v>85</v>
      </c>
      <c r="AY365" s="270" t="s">
        <v>125</v>
      </c>
    </row>
    <row r="366" s="2" customFormat="1" ht="24.15" customHeight="1">
      <c r="A366" s="39"/>
      <c r="B366" s="40"/>
      <c r="C366" s="238" t="s">
        <v>478</v>
      </c>
      <c r="D366" s="238" t="s">
        <v>160</v>
      </c>
      <c r="E366" s="239" t="s">
        <v>527</v>
      </c>
      <c r="F366" s="240" t="s">
        <v>528</v>
      </c>
      <c r="G366" s="241" t="s">
        <v>130</v>
      </c>
      <c r="H366" s="242">
        <v>4</v>
      </c>
      <c r="I366" s="243"/>
      <c r="J366" s="244">
        <f>ROUND(I366*H366,2)</f>
        <v>0</v>
      </c>
      <c r="K366" s="240" t="s">
        <v>164</v>
      </c>
      <c r="L366" s="45"/>
      <c r="M366" s="245" t="s">
        <v>21</v>
      </c>
      <c r="N366" s="246" t="s">
        <v>48</v>
      </c>
      <c r="O366" s="85"/>
      <c r="P366" s="215">
        <f>O366*H366</f>
        <v>0</v>
      </c>
      <c r="Q366" s="215">
        <v>0</v>
      </c>
      <c r="R366" s="215">
        <f>Q366*H366</f>
        <v>0</v>
      </c>
      <c r="S366" s="215">
        <v>0</v>
      </c>
      <c r="T366" s="216">
        <f>S366*H366</f>
        <v>0</v>
      </c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R366" s="217" t="s">
        <v>165</v>
      </c>
      <c r="AT366" s="217" t="s">
        <v>160</v>
      </c>
      <c r="AU366" s="217" t="s">
        <v>87</v>
      </c>
      <c r="AY366" s="18" t="s">
        <v>125</v>
      </c>
      <c r="BE366" s="218">
        <f>IF(N366="základní",J366,0)</f>
        <v>0</v>
      </c>
      <c r="BF366" s="218">
        <f>IF(N366="snížená",J366,0)</f>
        <v>0</v>
      </c>
      <c r="BG366" s="218">
        <f>IF(N366="zákl. přenesená",J366,0)</f>
        <v>0</v>
      </c>
      <c r="BH366" s="218">
        <f>IF(N366="sníž. přenesená",J366,0)</f>
        <v>0</v>
      </c>
      <c r="BI366" s="218">
        <f>IF(N366="nulová",J366,0)</f>
        <v>0</v>
      </c>
      <c r="BJ366" s="18" t="s">
        <v>85</v>
      </c>
      <c r="BK366" s="218">
        <f>ROUND(I366*H366,2)</f>
        <v>0</v>
      </c>
      <c r="BL366" s="18" t="s">
        <v>165</v>
      </c>
      <c r="BM366" s="217" t="s">
        <v>953</v>
      </c>
    </row>
    <row r="367" s="2" customFormat="1">
      <c r="A367" s="39"/>
      <c r="B367" s="40"/>
      <c r="C367" s="41"/>
      <c r="D367" s="247" t="s">
        <v>167</v>
      </c>
      <c r="E367" s="41"/>
      <c r="F367" s="248" t="s">
        <v>530</v>
      </c>
      <c r="G367" s="41"/>
      <c r="H367" s="41"/>
      <c r="I367" s="221"/>
      <c r="J367" s="41"/>
      <c r="K367" s="41"/>
      <c r="L367" s="45"/>
      <c r="M367" s="222"/>
      <c r="N367" s="223"/>
      <c r="O367" s="85"/>
      <c r="P367" s="85"/>
      <c r="Q367" s="85"/>
      <c r="R367" s="85"/>
      <c r="S367" s="85"/>
      <c r="T367" s="86"/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T367" s="18" t="s">
        <v>167</v>
      </c>
      <c r="AU367" s="18" t="s">
        <v>87</v>
      </c>
    </row>
    <row r="368" s="13" customFormat="1">
      <c r="A368" s="13"/>
      <c r="B368" s="224"/>
      <c r="C368" s="225"/>
      <c r="D368" s="219" t="s">
        <v>135</v>
      </c>
      <c r="E368" s="226" t="s">
        <v>21</v>
      </c>
      <c r="F368" s="227" t="s">
        <v>946</v>
      </c>
      <c r="G368" s="225"/>
      <c r="H368" s="228">
        <v>1</v>
      </c>
      <c r="I368" s="229"/>
      <c r="J368" s="225"/>
      <c r="K368" s="225"/>
      <c r="L368" s="230"/>
      <c r="M368" s="231"/>
      <c r="N368" s="232"/>
      <c r="O368" s="232"/>
      <c r="P368" s="232"/>
      <c r="Q368" s="232"/>
      <c r="R368" s="232"/>
      <c r="S368" s="232"/>
      <c r="T368" s="23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34" t="s">
        <v>135</v>
      </c>
      <c r="AU368" s="234" t="s">
        <v>87</v>
      </c>
      <c r="AV368" s="13" t="s">
        <v>87</v>
      </c>
      <c r="AW368" s="13" t="s">
        <v>38</v>
      </c>
      <c r="AX368" s="13" t="s">
        <v>77</v>
      </c>
      <c r="AY368" s="234" t="s">
        <v>125</v>
      </c>
    </row>
    <row r="369" s="13" customFormat="1">
      <c r="A369" s="13"/>
      <c r="B369" s="224"/>
      <c r="C369" s="225"/>
      <c r="D369" s="219" t="s">
        <v>135</v>
      </c>
      <c r="E369" s="226" t="s">
        <v>21</v>
      </c>
      <c r="F369" s="227" t="s">
        <v>947</v>
      </c>
      <c r="G369" s="225"/>
      <c r="H369" s="228">
        <v>1</v>
      </c>
      <c r="I369" s="229"/>
      <c r="J369" s="225"/>
      <c r="K369" s="225"/>
      <c r="L369" s="230"/>
      <c r="M369" s="231"/>
      <c r="N369" s="232"/>
      <c r="O369" s="232"/>
      <c r="P369" s="232"/>
      <c r="Q369" s="232"/>
      <c r="R369" s="232"/>
      <c r="S369" s="232"/>
      <c r="T369" s="23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34" t="s">
        <v>135</v>
      </c>
      <c r="AU369" s="234" t="s">
        <v>87</v>
      </c>
      <c r="AV369" s="13" t="s">
        <v>87</v>
      </c>
      <c r="AW369" s="13" t="s">
        <v>38</v>
      </c>
      <c r="AX369" s="13" t="s">
        <v>77</v>
      </c>
      <c r="AY369" s="234" t="s">
        <v>125</v>
      </c>
    </row>
    <row r="370" s="13" customFormat="1">
      <c r="A370" s="13"/>
      <c r="B370" s="224"/>
      <c r="C370" s="225"/>
      <c r="D370" s="219" t="s">
        <v>135</v>
      </c>
      <c r="E370" s="226" t="s">
        <v>21</v>
      </c>
      <c r="F370" s="227" t="s">
        <v>946</v>
      </c>
      <c r="G370" s="225"/>
      <c r="H370" s="228">
        <v>1</v>
      </c>
      <c r="I370" s="229"/>
      <c r="J370" s="225"/>
      <c r="K370" s="225"/>
      <c r="L370" s="230"/>
      <c r="M370" s="231"/>
      <c r="N370" s="232"/>
      <c r="O370" s="232"/>
      <c r="P370" s="232"/>
      <c r="Q370" s="232"/>
      <c r="R370" s="232"/>
      <c r="S370" s="232"/>
      <c r="T370" s="23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34" t="s">
        <v>135</v>
      </c>
      <c r="AU370" s="234" t="s">
        <v>87</v>
      </c>
      <c r="AV370" s="13" t="s">
        <v>87</v>
      </c>
      <c r="AW370" s="13" t="s">
        <v>38</v>
      </c>
      <c r="AX370" s="13" t="s">
        <v>77</v>
      </c>
      <c r="AY370" s="234" t="s">
        <v>125</v>
      </c>
    </row>
    <row r="371" s="13" customFormat="1">
      <c r="A371" s="13"/>
      <c r="B371" s="224"/>
      <c r="C371" s="225"/>
      <c r="D371" s="219" t="s">
        <v>135</v>
      </c>
      <c r="E371" s="226" t="s">
        <v>21</v>
      </c>
      <c r="F371" s="227" t="s">
        <v>948</v>
      </c>
      <c r="G371" s="225"/>
      <c r="H371" s="228">
        <v>1</v>
      </c>
      <c r="I371" s="229"/>
      <c r="J371" s="225"/>
      <c r="K371" s="225"/>
      <c r="L371" s="230"/>
      <c r="M371" s="231"/>
      <c r="N371" s="232"/>
      <c r="O371" s="232"/>
      <c r="P371" s="232"/>
      <c r="Q371" s="232"/>
      <c r="R371" s="232"/>
      <c r="S371" s="232"/>
      <c r="T371" s="23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4" t="s">
        <v>135</v>
      </c>
      <c r="AU371" s="234" t="s">
        <v>87</v>
      </c>
      <c r="AV371" s="13" t="s">
        <v>87</v>
      </c>
      <c r="AW371" s="13" t="s">
        <v>38</v>
      </c>
      <c r="AX371" s="13" t="s">
        <v>77</v>
      </c>
      <c r="AY371" s="234" t="s">
        <v>125</v>
      </c>
    </row>
    <row r="372" s="15" customFormat="1">
      <c r="A372" s="15"/>
      <c r="B372" s="260"/>
      <c r="C372" s="261"/>
      <c r="D372" s="219" t="s">
        <v>135</v>
      </c>
      <c r="E372" s="262" t="s">
        <v>21</v>
      </c>
      <c r="F372" s="263" t="s">
        <v>197</v>
      </c>
      <c r="G372" s="261"/>
      <c r="H372" s="264">
        <v>4</v>
      </c>
      <c r="I372" s="265"/>
      <c r="J372" s="261"/>
      <c r="K372" s="261"/>
      <c r="L372" s="266"/>
      <c r="M372" s="267"/>
      <c r="N372" s="268"/>
      <c r="O372" s="268"/>
      <c r="P372" s="268"/>
      <c r="Q372" s="268"/>
      <c r="R372" s="268"/>
      <c r="S372" s="268"/>
      <c r="T372" s="269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T372" s="270" t="s">
        <v>135</v>
      </c>
      <c r="AU372" s="270" t="s">
        <v>87</v>
      </c>
      <c r="AV372" s="15" t="s">
        <v>165</v>
      </c>
      <c r="AW372" s="15" t="s">
        <v>38</v>
      </c>
      <c r="AX372" s="15" t="s">
        <v>85</v>
      </c>
      <c r="AY372" s="270" t="s">
        <v>125</v>
      </c>
    </row>
    <row r="373" s="2" customFormat="1" ht="16.5" customHeight="1">
      <c r="A373" s="39"/>
      <c r="B373" s="40"/>
      <c r="C373" s="238" t="s">
        <v>482</v>
      </c>
      <c r="D373" s="238" t="s">
        <v>160</v>
      </c>
      <c r="E373" s="239" t="s">
        <v>539</v>
      </c>
      <c r="F373" s="240" t="s">
        <v>540</v>
      </c>
      <c r="G373" s="241" t="s">
        <v>429</v>
      </c>
      <c r="H373" s="242">
        <v>32.399999999999999</v>
      </c>
      <c r="I373" s="243"/>
      <c r="J373" s="244">
        <f>ROUND(I373*H373,2)</f>
        <v>0</v>
      </c>
      <c r="K373" s="240" t="s">
        <v>164</v>
      </c>
      <c r="L373" s="45"/>
      <c r="M373" s="245" t="s">
        <v>21</v>
      </c>
      <c r="N373" s="246" t="s">
        <v>48</v>
      </c>
      <c r="O373" s="85"/>
      <c r="P373" s="215">
        <f>O373*H373</f>
        <v>0</v>
      </c>
      <c r="Q373" s="215">
        <v>0.00012999999999999999</v>
      </c>
      <c r="R373" s="215">
        <f>Q373*H373</f>
        <v>0.0042119999999999996</v>
      </c>
      <c r="S373" s="215">
        <v>0</v>
      </c>
      <c r="T373" s="216">
        <f>S373*H373</f>
        <v>0</v>
      </c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R373" s="217" t="s">
        <v>165</v>
      </c>
      <c r="AT373" s="217" t="s">
        <v>160</v>
      </c>
      <c r="AU373" s="217" t="s">
        <v>87</v>
      </c>
      <c r="AY373" s="18" t="s">
        <v>125</v>
      </c>
      <c r="BE373" s="218">
        <f>IF(N373="základní",J373,0)</f>
        <v>0</v>
      </c>
      <c r="BF373" s="218">
        <f>IF(N373="snížená",J373,0)</f>
        <v>0</v>
      </c>
      <c r="BG373" s="218">
        <f>IF(N373="zákl. přenesená",J373,0)</f>
        <v>0</v>
      </c>
      <c r="BH373" s="218">
        <f>IF(N373="sníž. přenesená",J373,0)</f>
        <v>0</v>
      </c>
      <c r="BI373" s="218">
        <f>IF(N373="nulová",J373,0)</f>
        <v>0</v>
      </c>
      <c r="BJ373" s="18" t="s">
        <v>85</v>
      </c>
      <c r="BK373" s="218">
        <f>ROUND(I373*H373,2)</f>
        <v>0</v>
      </c>
      <c r="BL373" s="18" t="s">
        <v>165</v>
      </c>
      <c r="BM373" s="217" t="s">
        <v>954</v>
      </c>
    </row>
    <row r="374" s="2" customFormat="1">
      <c r="A374" s="39"/>
      <c r="B374" s="40"/>
      <c r="C374" s="41"/>
      <c r="D374" s="247" t="s">
        <v>167</v>
      </c>
      <c r="E374" s="41"/>
      <c r="F374" s="248" t="s">
        <v>542</v>
      </c>
      <c r="G374" s="41"/>
      <c r="H374" s="41"/>
      <c r="I374" s="221"/>
      <c r="J374" s="41"/>
      <c r="K374" s="41"/>
      <c r="L374" s="45"/>
      <c r="M374" s="222"/>
      <c r="N374" s="223"/>
      <c r="O374" s="85"/>
      <c r="P374" s="85"/>
      <c r="Q374" s="85"/>
      <c r="R374" s="85"/>
      <c r="S374" s="85"/>
      <c r="T374" s="86"/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T374" s="18" t="s">
        <v>167</v>
      </c>
      <c r="AU374" s="18" t="s">
        <v>87</v>
      </c>
    </row>
    <row r="375" s="13" customFormat="1">
      <c r="A375" s="13"/>
      <c r="B375" s="224"/>
      <c r="C375" s="225"/>
      <c r="D375" s="219" t="s">
        <v>135</v>
      </c>
      <c r="E375" s="226" t="s">
        <v>21</v>
      </c>
      <c r="F375" s="227" t="s">
        <v>914</v>
      </c>
      <c r="G375" s="225"/>
      <c r="H375" s="228">
        <v>5.5</v>
      </c>
      <c r="I375" s="229"/>
      <c r="J375" s="225"/>
      <c r="K375" s="225"/>
      <c r="L375" s="230"/>
      <c r="M375" s="231"/>
      <c r="N375" s="232"/>
      <c r="O375" s="232"/>
      <c r="P375" s="232"/>
      <c r="Q375" s="232"/>
      <c r="R375" s="232"/>
      <c r="S375" s="232"/>
      <c r="T375" s="23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34" t="s">
        <v>135</v>
      </c>
      <c r="AU375" s="234" t="s">
        <v>87</v>
      </c>
      <c r="AV375" s="13" t="s">
        <v>87</v>
      </c>
      <c r="AW375" s="13" t="s">
        <v>38</v>
      </c>
      <c r="AX375" s="13" t="s">
        <v>77</v>
      </c>
      <c r="AY375" s="234" t="s">
        <v>125</v>
      </c>
    </row>
    <row r="376" s="13" customFormat="1">
      <c r="A376" s="13"/>
      <c r="B376" s="224"/>
      <c r="C376" s="225"/>
      <c r="D376" s="219" t="s">
        <v>135</v>
      </c>
      <c r="E376" s="226" t="s">
        <v>21</v>
      </c>
      <c r="F376" s="227" t="s">
        <v>915</v>
      </c>
      <c r="G376" s="225"/>
      <c r="H376" s="228">
        <v>8.1999999999999993</v>
      </c>
      <c r="I376" s="229"/>
      <c r="J376" s="225"/>
      <c r="K376" s="225"/>
      <c r="L376" s="230"/>
      <c r="M376" s="231"/>
      <c r="N376" s="232"/>
      <c r="O376" s="232"/>
      <c r="P376" s="232"/>
      <c r="Q376" s="232"/>
      <c r="R376" s="232"/>
      <c r="S376" s="232"/>
      <c r="T376" s="23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34" t="s">
        <v>135</v>
      </c>
      <c r="AU376" s="234" t="s">
        <v>87</v>
      </c>
      <c r="AV376" s="13" t="s">
        <v>87</v>
      </c>
      <c r="AW376" s="13" t="s">
        <v>38</v>
      </c>
      <c r="AX376" s="13" t="s">
        <v>77</v>
      </c>
      <c r="AY376" s="234" t="s">
        <v>125</v>
      </c>
    </row>
    <row r="377" s="13" customFormat="1">
      <c r="A377" s="13"/>
      <c r="B377" s="224"/>
      <c r="C377" s="225"/>
      <c r="D377" s="219" t="s">
        <v>135</v>
      </c>
      <c r="E377" s="226" t="s">
        <v>21</v>
      </c>
      <c r="F377" s="227" t="s">
        <v>916</v>
      </c>
      <c r="G377" s="225"/>
      <c r="H377" s="228">
        <v>3</v>
      </c>
      <c r="I377" s="229"/>
      <c r="J377" s="225"/>
      <c r="K377" s="225"/>
      <c r="L377" s="230"/>
      <c r="M377" s="231"/>
      <c r="N377" s="232"/>
      <c r="O377" s="232"/>
      <c r="P377" s="232"/>
      <c r="Q377" s="232"/>
      <c r="R377" s="232"/>
      <c r="S377" s="232"/>
      <c r="T377" s="23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34" t="s">
        <v>135</v>
      </c>
      <c r="AU377" s="234" t="s">
        <v>87</v>
      </c>
      <c r="AV377" s="13" t="s">
        <v>87</v>
      </c>
      <c r="AW377" s="13" t="s">
        <v>38</v>
      </c>
      <c r="AX377" s="13" t="s">
        <v>77</v>
      </c>
      <c r="AY377" s="234" t="s">
        <v>125</v>
      </c>
    </row>
    <row r="378" s="13" customFormat="1">
      <c r="A378" s="13"/>
      <c r="B378" s="224"/>
      <c r="C378" s="225"/>
      <c r="D378" s="219" t="s">
        <v>135</v>
      </c>
      <c r="E378" s="226" t="s">
        <v>21</v>
      </c>
      <c r="F378" s="227" t="s">
        <v>917</v>
      </c>
      <c r="G378" s="225"/>
      <c r="H378" s="228">
        <v>3.1000000000000001</v>
      </c>
      <c r="I378" s="229"/>
      <c r="J378" s="225"/>
      <c r="K378" s="225"/>
      <c r="L378" s="230"/>
      <c r="M378" s="231"/>
      <c r="N378" s="232"/>
      <c r="O378" s="232"/>
      <c r="P378" s="232"/>
      <c r="Q378" s="232"/>
      <c r="R378" s="232"/>
      <c r="S378" s="232"/>
      <c r="T378" s="23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34" t="s">
        <v>135</v>
      </c>
      <c r="AU378" s="234" t="s">
        <v>87</v>
      </c>
      <c r="AV378" s="13" t="s">
        <v>87</v>
      </c>
      <c r="AW378" s="13" t="s">
        <v>38</v>
      </c>
      <c r="AX378" s="13" t="s">
        <v>77</v>
      </c>
      <c r="AY378" s="234" t="s">
        <v>125</v>
      </c>
    </row>
    <row r="379" s="13" customFormat="1">
      <c r="A379" s="13"/>
      <c r="B379" s="224"/>
      <c r="C379" s="225"/>
      <c r="D379" s="219" t="s">
        <v>135</v>
      </c>
      <c r="E379" s="226" t="s">
        <v>21</v>
      </c>
      <c r="F379" s="227" t="s">
        <v>918</v>
      </c>
      <c r="G379" s="225"/>
      <c r="H379" s="228">
        <v>12.6</v>
      </c>
      <c r="I379" s="229"/>
      <c r="J379" s="225"/>
      <c r="K379" s="225"/>
      <c r="L379" s="230"/>
      <c r="M379" s="231"/>
      <c r="N379" s="232"/>
      <c r="O379" s="232"/>
      <c r="P379" s="232"/>
      <c r="Q379" s="232"/>
      <c r="R379" s="232"/>
      <c r="S379" s="232"/>
      <c r="T379" s="23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34" t="s">
        <v>135</v>
      </c>
      <c r="AU379" s="234" t="s">
        <v>87</v>
      </c>
      <c r="AV379" s="13" t="s">
        <v>87</v>
      </c>
      <c r="AW379" s="13" t="s">
        <v>38</v>
      </c>
      <c r="AX379" s="13" t="s">
        <v>77</v>
      </c>
      <c r="AY379" s="234" t="s">
        <v>125</v>
      </c>
    </row>
    <row r="380" s="15" customFormat="1">
      <c r="A380" s="15"/>
      <c r="B380" s="260"/>
      <c r="C380" s="261"/>
      <c r="D380" s="219" t="s">
        <v>135</v>
      </c>
      <c r="E380" s="262" t="s">
        <v>21</v>
      </c>
      <c r="F380" s="263" t="s">
        <v>197</v>
      </c>
      <c r="G380" s="261"/>
      <c r="H380" s="264">
        <v>32.399999999999999</v>
      </c>
      <c r="I380" s="265"/>
      <c r="J380" s="261"/>
      <c r="K380" s="261"/>
      <c r="L380" s="266"/>
      <c r="M380" s="267"/>
      <c r="N380" s="268"/>
      <c r="O380" s="268"/>
      <c r="P380" s="268"/>
      <c r="Q380" s="268"/>
      <c r="R380" s="268"/>
      <c r="S380" s="268"/>
      <c r="T380" s="269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T380" s="270" t="s">
        <v>135</v>
      </c>
      <c r="AU380" s="270" t="s">
        <v>87</v>
      </c>
      <c r="AV380" s="15" t="s">
        <v>165</v>
      </c>
      <c r="AW380" s="15" t="s">
        <v>38</v>
      </c>
      <c r="AX380" s="15" t="s">
        <v>85</v>
      </c>
      <c r="AY380" s="270" t="s">
        <v>125</v>
      </c>
    </row>
    <row r="381" s="2" customFormat="1" ht="24.15" customHeight="1">
      <c r="A381" s="39"/>
      <c r="B381" s="40"/>
      <c r="C381" s="238" t="s">
        <v>487</v>
      </c>
      <c r="D381" s="238" t="s">
        <v>160</v>
      </c>
      <c r="E381" s="239" t="s">
        <v>544</v>
      </c>
      <c r="F381" s="240" t="s">
        <v>545</v>
      </c>
      <c r="G381" s="241" t="s">
        <v>290</v>
      </c>
      <c r="H381" s="242">
        <v>26</v>
      </c>
      <c r="I381" s="243"/>
      <c r="J381" s="244">
        <f>ROUND(I381*H381,2)</f>
        <v>0</v>
      </c>
      <c r="K381" s="240" t="s">
        <v>164</v>
      </c>
      <c r="L381" s="45"/>
      <c r="M381" s="245" t="s">
        <v>21</v>
      </c>
      <c r="N381" s="246" t="s">
        <v>48</v>
      </c>
      <c r="O381" s="85"/>
      <c r="P381" s="215">
        <f>O381*H381</f>
        <v>0</v>
      </c>
      <c r="Q381" s="215">
        <v>0.0023400000000000001</v>
      </c>
      <c r="R381" s="215">
        <f>Q381*H381</f>
        <v>0.060840000000000005</v>
      </c>
      <c r="S381" s="215">
        <v>0</v>
      </c>
      <c r="T381" s="216">
        <f>S381*H381</f>
        <v>0</v>
      </c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R381" s="217" t="s">
        <v>165</v>
      </c>
      <c r="AT381" s="217" t="s">
        <v>160</v>
      </c>
      <c r="AU381" s="217" t="s">
        <v>87</v>
      </c>
      <c r="AY381" s="18" t="s">
        <v>125</v>
      </c>
      <c r="BE381" s="218">
        <f>IF(N381="základní",J381,0)</f>
        <v>0</v>
      </c>
      <c r="BF381" s="218">
        <f>IF(N381="snížená",J381,0)</f>
        <v>0</v>
      </c>
      <c r="BG381" s="218">
        <f>IF(N381="zákl. přenesená",J381,0)</f>
        <v>0</v>
      </c>
      <c r="BH381" s="218">
        <f>IF(N381="sníž. přenesená",J381,0)</f>
        <v>0</v>
      </c>
      <c r="BI381" s="218">
        <f>IF(N381="nulová",J381,0)</f>
        <v>0</v>
      </c>
      <c r="BJ381" s="18" t="s">
        <v>85</v>
      </c>
      <c r="BK381" s="218">
        <f>ROUND(I381*H381,2)</f>
        <v>0</v>
      </c>
      <c r="BL381" s="18" t="s">
        <v>165</v>
      </c>
      <c r="BM381" s="217" t="s">
        <v>955</v>
      </c>
    </row>
    <row r="382" s="2" customFormat="1">
      <c r="A382" s="39"/>
      <c r="B382" s="40"/>
      <c r="C382" s="41"/>
      <c r="D382" s="247" t="s">
        <v>167</v>
      </c>
      <c r="E382" s="41"/>
      <c r="F382" s="248" t="s">
        <v>547</v>
      </c>
      <c r="G382" s="41"/>
      <c r="H382" s="41"/>
      <c r="I382" s="221"/>
      <c r="J382" s="41"/>
      <c r="K382" s="41"/>
      <c r="L382" s="45"/>
      <c r="M382" s="222"/>
      <c r="N382" s="223"/>
      <c r="O382" s="85"/>
      <c r="P382" s="85"/>
      <c r="Q382" s="85"/>
      <c r="R382" s="85"/>
      <c r="S382" s="85"/>
      <c r="T382" s="86"/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T382" s="18" t="s">
        <v>167</v>
      </c>
      <c r="AU382" s="18" t="s">
        <v>87</v>
      </c>
    </row>
    <row r="383" s="13" customFormat="1">
      <c r="A383" s="13"/>
      <c r="B383" s="224"/>
      <c r="C383" s="225"/>
      <c r="D383" s="219" t="s">
        <v>135</v>
      </c>
      <c r="E383" s="226" t="s">
        <v>21</v>
      </c>
      <c r="F383" s="227" t="s">
        <v>956</v>
      </c>
      <c r="G383" s="225"/>
      <c r="H383" s="228">
        <v>6.5</v>
      </c>
      <c r="I383" s="229"/>
      <c r="J383" s="225"/>
      <c r="K383" s="225"/>
      <c r="L383" s="230"/>
      <c r="M383" s="231"/>
      <c r="N383" s="232"/>
      <c r="O383" s="232"/>
      <c r="P383" s="232"/>
      <c r="Q383" s="232"/>
      <c r="R383" s="232"/>
      <c r="S383" s="232"/>
      <c r="T383" s="23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34" t="s">
        <v>135</v>
      </c>
      <c r="AU383" s="234" t="s">
        <v>87</v>
      </c>
      <c r="AV383" s="13" t="s">
        <v>87</v>
      </c>
      <c r="AW383" s="13" t="s">
        <v>38</v>
      </c>
      <c r="AX383" s="13" t="s">
        <v>77</v>
      </c>
      <c r="AY383" s="234" t="s">
        <v>125</v>
      </c>
    </row>
    <row r="384" s="13" customFormat="1">
      <c r="A384" s="13"/>
      <c r="B384" s="224"/>
      <c r="C384" s="225"/>
      <c r="D384" s="219" t="s">
        <v>135</v>
      </c>
      <c r="E384" s="226" t="s">
        <v>21</v>
      </c>
      <c r="F384" s="227" t="s">
        <v>957</v>
      </c>
      <c r="G384" s="225"/>
      <c r="H384" s="228">
        <v>6.5</v>
      </c>
      <c r="I384" s="229"/>
      <c r="J384" s="225"/>
      <c r="K384" s="225"/>
      <c r="L384" s="230"/>
      <c r="M384" s="231"/>
      <c r="N384" s="232"/>
      <c r="O384" s="232"/>
      <c r="P384" s="232"/>
      <c r="Q384" s="232"/>
      <c r="R384" s="232"/>
      <c r="S384" s="232"/>
      <c r="T384" s="23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34" t="s">
        <v>135</v>
      </c>
      <c r="AU384" s="234" t="s">
        <v>87</v>
      </c>
      <c r="AV384" s="13" t="s">
        <v>87</v>
      </c>
      <c r="AW384" s="13" t="s">
        <v>38</v>
      </c>
      <c r="AX384" s="13" t="s">
        <v>77</v>
      </c>
      <c r="AY384" s="234" t="s">
        <v>125</v>
      </c>
    </row>
    <row r="385" s="13" customFormat="1">
      <c r="A385" s="13"/>
      <c r="B385" s="224"/>
      <c r="C385" s="225"/>
      <c r="D385" s="219" t="s">
        <v>135</v>
      </c>
      <c r="E385" s="226" t="s">
        <v>21</v>
      </c>
      <c r="F385" s="227" t="s">
        <v>956</v>
      </c>
      <c r="G385" s="225"/>
      <c r="H385" s="228">
        <v>6.5</v>
      </c>
      <c r="I385" s="229"/>
      <c r="J385" s="225"/>
      <c r="K385" s="225"/>
      <c r="L385" s="230"/>
      <c r="M385" s="231"/>
      <c r="N385" s="232"/>
      <c r="O385" s="232"/>
      <c r="P385" s="232"/>
      <c r="Q385" s="232"/>
      <c r="R385" s="232"/>
      <c r="S385" s="232"/>
      <c r="T385" s="23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34" t="s">
        <v>135</v>
      </c>
      <c r="AU385" s="234" t="s">
        <v>87</v>
      </c>
      <c r="AV385" s="13" t="s">
        <v>87</v>
      </c>
      <c r="AW385" s="13" t="s">
        <v>38</v>
      </c>
      <c r="AX385" s="13" t="s">
        <v>77</v>
      </c>
      <c r="AY385" s="234" t="s">
        <v>125</v>
      </c>
    </row>
    <row r="386" s="13" customFormat="1">
      <c r="A386" s="13"/>
      <c r="B386" s="224"/>
      <c r="C386" s="225"/>
      <c r="D386" s="219" t="s">
        <v>135</v>
      </c>
      <c r="E386" s="226" t="s">
        <v>21</v>
      </c>
      <c r="F386" s="227" t="s">
        <v>958</v>
      </c>
      <c r="G386" s="225"/>
      <c r="H386" s="228">
        <v>6.5</v>
      </c>
      <c r="I386" s="229"/>
      <c r="J386" s="225"/>
      <c r="K386" s="225"/>
      <c r="L386" s="230"/>
      <c r="M386" s="231"/>
      <c r="N386" s="232"/>
      <c r="O386" s="232"/>
      <c r="P386" s="232"/>
      <c r="Q386" s="232"/>
      <c r="R386" s="232"/>
      <c r="S386" s="232"/>
      <c r="T386" s="23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34" t="s">
        <v>135</v>
      </c>
      <c r="AU386" s="234" t="s">
        <v>87</v>
      </c>
      <c r="AV386" s="13" t="s">
        <v>87</v>
      </c>
      <c r="AW386" s="13" t="s">
        <v>38</v>
      </c>
      <c r="AX386" s="13" t="s">
        <v>77</v>
      </c>
      <c r="AY386" s="234" t="s">
        <v>125</v>
      </c>
    </row>
    <row r="387" s="15" customFormat="1">
      <c r="A387" s="15"/>
      <c r="B387" s="260"/>
      <c r="C387" s="261"/>
      <c r="D387" s="219" t="s">
        <v>135</v>
      </c>
      <c r="E387" s="262" t="s">
        <v>21</v>
      </c>
      <c r="F387" s="263" t="s">
        <v>197</v>
      </c>
      <c r="G387" s="261"/>
      <c r="H387" s="264">
        <v>26</v>
      </c>
      <c r="I387" s="265"/>
      <c r="J387" s="261"/>
      <c r="K387" s="261"/>
      <c r="L387" s="266"/>
      <c r="M387" s="267"/>
      <c r="N387" s="268"/>
      <c r="O387" s="268"/>
      <c r="P387" s="268"/>
      <c r="Q387" s="268"/>
      <c r="R387" s="268"/>
      <c r="S387" s="268"/>
      <c r="T387" s="269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T387" s="270" t="s">
        <v>135</v>
      </c>
      <c r="AU387" s="270" t="s">
        <v>87</v>
      </c>
      <c r="AV387" s="15" t="s">
        <v>165</v>
      </c>
      <c r="AW387" s="15" t="s">
        <v>38</v>
      </c>
      <c r="AX387" s="15" t="s">
        <v>85</v>
      </c>
      <c r="AY387" s="270" t="s">
        <v>125</v>
      </c>
    </row>
    <row r="388" s="2" customFormat="1" ht="16.5" customHeight="1">
      <c r="A388" s="39"/>
      <c r="B388" s="40"/>
      <c r="C388" s="205" t="s">
        <v>491</v>
      </c>
      <c r="D388" s="205" t="s">
        <v>122</v>
      </c>
      <c r="E388" s="206" t="s">
        <v>554</v>
      </c>
      <c r="F388" s="207" t="s">
        <v>555</v>
      </c>
      <c r="G388" s="208" t="s">
        <v>130</v>
      </c>
      <c r="H388" s="209">
        <v>4</v>
      </c>
      <c r="I388" s="210"/>
      <c r="J388" s="211">
        <f>ROUND(I388*H388,2)</f>
        <v>0</v>
      </c>
      <c r="K388" s="207" t="s">
        <v>164</v>
      </c>
      <c r="L388" s="212"/>
      <c r="M388" s="213" t="s">
        <v>21</v>
      </c>
      <c r="N388" s="214" t="s">
        <v>48</v>
      </c>
      <c r="O388" s="85"/>
      <c r="P388" s="215">
        <f>O388*H388</f>
        <v>0</v>
      </c>
      <c r="Q388" s="215">
        <v>0.0064999999999999997</v>
      </c>
      <c r="R388" s="215">
        <f>Q388*H388</f>
        <v>0.025999999999999999</v>
      </c>
      <c r="S388" s="215">
        <v>0</v>
      </c>
      <c r="T388" s="216">
        <f>S388*H388</f>
        <v>0</v>
      </c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R388" s="217" t="s">
        <v>210</v>
      </c>
      <c r="AT388" s="217" t="s">
        <v>122</v>
      </c>
      <c r="AU388" s="217" t="s">
        <v>87</v>
      </c>
      <c r="AY388" s="18" t="s">
        <v>125</v>
      </c>
      <c r="BE388" s="218">
        <f>IF(N388="základní",J388,0)</f>
        <v>0</v>
      </c>
      <c r="BF388" s="218">
        <f>IF(N388="snížená",J388,0)</f>
        <v>0</v>
      </c>
      <c r="BG388" s="218">
        <f>IF(N388="zákl. přenesená",J388,0)</f>
        <v>0</v>
      </c>
      <c r="BH388" s="218">
        <f>IF(N388="sníž. přenesená",J388,0)</f>
        <v>0</v>
      </c>
      <c r="BI388" s="218">
        <f>IF(N388="nulová",J388,0)</f>
        <v>0</v>
      </c>
      <c r="BJ388" s="18" t="s">
        <v>85</v>
      </c>
      <c r="BK388" s="218">
        <f>ROUND(I388*H388,2)</f>
        <v>0</v>
      </c>
      <c r="BL388" s="18" t="s">
        <v>165</v>
      </c>
      <c r="BM388" s="217" t="s">
        <v>959</v>
      </c>
    </row>
    <row r="389" s="2" customFormat="1">
      <c r="A389" s="39"/>
      <c r="B389" s="40"/>
      <c r="C389" s="41"/>
      <c r="D389" s="219" t="s">
        <v>133</v>
      </c>
      <c r="E389" s="41"/>
      <c r="F389" s="220" t="s">
        <v>557</v>
      </c>
      <c r="G389" s="41"/>
      <c r="H389" s="41"/>
      <c r="I389" s="221"/>
      <c r="J389" s="41"/>
      <c r="K389" s="41"/>
      <c r="L389" s="45"/>
      <c r="M389" s="222"/>
      <c r="N389" s="223"/>
      <c r="O389" s="85"/>
      <c r="P389" s="85"/>
      <c r="Q389" s="85"/>
      <c r="R389" s="85"/>
      <c r="S389" s="85"/>
      <c r="T389" s="86"/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T389" s="18" t="s">
        <v>133</v>
      </c>
      <c r="AU389" s="18" t="s">
        <v>87</v>
      </c>
    </row>
    <row r="390" s="13" customFormat="1">
      <c r="A390" s="13"/>
      <c r="B390" s="224"/>
      <c r="C390" s="225"/>
      <c r="D390" s="219" t="s">
        <v>135</v>
      </c>
      <c r="E390" s="226" t="s">
        <v>21</v>
      </c>
      <c r="F390" s="227" t="s">
        <v>960</v>
      </c>
      <c r="G390" s="225"/>
      <c r="H390" s="228">
        <v>1</v>
      </c>
      <c r="I390" s="229"/>
      <c r="J390" s="225"/>
      <c r="K390" s="225"/>
      <c r="L390" s="230"/>
      <c r="M390" s="231"/>
      <c r="N390" s="232"/>
      <c r="O390" s="232"/>
      <c r="P390" s="232"/>
      <c r="Q390" s="232"/>
      <c r="R390" s="232"/>
      <c r="S390" s="232"/>
      <c r="T390" s="23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34" t="s">
        <v>135</v>
      </c>
      <c r="AU390" s="234" t="s">
        <v>87</v>
      </c>
      <c r="AV390" s="13" t="s">
        <v>87</v>
      </c>
      <c r="AW390" s="13" t="s">
        <v>38</v>
      </c>
      <c r="AX390" s="13" t="s">
        <v>77</v>
      </c>
      <c r="AY390" s="234" t="s">
        <v>125</v>
      </c>
    </row>
    <row r="391" s="13" customFormat="1">
      <c r="A391" s="13"/>
      <c r="B391" s="224"/>
      <c r="C391" s="225"/>
      <c r="D391" s="219" t="s">
        <v>135</v>
      </c>
      <c r="E391" s="226" t="s">
        <v>21</v>
      </c>
      <c r="F391" s="227" t="s">
        <v>961</v>
      </c>
      <c r="G391" s="225"/>
      <c r="H391" s="228">
        <v>1</v>
      </c>
      <c r="I391" s="229"/>
      <c r="J391" s="225"/>
      <c r="K391" s="225"/>
      <c r="L391" s="230"/>
      <c r="M391" s="231"/>
      <c r="N391" s="232"/>
      <c r="O391" s="232"/>
      <c r="P391" s="232"/>
      <c r="Q391" s="232"/>
      <c r="R391" s="232"/>
      <c r="S391" s="232"/>
      <c r="T391" s="23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34" t="s">
        <v>135</v>
      </c>
      <c r="AU391" s="234" t="s">
        <v>87</v>
      </c>
      <c r="AV391" s="13" t="s">
        <v>87</v>
      </c>
      <c r="AW391" s="13" t="s">
        <v>38</v>
      </c>
      <c r="AX391" s="13" t="s">
        <v>77</v>
      </c>
      <c r="AY391" s="234" t="s">
        <v>125</v>
      </c>
    </row>
    <row r="392" s="13" customFormat="1">
      <c r="A392" s="13"/>
      <c r="B392" s="224"/>
      <c r="C392" s="225"/>
      <c r="D392" s="219" t="s">
        <v>135</v>
      </c>
      <c r="E392" s="226" t="s">
        <v>21</v>
      </c>
      <c r="F392" s="227" t="s">
        <v>960</v>
      </c>
      <c r="G392" s="225"/>
      <c r="H392" s="228">
        <v>1</v>
      </c>
      <c r="I392" s="229"/>
      <c r="J392" s="225"/>
      <c r="K392" s="225"/>
      <c r="L392" s="230"/>
      <c r="M392" s="231"/>
      <c r="N392" s="232"/>
      <c r="O392" s="232"/>
      <c r="P392" s="232"/>
      <c r="Q392" s="232"/>
      <c r="R392" s="232"/>
      <c r="S392" s="232"/>
      <c r="T392" s="23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34" t="s">
        <v>135</v>
      </c>
      <c r="AU392" s="234" t="s">
        <v>87</v>
      </c>
      <c r="AV392" s="13" t="s">
        <v>87</v>
      </c>
      <c r="AW392" s="13" t="s">
        <v>38</v>
      </c>
      <c r="AX392" s="13" t="s">
        <v>77</v>
      </c>
      <c r="AY392" s="234" t="s">
        <v>125</v>
      </c>
    </row>
    <row r="393" s="13" customFormat="1">
      <c r="A393" s="13"/>
      <c r="B393" s="224"/>
      <c r="C393" s="225"/>
      <c r="D393" s="219" t="s">
        <v>135</v>
      </c>
      <c r="E393" s="226" t="s">
        <v>21</v>
      </c>
      <c r="F393" s="227" t="s">
        <v>962</v>
      </c>
      <c r="G393" s="225"/>
      <c r="H393" s="228">
        <v>1</v>
      </c>
      <c r="I393" s="229"/>
      <c r="J393" s="225"/>
      <c r="K393" s="225"/>
      <c r="L393" s="230"/>
      <c r="M393" s="231"/>
      <c r="N393" s="232"/>
      <c r="O393" s="232"/>
      <c r="P393" s="232"/>
      <c r="Q393" s="232"/>
      <c r="R393" s="232"/>
      <c r="S393" s="232"/>
      <c r="T393" s="23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34" t="s">
        <v>135</v>
      </c>
      <c r="AU393" s="234" t="s">
        <v>87</v>
      </c>
      <c r="AV393" s="13" t="s">
        <v>87</v>
      </c>
      <c r="AW393" s="13" t="s">
        <v>38</v>
      </c>
      <c r="AX393" s="13" t="s">
        <v>77</v>
      </c>
      <c r="AY393" s="234" t="s">
        <v>125</v>
      </c>
    </row>
    <row r="394" s="15" customFormat="1">
      <c r="A394" s="15"/>
      <c r="B394" s="260"/>
      <c r="C394" s="261"/>
      <c r="D394" s="219" t="s">
        <v>135</v>
      </c>
      <c r="E394" s="262" t="s">
        <v>21</v>
      </c>
      <c r="F394" s="263" t="s">
        <v>197</v>
      </c>
      <c r="G394" s="261"/>
      <c r="H394" s="264">
        <v>4</v>
      </c>
      <c r="I394" s="265"/>
      <c r="J394" s="261"/>
      <c r="K394" s="261"/>
      <c r="L394" s="266"/>
      <c r="M394" s="267"/>
      <c r="N394" s="268"/>
      <c r="O394" s="268"/>
      <c r="P394" s="268"/>
      <c r="Q394" s="268"/>
      <c r="R394" s="268"/>
      <c r="S394" s="268"/>
      <c r="T394" s="269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T394" s="270" t="s">
        <v>135</v>
      </c>
      <c r="AU394" s="270" t="s">
        <v>87</v>
      </c>
      <c r="AV394" s="15" t="s">
        <v>165</v>
      </c>
      <c r="AW394" s="15" t="s">
        <v>38</v>
      </c>
      <c r="AX394" s="15" t="s">
        <v>85</v>
      </c>
      <c r="AY394" s="270" t="s">
        <v>125</v>
      </c>
    </row>
    <row r="395" s="2" customFormat="1" ht="24.15" customHeight="1">
      <c r="A395" s="39"/>
      <c r="B395" s="40"/>
      <c r="C395" s="238" t="s">
        <v>498</v>
      </c>
      <c r="D395" s="238" t="s">
        <v>160</v>
      </c>
      <c r="E395" s="239" t="s">
        <v>577</v>
      </c>
      <c r="F395" s="240" t="s">
        <v>578</v>
      </c>
      <c r="G395" s="241" t="s">
        <v>130</v>
      </c>
      <c r="H395" s="242">
        <v>1</v>
      </c>
      <c r="I395" s="243"/>
      <c r="J395" s="244">
        <f>ROUND(I395*H395,2)</f>
        <v>0</v>
      </c>
      <c r="K395" s="240" t="s">
        <v>21</v>
      </c>
      <c r="L395" s="45"/>
      <c r="M395" s="245" t="s">
        <v>21</v>
      </c>
      <c r="N395" s="246" t="s">
        <v>48</v>
      </c>
      <c r="O395" s="85"/>
      <c r="P395" s="215">
        <f>O395*H395</f>
        <v>0</v>
      </c>
      <c r="Q395" s="215">
        <v>0.064509999999999998</v>
      </c>
      <c r="R395" s="215">
        <f>Q395*H395</f>
        <v>0.064509999999999998</v>
      </c>
      <c r="S395" s="215">
        <v>0</v>
      </c>
      <c r="T395" s="216">
        <f>S395*H395</f>
        <v>0</v>
      </c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R395" s="217" t="s">
        <v>165</v>
      </c>
      <c r="AT395" s="217" t="s">
        <v>160</v>
      </c>
      <c r="AU395" s="217" t="s">
        <v>87</v>
      </c>
      <c r="AY395" s="18" t="s">
        <v>125</v>
      </c>
      <c r="BE395" s="218">
        <f>IF(N395="základní",J395,0)</f>
        <v>0</v>
      </c>
      <c r="BF395" s="218">
        <f>IF(N395="snížená",J395,0)</f>
        <v>0</v>
      </c>
      <c r="BG395" s="218">
        <f>IF(N395="zákl. přenesená",J395,0)</f>
        <v>0</v>
      </c>
      <c r="BH395" s="218">
        <f>IF(N395="sníž. přenesená",J395,0)</f>
        <v>0</v>
      </c>
      <c r="BI395" s="218">
        <f>IF(N395="nulová",J395,0)</f>
        <v>0</v>
      </c>
      <c r="BJ395" s="18" t="s">
        <v>85</v>
      </c>
      <c r="BK395" s="218">
        <f>ROUND(I395*H395,2)</f>
        <v>0</v>
      </c>
      <c r="BL395" s="18" t="s">
        <v>165</v>
      </c>
      <c r="BM395" s="217" t="s">
        <v>963</v>
      </c>
    </row>
    <row r="396" s="13" customFormat="1">
      <c r="A396" s="13"/>
      <c r="B396" s="224"/>
      <c r="C396" s="225"/>
      <c r="D396" s="219" t="s">
        <v>135</v>
      </c>
      <c r="E396" s="226" t="s">
        <v>21</v>
      </c>
      <c r="F396" s="227" t="s">
        <v>948</v>
      </c>
      <c r="G396" s="225"/>
      <c r="H396" s="228">
        <v>1</v>
      </c>
      <c r="I396" s="229"/>
      <c r="J396" s="225"/>
      <c r="K396" s="225"/>
      <c r="L396" s="230"/>
      <c r="M396" s="231"/>
      <c r="N396" s="232"/>
      <c r="O396" s="232"/>
      <c r="P396" s="232"/>
      <c r="Q396" s="232"/>
      <c r="R396" s="232"/>
      <c r="S396" s="232"/>
      <c r="T396" s="23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34" t="s">
        <v>135</v>
      </c>
      <c r="AU396" s="234" t="s">
        <v>87</v>
      </c>
      <c r="AV396" s="13" t="s">
        <v>87</v>
      </c>
      <c r="AW396" s="13" t="s">
        <v>38</v>
      </c>
      <c r="AX396" s="13" t="s">
        <v>85</v>
      </c>
      <c r="AY396" s="234" t="s">
        <v>125</v>
      </c>
    </row>
    <row r="397" s="2" customFormat="1" ht="24.15" customHeight="1">
      <c r="A397" s="39"/>
      <c r="B397" s="40"/>
      <c r="C397" s="238" t="s">
        <v>502</v>
      </c>
      <c r="D397" s="238" t="s">
        <v>160</v>
      </c>
      <c r="E397" s="239" t="s">
        <v>573</v>
      </c>
      <c r="F397" s="240" t="s">
        <v>574</v>
      </c>
      <c r="G397" s="241" t="s">
        <v>130</v>
      </c>
      <c r="H397" s="242">
        <v>2</v>
      </c>
      <c r="I397" s="243"/>
      <c r="J397" s="244">
        <f>ROUND(I397*H397,2)</f>
        <v>0</v>
      </c>
      <c r="K397" s="240" t="s">
        <v>21</v>
      </c>
      <c r="L397" s="45"/>
      <c r="M397" s="245" t="s">
        <v>21</v>
      </c>
      <c r="N397" s="246" t="s">
        <v>48</v>
      </c>
      <c r="O397" s="85"/>
      <c r="P397" s="215">
        <f>O397*H397</f>
        <v>0</v>
      </c>
      <c r="Q397" s="215">
        <v>0.086120000000000002</v>
      </c>
      <c r="R397" s="215">
        <f>Q397*H397</f>
        <v>0.17224</v>
      </c>
      <c r="S397" s="215">
        <v>0</v>
      </c>
      <c r="T397" s="216">
        <f>S397*H397</f>
        <v>0</v>
      </c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R397" s="217" t="s">
        <v>165</v>
      </c>
      <c r="AT397" s="217" t="s">
        <v>160</v>
      </c>
      <c r="AU397" s="217" t="s">
        <v>87</v>
      </c>
      <c r="AY397" s="18" t="s">
        <v>125</v>
      </c>
      <c r="BE397" s="218">
        <f>IF(N397="základní",J397,0)</f>
        <v>0</v>
      </c>
      <c r="BF397" s="218">
        <f>IF(N397="snížená",J397,0)</f>
        <v>0</v>
      </c>
      <c r="BG397" s="218">
        <f>IF(N397="zákl. přenesená",J397,0)</f>
        <v>0</v>
      </c>
      <c r="BH397" s="218">
        <f>IF(N397="sníž. přenesená",J397,0)</f>
        <v>0</v>
      </c>
      <c r="BI397" s="218">
        <f>IF(N397="nulová",J397,0)</f>
        <v>0</v>
      </c>
      <c r="BJ397" s="18" t="s">
        <v>85</v>
      </c>
      <c r="BK397" s="218">
        <f>ROUND(I397*H397,2)</f>
        <v>0</v>
      </c>
      <c r="BL397" s="18" t="s">
        <v>165</v>
      </c>
      <c r="BM397" s="217" t="s">
        <v>964</v>
      </c>
    </row>
    <row r="398" s="13" customFormat="1">
      <c r="A398" s="13"/>
      <c r="B398" s="224"/>
      <c r="C398" s="225"/>
      <c r="D398" s="219" t="s">
        <v>135</v>
      </c>
      <c r="E398" s="226" t="s">
        <v>21</v>
      </c>
      <c r="F398" s="227" t="s">
        <v>946</v>
      </c>
      <c r="G398" s="225"/>
      <c r="H398" s="228">
        <v>1</v>
      </c>
      <c r="I398" s="229"/>
      <c r="J398" s="225"/>
      <c r="K398" s="225"/>
      <c r="L398" s="230"/>
      <c r="M398" s="231"/>
      <c r="N398" s="232"/>
      <c r="O398" s="232"/>
      <c r="P398" s="232"/>
      <c r="Q398" s="232"/>
      <c r="R398" s="232"/>
      <c r="S398" s="232"/>
      <c r="T398" s="23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34" t="s">
        <v>135</v>
      </c>
      <c r="AU398" s="234" t="s">
        <v>87</v>
      </c>
      <c r="AV398" s="13" t="s">
        <v>87</v>
      </c>
      <c r="AW398" s="13" t="s">
        <v>38</v>
      </c>
      <c r="AX398" s="13" t="s">
        <v>77</v>
      </c>
      <c r="AY398" s="234" t="s">
        <v>125</v>
      </c>
    </row>
    <row r="399" s="13" customFormat="1">
      <c r="A399" s="13"/>
      <c r="B399" s="224"/>
      <c r="C399" s="225"/>
      <c r="D399" s="219" t="s">
        <v>135</v>
      </c>
      <c r="E399" s="226" t="s">
        <v>21</v>
      </c>
      <c r="F399" s="227" t="s">
        <v>947</v>
      </c>
      <c r="G399" s="225"/>
      <c r="H399" s="228">
        <v>1</v>
      </c>
      <c r="I399" s="229"/>
      <c r="J399" s="225"/>
      <c r="K399" s="225"/>
      <c r="L399" s="230"/>
      <c r="M399" s="231"/>
      <c r="N399" s="232"/>
      <c r="O399" s="232"/>
      <c r="P399" s="232"/>
      <c r="Q399" s="232"/>
      <c r="R399" s="232"/>
      <c r="S399" s="232"/>
      <c r="T399" s="23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34" t="s">
        <v>135</v>
      </c>
      <c r="AU399" s="234" t="s">
        <v>87</v>
      </c>
      <c r="AV399" s="13" t="s">
        <v>87</v>
      </c>
      <c r="AW399" s="13" t="s">
        <v>38</v>
      </c>
      <c r="AX399" s="13" t="s">
        <v>77</v>
      </c>
      <c r="AY399" s="234" t="s">
        <v>125</v>
      </c>
    </row>
    <row r="400" s="15" customFormat="1">
      <c r="A400" s="15"/>
      <c r="B400" s="260"/>
      <c r="C400" s="261"/>
      <c r="D400" s="219" t="s">
        <v>135</v>
      </c>
      <c r="E400" s="262" t="s">
        <v>21</v>
      </c>
      <c r="F400" s="263" t="s">
        <v>197</v>
      </c>
      <c r="G400" s="261"/>
      <c r="H400" s="264">
        <v>2</v>
      </c>
      <c r="I400" s="265"/>
      <c r="J400" s="261"/>
      <c r="K400" s="261"/>
      <c r="L400" s="266"/>
      <c r="M400" s="267"/>
      <c r="N400" s="268"/>
      <c r="O400" s="268"/>
      <c r="P400" s="268"/>
      <c r="Q400" s="268"/>
      <c r="R400" s="268"/>
      <c r="S400" s="268"/>
      <c r="T400" s="269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T400" s="270" t="s">
        <v>135</v>
      </c>
      <c r="AU400" s="270" t="s">
        <v>87</v>
      </c>
      <c r="AV400" s="15" t="s">
        <v>165</v>
      </c>
      <c r="AW400" s="15" t="s">
        <v>38</v>
      </c>
      <c r="AX400" s="15" t="s">
        <v>85</v>
      </c>
      <c r="AY400" s="270" t="s">
        <v>125</v>
      </c>
    </row>
    <row r="401" s="2" customFormat="1" ht="24.15" customHeight="1">
      <c r="A401" s="39"/>
      <c r="B401" s="40"/>
      <c r="C401" s="238" t="s">
        <v>507</v>
      </c>
      <c r="D401" s="238" t="s">
        <v>160</v>
      </c>
      <c r="E401" s="239" t="s">
        <v>564</v>
      </c>
      <c r="F401" s="240" t="s">
        <v>565</v>
      </c>
      <c r="G401" s="241" t="s">
        <v>130</v>
      </c>
      <c r="H401" s="242">
        <v>4</v>
      </c>
      <c r="I401" s="243"/>
      <c r="J401" s="244">
        <f>ROUND(I401*H401,2)</f>
        <v>0</v>
      </c>
      <c r="K401" s="240" t="s">
        <v>21</v>
      </c>
      <c r="L401" s="45"/>
      <c r="M401" s="245" t="s">
        <v>21</v>
      </c>
      <c r="N401" s="246" t="s">
        <v>48</v>
      </c>
      <c r="O401" s="85"/>
      <c r="P401" s="215">
        <f>O401*H401</f>
        <v>0</v>
      </c>
      <c r="Q401" s="215">
        <v>0.054140000000000001</v>
      </c>
      <c r="R401" s="215">
        <f>Q401*H401</f>
        <v>0.21656</v>
      </c>
      <c r="S401" s="215">
        <v>0</v>
      </c>
      <c r="T401" s="216">
        <f>S401*H401</f>
        <v>0</v>
      </c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R401" s="217" t="s">
        <v>165</v>
      </c>
      <c r="AT401" s="217" t="s">
        <v>160</v>
      </c>
      <c r="AU401" s="217" t="s">
        <v>87</v>
      </c>
      <c r="AY401" s="18" t="s">
        <v>125</v>
      </c>
      <c r="BE401" s="218">
        <f>IF(N401="základní",J401,0)</f>
        <v>0</v>
      </c>
      <c r="BF401" s="218">
        <f>IF(N401="snížená",J401,0)</f>
        <v>0</v>
      </c>
      <c r="BG401" s="218">
        <f>IF(N401="zákl. přenesená",J401,0)</f>
        <v>0</v>
      </c>
      <c r="BH401" s="218">
        <f>IF(N401="sníž. přenesená",J401,0)</f>
        <v>0</v>
      </c>
      <c r="BI401" s="218">
        <f>IF(N401="nulová",J401,0)</f>
        <v>0</v>
      </c>
      <c r="BJ401" s="18" t="s">
        <v>85</v>
      </c>
      <c r="BK401" s="218">
        <f>ROUND(I401*H401,2)</f>
        <v>0</v>
      </c>
      <c r="BL401" s="18" t="s">
        <v>165</v>
      </c>
      <c r="BM401" s="217" t="s">
        <v>965</v>
      </c>
    </row>
    <row r="402" s="13" customFormat="1">
      <c r="A402" s="13"/>
      <c r="B402" s="224"/>
      <c r="C402" s="225"/>
      <c r="D402" s="219" t="s">
        <v>135</v>
      </c>
      <c r="E402" s="226" t="s">
        <v>21</v>
      </c>
      <c r="F402" s="227" t="s">
        <v>966</v>
      </c>
      <c r="G402" s="225"/>
      <c r="H402" s="228">
        <v>1</v>
      </c>
      <c r="I402" s="229"/>
      <c r="J402" s="225"/>
      <c r="K402" s="225"/>
      <c r="L402" s="230"/>
      <c r="M402" s="231"/>
      <c r="N402" s="232"/>
      <c r="O402" s="232"/>
      <c r="P402" s="232"/>
      <c r="Q402" s="232"/>
      <c r="R402" s="232"/>
      <c r="S402" s="232"/>
      <c r="T402" s="23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34" t="s">
        <v>135</v>
      </c>
      <c r="AU402" s="234" t="s">
        <v>87</v>
      </c>
      <c r="AV402" s="13" t="s">
        <v>87</v>
      </c>
      <c r="AW402" s="13" t="s">
        <v>38</v>
      </c>
      <c r="AX402" s="13" t="s">
        <v>77</v>
      </c>
      <c r="AY402" s="234" t="s">
        <v>125</v>
      </c>
    </row>
    <row r="403" s="13" customFormat="1">
      <c r="A403" s="13"/>
      <c r="B403" s="224"/>
      <c r="C403" s="225"/>
      <c r="D403" s="219" t="s">
        <v>135</v>
      </c>
      <c r="E403" s="226" t="s">
        <v>21</v>
      </c>
      <c r="F403" s="227" t="s">
        <v>967</v>
      </c>
      <c r="G403" s="225"/>
      <c r="H403" s="228">
        <v>1</v>
      </c>
      <c r="I403" s="229"/>
      <c r="J403" s="225"/>
      <c r="K403" s="225"/>
      <c r="L403" s="230"/>
      <c r="M403" s="231"/>
      <c r="N403" s="232"/>
      <c r="O403" s="232"/>
      <c r="P403" s="232"/>
      <c r="Q403" s="232"/>
      <c r="R403" s="232"/>
      <c r="S403" s="232"/>
      <c r="T403" s="23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34" t="s">
        <v>135</v>
      </c>
      <c r="AU403" s="234" t="s">
        <v>87</v>
      </c>
      <c r="AV403" s="13" t="s">
        <v>87</v>
      </c>
      <c r="AW403" s="13" t="s">
        <v>38</v>
      </c>
      <c r="AX403" s="13" t="s">
        <v>77</v>
      </c>
      <c r="AY403" s="234" t="s">
        <v>125</v>
      </c>
    </row>
    <row r="404" s="13" customFormat="1">
      <c r="A404" s="13"/>
      <c r="B404" s="224"/>
      <c r="C404" s="225"/>
      <c r="D404" s="219" t="s">
        <v>135</v>
      </c>
      <c r="E404" s="226" t="s">
        <v>21</v>
      </c>
      <c r="F404" s="227" t="s">
        <v>966</v>
      </c>
      <c r="G404" s="225"/>
      <c r="H404" s="228">
        <v>1</v>
      </c>
      <c r="I404" s="229"/>
      <c r="J404" s="225"/>
      <c r="K404" s="225"/>
      <c r="L404" s="230"/>
      <c r="M404" s="231"/>
      <c r="N404" s="232"/>
      <c r="O404" s="232"/>
      <c r="P404" s="232"/>
      <c r="Q404" s="232"/>
      <c r="R404" s="232"/>
      <c r="S404" s="232"/>
      <c r="T404" s="23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34" t="s">
        <v>135</v>
      </c>
      <c r="AU404" s="234" t="s">
        <v>87</v>
      </c>
      <c r="AV404" s="13" t="s">
        <v>87</v>
      </c>
      <c r="AW404" s="13" t="s">
        <v>38</v>
      </c>
      <c r="AX404" s="13" t="s">
        <v>77</v>
      </c>
      <c r="AY404" s="234" t="s">
        <v>125</v>
      </c>
    </row>
    <row r="405" s="13" customFormat="1">
      <c r="A405" s="13"/>
      <c r="B405" s="224"/>
      <c r="C405" s="225"/>
      <c r="D405" s="219" t="s">
        <v>135</v>
      </c>
      <c r="E405" s="226" t="s">
        <v>21</v>
      </c>
      <c r="F405" s="227" t="s">
        <v>968</v>
      </c>
      <c r="G405" s="225"/>
      <c r="H405" s="228">
        <v>1</v>
      </c>
      <c r="I405" s="229"/>
      <c r="J405" s="225"/>
      <c r="K405" s="225"/>
      <c r="L405" s="230"/>
      <c r="M405" s="231"/>
      <c r="N405" s="232"/>
      <c r="O405" s="232"/>
      <c r="P405" s="232"/>
      <c r="Q405" s="232"/>
      <c r="R405" s="232"/>
      <c r="S405" s="232"/>
      <c r="T405" s="23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34" t="s">
        <v>135</v>
      </c>
      <c r="AU405" s="234" t="s">
        <v>87</v>
      </c>
      <c r="AV405" s="13" t="s">
        <v>87</v>
      </c>
      <c r="AW405" s="13" t="s">
        <v>38</v>
      </c>
      <c r="AX405" s="13" t="s">
        <v>77</v>
      </c>
      <c r="AY405" s="234" t="s">
        <v>125</v>
      </c>
    </row>
    <row r="406" s="15" customFormat="1">
      <c r="A406" s="15"/>
      <c r="B406" s="260"/>
      <c r="C406" s="261"/>
      <c r="D406" s="219" t="s">
        <v>135</v>
      </c>
      <c r="E406" s="262" t="s">
        <v>21</v>
      </c>
      <c r="F406" s="263" t="s">
        <v>197</v>
      </c>
      <c r="G406" s="261"/>
      <c r="H406" s="264">
        <v>4</v>
      </c>
      <c r="I406" s="265"/>
      <c r="J406" s="261"/>
      <c r="K406" s="261"/>
      <c r="L406" s="266"/>
      <c r="M406" s="267"/>
      <c r="N406" s="268"/>
      <c r="O406" s="268"/>
      <c r="P406" s="268"/>
      <c r="Q406" s="268"/>
      <c r="R406" s="268"/>
      <c r="S406" s="268"/>
      <c r="T406" s="269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T406" s="270" t="s">
        <v>135</v>
      </c>
      <c r="AU406" s="270" t="s">
        <v>87</v>
      </c>
      <c r="AV406" s="15" t="s">
        <v>165</v>
      </c>
      <c r="AW406" s="15" t="s">
        <v>38</v>
      </c>
      <c r="AX406" s="15" t="s">
        <v>85</v>
      </c>
      <c r="AY406" s="270" t="s">
        <v>125</v>
      </c>
    </row>
    <row r="407" s="2" customFormat="1" ht="24.15" customHeight="1">
      <c r="A407" s="39"/>
      <c r="B407" s="40"/>
      <c r="C407" s="238" t="s">
        <v>511</v>
      </c>
      <c r="D407" s="238" t="s">
        <v>160</v>
      </c>
      <c r="E407" s="239" t="s">
        <v>585</v>
      </c>
      <c r="F407" s="240" t="s">
        <v>586</v>
      </c>
      <c r="G407" s="241" t="s">
        <v>130</v>
      </c>
      <c r="H407" s="242">
        <v>1</v>
      </c>
      <c r="I407" s="243"/>
      <c r="J407" s="244">
        <f>ROUND(I407*H407,2)</f>
        <v>0</v>
      </c>
      <c r="K407" s="240" t="s">
        <v>21</v>
      </c>
      <c r="L407" s="45"/>
      <c r="M407" s="245" t="s">
        <v>21</v>
      </c>
      <c r="N407" s="246" t="s">
        <v>48</v>
      </c>
      <c r="O407" s="85"/>
      <c r="P407" s="215">
        <f>O407*H407</f>
        <v>0</v>
      </c>
      <c r="Q407" s="215">
        <v>0.084150000000000003</v>
      </c>
      <c r="R407" s="215">
        <f>Q407*H407</f>
        <v>0.084150000000000003</v>
      </c>
      <c r="S407" s="215">
        <v>0</v>
      </c>
      <c r="T407" s="216">
        <f>S407*H407</f>
        <v>0</v>
      </c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R407" s="217" t="s">
        <v>165</v>
      </c>
      <c r="AT407" s="217" t="s">
        <v>160</v>
      </c>
      <c r="AU407" s="217" t="s">
        <v>87</v>
      </c>
      <c r="AY407" s="18" t="s">
        <v>125</v>
      </c>
      <c r="BE407" s="218">
        <f>IF(N407="základní",J407,0)</f>
        <v>0</v>
      </c>
      <c r="BF407" s="218">
        <f>IF(N407="snížená",J407,0)</f>
        <v>0</v>
      </c>
      <c r="BG407" s="218">
        <f>IF(N407="zákl. přenesená",J407,0)</f>
        <v>0</v>
      </c>
      <c r="BH407" s="218">
        <f>IF(N407="sníž. přenesená",J407,0)</f>
        <v>0</v>
      </c>
      <c r="BI407" s="218">
        <f>IF(N407="nulová",J407,0)</f>
        <v>0</v>
      </c>
      <c r="BJ407" s="18" t="s">
        <v>85</v>
      </c>
      <c r="BK407" s="218">
        <f>ROUND(I407*H407,2)</f>
        <v>0</v>
      </c>
      <c r="BL407" s="18" t="s">
        <v>165</v>
      </c>
      <c r="BM407" s="217" t="s">
        <v>969</v>
      </c>
    </row>
    <row r="408" s="13" customFormat="1">
      <c r="A408" s="13"/>
      <c r="B408" s="224"/>
      <c r="C408" s="225"/>
      <c r="D408" s="219" t="s">
        <v>135</v>
      </c>
      <c r="E408" s="226" t="s">
        <v>21</v>
      </c>
      <c r="F408" s="227" t="s">
        <v>946</v>
      </c>
      <c r="G408" s="225"/>
      <c r="H408" s="228">
        <v>1</v>
      </c>
      <c r="I408" s="229"/>
      <c r="J408" s="225"/>
      <c r="K408" s="225"/>
      <c r="L408" s="230"/>
      <c r="M408" s="231"/>
      <c r="N408" s="232"/>
      <c r="O408" s="232"/>
      <c r="P408" s="232"/>
      <c r="Q408" s="232"/>
      <c r="R408" s="232"/>
      <c r="S408" s="232"/>
      <c r="T408" s="23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34" t="s">
        <v>135</v>
      </c>
      <c r="AU408" s="234" t="s">
        <v>87</v>
      </c>
      <c r="AV408" s="13" t="s">
        <v>87</v>
      </c>
      <c r="AW408" s="13" t="s">
        <v>38</v>
      </c>
      <c r="AX408" s="13" t="s">
        <v>85</v>
      </c>
      <c r="AY408" s="234" t="s">
        <v>125</v>
      </c>
    </row>
    <row r="409" s="12" customFormat="1" ht="22.8" customHeight="1">
      <c r="A409" s="12"/>
      <c r="B409" s="189"/>
      <c r="C409" s="190"/>
      <c r="D409" s="191" t="s">
        <v>76</v>
      </c>
      <c r="E409" s="203" t="s">
        <v>217</v>
      </c>
      <c r="F409" s="203" t="s">
        <v>588</v>
      </c>
      <c r="G409" s="190"/>
      <c r="H409" s="190"/>
      <c r="I409" s="193"/>
      <c r="J409" s="204">
        <f>BK409</f>
        <v>0</v>
      </c>
      <c r="K409" s="190"/>
      <c r="L409" s="195"/>
      <c r="M409" s="196"/>
      <c r="N409" s="197"/>
      <c r="O409" s="197"/>
      <c r="P409" s="198">
        <f>SUM(P410:P447)</f>
        <v>0</v>
      </c>
      <c r="Q409" s="197"/>
      <c r="R409" s="198">
        <f>SUM(R410:R447)</f>
        <v>6.1531235999999998</v>
      </c>
      <c r="S409" s="197"/>
      <c r="T409" s="199">
        <f>SUM(T410:T447)</f>
        <v>0</v>
      </c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R409" s="200" t="s">
        <v>85</v>
      </c>
      <c r="AT409" s="201" t="s">
        <v>76</v>
      </c>
      <c r="AU409" s="201" t="s">
        <v>85</v>
      </c>
      <c r="AY409" s="200" t="s">
        <v>125</v>
      </c>
      <c r="BK409" s="202">
        <f>SUM(BK410:BK447)</f>
        <v>0</v>
      </c>
    </row>
    <row r="410" s="2" customFormat="1" ht="24.15" customHeight="1">
      <c r="A410" s="39"/>
      <c r="B410" s="40"/>
      <c r="C410" s="238" t="s">
        <v>519</v>
      </c>
      <c r="D410" s="238" t="s">
        <v>160</v>
      </c>
      <c r="E410" s="239" t="s">
        <v>600</v>
      </c>
      <c r="F410" s="240" t="s">
        <v>601</v>
      </c>
      <c r="G410" s="241" t="s">
        <v>429</v>
      </c>
      <c r="H410" s="242">
        <v>31.399999999999999</v>
      </c>
      <c r="I410" s="243"/>
      <c r="J410" s="244">
        <f>ROUND(I410*H410,2)</f>
        <v>0</v>
      </c>
      <c r="K410" s="240" t="s">
        <v>164</v>
      </c>
      <c r="L410" s="45"/>
      <c r="M410" s="245" t="s">
        <v>21</v>
      </c>
      <c r="N410" s="246" t="s">
        <v>48</v>
      </c>
      <c r="O410" s="85"/>
      <c r="P410" s="215">
        <f>O410*H410</f>
        <v>0</v>
      </c>
      <c r="Q410" s="215">
        <v>0.15540000000000001</v>
      </c>
      <c r="R410" s="215">
        <f>Q410*H410</f>
        <v>4.8795599999999997</v>
      </c>
      <c r="S410" s="215">
        <v>0</v>
      </c>
      <c r="T410" s="216">
        <f>S410*H410</f>
        <v>0</v>
      </c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R410" s="217" t="s">
        <v>165</v>
      </c>
      <c r="AT410" s="217" t="s">
        <v>160</v>
      </c>
      <c r="AU410" s="217" t="s">
        <v>87</v>
      </c>
      <c r="AY410" s="18" t="s">
        <v>125</v>
      </c>
      <c r="BE410" s="218">
        <f>IF(N410="základní",J410,0)</f>
        <v>0</v>
      </c>
      <c r="BF410" s="218">
        <f>IF(N410="snížená",J410,0)</f>
        <v>0</v>
      </c>
      <c r="BG410" s="218">
        <f>IF(N410="zákl. přenesená",J410,0)</f>
        <v>0</v>
      </c>
      <c r="BH410" s="218">
        <f>IF(N410="sníž. přenesená",J410,0)</f>
        <v>0</v>
      </c>
      <c r="BI410" s="218">
        <f>IF(N410="nulová",J410,0)</f>
        <v>0</v>
      </c>
      <c r="BJ410" s="18" t="s">
        <v>85</v>
      </c>
      <c r="BK410" s="218">
        <f>ROUND(I410*H410,2)</f>
        <v>0</v>
      </c>
      <c r="BL410" s="18" t="s">
        <v>165</v>
      </c>
      <c r="BM410" s="217" t="s">
        <v>970</v>
      </c>
    </row>
    <row r="411" s="2" customFormat="1">
      <c r="A411" s="39"/>
      <c r="B411" s="40"/>
      <c r="C411" s="41"/>
      <c r="D411" s="247" t="s">
        <v>167</v>
      </c>
      <c r="E411" s="41"/>
      <c r="F411" s="248" t="s">
        <v>603</v>
      </c>
      <c r="G411" s="41"/>
      <c r="H411" s="41"/>
      <c r="I411" s="221"/>
      <c r="J411" s="41"/>
      <c r="K411" s="41"/>
      <c r="L411" s="45"/>
      <c r="M411" s="222"/>
      <c r="N411" s="223"/>
      <c r="O411" s="85"/>
      <c r="P411" s="85"/>
      <c r="Q411" s="85"/>
      <c r="R411" s="85"/>
      <c r="S411" s="85"/>
      <c r="T411" s="86"/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T411" s="18" t="s">
        <v>167</v>
      </c>
      <c r="AU411" s="18" t="s">
        <v>87</v>
      </c>
    </row>
    <row r="412" s="2" customFormat="1">
      <c r="A412" s="39"/>
      <c r="B412" s="40"/>
      <c r="C412" s="41"/>
      <c r="D412" s="219" t="s">
        <v>133</v>
      </c>
      <c r="E412" s="41"/>
      <c r="F412" s="220" t="s">
        <v>604</v>
      </c>
      <c r="G412" s="41"/>
      <c r="H412" s="41"/>
      <c r="I412" s="221"/>
      <c r="J412" s="41"/>
      <c r="K412" s="41"/>
      <c r="L412" s="45"/>
      <c r="M412" s="222"/>
      <c r="N412" s="223"/>
      <c r="O412" s="85"/>
      <c r="P412" s="85"/>
      <c r="Q412" s="85"/>
      <c r="R412" s="85"/>
      <c r="S412" s="85"/>
      <c r="T412" s="86"/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T412" s="18" t="s">
        <v>133</v>
      </c>
      <c r="AU412" s="18" t="s">
        <v>87</v>
      </c>
    </row>
    <row r="413" s="13" customFormat="1">
      <c r="A413" s="13"/>
      <c r="B413" s="224"/>
      <c r="C413" s="225"/>
      <c r="D413" s="219" t="s">
        <v>135</v>
      </c>
      <c r="E413" s="226" t="s">
        <v>21</v>
      </c>
      <c r="F413" s="227" t="s">
        <v>971</v>
      </c>
      <c r="G413" s="225"/>
      <c r="H413" s="228">
        <v>16.800000000000001</v>
      </c>
      <c r="I413" s="229"/>
      <c r="J413" s="225"/>
      <c r="K413" s="225"/>
      <c r="L413" s="230"/>
      <c r="M413" s="231"/>
      <c r="N413" s="232"/>
      <c r="O413" s="232"/>
      <c r="P413" s="232"/>
      <c r="Q413" s="232"/>
      <c r="R413" s="232"/>
      <c r="S413" s="232"/>
      <c r="T413" s="23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34" t="s">
        <v>135</v>
      </c>
      <c r="AU413" s="234" t="s">
        <v>87</v>
      </c>
      <c r="AV413" s="13" t="s">
        <v>87</v>
      </c>
      <c r="AW413" s="13" t="s">
        <v>38</v>
      </c>
      <c r="AX413" s="13" t="s">
        <v>77</v>
      </c>
      <c r="AY413" s="234" t="s">
        <v>125</v>
      </c>
    </row>
    <row r="414" s="13" customFormat="1">
      <c r="A414" s="13"/>
      <c r="B414" s="224"/>
      <c r="C414" s="225"/>
      <c r="D414" s="219" t="s">
        <v>135</v>
      </c>
      <c r="E414" s="226" t="s">
        <v>21</v>
      </c>
      <c r="F414" s="227" t="s">
        <v>972</v>
      </c>
      <c r="G414" s="225"/>
      <c r="H414" s="228">
        <v>2.1000000000000001</v>
      </c>
      <c r="I414" s="229"/>
      <c r="J414" s="225"/>
      <c r="K414" s="225"/>
      <c r="L414" s="230"/>
      <c r="M414" s="231"/>
      <c r="N414" s="232"/>
      <c r="O414" s="232"/>
      <c r="P414" s="232"/>
      <c r="Q414" s="232"/>
      <c r="R414" s="232"/>
      <c r="S414" s="232"/>
      <c r="T414" s="23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34" t="s">
        <v>135</v>
      </c>
      <c r="AU414" s="234" t="s">
        <v>87</v>
      </c>
      <c r="AV414" s="13" t="s">
        <v>87</v>
      </c>
      <c r="AW414" s="13" t="s">
        <v>38</v>
      </c>
      <c r="AX414" s="13" t="s">
        <v>77</v>
      </c>
      <c r="AY414" s="234" t="s">
        <v>125</v>
      </c>
    </row>
    <row r="415" s="13" customFormat="1">
      <c r="A415" s="13"/>
      <c r="B415" s="224"/>
      <c r="C415" s="225"/>
      <c r="D415" s="219" t="s">
        <v>135</v>
      </c>
      <c r="E415" s="226" t="s">
        <v>21</v>
      </c>
      <c r="F415" s="227" t="s">
        <v>973</v>
      </c>
      <c r="G415" s="225"/>
      <c r="H415" s="228">
        <v>12.5</v>
      </c>
      <c r="I415" s="229"/>
      <c r="J415" s="225"/>
      <c r="K415" s="225"/>
      <c r="L415" s="230"/>
      <c r="M415" s="231"/>
      <c r="N415" s="232"/>
      <c r="O415" s="232"/>
      <c r="P415" s="232"/>
      <c r="Q415" s="232"/>
      <c r="R415" s="232"/>
      <c r="S415" s="232"/>
      <c r="T415" s="23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34" t="s">
        <v>135</v>
      </c>
      <c r="AU415" s="234" t="s">
        <v>87</v>
      </c>
      <c r="AV415" s="13" t="s">
        <v>87</v>
      </c>
      <c r="AW415" s="13" t="s">
        <v>38</v>
      </c>
      <c r="AX415" s="13" t="s">
        <v>77</v>
      </c>
      <c r="AY415" s="234" t="s">
        <v>125</v>
      </c>
    </row>
    <row r="416" s="15" customFormat="1">
      <c r="A416" s="15"/>
      <c r="B416" s="260"/>
      <c r="C416" s="261"/>
      <c r="D416" s="219" t="s">
        <v>135</v>
      </c>
      <c r="E416" s="262" t="s">
        <v>21</v>
      </c>
      <c r="F416" s="263" t="s">
        <v>197</v>
      </c>
      <c r="G416" s="261"/>
      <c r="H416" s="264">
        <v>31.399999999999999</v>
      </c>
      <c r="I416" s="265"/>
      <c r="J416" s="261"/>
      <c r="K416" s="261"/>
      <c r="L416" s="266"/>
      <c r="M416" s="267"/>
      <c r="N416" s="268"/>
      <c r="O416" s="268"/>
      <c r="P416" s="268"/>
      <c r="Q416" s="268"/>
      <c r="R416" s="268"/>
      <c r="S416" s="268"/>
      <c r="T416" s="269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T416" s="270" t="s">
        <v>135</v>
      </c>
      <c r="AU416" s="270" t="s">
        <v>87</v>
      </c>
      <c r="AV416" s="15" t="s">
        <v>165</v>
      </c>
      <c r="AW416" s="15" t="s">
        <v>38</v>
      </c>
      <c r="AX416" s="15" t="s">
        <v>85</v>
      </c>
      <c r="AY416" s="270" t="s">
        <v>125</v>
      </c>
    </row>
    <row r="417" s="2" customFormat="1" ht="16.5" customHeight="1">
      <c r="A417" s="39"/>
      <c r="B417" s="40"/>
      <c r="C417" s="205" t="s">
        <v>526</v>
      </c>
      <c r="D417" s="205" t="s">
        <v>122</v>
      </c>
      <c r="E417" s="206" t="s">
        <v>618</v>
      </c>
      <c r="F417" s="207" t="s">
        <v>619</v>
      </c>
      <c r="G417" s="208" t="s">
        <v>429</v>
      </c>
      <c r="H417" s="209">
        <v>31.399999999999999</v>
      </c>
      <c r="I417" s="210"/>
      <c r="J417" s="211">
        <f>ROUND(I417*H417,2)</f>
        <v>0</v>
      </c>
      <c r="K417" s="207" t="s">
        <v>21</v>
      </c>
      <c r="L417" s="212"/>
      <c r="M417" s="213" t="s">
        <v>21</v>
      </c>
      <c r="N417" s="214" t="s">
        <v>48</v>
      </c>
      <c r="O417" s="85"/>
      <c r="P417" s="215">
        <f>O417*H417</f>
        <v>0</v>
      </c>
      <c r="Q417" s="215">
        <v>0.040000000000000001</v>
      </c>
      <c r="R417" s="215">
        <f>Q417*H417</f>
        <v>1.256</v>
      </c>
      <c r="S417" s="215">
        <v>0</v>
      </c>
      <c r="T417" s="216">
        <f>S417*H417</f>
        <v>0</v>
      </c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R417" s="217" t="s">
        <v>210</v>
      </c>
      <c r="AT417" s="217" t="s">
        <v>122</v>
      </c>
      <c r="AU417" s="217" t="s">
        <v>87</v>
      </c>
      <c r="AY417" s="18" t="s">
        <v>125</v>
      </c>
      <c r="BE417" s="218">
        <f>IF(N417="základní",J417,0)</f>
        <v>0</v>
      </c>
      <c r="BF417" s="218">
        <f>IF(N417="snížená",J417,0)</f>
        <v>0</v>
      </c>
      <c r="BG417" s="218">
        <f>IF(N417="zákl. přenesená",J417,0)</f>
        <v>0</v>
      </c>
      <c r="BH417" s="218">
        <f>IF(N417="sníž. přenesená",J417,0)</f>
        <v>0</v>
      </c>
      <c r="BI417" s="218">
        <f>IF(N417="nulová",J417,0)</f>
        <v>0</v>
      </c>
      <c r="BJ417" s="18" t="s">
        <v>85</v>
      </c>
      <c r="BK417" s="218">
        <f>ROUND(I417*H417,2)</f>
        <v>0</v>
      </c>
      <c r="BL417" s="18" t="s">
        <v>165</v>
      </c>
      <c r="BM417" s="217" t="s">
        <v>974</v>
      </c>
    </row>
    <row r="418" s="13" customFormat="1">
      <c r="A418" s="13"/>
      <c r="B418" s="224"/>
      <c r="C418" s="225"/>
      <c r="D418" s="219" t="s">
        <v>135</v>
      </c>
      <c r="E418" s="226" t="s">
        <v>21</v>
      </c>
      <c r="F418" s="227" t="s">
        <v>971</v>
      </c>
      <c r="G418" s="225"/>
      <c r="H418" s="228">
        <v>16.800000000000001</v>
      </c>
      <c r="I418" s="229"/>
      <c r="J418" s="225"/>
      <c r="K418" s="225"/>
      <c r="L418" s="230"/>
      <c r="M418" s="231"/>
      <c r="N418" s="232"/>
      <c r="O418" s="232"/>
      <c r="P418" s="232"/>
      <c r="Q418" s="232"/>
      <c r="R418" s="232"/>
      <c r="S418" s="232"/>
      <c r="T418" s="23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34" t="s">
        <v>135</v>
      </c>
      <c r="AU418" s="234" t="s">
        <v>87</v>
      </c>
      <c r="AV418" s="13" t="s">
        <v>87</v>
      </c>
      <c r="AW418" s="13" t="s">
        <v>38</v>
      </c>
      <c r="AX418" s="13" t="s">
        <v>77</v>
      </c>
      <c r="AY418" s="234" t="s">
        <v>125</v>
      </c>
    </row>
    <row r="419" s="13" customFormat="1">
      <c r="A419" s="13"/>
      <c r="B419" s="224"/>
      <c r="C419" s="225"/>
      <c r="D419" s="219" t="s">
        <v>135</v>
      </c>
      <c r="E419" s="226" t="s">
        <v>21</v>
      </c>
      <c r="F419" s="227" t="s">
        <v>972</v>
      </c>
      <c r="G419" s="225"/>
      <c r="H419" s="228">
        <v>2.1000000000000001</v>
      </c>
      <c r="I419" s="229"/>
      <c r="J419" s="225"/>
      <c r="K419" s="225"/>
      <c r="L419" s="230"/>
      <c r="M419" s="231"/>
      <c r="N419" s="232"/>
      <c r="O419" s="232"/>
      <c r="P419" s="232"/>
      <c r="Q419" s="232"/>
      <c r="R419" s="232"/>
      <c r="S419" s="232"/>
      <c r="T419" s="23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34" t="s">
        <v>135</v>
      </c>
      <c r="AU419" s="234" t="s">
        <v>87</v>
      </c>
      <c r="AV419" s="13" t="s">
        <v>87</v>
      </c>
      <c r="AW419" s="13" t="s">
        <v>38</v>
      </c>
      <c r="AX419" s="13" t="s">
        <v>77</v>
      </c>
      <c r="AY419" s="234" t="s">
        <v>125</v>
      </c>
    </row>
    <row r="420" s="13" customFormat="1">
      <c r="A420" s="13"/>
      <c r="B420" s="224"/>
      <c r="C420" s="225"/>
      <c r="D420" s="219" t="s">
        <v>135</v>
      </c>
      <c r="E420" s="226" t="s">
        <v>21</v>
      </c>
      <c r="F420" s="227" t="s">
        <v>973</v>
      </c>
      <c r="G420" s="225"/>
      <c r="H420" s="228">
        <v>12.5</v>
      </c>
      <c r="I420" s="229"/>
      <c r="J420" s="225"/>
      <c r="K420" s="225"/>
      <c r="L420" s="230"/>
      <c r="M420" s="231"/>
      <c r="N420" s="232"/>
      <c r="O420" s="232"/>
      <c r="P420" s="232"/>
      <c r="Q420" s="232"/>
      <c r="R420" s="232"/>
      <c r="S420" s="232"/>
      <c r="T420" s="23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34" t="s">
        <v>135</v>
      </c>
      <c r="AU420" s="234" t="s">
        <v>87</v>
      </c>
      <c r="AV420" s="13" t="s">
        <v>87</v>
      </c>
      <c r="AW420" s="13" t="s">
        <v>38</v>
      </c>
      <c r="AX420" s="13" t="s">
        <v>77</v>
      </c>
      <c r="AY420" s="234" t="s">
        <v>125</v>
      </c>
    </row>
    <row r="421" s="15" customFormat="1">
      <c r="A421" s="15"/>
      <c r="B421" s="260"/>
      <c r="C421" s="261"/>
      <c r="D421" s="219" t="s">
        <v>135</v>
      </c>
      <c r="E421" s="262" t="s">
        <v>21</v>
      </c>
      <c r="F421" s="263" t="s">
        <v>197</v>
      </c>
      <c r="G421" s="261"/>
      <c r="H421" s="264">
        <v>31.399999999999999</v>
      </c>
      <c r="I421" s="265"/>
      <c r="J421" s="261"/>
      <c r="K421" s="261"/>
      <c r="L421" s="266"/>
      <c r="M421" s="267"/>
      <c r="N421" s="268"/>
      <c r="O421" s="268"/>
      <c r="P421" s="268"/>
      <c r="Q421" s="268"/>
      <c r="R421" s="268"/>
      <c r="S421" s="268"/>
      <c r="T421" s="269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T421" s="270" t="s">
        <v>135</v>
      </c>
      <c r="AU421" s="270" t="s">
        <v>87</v>
      </c>
      <c r="AV421" s="15" t="s">
        <v>165</v>
      </c>
      <c r="AW421" s="15" t="s">
        <v>38</v>
      </c>
      <c r="AX421" s="15" t="s">
        <v>85</v>
      </c>
      <c r="AY421" s="270" t="s">
        <v>125</v>
      </c>
    </row>
    <row r="422" s="2" customFormat="1" ht="21.75" customHeight="1">
      <c r="A422" s="39"/>
      <c r="B422" s="40"/>
      <c r="C422" s="238" t="s">
        <v>532</v>
      </c>
      <c r="D422" s="238" t="s">
        <v>160</v>
      </c>
      <c r="E422" s="239" t="s">
        <v>627</v>
      </c>
      <c r="F422" s="240" t="s">
        <v>628</v>
      </c>
      <c r="G422" s="241" t="s">
        <v>429</v>
      </c>
      <c r="H422" s="242">
        <v>136.80000000000001</v>
      </c>
      <c r="I422" s="243"/>
      <c r="J422" s="244">
        <f>ROUND(I422*H422,2)</f>
        <v>0</v>
      </c>
      <c r="K422" s="240" t="s">
        <v>164</v>
      </c>
      <c r="L422" s="45"/>
      <c r="M422" s="245" t="s">
        <v>21</v>
      </c>
      <c r="N422" s="246" t="s">
        <v>48</v>
      </c>
      <c r="O422" s="85"/>
      <c r="P422" s="215">
        <f>O422*H422</f>
        <v>0</v>
      </c>
      <c r="Q422" s="215">
        <v>0</v>
      </c>
      <c r="R422" s="215">
        <f>Q422*H422</f>
        <v>0</v>
      </c>
      <c r="S422" s="215">
        <v>0</v>
      </c>
      <c r="T422" s="216">
        <f>S422*H422</f>
        <v>0</v>
      </c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R422" s="217" t="s">
        <v>165</v>
      </c>
      <c r="AT422" s="217" t="s">
        <v>160</v>
      </c>
      <c r="AU422" s="217" t="s">
        <v>87</v>
      </c>
      <c r="AY422" s="18" t="s">
        <v>125</v>
      </c>
      <c r="BE422" s="218">
        <f>IF(N422="základní",J422,0)</f>
        <v>0</v>
      </c>
      <c r="BF422" s="218">
        <f>IF(N422="snížená",J422,0)</f>
        <v>0</v>
      </c>
      <c r="BG422" s="218">
        <f>IF(N422="zákl. přenesená",J422,0)</f>
        <v>0</v>
      </c>
      <c r="BH422" s="218">
        <f>IF(N422="sníž. přenesená",J422,0)</f>
        <v>0</v>
      </c>
      <c r="BI422" s="218">
        <f>IF(N422="nulová",J422,0)</f>
        <v>0</v>
      </c>
      <c r="BJ422" s="18" t="s">
        <v>85</v>
      </c>
      <c r="BK422" s="218">
        <f>ROUND(I422*H422,2)</f>
        <v>0</v>
      </c>
      <c r="BL422" s="18" t="s">
        <v>165</v>
      </c>
      <c r="BM422" s="217" t="s">
        <v>975</v>
      </c>
    </row>
    <row r="423" s="2" customFormat="1">
      <c r="A423" s="39"/>
      <c r="B423" s="40"/>
      <c r="C423" s="41"/>
      <c r="D423" s="247" t="s">
        <v>167</v>
      </c>
      <c r="E423" s="41"/>
      <c r="F423" s="248" t="s">
        <v>630</v>
      </c>
      <c r="G423" s="41"/>
      <c r="H423" s="41"/>
      <c r="I423" s="221"/>
      <c r="J423" s="41"/>
      <c r="K423" s="41"/>
      <c r="L423" s="45"/>
      <c r="M423" s="222"/>
      <c r="N423" s="223"/>
      <c r="O423" s="85"/>
      <c r="P423" s="85"/>
      <c r="Q423" s="85"/>
      <c r="R423" s="85"/>
      <c r="S423" s="85"/>
      <c r="T423" s="86"/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T423" s="18" t="s">
        <v>167</v>
      </c>
      <c r="AU423" s="18" t="s">
        <v>87</v>
      </c>
    </row>
    <row r="424" s="13" customFormat="1">
      <c r="A424" s="13"/>
      <c r="B424" s="224"/>
      <c r="C424" s="225"/>
      <c r="D424" s="219" t="s">
        <v>135</v>
      </c>
      <c r="E424" s="226" t="s">
        <v>21</v>
      </c>
      <c r="F424" s="227" t="s">
        <v>976</v>
      </c>
      <c r="G424" s="225"/>
      <c r="H424" s="228">
        <v>55.600000000000001</v>
      </c>
      <c r="I424" s="229"/>
      <c r="J424" s="225"/>
      <c r="K424" s="225"/>
      <c r="L424" s="230"/>
      <c r="M424" s="231"/>
      <c r="N424" s="232"/>
      <c r="O424" s="232"/>
      <c r="P424" s="232"/>
      <c r="Q424" s="232"/>
      <c r="R424" s="232"/>
      <c r="S424" s="232"/>
      <c r="T424" s="23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34" t="s">
        <v>135</v>
      </c>
      <c r="AU424" s="234" t="s">
        <v>87</v>
      </c>
      <c r="AV424" s="13" t="s">
        <v>87</v>
      </c>
      <c r="AW424" s="13" t="s">
        <v>38</v>
      </c>
      <c r="AX424" s="13" t="s">
        <v>77</v>
      </c>
      <c r="AY424" s="234" t="s">
        <v>125</v>
      </c>
    </row>
    <row r="425" s="13" customFormat="1">
      <c r="A425" s="13"/>
      <c r="B425" s="224"/>
      <c r="C425" s="225"/>
      <c r="D425" s="219" t="s">
        <v>135</v>
      </c>
      <c r="E425" s="226" t="s">
        <v>21</v>
      </c>
      <c r="F425" s="227" t="s">
        <v>977</v>
      </c>
      <c r="G425" s="225"/>
      <c r="H425" s="228">
        <v>81.200000000000003</v>
      </c>
      <c r="I425" s="229"/>
      <c r="J425" s="225"/>
      <c r="K425" s="225"/>
      <c r="L425" s="230"/>
      <c r="M425" s="231"/>
      <c r="N425" s="232"/>
      <c r="O425" s="232"/>
      <c r="P425" s="232"/>
      <c r="Q425" s="232"/>
      <c r="R425" s="232"/>
      <c r="S425" s="232"/>
      <c r="T425" s="23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34" t="s">
        <v>135</v>
      </c>
      <c r="AU425" s="234" t="s">
        <v>87</v>
      </c>
      <c r="AV425" s="13" t="s">
        <v>87</v>
      </c>
      <c r="AW425" s="13" t="s">
        <v>38</v>
      </c>
      <c r="AX425" s="13" t="s">
        <v>77</v>
      </c>
      <c r="AY425" s="234" t="s">
        <v>125</v>
      </c>
    </row>
    <row r="426" s="15" customFormat="1">
      <c r="A426" s="15"/>
      <c r="B426" s="260"/>
      <c r="C426" s="261"/>
      <c r="D426" s="219" t="s">
        <v>135</v>
      </c>
      <c r="E426" s="262" t="s">
        <v>21</v>
      </c>
      <c r="F426" s="263" t="s">
        <v>197</v>
      </c>
      <c r="G426" s="261"/>
      <c r="H426" s="264">
        <v>136.80000000000001</v>
      </c>
      <c r="I426" s="265"/>
      <c r="J426" s="261"/>
      <c r="K426" s="261"/>
      <c r="L426" s="266"/>
      <c r="M426" s="267"/>
      <c r="N426" s="268"/>
      <c r="O426" s="268"/>
      <c r="P426" s="268"/>
      <c r="Q426" s="268"/>
      <c r="R426" s="268"/>
      <c r="S426" s="268"/>
      <c r="T426" s="269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T426" s="270" t="s">
        <v>135</v>
      </c>
      <c r="AU426" s="270" t="s">
        <v>87</v>
      </c>
      <c r="AV426" s="15" t="s">
        <v>165</v>
      </c>
      <c r="AW426" s="15" t="s">
        <v>38</v>
      </c>
      <c r="AX426" s="15" t="s">
        <v>85</v>
      </c>
      <c r="AY426" s="270" t="s">
        <v>125</v>
      </c>
    </row>
    <row r="427" s="2" customFormat="1" ht="21.75" customHeight="1">
      <c r="A427" s="39"/>
      <c r="B427" s="40"/>
      <c r="C427" s="238" t="s">
        <v>538</v>
      </c>
      <c r="D427" s="238" t="s">
        <v>160</v>
      </c>
      <c r="E427" s="239" t="s">
        <v>634</v>
      </c>
      <c r="F427" s="240" t="s">
        <v>635</v>
      </c>
      <c r="G427" s="241" t="s">
        <v>429</v>
      </c>
      <c r="H427" s="242">
        <v>2</v>
      </c>
      <c r="I427" s="243"/>
      <c r="J427" s="244">
        <f>ROUND(I427*H427,2)</f>
        <v>0</v>
      </c>
      <c r="K427" s="240" t="s">
        <v>164</v>
      </c>
      <c r="L427" s="45"/>
      <c r="M427" s="245" t="s">
        <v>21</v>
      </c>
      <c r="N427" s="246" t="s">
        <v>48</v>
      </c>
      <c r="O427" s="85"/>
      <c r="P427" s="215">
        <f>O427*H427</f>
        <v>0</v>
      </c>
      <c r="Q427" s="215">
        <v>1.0000000000000001E-05</v>
      </c>
      <c r="R427" s="215">
        <f>Q427*H427</f>
        <v>2.0000000000000002E-05</v>
      </c>
      <c r="S427" s="215">
        <v>0</v>
      </c>
      <c r="T427" s="216">
        <f>S427*H427</f>
        <v>0</v>
      </c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R427" s="217" t="s">
        <v>165</v>
      </c>
      <c r="AT427" s="217" t="s">
        <v>160</v>
      </c>
      <c r="AU427" s="217" t="s">
        <v>87</v>
      </c>
      <c r="AY427" s="18" t="s">
        <v>125</v>
      </c>
      <c r="BE427" s="218">
        <f>IF(N427="základní",J427,0)</f>
        <v>0</v>
      </c>
      <c r="BF427" s="218">
        <f>IF(N427="snížená",J427,0)</f>
        <v>0</v>
      </c>
      <c r="BG427" s="218">
        <f>IF(N427="zákl. přenesená",J427,0)</f>
        <v>0</v>
      </c>
      <c r="BH427" s="218">
        <f>IF(N427="sníž. přenesená",J427,0)</f>
        <v>0</v>
      </c>
      <c r="BI427" s="218">
        <f>IF(N427="nulová",J427,0)</f>
        <v>0</v>
      </c>
      <c r="BJ427" s="18" t="s">
        <v>85</v>
      </c>
      <c r="BK427" s="218">
        <f>ROUND(I427*H427,2)</f>
        <v>0</v>
      </c>
      <c r="BL427" s="18" t="s">
        <v>165</v>
      </c>
      <c r="BM427" s="217" t="s">
        <v>978</v>
      </c>
    </row>
    <row r="428" s="2" customFormat="1">
      <c r="A428" s="39"/>
      <c r="B428" s="40"/>
      <c r="C428" s="41"/>
      <c r="D428" s="247" t="s">
        <v>167</v>
      </c>
      <c r="E428" s="41"/>
      <c r="F428" s="248" t="s">
        <v>637</v>
      </c>
      <c r="G428" s="41"/>
      <c r="H428" s="41"/>
      <c r="I428" s="221"/>
      <c r="J428" s="41"/>
      <c r="K428" s="41"/>
      <c r="L428" s="45"/>
      <c r="M428" s="222"/>
      <c r="N428" s="223"/>
      <c r="O428" s="85"/>
      <c r="P428" s="85"/>
      <c r="Q428" s="85"/>
      <c r="R428" s="85"/>
      <c r="S428" s="85"/>
      <c r="T428" s="86"/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T428" s="18" t="s">
        <v>167</v>
      </c>
      <c r="AU428" s="18" t="s">
        <v>87</v>
      </c>
    </row>
    <row r="429" s="13" customFormat="1">
      <c r="A429" s="13"/>
      <c r="B429" s="224"/>
      <c r="C429" s="225"/>
      <c r="D429" s="219" t="s">
        <v>135</v>
      </c>
      <c r="E429" s="226" t="s">
        <v>21</v>
      </c>
      <c r="F429" s="227" t="s">
        <v>979</v>
      </c>
      <c r="G429" s="225"/>
      <c r="H429" s="228">
        <v>2</v>
      </c>
      <c r="I429" s="229"/>
      <c r="J429" s="225"/>
      <c r="K429" s="225"/>
      <c r="L429" s="230"/>
      <c r="M429" s="231"/>
      <c r="N429" s="232"/>
      <c r="O429" s="232"/>
      <c r="P429" s="232"/>
      <c r="Q429" s="232"/>
      <c r="R429" s="232"/>
      <c r="S429" s="232"/>
      <c r="T429" s="23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34" t="s">
        <v>135</v>
      </c>
      <c r="AU429" s="234" t="s">
        <v>87</v>
      </c>
      <c r="AV429" s="13" t="s">
        <v>87</v>
      </c>
      <c r="AW429" s="13" t="s">
        <v>38</v>
      </c>
      <c r="AX429" s="13" t="s">
        <v>85</v>
      </c>
      <c r="AY429" s="234" t="s">
        <v>125</v>
      </c>
    </row>
    <row r="430" s="2" customFormat="1" ht="24.15" customHeight="1">
      <c r="A430" s="39"/>
      <c r="B430" s="40"/>
      <c r="C430" s="238" t="s">
        <v>543</v>
      </c>
      <c r="D430" s="238" t="s">
        <v>160</v>
      </c>
      <c r="E430" s="239" t="s">
        <v>640</v>
      </c>
      <c r="F430" s="240" t="s">
        <v>641</v>
      </c>
      <c r="G430" s="241" t="s">
        <v>429</v>
      </c>
      <c r="H430" s="242">
        <v>136.80000000000001</v>
      </c>
      <c r="I430" s="243"/>
      <c r="J430" s="244">
        <f>ROUND(I430*H430,2)</f>
        <v>0</v>
      </c>
      <c r="K430" s="240" t="s">
        <v>164</v>
      </c>
      <c r="L430" s="45"/>
      <c r="M430" s="245" t="s">
        <v>21</v>
      </c>
      <c r="N430" s="246" t="s">
        <v>48</v>
      </c>
      <c r="O430" s="85"/>
      <c r="P430" s="215">
        <f>O430*H430</f>
        <v>0</v>
      </c>
      <c r="Q430" s="215">
        <v>0.00011</v>
      </c>
      <c r="R430" s="215">
        <f>Q430*H430</f>
        <v>0.015048000000000002</v>
      </c>
      <c r="S430" s="215">
        <v>0</v>
      </c>
      <c r="T430" s="216">
        <f>S430*H430</f>
        <v>0</v>
      </c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R430" s="217" t="s">
        <v>165</v>
      </c>
      <c r="AT430" s="217" t="s">
        <v>160</v>
      </c>
      <c r="AU430" s="217" t="s">
        <v>87</v>
      </c>
      <c r="AY430" s="18" t="s">
        <v>125</v>
      </c>
      <c r="BE430" s="218">
        <f>IF(N430="základní",J430,0)</f>
        <v>0</v>
      </c>
      <c r="BF430" s="218">
        <f>IF(N430="snížená",J430,0)</f>
        <v>0</v>
      </c>
      <c r="BG430" s="218">
        <f>IF(N430="zákl. přenesená",J430,0)</f>
        <v>0</v>
      </c>
      <c r="BH430" s="218">
        <f>IF(N430="sníž. přenesená",J430,0)</f>
        <v>0</v>
      </c>
      <c r="BI430" s="218">
        <f>IF(N430="nulová",J430,0)</f>
        <v>0</v>
      </c>
      <c r="BJ430" s="18" t="s">
        <v>85</v>
      </c>
      <c r="BK430" s="218">
        <f>ROUND(I430*H430,2)</f>
        <v>0</v>
      </c>
      <c r="BL430" s="18" t="s">
        <v>165</v>
      </c>
      <c r="BM430" s="217" t="s">
        <v>980</v>
      </c>
    </row>
    <row r="431" s="2" customFormat="1">
      <c r="A431" s="39"/>
      <c r="B431" s="40"/>
      <c r="C431" s="41"/>
      <c r="D431" s="247" t="s">
        <v>167</v>
      </c>
      <c r="E431" s="41"/>
      <c r="F431" s="248" t="s">
        <v>643</v>
      </c>
      <c r="G431" s="41"/>
      <c r="H431" s="41"/>
      <c r="I431" s="221"/>
      <c r="J431" s="41"/>
      <c r="K431" s="41"/>
      <c r="L431" s="45"/>
      <c r="M431" s="222"/>
      <c r="N431" s="223"/>
      <c r="O431" s="85"/>
      <c r="P431" s="85"/>
      <c r="Q431" s="85"/>
      <c r="R431" s="85"/>
      <c r="S431" s="85"/>
      <c r="T431" s="86"/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T431" s="18" t="s">
        <v>167</v>
      </c>
      <c r="AU431" s="18" t="s">
        <v>87</v>
      </c>
    </row>
    <row r="432" s="13" customFormat="1">
      <c r="A432" s="13"/>
      <c r="B432" s="224"/>
      <c r="C432" s="225"/>
      <c r="D432" s="219" t="s">
        <v>135</v>
      </c>
      <c r="E432" s="226" t="s">
        <v>21</v>
      </c>
      <c r="F432" s="227" t="s">
        <v>976</v>
      </c>
      <c r="G432" s="225"/>
      <c r="H432" s="228">
        <v>55.600000000000001</v>
      </c>
      <c r="I432" s="229"/>
      <c r="J432" s="225"/>
      <c r="K432" s="225"/>
      <c r="L432" s="230"/>
      <c r="M432" s="231"/>
      <c r="N432" s="232"/>
      <c r="O432" s="232"/>
      <c r="P432" s="232"/>
      <c r="Q432" s="232"/>
      <c r="R432" s="232"/>
      <c r="S432" s="232"/>
      <c r="T432" s="23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34" t="s">
        <v>135</v>
      </c>
      <c r="AU432" s="234" t="s">
        <v>87</v>
      </c>
      <c r="AV432" s="13" t="s">
        <v>87</v>
      </c>
      <c r="AW432" s="13" t="s">
        <v>38</v>
      </c>
      <c r="AX432" s="13" t="s">
        <v>77</v>
      </c>
      <c r="AY432" s="234" t="s">
        <v>125</v>
      </c>
    </row>
    <row r="433" s="13" customFormat="1">
      <c r="A433" s="13"/>
      <c r="B433" s="224"/>
      <c r="C433" s="225"/>
      <c r="D433" s="219" t="s">
        <v>135</v>
      </c>
      <c r="E433" s="226" t="s">
        <v>21</v>
      </c>
      <c r="F433" s="227" t="s">
        <v>977</v>
      </c>
      <c r="G433" s="225"/>
      <c r="H433" s="228">
        <v>81.200000000000003</v>
      </c>
      <c r="I433" s="229"/>
      <c r="J433" s="225"/>
      <c r="K433" s="225"/>
      <c r="L433" s="230"/>
      <c r="M433" s="231"/>
      <c r="N433" s="232"/>
      <c r="O433" s="232"/>
      <c r="P433" s="232"/>
      <c r="Q433" s="232"/>
      <c r="R433" s="232"/>
      <c r="S433" s="232"/>
      <c r="T433" s="23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34" t="s">
        <v>135</v>
      </c>
      <c r="AU433" s="234" t="s">
        <v>87</v>
      </c>
      <c r="AV433" s="13" t="s">
        <v>87</v>
      </c>
      <c r="AW433" s="13" t="s">
        <v>38</v>
      </c>
      <c r="AX433" s="13" t="s">
        <v>77</v>
      </c>
      <c r="AY433" s="234" t="s">
        <v>125</v>
      </c>
    </row>
    <row r="434" s="15" customFormat="1">
      <c r="A434" s="15"/>
      <c r="B434" s="260"/>
      <c r="C434" s="261"/>
      <c r="D434" s="219" t="s">
        <v>135</v>
      </c>
      <c r="E434" s="262" t="s">
        <v>21</v>
      </c>
      <c r="F434" s="263" t="s">
        <v>197</v>
      </c>
      <c r="G434" s="261"/>
      <c r="H434" s="264">
        <v>136.80000000000001</v>
      </c>
      <c r="I434" s="265"/>
      <c r="J434" s="261"/>
      <c r="K434" s="261"/>
      <c r="L434" s="266"/>
      <c r="M434" s="267"/>
      <c r="N434" s="268"/>
      <c r="O434" s="268"/>
      <c r="P434" s="268"/>
      <c r="Q434" s="268"/>
      <c r="R434" s="268"/>
      <c r="S434" s="268"/>
      <c r="T434" s="269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T434" s="270" t="s">
        <v>135</v>
      </c>
      <c r="AU434" s="270" t="s">
        <v>87</v>
      </c>
      <c r="AV434" s="15" t="s">
        <v>165</v>
      </c>
      <c r="AW434" s="15" t="s">
        <v>38</v>
      </c>
      <c r="AX434" s="15" t="s">
        <v>85</v>
      </c>
      <c r="AY434" s="270" t="s">
        <v>125</v>
      </c>
    </row>
    <row r="435" s="2" customFormat="1" ht="24.15" customHeight="1">
      <c r="A435" s="39"/>
      <c r="B435" s="40"/>
      <c r="C435" s="238" t="s">
        <v>553</v>
      </c>
      <c r="D435" s="238" t="s">
        <v>160</v>
      </c>
      <c r="E435" s="239" t="s">
        <v>645</v>
      </c>
      <c r="F435" s="240" t="s">
        <v>646</v>
      </c>
      <c r="G435" s="241" t="s">
        <v>429</v>
      </c>
      <c r="H435" s="242">
        <v>2</v>
      </c>
      <c r="I435" s="243"/>
      <c r="J435" s="244">
        <f>ROUND(I435*H435,2)</f>
        <v>0</v>
      </c>
      <c r="K435" s="240" t="s">
        <v>164</v>
      </c>
      <c r="L435" s="45"/>
      <c r="M435" s="245" t="s">
        <v>21</v>
      </c>
      <c r="N435" s="246" t="s">
        <v>48</v>
      </c>
      <c r="O435" s="85"/>
      <c r="P435" s="215">
        <f>O435*H435</f>
        <v>0</v>
      </c>
      <c r="Q435" s="215">
        <v>0.00034000000000000002</v>
      </c>
      <c r="R435" s="215">
        <f>Q435*H435</f>
        <v>0.00068000000000000005</v>
      </c>
      <c r="S435" s="215">
        <v>0</v>
      </c>
      <c r="T435" s="216">
        <f>S435*H435</f>
        <v>0</v>
      </c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R435" s="217" t="s">
        <v>165</v>
      </c>
      <c r="AT435" s="217" t="s">
        <v>160</v>
      </c>
      <c r="AU435" s="217" t="s">
        <v>87</v>
      </c>
      <c r="AY435" s="18" t="s">
        <v>125</v>
      </c>
      <c r="BE435" s="218">
        <f>IF(N435="základní",J435,0)</f>
        <v>0</v>
      </c>
      <c r="BF435" s="218">
        <f>IF(N435="snížená",J435,0)</f>
        <v>0</v>
      </c>
      <c r="BG435" s="218">
        <f>IF(N435="zákl. přenesená",J435,0)</f>
        <v>0</v>
      </c>
      <c r="BH435" s="218">
        <f>IF(N435="sníž. přenesená",J435,0)</f>
        <v>0</v>
      </c>
      <c r="BI435" s="218">
        <f>IF(N435="nulová",J435,0)</f>
        <v>0</v>
      </c>
      <c r="BJ435" s="18" t="s">
        <v>85</v>
      </c>
      <c r="BK435" s="218">
        <f>ROUND(I435*H435,2)</f>
        <v>0</v>
      </c>
      <c r="BL435" s="18" t="s">
        <v>165</v>
      </c>
      <c r="BM435" s="217" t="s">
        <v>981</v>
      </c>
    </row>
    <row r="436" s="2" customFormat="1">
      <c r="A436" s="39"/>
      <c r="B436" s="40"/>
      <c r="C436" s="41"/>
      <c r="D436" s="247" t="s">
        <v>167</v>
      </c>
      <c r="E436" s="41"/>
      <c r="F436" s="248" t="s">
        <v>648</v>
      </c>
      <c r="G436" s="41"/>
      <c r="H436" s="41"/>
      <c r="I436" s="221"/>
      <c r="J436" s="41"/>
      <c r="K436" s="41"/>
      <c r="L436" s="45"/>
      <c r="M436" s="222"/>
      <c r="N436" s="223"/>
      <c r="O436" s="85"/>
      <c r="P436" s="85"/>
      <c r="Q436" s="85"/>
      <c r="R436" s="85"/>
      <c r="S436" s="85"/>
      <c r="T436" s="86"/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T436" s="18" t="s">
        <v>167</v>
      </c>
      <c r="AU436" s="18" t="s">
        <v>87</v>
      </c>
    </row>
    <row r="437" s="13" customFormat="1">
      <c r="A437" s="13"/>
      <c r="B437" s="224"/>
      <c r="C437" s="225"/>
      <c r="D437" s="219" t="s">
        <v>135</v>
      </c>
      <c r="E437" s="226" t="s">
        <v>21</v>
      </c>
      <c r="F437" s="227" t="s">
        <v>979</v>
      </c>
      <c r="G437" s="225"/>
      <c r="H437" s="228">
        <v>2</v>
      </c>
      <c r="I437" s="229"/>
      <c r="J437" s="225"/>
      <c r="K437" s="225"/>
      <c r="L437" s="230"/>
      <c r="M437" s="231"/>
      <c r="N437" s="232"/>
      <c r="O437" s="232"/>
      <c r="P437" s="232"/>
      <c r="Q437" s="232"/>
      <c r="R437" s="232"/>
      <c r="S437" s="232"/>
      <c r="T437" s="23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34" t="s">
        <v>135</v>
      </c>
      <c r="AU437" s="234" t="s">
        <v>87</v>
      </c>
      <c r="AV437" s="13" t="s">
        <v>87</v>
      </c>
      <c r="AW437" s="13" t="s">
        <v>38</v>
      </c>
      <c r="AX437" s="13" t="s">
        <v>85</v>
      </c>
      <c r="AY437" s="234" t="s">
        <v>125</v>
      </c>
    </row>
    <row r="438" s="2" customFormat="1" ht="16.5" customHeight="1">
      <c r="A438" s="39"/>
      <c r="B438" s="40"/>
      <c r="C438" s="238" t="s">
        <v>563</v>
      </c>
      <c r="D438" s="238" t="s">
        <v>160</v>
      </c>
      <c r="E438" s="239" t="s">
        <v>650</v>
      </c>
      <c r="F438" s="240" t="s">
        <v>651</v>
      </c>
      <c r="G438" s="241" t="s">
        <v>429</v>
      </c>
      <c r="H438" s="242">
        <v>5.3399999999999999</v>
      </c>
      <c r="I438" s="243"/>
      <c r="J438" s="244">
        <f>ROUND(I438*H438,2)</f>
        <v>0</v>
      </c>
      <c r="K438" s="240" t="s">
        <v>21</v>
      </c>
      <c r="L438" s="45"/>
      <c r="M438" s="245" t="s">
        <v>21</v>
      </c>
      <c r="N438" s="246" t="s">
        <v>48</v>
      </c>
      <c r="O438" s="85"/>
      <c r="P438" s="215">
        <f>O438*H438</f>
        <v>0</v>
      </c>
      <c r="Q438" s="215">
        <v>0.00034000000000000002</v>
      </c>
      <c r="R438" s="215">
        <f>Q438*H438</f>
        <v>0.0018156000000000001</v>
      </c>
      <c r="S438" s="215">
        <v>0</v>
      </c>
      <c r="T438" s="216">
        <f>S438*H438</f>
        <v>0</v>
      </c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R438" s="217" t="s">
        <v>165</v>
      </c>
      <c r="AT438" s="217" t="s">
        <v>160</v>
      </c>
      <c r="AU438" s="217" t="s">
        <v>87</v>
      </c>
      <c r="AY438" s="18" t="s">
        <v>125</v>
      </c>
      <c r="BE438" s="218">
        <f>IF(N438="základní",J438,0)</f>
        <v>0</v>
      </c>
      <c r="BF438" s="218">
        <f>IF(N438="snížená",J438,0)</f>
        <v>0</v>
      </c>
      <c r="BG438" s="218">
        <f>IF(N438="zákl. přenesená",J438,0)</f>
        <v>0</v>
      </c>
      <c r="BH438" s="218">
        <f>IF(N438="sníž. přenesená",J438,0)</f>
        <v>0</v>
      </c>
      <c r="BI438" s="218">
        <f>IF(N438="nulová",J438,0)</f>
        <v>0</v>
      </c>
      <c r="BJ438" s="18" t="s">
        <v>85</v>
      </c>
      <c r="BK438" s="218">
        <f>ROUND(I438*H438,2)</f>
        <v>0</v>
      </c>
      <c r="BL438" s="18" t="s">
        <v>165</v>
      </c>
      <c r="BM438" s="217" t="s">
        <v>982</v>
      </c>
    </row>
    <row r="439" s="13" customFormat="1">
      <c r="A439" s="13"/>
      <c r="B439" s="224"/>
      <c r="C439" s="225"/>
      <c r="D439" s="219" t="s">
        <v>135</v>
      </c>
      <c r="E439" s="226" t="s">
        <v>21</v>
      </c>
      <c r="F439" s="227" t="s">
        <v>983</v>
      </c>
      <c r="G439" s="225"/>
      <c r="H439" s="228">
        <v>1.335</v>
      </c>
      <c r="I439" s="229"/>
      <c r="J439" s="225"/>
      <c r="K439" s="225"/>
      <c r="L439" s="230"/>
      <c r="M439" s="231"/>
      <c r="N439" s="232"/>
      <c r="O439" s="232"/>
      <c r="P439" s="232"/>
      <c r="Q439" s="232"/>
      <c r="R439" s="232"/>
      <c r="S439" s="232"/>
      <c r="T439" s="23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34" t="s">
        <v>135</v>
      </c>
      <c r="AU439" s="234" t="s">
        <v>87</v>
      </c>
      <c r="AV439" s="13" t="s">
        <v>87</v>
      </c>
      <c r="AW439" s="13" t="s">
        <v>38</v>
      </c>
      <c r="AX439" s="13" t="s">
        <v>77</v>
      </c>
      <c r="AY439" s="234" t="s">
        <v>125</v>
      </c>
    </row>
    <row r="440" s="13" customFormat="1">
      <c r="A440" s="13"/>
      <c r="B440" s="224"/>
      <c r="C440" s="225"/>
      <c r="D440" s="219" t="s">
        <v>135</v>
      </c>
      <c r="E440" s="226" t="s">
        <v>21</v>
      </c>
      <c r="F440" s="227" t="s">
        <v>984</v>
      </c>
      <c r="G440" s="225"/>
      <c r="H440" s="228">
        <v>1.335</v>
      </c>
      <c r="I440" s="229"/>
      <c r="J440" s="225"/>
      <c r="K440" s="225"/>
      <c r="L440" s="230"/>
      <c r="M440" s="231"/>
      <c r="N440" s="232"/>
      <c r="O440" s="232"/>
      <c r="P440" s="232"/>
      <c r="Q440" s="232"/>
      <c r="R440" s="232"/>
      <c r="S440" s="232"/>
      <c r="T440" s="23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34" t="s">
        <v>135</v>
      </c>
      <c r="AU440" s="234" t="s">
        <v>87</v>
      </c>
      <c r="AV440" s="13" t="s">
        <v>87</v>
      </c>
      <c r="AW440" s="13" t="s">
        <v>38</v>
      </c>
      <c r="AX440" s="13" t="s">
        <v>77</v>
      </c>
      <c r="AY440" s="234" t="s">
        <v>125</v>
      </c>
    </row>
    <row r="441" s="13" customFormat="1">
      <c r="A441" s="13"/>
      <c r="B441" s="224"/>
      <c r="C441" s="225"/>
      <c r="D441" s="219" t="s">
        <v>135</v>
      </c>
      <c r="E441" s="226" t="s">
        <v>21</v>
      </c>
      <c r="F441" s="227" t="s">
        <v>983</v>
      </c>
      <c r="G441" s="225"/>
      <c r="H441" s="228">
        <v>1.335</v>
      </c>
      <c r="I441" s="229"/>
      <c r="J441" s="225"/>
      <c r="K441" s="225"/>
      <c r="L441" s="230"/>
      <c r="M441" s="231"/>
      <c r="N441" s="232"/>
      <c r="O441" s="232"/>
      <c r="P441" s="232"/>
      <c r="Q441" s="232"/>
      <c r="R441" s="232"/>
      <c r="S441" s="232"/>
      <c r="T441" s="23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34" t="s">
        <v>135</v>
      </c>
      <c r="AU441" s="234" t="s">
        <v>87</v>
      </c>
      <c r="AV441" s="13" t="s">
        <v>87</v>
      </c>
      <c r="AW441" s="13" t="s">
        <v>38</v>
      </c>
      <c r="AX441" s="13" t="s">
        <v>77</v>
      </c>
      <c r="AY441" s="234" t="s">
        <v>125</v>
      </c>
    </row>
    <row r="442" s="13" customFormat="1">
      <c r="A442" s="13"/>
      <c r="B442" s="224"/>
      <c r="C442" s="225"/>
      <c r="D442" s="219" t="s">
        <v>135</v>
      </c>
      <c r="E442" s="226" t="s">
        <v>21</v>
      </c>
      <c r="F442" s="227" t="s">
        <v>985</v>
      </c>
      <c r="G442" s="225"/>
      <c r="H442" s="228">
        <v>1.335</v>
      </c>
      <c r="I442" s="229"/>
      <c r="J442" s="225"/>
      <c r="K442" s="225"/>
      <c r="L442" s="230"/>
      <c r="M442" s="231"/>
      <c r="N442" s="232"/>
      <c r="O442" s="232"/>
      <c r="P442" s="232"/>
      <c r="Q442" s="232"/>
      <c r="R442" s="232"/>
      <c r="S442" s="232"/>
      <c r="T442" s="23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34" t="s">
        <v>135</v>
      </c>
      <c r="AU442" s="234" t="s">
        <v>87</v>
      </c>
      <c r="AV442" s="13" t="s">
        <v>87</v>
      </c>
      <c r="AW442" s="13" t="s">
        <v>38</v>
      </c>
      <c r="AX442" s="13" t="s">
        <v>77</v>
      </c>
      <c r="AY442" s="234" t="s">
        <v>125</v>
      </c>
    </row>
    <row r="443" s="15" customFormat="1">
      <c r="A443" s="15"/>
      <c r="B443" s="260"/>
      <c r="C443" s="261"/>
      <c r="D443" s="219" t="s">
        <v>135</v>
      </c>
      <c r="E443" s="262" t="s">
        <v>21</v>
      </c>
      <c r="F443" s="263" t="s">
        <v>197</v>
      </c>
      <c r="G443" s="261"/>
      <c r="H443" s="264">
        <v>5.3399999999999999</v>
      </c>
      <c r="I443" s="265"/>
      <c r="J443" s="261"/>
      <c r="K443" s="261"/>
      <c r="L443" s="266"/>
      <c r="M443" s="267"/>
      <c r="N443" s="268"/>
      <c r="O443" s="268"/>
      <c r="P443" s="268"/>
      <c r="Q443" s="268"/>
      <c r="R443" s="268"/>
      <c r="S443" s="268"/>
      <c r="T443" s="269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T443" s="270" t="s">
        <v>135</v>
      </c>
      <c r="AU443" s="270" t="s">
        <v>87</v>
      </c>
      <c r="AV443" s="15" t="s">
        <v>165</v>
      </c>
      <c r="AW443" s="15" t="s">
        <v>38</v>
      </c>
      <c r="AX443" s="15" t="s">
        <v>85</v>
      </c>
      <c r="AY443" s="270" t="s">
        <v>125</v>
      </c>
    </row>
    <row r="444" s="2" customFormat="1" ht="16.5" customHeight="1">
      <c r="A444" s="39"/>
      <c r="B444" s="40"/>
      <c r="C444" s="238" t="s">
        <v>572</v>
      </c>
      <c r="D444" s="238" t="s">
        <v>160</v>
      </c>
      <c r="E444" s="239" t="s">
        <v>659</v>
      </c>
      <c r="F444" s="240" t="s">
        <v>660</v>
      </c>
      <c r="G444" s="241" t="s">
        <v>429</v>
      </c>
      <c r="H444" s="242">
        <v>2</v>
      </c>
      <c r="I444" s="243"/>
      <c r="J444" s="244">
        <f>ROUND(I444*H444,2)</f>
        <v>0</v>
      </c>
      <c r="K444" s="240" t="s">
        <v>164</v>
      </c>
      <c r="L444" s="45"/>
      <c r="M444" s="245" t="s">
        <v>21</v>
      </c>
      <c r="N444" s="246" t="s">
        <v>48</v>
      </c>
      <c r="O444" s="85"/>
      <c r="P444" s="215">
        <f>O444*H444</f>
        <v>0</v>
      </c>
      <c r="Q444" s="215">
        <v>0</v>
      </c>
      <c r="R444" s="215">
        <f>Q444*H444</f>
        <v>0</v>
      </c>
      <c r="S444" s="215">
        <v>0</v>
      </c>
      <c r="T444" s="216">
        <f>S444*H444</f>
        <v>0</v>
      </c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  <c r="AR444" s="217" t="s">
        <v>165</v>
      </c>
      <c r="AT444" s="217" t="s">
        <v>160</v>
      </c>
      <c r="AU444" s="217" t="s">
        <v>87</v>
      </c>
      <c r="AY444" s="18" t="s">
        <v>125</v>
      </c>
      <c r="BE444" s="218">
        <f>IF(N444="základní",J444,0)</f>
        <v>0</v>
      </c>
      <c r="BF444" s="218">
        <f>IF(N444="snížená",J444,0)</f>
        <v>0</v>
      </c>
      <c r="BG444" s="218">
        <f>IF(N444="zákl. přenesená",J444,0)</f>
        <v>0</v>
      </c>
      <c r="BH444" s="218">
        <f>IF(N444="sníž. přenesená",J444,0)</f>
        <v>0</v>
      </c>
      <c r="BI444" s="218">
        <f>IF(N444="nulová",J444,0)</f>
        <v>0</v>
      </c>
      <c r="BJ444" s="18" t="s">
        <v>85</v>
      </c>
      <c r="BK444" s="218">
        <f>ROUND(I444*H444,2)</f>
        <v>0</v>
      </c>
      <c r="BL444" s="18" t="s">
        <v>165</v>
      </c>
      <c r="BM444" s="217" t="s">
        <v>986</v>
      </c>
    </row>
    <row r="445" s="2" customFormat="1">
      <c r="A445" s="39"/>
      <c r="B445" s="40"/>
      <c r="C445" s="41"/>
      <c r="D445" s="247" t="s">
        <v>167</v>
      </c>
      <c r="E445" s="41"/>
      <c r="F445" s="248" t="s">
        <v>662</v>
      </c>
      <c r="G445" s="41"/>
      <c r="H445" s="41"/>
      <c r="I445" s="221"/>
      <c r="J445" s="41"/>
      <c r="K445" s="41"/>
      <c r="L445" s="45"/>
      <c r="M445" s="222"/>
      <c r="N445" s="223"/>
      <c r="O445" s="85"/>
      <c r="P445" s="85"/>
      <c r="Q445" s="85"/>
      <c r="R445" s="85"/>
      <c r="S445" s="85"/>
      <c r="T445" s="86"/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T445" s="18" t="s">
        <v>167</v>
      </c>
      <c r="AU445" s="18" t="s">
        <v>87</v>
      </c>
    </row>
    <row r="446" s="13" customFormat="1">
      <c r="A446" s="13"/>
      <c r="B446" s="224"/>
      <c r="C446" s="225"/>
      <c r="D446" s="219" t="s">
        <v>135</v>
      </c>
      <c r="E446" s="226" t="s">
        <v>21</v>
      </c>
      <c r="F446" s="227" t="s">
        <v>987</v>
      </c>
      <c r="G446" s="225"/>
      <c r="H446" s="228">
        <v>2</v>
      </c>
      <c r="I446" s="229"/>
      <c r="J446" s="225"/>
      <c r="K446" s="225"/>
      <c r="L446" s="230"/>
      <c r="M446" s="231"/>
      <c r="N446" s="232"/>
      <c r="O446" s="232"/>
      <c r="P446" s="232"/>
      <c r="Q446" s="232"/>
      <c r="R446" s="232"/>
      <c r="S446" s="232"/>
      <c r="T446" s="23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34" t="s">
        <v>135</v>
      </c>
      <c r="AU446" s="234" t="s">
        <v>87</v>
      </c>
      <c r="AV446" s="13" t="s">
        <v>87</v>
      </c>
      <c r="AW446" s="13" t="s">
        <v>38</v>
      </c>
      <c r="AX446" s="13" t="s">
        <v>85</v>
      </c>
      <c r="AY446" s="234" t="s">
        <v>125</v>
      </c>
    </row>
    <row r="447" s="2" customFormat="1" ht="21.75" customHeight="1">
      <c r="A447" s="39"/>
      <c r="B447" s="40"/>
      <c r="C447" s="238" t="s">
        <v>576</v>
      </c>
      <c r="D447" s="238" t="s">
        <v>160</v>
      </c>
      <c r="E447" s="239" t="s">
        <v>988</v>
      </c>
      <c r="F447" s="240" t="s">
        <v>989</v>
      </c>
      <c r="G447" s="241" t="s">
        <v>696</v>
      </c>
      <c r="H447" s="242">
        <v>1</v>
      </c>
      <c r="I447" s="243"/>
      <c r="J447" s="244">
        <f>ROUND(I447*H447,2)</f>
        <v>0</v>
      </c>
      <c r="K447" s="240" t="s">
        <v>21</v>
      </c>
      <c r="L447" s="45"/>
      <c r="M447" s="245" t="s">
        <v>21</v>
      </c>
      <c r="N447" s="246" t="s">
        <v>48</v>
      </c>
      <c r="O447" s="85"/>
      <c r="P447" s="215">
        <f>O447*H447</f>
        <v>0</v>
      </c>
      <c r="Q447" s="215">
        <v>0</v>
      </c>
      <c r="R447" s="215">
        <f>Q447*H447</f>
        <v>0</v>
      </c>
      <c r="S447" s="215">
        <v>0</v>
      </c>
      <c r="T447" s="216">
        <f>S447*H447</f>
        <v>0</v>
      </c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R447" s="217" t="s">
        <v>165</v>
      </c>
      <c r="AT447" s="217" t="s">
        <v>160</v>
      </c>
      <c r="AU447" s="217" t="s">
        <v>87</v>
      </c>
      <c r="AY447" s="18" t="s">
        <v>125</v>
      </c>
      <c r="BE447" s="218">
        <f>IF(N447="základní",J447,0)</f>
        <v>0</v>
      </c>
      <c r="BF447" s="218">
        <f>IF(N447="snížená",J447,0)</f>
        <v>0</v>
      </c>
      <c r="BG447" s="218">
        <f>IF(N447="zákl. přenesená",J447,0)</f>
        <v>0</v>
      </c>
      <c r="BH447" s="218">
        <f>IF(N447="sníž. přenesená",J447,0)</f>
        <v>0</v>
      </c>
      <c r="BI447" s="218">
        <f>IF(N447="nulová",J447,0)</f>
        <v>0</v>
      </c>
      <c r="BJ447" s="18" t="s">
        <v>85</v>
      </c>
      <c r="BK447" s="218">
        <f>ROUND(I447*H447,2)</f>
        <v>0</v>
      </c>
      <c r="BL447" s="18" t="s">
        <v>165</v>
      </c>
      <c r="BM447" s="217" t="s">
        <v>990</v>
      </c>
    </row>
    <row r="448" s="12" customFormat="1" ht="22.8" customHeight="1">
      <c r="A448" s="12"/>
      <c r="B448" s="189"/>
      <c r="C448" s="190"/>
      <c r="D448" s="191" t="s">
        <v>76</v>
      </c>
      <c r="E448" s="203" t="s">
        <v>698</v>
      </c>
      <c r="F448" s="203" t="s">
        <v>699</v>
      </c>
      <c r="G448" s="190"/>
      <c r="H448" s="190"/>
      <c r="I448" s="193"/>
      <c r="J448" s="204">
        <f>BK448</f>
        <v>0</v>
      </c>
      <c r="K448" s="190"/>
      <c r="L448" s="195"/>
      <c r="M448" s="196"/>
      <c r="N448" s="197"/>
      <c r="O448" s="197"/>
      <c r="P448" s="198">
        <f>SUM(P449:P454)</f>
        <v>0</v>
      </c>
      <c r="Q448" s="197"/>
      <c r="R448" s="198">
        <f>SUM(R449:R454)</f>
        <v>0</v>
      </c>
      <c r="S448" s="197"/>
      <c r="T448" s="199">
        <f>SUM(T449:T454)</f>
        <v>0</v>
      </c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R448" s="200" t="s">
        <v>85</v>
      </c>
      <c r="AT448" s="201" t="s">
        <v>76</v>
      </c>
      <c r="AU448" s="201" t="s">
        <v>85</v>
      </c>
      <c r="AY448" s="200" t="s">
        <v>125</v>
      </c>
      <c r="BK448" s="202">
        <f>SUM(BK449:BK454)</f>
        <v>0</v>
      </c>
    </row>
    <row r="449" s="2" customFormat="1" ht="16.5" customHeight="1">
      <c r="A449" s="39"/>
      <c r="B449" s="40"/>
      <c r="C449" s="238" t="s">
        <v>580</v>
      </c>
      <c r="D449" s="238" t="s">
        <v>160</v>
      </c>
      <c r="E449" s="239" t="s">
        <v>991</v>
      </c>
      <c r="F449" s="240" t="s">
        <v>992</v>
      </c>
      <c r="G449" s="241" t="s">
        <v>248</v>
      </c>
      <c r="H449" s="242">
        <v>0.34899999999999998</v>
      </c>
      <c r="I449" s="243"/>
      <c r="J449" s="244">
        <f>ROUND(I449*H449,2)</f>
        <v>0</v>
      </c>
      <c r="K449" s="240" t="s">
        <v>21</v>
      </c>
      <c r="L449" s="45"/>
      <c r="M449" s="245" t="s">
        <v>21</v>
      </c>
      <c r="N449" s="246" t="s">
        <v>48</v>
      </c>
      <c r="O449" s="85"/>
      <c r="P449" s="215">
        <f>O449*H449</f>
        <v>0</v>
      </c>
      <c r="Q449" s="215">
        <v>0</v>
      </c>
      <c r="R449" s="215">
        <f>Q449*H449</f>
        <v>0</v>
      </c>
      <c r="S449" s="215">
        <v>0</v>
      </c>
      <c r="T449" s="216">
        <f>S449*H449</f>
        <v>0</v>
      </c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R449" s="217" t="s">
        <v>165</v>
      </c>
      <c r="AT449" s="217" t="s">
        <v>160</v>
      </c>
      <c r="AU449" s="217" t="s">
        <v>87</v>
      </c>
      <c r="AY449" s="18" t="s">
        <v>125</v>
      </c>
      <c r="BE449" s="218">
        <f>IF(N449="základní",J449,0)</f>
        <v>0</v>
      </c>
      <c r="BF449" s="218">
        <f>IF(N449="snížená",J449,0)</f>
        <v>0</v>
      </c>
      <c r="BG449" s="218">
        <f>IF(N449="zákl. přenesená",J449,0)</f>
        <v>0</v>
      </c>
      <c r="BH449" s="218">
        <f>IF(N449="sníž. přenesená",J449,0)</f>
        <v>0</v>
      </c>
      <c r="BI449" s="218">
        <f>IF(N449="nulová",J449,0)</f>
        <v>0</v>
      </c>
      <c r="BJ449" s="18" t="s">
        <v>85</v>
      </c>
      <c r="BK449" s="218">
        <f>ROUND(I449*H449,2)</f>
        <v>0</v>
      </c>
      <c r="BL449" s="18" t="s">
        <v>165</v>
      </c>
      <c r="BM449" s="217" t="s">
        <v>993</v>
      </c>
    </row>
    <row r="450" s="13" customFormat="1">
      <c r="A450" s="13"/>
      <c r="B450" s="224"/>
      <c r="C450" s="225"/>
      <c r="D450" s="219" t="s">
        <v>135</v>
      </c>
      <c r="E450" s="226" t="s">
        <v>21</v>
      </c>
      <c r="F450" s="227" t="s">
        <v>994</v>
      </c>
      <c r="G450" s="225"/>
      <c r="H450" s="228">
        <v>0.34899999999999998</v>
      </c>
      <c r="I450" s="229"/>
      <c r="J450" s="225"/>
      <c r="K450" s="225"/>
      <c r="L450" s="230"/>
      <c r="M450" s="231"/>
      <c r="N450" s="232"/>
      <c r="O450" s="232"/>
      <c r="P450" s="232"/>
      <c r="Q450" s="232"/>
      <c r="R450" s="232"/>
      <c r="S450" s="232"/>
      <c r="T450" s="23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34" t="s">
        <v>135</v>
      </c>
      <c r="AU450" s="234" t="s">
        <v>87</v>
      </c>
      <c r="AV450" s="13" t="s">
        <v>87</v>
      </c>
      <c r="AW450" s="13" t="s">
        <v>38</v>
      </c>
      <c r="AX450" s="13" t="s">
        <v>85</v>
      </c>
      <c r="AY450" s="234" t="s">
        <v>125</v>
      </c>
    </row>
    <row r="451" s="2" customFormat="1" ht="16.5" customHeight="1">
      <c r="A451" s="39"/>
      <c r="B451" s="40"/>
      <c r="C451" s="238" t="s">
        <v>584</v>
      </c>
      <c r="D451" s="238" t="s">
        <v>160</v>
      </c>
      <c r="E451" s="239" t="s">
        <v>701</v>
      </c>
      <c r="F451" s="240" t="s">
        <v>702</v>
      </c>
      <c r="G451" s="241" t="s">
        <v>248</v>
      </c>
      <c r="H451" s="242">
        <v>115.414</v>
      </c>
      <c r="I451" s="243"/>
      <c r="J451" s="244">
        <f>ROUND(I451*H451,2)</f>
        <v>0</v>
      </c>
      <c r="K451" s="240" t="s">
        <v>21</v>
      </c>
      <c r="L451" s="45"/>
      <c r="M451" s="245" t="s">
        <v>21</v>
      </c>
      <c r="N451" s="246" t="s">
        <v>48</v>
      </c>
      <c r="O451" s="85"/>
      <c r="P451" s="215">
        <f>O451*H451</f>
        <v>0</v>
      </c>
      <c r="Q451" s="215">
        <v>0</v>
      </c>
      <c r="R451" s="215">
        <f>Q451*H451</f>
        <v>0</v>
      </c>
      <c r="S451" s="215">
        <v>0</v>
      </c>
      <c r="T451" s="216">
        <f>S451*H451</f>
        <v>0</v>
      </c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R451" s="217" t="s">
        <v>165</v>
      </c>
      <c r="AT451" s="217" t="s">
        <v>160</v>
      </c>
      <c r="AU451" s="217" t="s">
        <v>87</v>
      </c>
      <c r="AY451" s="18" t="s">
        <v>125</v>
      </c>
      <c r="BE451" s="218">
        <f>IF(N451="základní",J451,0)</f>
        <v>0</v>
      </c>
      <c r="BF451" s="218">
        <f>IF(N451="snížená",J451,0)</f>
        <v>0</v>
      </c>
      <c r="BG451" s="218">
        <f>IF(N451="zákl. přenesená",J451,0)</f>
        <v>0</v>
      </c>
      <c r="BH451" s="218">
        <f>IF(N451="sníž. přenesená",J451,0)</f>
        <v>0</v>
      </c>
      <c r="BI451" s="218">
        <f>IF(N451="nulová",J451,0)</f>
        <v>0</v>
      </c>
      <c r="BJ451" s="18" t="s">
        <v>85</v>
      </c>
      <c r="BK451" s="218">
        <f>ROUND(I451*H451,2)</f>
        <v>0</v>
      </c>
      <c r="BL451" s="18" t="s">
        <v>165</v>
      </c>
      <c r="BM451" s="217" t="s">
        <v>995</v>
      </c>
    </row>
    <row r="452" s="13" customFormat="1">
      <c r="A452" s="13"/>
      <c r="B452" s="224"/>
      <c r="C452" s="225"/>
      <c r="D452" s="219" t="s">
        <v>135</v>
      </c>
      <c r="E452" s="226" t="s">
        <v>21</v>
      </c>
      <c r="F452" s="227" t="s">
        <v>996</v>
      </c>
      <c r="G452" s="225"/>
      <c r="H452" s="228">
        <v>26.634</v>
      </c>
      <c r="I452" s="229"/>
      <c r="J452" s="225"/>
      <c r="K452" s="225"/>
      <c r="L452" s="230"/>
      <c r="M452" s="231"/>
      <c r="N452" s="232"/>
      <c r="O452" s="232"/>
      <c r="P452" s="232"/>
      <c r="Q452" s="232"/>
      <c r="R452" s="232"/>
      <c r="S452" s="232"/>
      <c r="T452" s="23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34" t="s">
        <v>135</v>
      </c>
      <c r="AU452" s="234" t="s">
        <v>87</v>
      </c>
      <c r="AV452" s="13" t="s">
        <v>87</v>
      </c>
      <c r="AW452" s="13" t="s">
        <v>38</v>
      </c>
      <c r="AX452" s="13" t="s">
        <v>77</v>
      </c>
      <c r="AY452" s="234" t="s">
        <v>125</v>
      </c>
    </row>
    <row r="453" s="13" customFormat="1">
      <c r="A453" s="13"/>
      <c r="B453" s="224"/>
      <c r="C453" s="225"/>
      <c r="D453" s="219" t="s">
        <v>135</v>
      </c>
      <c r="E453" s="226" t="s">
        <v>21</v>
      </c>
      <c r="F453" s="227" t="s">
        <v>997</v>
      </c>
      <c r="G453" s="225"/>
      <c r="H453" s="228">
        <v>88.780000000000001</v>
      </c>
      <c r="I453" s="229"/>
      <c r="J453" s="225"/>
      <c r="K453" s="225"/>
      <c r="L453" s="230"/>
      <c r="M453" s="231"/>
      <c r="N453" s="232"/>
      <c r="O453" s="232"/>
      <c r="P453" s="232"/>
      <c r="Q453" s="232"/>
      <c r="R453" s="232"/>
      <c r="S453" s="232"/>
      <c r="T453" s="23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34" t="s">
        <v>135</v>
      </c>
      <c r="AU453" s="234" t="s">
        <v>87</v>
      </c>
      <c r="AV453" s="13" t="s">
        <v>87</v>
      </c>
      <c r="AW453" s="13" t="s">
        <v>38</v>
      </c>
      <c r="AX453" s="13" t="s">
        <v>77</v>
      </c>
      <c r="AY453" s="234" t="s">
        <v>125</v>
      </c>
    </row>
    <row r="454" s="15" customFormat="1">
      <c r="A454" s="15"/>
      <c r="B454" s="260"/>
      <c r="C454" s="261"/>
      <c r="D454" s="219" t="s">
        <v>135</v>
      </c>
      <c r="E454" s="262" t="s">
        <v>21</v>
      </c>
      <c r="F454" s="263" t="s">
        <v>197</v>
      </c>
      <c r="G454" s="261"/>
      <c r="H454" s="264">
        <v>115.414</v>
      </c>
      <c r="I454" s="265"/>
      <c r="J454" s="261"/>
      <c r="K454" s="261"/>
      <c r="L454" s="266"/>
      <c r="M454" s="267"/>
      <c r="N454" s="268"/>
      <c r="O454" s="268"/>
      <c r="P454" s="268"/>
      <c r="Q454" s="268"/>
      <c r="R454" s="268"/>
      <c r="S454" s="268"/>
      <c r="T454" s="269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T454" s="270" t="s">
        <v>135</v>
      </c>
      <c r="AU454" s="270" t="s">
        <v>87</v>
      </c>
      <c r="AV454" s="15" t="s">
        <v>165</v>
      </c>
      <c r="AW454" s="15" t="s">
        <v>38</v>
      </c>
      <c r="AX454" s="15" t="s">
        <v>85</v>
      </c>
      <c r="AY454" s="270" t="s">
        <v>125</v>
      </c>
    </row>
    <row r="455" s="12" customFormat="1" ht="22.8" customHeight="1">
      <c r="A455" s="12"/>
      <c r="B455" s="189"/>
      <c r="C455" s="190"/>
      <c r="D455" s="191" t="s">
        <v>76</v>
      </c>
      <c r="E455" s="203" t="s">
        <v>711</v>
      </c>
      <c r="F455" s="203" t="s">
        <v>712</v>
      </c>
      <c r="G455" s="190"/>
      <c r="H455" s="190"/>
      <c r="I455" s="193"/>
      <c r="J455" s="204">
        <f>BK455</f>
        <v>0</v>
      </c>
      <c r="K455" s="190"/>
      <c r="L455" s="195"/>
      <c r="M455" s="196"/>
      <c r="N455" s="197"/>
      <c r="O455" s="197"/>
      <c r="P455" s="198">
        <f>SUM(P456:P457)</f>
        <v>0</v>
      </c>
      <c r="Q455" s="197"/>
      <c r="R455" s="198">
        <f>SUM(R456:R457)</f>
        <v>0</v>
      </c>
      <c r="S455" s="197"/>
      <c r="T455" s="199">
        <f>SUM(T456:T457)</f>
        <v>0</v>
      </c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R455" s="200" t="s">
        <v>85</v>
      </c>
      <c r="AT455" s="201" t="s">
        <v>76</v>
      </c>
      <c r="AU455" s="201" t="s">
        <v>85</v>
      </c>
      <c r="AY455" s="200" t="s">
        <v>125</v>
      </c>
      <c r="BK455" s="202">
        <f>SUM(BK456:BK457)</f>
        <v>0</v>
      </c>
    </row>
    <row r="456" s="2" customFormat="1" ht="21.75" customHeight="1">
      <c r="A456" s="39"/>
      <c r="B456" s="40"/>
      <c r="C456" s="238" t="s">
        <v>589</v>
      </c>
      <c r="D456" s="238" t="s">
        <v>160</v>
      </c>
      <c r="E456" s="239" t="s">
        <v>714</v>
      </c>
      <c r="F456" s="240" t="s">
        <v>715</v>
      </c>
      <c r="G456" s="241" t="s">
        <v>248</v>
      </c>
      <c r="H456" s="242">
        <v>171.322</v>
      </c>
      <c r="I456" s="243"/>
      <c r="J456" s="244">
        <f>ROUND(I456*H456,2)</f>
        <v>0</v>
      </c>
      <c r="K456" s="240" t="s">
        <v>164</v>
      </c>
      <c r="L456" s="45"/>
      <c r="M456" s="245" t="s">
        <v>21</v>
      </c>
      <c r="N456" s="246" t="s">
        <v>48</v>
      </c>
      <c r="O456" s="85"/>
      <c r="P456" s="215">
        <f>O456*H456</f>
        <v>0</v>
      </c>
      <c r="Q456" s="215">
        <v>0</v>
      </c>
      <c r="R456" s="215">
        <f>Q456*H456</f>
        <v>0</v>
      </c>
      <c r="S456" s="215">
        <v>0</v>
      </c>
      <c r="T456" s="216">
        <f>S456*H456</f>
        <v>0</v>
      </c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R456" s="217" t="s">
        <v>165</v>
      </c>
      <c r="AT456" s="217" t="s">
        <v>160</v>
      </c>
      <c r="AU456" s="217" t="s">
        <v>87</v>
      </c>
      <c r="AY456" s="18" t="s">
        <v>125</v>
      </c>
      <c r="BE456" s="218">
        <f>IF(N456="základní",J456,0)</f>
        <v>0</v>
      </c>
      <c r="BF456" s="218">
        <f>IF(N456="snížená",J456,0)</f>
        <v>0</v>
      </c>
      <c r="BG456" s="218">
        <f>IF(N456="zákl. přenesená",J456,0)</f>
        <v>0</v>
      </c>
      <c r="BH456" s="218">
        <f>IF(N456="sníž. přenesená",J456,0)</f>
        <v>0</v>
      </c>
      <c r="BI456" s="218">
        <f>IF(N456="nulová",J456,0)</f>
        <v>0</v>
      </c>
      <c r="BJ456" s="18" t="s">
        <v>85</v>
      </c>
      <c r="BK456" s="218">
        <f>ROUND(I456*H456,2)</f>
        <v>0</v>
      </c>
      <c r="BL456" s="18" t="s">
        <v>165</v>
      </c>
      <c r="BM456" s="217" t="s">
        <v>998</v>
      </c>
    </row>
    <row r="457" s="2" customFormat="1">
      <c r="A457" s="39"/>
      <c r="B457" s="40"/>
      <c r="C457" s="41"/>
      <c r="D457" s="247" t="s">
        <v>167</v>
      </c>
      <c r="E457" s="41"/>
      <c r="F457" s="248" t="s">
        <v>717</v>
      </c>
      <c r="G457" s="41"/>
      <c r="H457" s="41"/>
      <c r="I457" s="221"/>
      <c r="J457" s="41"/>
      <c r="K457" s="41"/>
      <c r="L457" s="45"/>
      <c r="M457" s="222"/>
      <c r="N457" s="223"/>
      <c r="O457" s="85"/>
      <c r="P457" s="85"/>
      <c r="Q457" s="85"/>
      <c r="R457" s="85"/>
      <c r="S457" s="85"/>
      <c r="T457" s="86"/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T457" s="18" t="s">
        <v>167</v>
      </c>
      <c r="AU457" s="18" t="s">
        <v>87</v>
      </c>
    </row>
    <row r="458" s="12" customFormat="1" ht="25.92" customHeight="1">
      <c r="A458" s="12"/>
      <c r="B458" s="189"/>
      <c r="C458" s="190"/>
      <c r="D458" s="191" t="s">
        <v>76</v>
      </c>
      <c r="E458" s="192" t="s">
        <v>718</v>
      </c>
      <c r="F458" s="192" t="s">
        <v>719</v>
      </c>
      <c r="G458" s="190"/>
      <c r="H458" s="190"/>
      <c r="I458" s="193"/>
      <c r="J458" s="194">
        <f>BK458</f>
        <v>0</v>
      </c>
      <c r="K458" s="190"/>
      <c r="L458" s="195"/>
      <c r="M458" s="196"/>
      <c r="N458" s="197"/>
      <c r="O458" s="197"/>
      <c r="P458" s="198">
        <f>P459+P469+P480</f>
        <v>0</v>
      </c>
      <c r="Q458" s="197"/>
      <c r="R458" s="198">
        <f>R459+R469+R480</f>
        <v>8.0723199999999995</v>
      </c>
      <c r="S458" s="197"/>
      <c r="T458" s="199">
        <f>T459+T469+T480</f>
        <v>0</v>
      </c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R458" s="200" t="s">
        <v>87</v>
      </c>
      <c r="AT458" s="201" t="s">
        <v>76</v>
      </c>
      <c r="AU458" s="201" t="s">
        <v>77</v>
      </c>
      <c r="AY458" s="200" t="s">
        <v>125</v>
      </c>
      <c r="BK458" s="202">
        <f>BK459+BK469+BK480</f>
        <v>0</v>
      </c>
    </row>
    <row r="459" s="12" customFormat="1" ht="22.8" customHeight="1">
      <c r="A459" s="12"/>
      <c r="B459" s="189"/>
      <c r="C459" s="190"/>
      <c r="D459" s="191" t="s">
        <v>76</v>
      </c>
      <c r="E459" s="203" t="s">
        <v>720</v>
      </c>
      <c r="F459" s="203" t="s">
        <v>721</v>
      </c>
      <c r="G459" s="190"/>
      <c r="H459" s="190"/>
      <c r="I459" s="193"/>
      <c r="J459" s="204">
        <f>BK459</f>
        <v>0</v>
      </c>
      <c r="K459" s="190"/>
      <c r="L459" s="195"/>
      <c r="M459" s="196"/>
      <c r="N459" s="197"/>
      <c r="O459" s="197"/>
      <c r="P459" s="198">
        <f>SUM(P460:P468)</f>
        <v>0</v>
      </c>
      <c r="Q459" s="197"/>
      <c r="R459" s="198">
        <f>SUM(R460:R468)</f>
        <v>0.0060000000000000001</v>
      </c>
      <c r="S459" s="197"/>
      <c r="T459" s="199">
        <f>SUM(T460:T468)</f>
        <v>0</v>
      </c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R459" s="200" t="s">
        <v>87</v>
      </c>
      <c r="AT459" s="201" t="s">
        <v>76</v>
      </c>
      <c r="AU459" s="201" t="s">
        <v>85</v>
      </c>
      <c r="AY459" s="200" t="s">
        <v>125</v>
      </c>
      <c r="BK459" s="202">
        <f>SUM(BK460:BK468)</f>
        <v>0</v>
      </c>
    </row>
    <row r="460" s="2" customFormat="1" ht="16.5" customHeight="1">
      <c r="A460" s="39"/>
      <c r="B460" s="40"/>
      <c r="C460" s="238" t="s">
        <v>595</v>
      </c>
      <c r="D460" s="238" t="s">
        <v>160</v>
      </c>
      <c r="E460" s="239" t="s">
        <v>723</v>
      </c>
      <c r="F460" s="240" t="s">
        <v>724</v>
      </c>
      <c r="G460" s="241" t="s">
        <v>130</v>
      </c>
      <c r="H460" s="242">
        <v>4</v>
      </c>
      <c r="I460" s="243"/>
      <c r="J460" s="244">
        <f>ROUND(I460*H460,2)</f>
        <v>0</v>
      </c>
      <c r="K460" s="240" t="s">
        <v>164</v>
      </c>
      <c r="L460" s="45"/>
      <c r="M460" s="245" t="s">
        <v>21</v>
      </c>
      <c r="N460" s="246" t="s">
        <v>48</v>
      </c>
      <c r="O460" s="85"/>
      <c r="P460" s="215">
        <f>O460*H460</f>
        <v>0</v>
      </c>
      <c r="Q460" s="215">
        <v>0.0015</v>
      </c>
      <c r="R460" s="215">
        <f>Q460*H460</f>
        <v>0.0060000000000000001</v>
      </c>
      <c r="S460" s="215">
        <v>0</v>
      </c>
      <c r="T460" s="216">
        <f>S460*H460</f>
        <v>0</v>
      </c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R460" s="217" t="s">
        <v>276</v>
      </c>
      <c r="AT460" s="217" t="s">
        <v>160</v>
      </c>
      <c r="AU460" s="217" t="s">
        <v>87</v>
      </c>
      <c r="AY460" s="18" t="s">
        <v>125</v>
      </c>
      <c r="BE460" s="218">
        <f>IF(N460="základní",J460,0)</f>
        <v>0</v>
      </c>
      <c r="BF460" s="218">
        <f>IF(N460="snížená",J460,0)</f>
        <v>0</v>
      </c>
      <c r="BG460" s="218">
        <f>IF(N460="zákl. přenesená",J460,0)</f>
        <v>0</v>
      </c>
      <c r="BH460" s="218">
        <f>IF(N460="sníž. přenesená",J460,0)</f>
        <v>0</v>
      </c>
      <c r="BI460" s="218">
        <f>IF(N460="nulová",J460,0)</f>
        <v>0</v>
      </c>
      <c r="BJ460" s="18" t="s">
        <v>85</v>
      </c>
      <c r="BK460" s="218">
        <f>ROUND(I460*H460,2)</f>
        <v>0</v>
      </c>
      <c r="BL460" s="18" t="s">
        <v>276</v>
      </c>
      <c r="BM460" s="217" t="s">
        <v>999</v>
      </c>
    </row>
    <row r="461" s="2" customFormat="1">
      <c r="A461" s="39"/>
      <c r="B461" s="40"/>
      <c r="C461" s="41"/>
      <c r="D461" s="247" t="s">
        <v>167</v>
      </c>
      <c r="E461" s="41"/>
      <c r="F461" s="248" t="s">
        <v>726</v>
      </c>
      <c r="G461" s="41"/>
      <c r="H461" s="41"/>
      <c r="I461" s="221"/>
      <c r="J461" s="41"/>
      <c r="K461" s="41"/>
      <c r="L461" s="45"/>
      <c r="M461" s="222"/>
      <c r="N461" s="223"/>
      <c r="O461" s="85"/>
      <c r="P461" s="85"/>
      <c r="Q461" s="85"/>
      <c r="R461" s="85"/>
      <c r="S461" s="85"/>
      <c r="T461" s="86"/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T461" s="18" t="s">
        <v>167</v>
      </c>
      <c r="AU461" s="18" t="s">
        <v>87</v>
      </c>
    </row>
    <row r="462" s="13" customFormat="1">
      <c r="A462" s="13"/>
      <c r="B462" s="224"/>
      <c r="C462" s="225"/>
      <c r="D462" s="219" t="s">
        <v>135</v>
      </c>
      <c r="E462" s="226" t="s">
        <v>21</v>
      </c>
      <c r="F462" s="227" t="s">
        <v>1000</v>
      </c>
      <c r="G462" s="225"/>
      <c r="H462" s="228">
        <v>1</v>
      </c>
      <c r="I462" s="229"/>
      <c r="J462" s="225"/>
      <c r="K462" s="225"/>
      <c r="L462" s="230"/>
      <c r="M462" s="231"/>
      <c r="N462" s="232"/>
      <c r="O462" s="232"/>
      <c r="P462" s="232"/>
      <c r="Q462" s="232"/>
      <c r="R462" s="232"/>
      <c r="S462" s="232"/>
      <c r="T462" s="23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34" t="s">
        <v>135</v>
      </c>
      <c r="AU462" s="234" t="s">
        <v>87</v>
      </c>
      <c r="AV462" s="13" t="s">
        <v>87</v>
      </c>
      <c r="AW462" s="13" t="s">
        <v>38</v>
      </c>
      <c r="AX462" s="13" t="s">
        <v>77</v>
      </c>
      <c r="AY462" s="234" t="s">
        <v>125</v>
      </c>
    </row>
    <row r="463" s="13" customFormat="1">
      <c r="A463" s="13"/>
      <c r="B463" s="224"/>
      <c r="C463" s="225"/>
      <c r="D463" s="219" t="s">
        <v>135</v>
      </c>
      <c r="E463" s="226" t="s">
        <v>21</v>
      </c>
      <c r="F463" s="227" t="s">
        <v>1001</v>
      </c>
      <c r="G463" s="225"/>
      <c r="H463" s="228">
        <v>1</v>
      </c>
      <c r="I463" s="229"/>
      <c r="J463" s="225"/>
      <c r="K463" s="225"/>
      <c r="L463" s="230"/>
      <c r="M463" s="231"/>
      <c r="N463" s="232"/>
      <c r="O463" s="232"/>
      <c r="P463" s="232"/>
      <c r="Q463" s="232"/>
      <c r="R463" s="232"/>
      <c r="S463" s="232"/>
      <c r="T463" s="23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34" t="s">
        <v>135</v>
      </c>
      <c r="AU463" s="234" t="s">
        <v>87</v>
      </c>
      <c r="AV463" s="13" t="s">
        <v>87</v>
      </c>
      <c r="AW463" s="13" t="s">
        <v>38</v>
      </c>
      <c r="AX463" s="13" t="s">
        <v>77</v>
      </c>
      <c r="AY463" s="234" t="s">
        <v>125</v>
      </c>
    </row>
    <row r="464" s="13" customFormat="1">
      <c r="A464" s="13"/>
      <c r="B464" s="224"/>
      <c r="C464" s="225"/>
      <c r="D464" s="219" t="s">
        <v>135</v>
      </c>
      <c r="E464" s="226" t="s">
        <v>21</v>
      </c>
      <c r="F464" s="227" t="s">
        <v>1002</v>
      </c>
      <c r="G464" s="225"/>
      <c r="H464" s="228">
        <v>1</v>
      </c>
      <c r="I464" s="229"/>
      <c r="J464" s="225"/>
      <c r="K464" s="225"/>
      <c r="L464" s="230"/>
      <c r="M464" s="231"/>
      <c r="N464" s="232"/>
      <c r="O464" s="232"/>
      <c r="P464" s="232"/>
      <c r="Q464" s="232"/>
      <c r="R464" s="232"/>
      <c r="S464" s="232"/>
      <c r="T464" s="23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34" t="s">
        <v>135</v>
      </c>
      <c r="AU464" s="234" t="s">
        <v>87</v>
      </c>
      <c r="AV464" s="13" t="s">
        <v>87</v>
      </c>
      <c r="AW464" s="13" t="s">
        <v>38</v>
      </c>
      <c r="AX464" s="13" t="s">
        <v>77</v>
      </c>
      <c r="AY464" s="234" t="s">
        <v>125</v>
      </c>
    </row>
    <row r="465" s="13" customFormat="1">
      <c r="A465" s="13"/>
      <c r="B465" s="224"/>
      <c r="C465" s="225"/>
      <c r="D465" s="219" t="s">
        <v>135</v>
      </c>
      <c r="E465" s="226" t="s">
        <v>21</v>
      </c>
      <c r="F465" s="227" t="s">
        <v>1003</v>
      </c>
      <c r="G465" s="225"/>
      <c r="H465" s="228">
        <v>1</v>
      </c>
      <c r="I465" s="229"/>
      <c r="J465" s="225"/>
      <c r="K465" s="225"/>
      <c r="L465" s="230"/>
      <c r="M465" s="231"/>
      <c r="N465" s="232"/>
      <c r="O465" s="232"/>
      <c r="P465" s="232"/>
      <c r="Q465" s="232"/>
      <c r="R465" s="232"/>
      <c r="S465" s="232"/>
      <c r="T465" s="23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34" t="s">
        <v>135</v>
      </c>
      <c r="AU465" s="234" t="s">
        <v>87</v>
      </c>
      <c r="AV465" s="13" t="s">
        <v>87</v>
      </c>
      <c r="AW465" s="13" t="s">
        <v>38</v>
      </c>
      <c r="AX465" s="13" t="s">
        <v>77</v>
      </c>
      <c r="AY465" s="234" t="s">
        <v>125</v>
      </c>
    </row>
    <row r="466" s="15" customFormat="1">
      <c r="A466" s="15"/>
      <c r="B466" s="260"/>
      <c r="C466" s="261"/>
      <c r="D466" s="219" t="s">
        <v>135</v>
      </c>
      <c r="E466" s="262" t="s">
        <v>21</v>
      </c>
      <c r="F466" s="263" t="s">
        <v>197</v>
      </c>
      <c r="G466" s="261"/>
      <c r="H466" s="264">
        <v>4</v>
      </c>
      <c r="I466" s="265"/>
      <c r="J466" s="261"/>
      <c r="K466" s="261"/>
      <c r="L466" s="266"/>
      <c r="M466" s="267"/>
      <c r="N466" s="268"/>
      <c r="O466" s="268"/>
      <c r="P466" s="268"/>
      <c r="Q466" s="268"/>
      <c r="R466" s="268"/>
      <c r="S466" s="268"/>
      <c r="T466" s="269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T466" s="270" t="s">
        <v>135</v>
      </c>
      <c r="AU466" s="270" t="s">
        <v>87</v>
      </c>
      <c r="AV466" s="15" t="s">
        <v>165</v>
      </c>
      <c r="AW466" s="15" t="s">
        <v>38</v>
      </c>
      <c r="AX466" s="15" t="s">
        <v>85</v>
      </c>
      <c r="AY466" s="270" t="s">
        <v>125</v>
      </c>
    </row>
    <row r="467" s="2" customFormat="1" ht="24.15" customHeight="1">
      <c r="A467" s="39"/>
      <c r="B467" s="40"/>
      <c r="C467" s="238" t="s">
        <v>599</v>
      </c>
      <c r="D467" s="238" t="s">
        <v>160</v>
      </c>
      <c r="E467" s="239" t="s">
        <v>731</v>
      </c>
      <c r="F467" s="240" t="s">
        <v>732</v>
      </c>
      <c r="G467" s="241" t="s">
        <v>248</v>
      </c>
      <c r="H467" s="242">
        <v>0.0060000000000000001</v>
      </c>
      <c r="I467" s="243"/>
      <c r="J467" s="244">
        <f>ROUND(I467*H467,2)</f>
        <v>0</v>
      </c>
      <c r="K467" s="240" t="s">
        <v>164</v>
      </c>
      <c r="L467" s="45"/>
      <c r="M467" s="245" t="s">
        <v>21</v>
      </c>
      <c r="N467" s="246" t="s">
        <v>48</v>
      </c>
      <c r="O467" s="85"/>
      <c r="P467" s="215">
        <f>O467*H467</f>
        <v>0</v>
      </c>
      <c r="Q467" s="215">
        <v>0</v>
      </c>
      <c r="R467" s="215">
        <f>Q467*H467</f>
        <v>0</v>
      </c>
      <c r="S467" s="215">
        <v>0</v>
      </c>
      <c r="T467" s="216">
        <f>S467*H467</f>
        <v>0</v>
      </c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R467" s="217" t="s">
        <v>276</v>
      </c>
      <c r="AT467" s="217" t="s">
        <v>160</v>
      </c>
      <c r="AU467" s="217" t="s">
        <v>87</v>
      </c>
      <c r="AY467" s="18" t="s">
        <v>125</v>
      </c>
      <c r="BE467" s="218">
        <f>IF(N467="základní",J467,0)</f>
        <v>0</v>
      </c>
      <c r="BF467" s="218">
        <f>IF(N467="snížená",J467,0)</f>
        <v>0</v>
      </c>
      <c r="BG467" s="218">
        <f>IF(N467="zákl. přenesená",J467,0)</f>
        <v>0</v>
      </c>
      <c r="BH467" s="218">
        <f>IF(N467="sníž. přenesená",J467,0)</f>
        <v>0</v>
      </c>
      <c r="BI467" s="218">
        <f>IF(N467="nulová",J467,0)</f>
        <v>0</v>
      </c>
      <c r="BJ467" s="18" t="s">
        <v>85</v>
      </c>
      <c r="BK467" s="218">
        <f>ROUND(I467*H467,2)</f>
        <v>0</v>
      </c>
      <c r="BL467" s="18" t="s">
        <v>276</v>
      </c>
      <c r="BM467" s="217" t="s">
        <v>1004</v>
      </c>
    </row>
    <row r="468" s="2" customFormat="1">
      <c r="A468" s="39"/>
      <c r="B468" s="40"/>
      <c r="C468" s="41"/>
      <c r="D468" s="247" t="s">
        <v>167</v>
      </c>
      <c r="E468" s="41"/>
      <c r="F468" s="248" t="s">
        <v>734</v>
      </c>
      <c r="G468" s="41"/>
      <c r="H468" s="41"/>
      <c r="I468" s="221"/>
      <c r="J468" s="41"/>
      <c r="K468" s="41"/>
      <c r="L468" s="45"/>
      <c r="M468" s="222"/>
      <c r="N468" s="223"/>
      <c r="O468" s="85"/>
      <c r="P468" s="85"/>
      <c r="Q468" s="85"/>
      <c r="R468" s="85"/>
      <c r="S468" s="85"/>
      <c r="T468" s="86"/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T468" s="18" t="s">
        <v>167</v>
      </c>
      <c r="AU468" s="18" t="s">
        <v>87</v>
      </c>
    </row>
    <row r="469" s="12" customFormat="1" ht="22.8" customHeight="1">
      <c r="A469" s="12"/>
      <c r="B469" s="189"/>
      <c r="C469" s="190"/>
      <c r="D469" s="191" t="s">
        <v>76</v>
      </c>
      <c r="E469" s="203" t="s">
        <v>735</v>
      </c>
      <c r="F469" s="203" t="s">
        <v>736</v>
      </c>
      <c r="G469" s="190"/>
      <c r="H469" s="190"/>
      <c r="I469" s="193"/>
      <c r="J469" s="204">
        <f>BK469</f>
        <v>0</v>
      </c>
      <c r="K469" s="190"/>
      <c r="L469" s="195"/>
      <c r="M469" s="196"/>
      <c r="N469" s="197"/>
      <c r="O469" s="197"/>
      <c r="P469" s="198">
        <f>SUM(P470:P479)</f>
        <v>0</v>
      </c>
      <c r="Q469" s="197"/>
      <c r="R469" s="198">
        <f>SUM(R470:R479)</f>
        <v>0.0083199999999999993</v>
      </c>
      <c r="S469" s="197"/>
      <c r="T469" s="199">
        <f>SUM(T470:T479)</f>
        <v>0</v>
      </c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R469" s="200" t="s">
        <v>87</v>
      </c>
      <c r="AT469" s="201" t="s">
        <v>76</v>
      </c>
      <c r="AU469" s="201" t="s">
        <v>85</v>
      </c>
      <c r="AY469" s="200" t="s">
        <v>125</v>
      </c>
      <c r="BK469" s="202">
        <f>SUM(BK470:BK479)</f>
        <v>0</v>
      </c>
    </row>
    <row r="470" s="2" customFormat="1" ht="16.5" customHeight="1">
      <c r="A470" s="39"/>
      <c r="B470" s="40"/>
      <c r="C470" s="238" t="s">
        <v>607</v>
      </c>
      <c r="D470" s="238" t="s">
        <v>160</v>
      </c>
      <c r="E470" s="239" t="s">
        <v>738</v>
      </c>
      <c r="F470" s="240" t="s">
        <v>739</v>
      </c>
      <c r="G470" s="241" t="s">
        <v>130</v>
      </c>
      <c r="H470" s="242">
        <v>4</v>
      </c>
      <c r="I470" s="243"/>
      <c r="J470" s="244">
        <f>ROUND(I470*H470,2)</f>
        <v>0</v>
      </c>
      <c r="K470" s="240" t="s">
        <v>164</v>
      </c>
      <c r="L470" s="45"/>
      <c r="M470" s="245" t="s">
        <v>21</v>
      </c>
      <c r="N470" s="246" t="s">
        <v>48</v>
      </c>
      <c r="O470" s="85"/>
      <c r="P470" s="215">
        <f>O470*H470</f>
        <v>0</v>
      </c>
      <c r="Q470" s="215">
        <v>0</v>
      </c>
      <c r="R470" s="215">
        <f>Q470*H470</f>
        <v>0</v>
      </c>
      <c r="S470" s="215">
        <v>0</v>
      </c>
      <c r="T470" s="216">
        <f>S470*H470</f>
        <v>0</v>
      </c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R470" s="217" t="s">
        <v>276</v>
      </c>
      <c r="AT470" s="217" t="s">
        <v>160</v>
      </c>
      <c r="AU470" s="217" t="s">
        <v>87</v>
      </c>
      <c r="AY470" s="18" t="s">
        <v>125</v>
      </c>
      <c r="BE470" s="218">
        <f>IF(N470="základní",J470,0)</f>
        <v>0</v>
      </c>
      <c r="BF470" s="218">
        <f>IF(N470="snížená",J470,0)</f>
        <v>0</v>
      </c>
      <c r="BG470" s="218">
        <f>IF(N470="zákl. přenesená",J470,0)</f>
        <v>0</v>
      </c>
      <c r="BH470" s="218">
        <f>IF(N470="sníž. přenesená",J470,0)</f>
        <v>0</v>
      </c>
      <c r="BI470" s="218">
        <f>IF(N470="nulová",J470,0)</f>
        <v>0</v>
      </c>
      <c r="BJ470" s="18" t="s">
        <v>85</v>
      </c>
      <c r="BK470" s="218">
        <f>ROUND(I470*H470,2)</f>
        <v>0</v>
      </c>
      <c r="BL470" s="18" t="s">
        <v>276</v>
      </c>
      <c r="BM470" s="217" t="s">
        <v>1005</v>
      </c>
    </row>
    <row r="471" s="2" customFormat="1">
      <c r="A471" s="39"/>
      <c r="B471" s="40"/>
      <c r="C471" s="41"/>
      <c r="D471" s="247" t="s">
        <v>167</v>
      </c>
      <c r="E471" s="41"/>
      <c r="F471" s="248" t="s">
        <v>741</v>
      </c>
      <c r="G471" s="41"/>
      <c r="H471" s="41"/>
      <c r="I471" s="221"/>
      <c r="J471" s="41"/>
      <c r="K471" s="41"/>
      <c r="L471" s="45"/>
      <c r="M471" s="222"/>
      <c r="N471" s="223"/>
      <c r="O471" s="85"/>
      <c r="P471" s="85"/>
      <c r="Q471" s="85"/>
      <c r="R471" s="85"/>
      <c r="S471" s="85"/>
      <c r="T471" s="86"/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T471" s="18" t="s">
        <v>167</v>
      </c>
      <c r="AU471" s="18" t="s">
        <v>87</v>
      </c>
    </row>
    <row r="472" s="13" customFormat="1">
      <c r="A472" s="13"/>
      <c r="B472" s="224"/>
      <c r="C472" s="225"/>
      <c r="D472" s="219" t="s">
        <v>135</v>
      </c>
      <c r="E472" s="226" t="s">
        <v>21</v>
      </c>
      <c r="F472" s="227" t="s">
        <v>1006</v>
      </c>
      <c r="G472" s="225"/>
      <c r="H472" s="228">
        <v>1</v>
      </c>
      <c r="I472" s="229"/>
      <c r="J472" s="225"/>
      <c r="K472" s="225"/>
      <c r="L472" s="230"/>
      <c r="M472" s="231"/>
      <c r="N472" s="232"/>
      <c r="O472" s="232"/>
      <c r="P472" s="232"/>
      <c r="Q472" s="232"/>
      <c r="R472" s="232"/>
      <c r="S472" s="232"/>
      <c r="T472" s="23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34" t="s">
        <v>135</v>
      </c>
      <c r="AU472" s="234" t="s">
        <v>87</v>
      </c>
      <c r="AV472" s="13" t="s">
        <v>87</v>
      </c>
      <c r="AW472" s="13" t="s">
        <v>38</v>
      </c>
      <c r="AX472" s="13" t="s">
        <v>77</v>
      </c>
      <c r="AY472" s="234" t="s">
        <v>125</v>
      </c>
    </row>
    <row r="473" s="13" customFormat="1">
      <c r="A473" s="13"/>
      <c r="B473" s="224"/>
      <c r="C473" s="225"/>
      <c r="D473" s="219" t="s">
        <v>135</v>
      </c>
      <c r="E473" s="226" t="s">
        <v>21</v>
      </c>
      <c r="F473" s="227" t="s">
        <v>1007</v>
      </c>
      <c r="G473" s="225"/>
      <c r="H473" s="228">
        <v>1</v>
      </c>
      <c r="I473" s="229"/>
      <c r="J473" s="225"/>
      <c r="K473" s="225"/>
      <c r="L473" s="230"/>
      <c r="M473" s="231"/>
      <c r="N473" s="232"/>
      <c r="O473" s="232"/>
      <c r="P473" s="232"/>
      <c r="Q473" s="232"/>
      <c r="R473" s="232"/>
      <c r="S473" s="232"/>
      <c r="T473" s="23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34" t="s">
        <v>135</v>
      </c>
      <c r="AU473" s="234" t="s">
        <v>87</v>
      </c>
      <c r="AV473" s="13" t="s">
        <v>87</v>
      </c>
      <c r="AW473" s="13" t="s">
        <v>38</v>
      </c>
      <c r="AX473" s="13" t="s">
        <v>77</v>
      </c>
      <c r="AY473" s="234" t="s">
        <v>125</v>
      </c>
    </row>
    <row r="474" s="13" customFormat="1">
      <c r="A474" s="13"/>
      <c r="B474" s="224"/>
      <c r="C474" s="225"/>
      <c r="D474" s="219" t="s">
        <v>135</v>
      </c>
      <c r="E474" s="226" t="s">
        <v>21</v>
      </c>
      <c r="F474" s="227" t="s">
        <v>1008</v>
      </c>
      <c r="G474" s="225"/>
      <c r="H474" s="228">
        <v>1</v>
      </c>
      <c r="I474" s="229"/>
      <c r="J474" s="225"/>
      <c r="K474" s="225"/>
      <c r="L474" s="230"/>
      <c r="M474" s="231"/>
      <c r="N474" s="232"/>
      <c r="O474" s="232"/>
      <c r="P474" s="232"/>
      <c r="Q474" s="232"/>
      <c r="R474" s="232"/>
      <c r="S474" s="232"/>
      <c r="T474" s="23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34" t="s">
        <v>135</v>
      </c>
      <c r="AU474" s="234" t="s">
        <v>87</v>
      </c>
      <c r="AV474" s="13" t="s">
        <v>87</v>
      </c>
      <c r="AW474" s="13" t="s">
        <v>38</v>
      </c>
      <c r="AX474" s="13" t="s">
        <v>77</v>
      </c>
      <c r="AY474" s="234" t="s">
        <v>125</v>
      </c>
    </row>
    <row r="475" s="13" customFormat="1">
      <c r="A475" s="13"/>
      <c r="B475" s="224"/>
      <c r="C475" s="225"/>
      <c r="D475" s="219" t="s">
        <v>135</v>
      </c>
      <c r="E475" s="226" t="s">
        <v>21</v>
      </c>
      <c r="F475" s="227" t="s">
        <v>1009</v>
      </c>
      <c r="G475" s="225"/>
      <c r="H475" s="228">
        <v>1</v>
      </c>
      <c r="I475" s="229"/>
      <c r="J475" s="225"/>
      <c r="K475" s="225"/>
      <c r="L475" s="230"/>
      <c r="M475" s="231"/>
      <c r="N475" s="232"/>
      <c r="O475" s="232"/>
      <c r="P475" s="232"/>
      <c r="Q475" s="232"/>
      <c r="R475" s="232"/>
      <c r="S475" s="232"/>
      <c r="T475" s="23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34" t="s">
        <v>135</v>
      </c>
      <c r="AU475" s="234" t="s">
        <v>87</v>
      </c>
      <c r="AV475" s="13" t="s">
        <v>87</v>
      </c>
      <c r="AW475" s="13" t="s">
        <v>38</v>
      </c>
      <c r="AX475" s="13" t="s">
        <v>77</v>
      </c>
      <c r="AY475" s="234" t="s">
        <v>125</v>
      </c>
    </row>
    <row r="476" s="15" customFormat="1">
      <c r="A476" s="15"/>
      <c r="B476" s="260"/>
      <c r="C476" s="261"/>
      <c r="D476" s="219" t="s">
        <v>135</v>
      </c>
      <c r="E476" s="262" t="s">
        <v>21</v>
      </c>
      <c r="F476" s="263" t="s">
        <v>197</v>
      </c>
      <c r="G476" s="261"/>
      <c r="H476" s="264">
        <v>4</v>
      </c>
      <c r="I476" s="265"/>
      <c r="J476" s="261"/>
      <c r="K476" s="261"/>
      <c r="L476" s="266"/>
      <c r="M476" s="267"/>
      <c r="N476" s="268"/>
      <c r="O476" s="268"/>
      <c r="P476" s="268"/>
      <c r="Q476" s="268"/>
      <c r="R476" s="268"/>
      <c r="S476" s="268"/>
      <c r="T476" s="269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T476" s="270" t="s">
        <v>135</v>
      </c>
      <c r="AU476" s="270" t="s">
        <v>87</v>
      </c>
      <c r="AV476" s="15" t="s">
        <v>165</v>
      </c>
      <c r="AW476" s="15" t="s">
        <v>38</v>
      </c>
      <c r="AX476" s="15" t="s">
        <v>85</v>
      </c>
      <c r="AY476" s="270" t="s">
        <v>125</v>
      </c>
    </row>
    <row r="477" s="2" customFormat="1" ht="16.5" customHeight="1">
      <c r="A477" s="39"/>
      <c r="B477" s="40"/>
      <c r="C477" s="205" t="s">
        <v>613</v>
      </c>
      <c r="D477" s="205" t="s">
        <v>122</v>
      </c>
      <c r="E477" s="206" t="s">
        <v>746</v>
      </c>
      <c r="F477" s="207" t="s">
        <v>747</v>
      </c>
      <c r="G477" s="208" t="s">
        <v>429</v>
      </c>
      <c r="H477" s="209">
        <v>4</v>
      </c>
      <c r="I477" s="210"/>
      <c r="J477" s="211">
        <f>ROUND(I477*H477,2)</f>
        <v>0</v>
      </c>
      <c r="K477" s="207" t="s">
        <v>164</v>
      </c>
      <c r="L477" s="212"/>
      <c r="M477" s="213" t="s">
        <v>21</v>
      </c>
      <c r="N477" s="214" t="s">
        <v>48</v>
      </c>
      <c r="O477" s="85"/>
      <c r="P477" s="215">
        <f>O477*H477</f>
        <v>0</v>
      </c>
      <c r="Q477" s="215">
        <v>0.0020799999999999998</v>
      </c>
      <c r="R477" s="215">
        <f>Q477*H477</f>
        <v>0.0083199999999999993</v>
      </c>
      <c r="S477" s="215">
        <v>0</v>
      </c>
      <c r="T477" s="216">
        <f>S477*H477</f>
        <v>0</v>
      </c>
      <c r="U477" s="39"/>
      <c r="V477" s="39"/>
      <c r="W477" s="39"/>
      <c r="X477" s="39"/>
      <c r="Y477" s="39"/>
      <c r="Z477" s="39"/>
      <c r="AA477" s="39"/>
      <c r="AB477" s="39"/>
      <c r="AC477" s="39"/>
      <c r="AD477" s="39"/>
      <c r="AE477" s="39"/>
      <c r="AR477" s="217" t="s">
        <v>380</v>
      </c>
      <c r="AT477" s="217" t="s">
        <v>122</v>
      </c>
      <c r="AU477" s="217" t="s">
        <v>87</v>
      </c>
      <c r="AY477" s="18" t="s">
        <v>125</v>
      </c>
      <c r="BE477" s="218">
        <f>IF(N477="základní",J477,0)</f>
        <v>0</v>
      </c>
      <c r="BF477" s="218">
        <f>IF(N477="snížená",J477,0)</f>
        <v>0</v>
      </c>
      <c r="BG477" s="218">
        <f>IF(N477="zákl. přenesená",J477,0)</f>
        <v>0</v>
      </c>
      <c r="BH477" s="218">
        <f>IF(N477="sníž. přenesená",J477,0)</f>
        <v>0</v>
      </c>
      <c r="BI477" s="218">
        <f>IF(N477="nulová",J477,0)</f>
        <v>0</v>
      </c>
      <c r="BJ477" s="18" t="s">
        <v>85</v>
      </c>
      <c r="BK477" s="218">
        <f>ROUND(I477*H477,2)</f>
        <v>0</v>
      </c>
      <c r="BL477" s="18" t="s">
        <v>276</v>
      </c>
      <c r="BM477" s="217" t="s">
        <v>1010</v>
      </c>
    </row>
    <row r="478" s="2" customFormat="1" ht="24.15" customHeight="1">
      <c r="A478" s="39"/>
      <c r="B478" s="40"/>
      <c r="C478" s="238" t="s">
        <v>617</v>
      </c>
      <c r="D478" s="238" t="s">
        <v>160</v>
      </c>
      <c r="E478" s="239" t="s">
        <v>750</v>
      </c>
      <c r="F478" s="240" t="s">
        <v>751</v>
      </c>
      <c r="G478" s="241" t="s">
        <v>248</v>
      </c>
      <c r="H478" s="242">
        <v>0.0080000000000000002</v>
      </c>
      <c r="I478" s="243"/>
      <c r="J478" s="244">
        <f>ROUND(I478*H478,2)</f>
        <v>0</v>
      </c>
      <c r="K478" s="240" t="s">
        <v>164</v>
      </c>
      <c r="L478" s="45"/>
      <c r="M478" s="245" t="s">
        <v>21</v>
      </c>
      <c r="N478" s="246" t="s">
        <v>48</v>
      </c>
      <c r="O478" s="85"/>
      <c r="P478" s="215">
        <f>O478*H478</f>
        <v>0</v>
      </c>
      <c r="Q478" s="215">
        <v>0</v>
      </c>
      <c r="R478" s="215">
        <f>Q478*H478</f>
        <v>0</v>
      </c>
      <c r="S478" s="215">
        <v>0</v>
      </c>
      <c r="T478" s="216">
        <f>S478*H478</f>
        <v>0</v>
      </c>
      <c r="U478" s="39"/>
      <c r="V478" s="39"/>
      <c r="W478" s="39"/>
      <c r="X478" s="39"/>
      <c r="Y478" s="39"/>
      <c r="Z478" s="39"/>
      <c r="AA478" s="39"/>
      <c r="AB478" s="39"/>
      <c r="AC478" s="39"/>
      <c r="AD478" s="39"/>
      <c r="AE478" s="39"/>
      <c r="AR478" s="217" t="s">
        <v>276</v>
      </c>
      <c r="AT478" s="217" t="s">
        <v>160</v>
      </c>
      <c r="AU478" s="217" t="s">
        <v>87</v>
      </c>
      <c r="AY478" s="18" t="s">
        <v>125</v>
      </c>
      <c r="BE478" s="218">
        <f>IF(N478="základní",J478,0)</f>
        <v>0</v>
      </c>
      <c r="BF478" s="218">
        <f>IF(N478="snížená",J478,0)</f>
        <v>0</v>
      </c>
      <c r="BG478" s="218">
        <f>IF(N478="zákl. přenesená",J478,0)</f>
        <v>0</v>
      </c>
      <c r="BH478" s="218">
        <f>IF(N478="sníž. přenesená",J478,0)</f>
        <v>0</v>
      </c>
      <c r="BI478" s="218">
        <f>IF(N478="nulová",J478,0)</f>
        <v>0</v>
      </c>
      <c r="BJ478" s="18" t="s">
        <v>85</v>
      </c>
      <c r="BK478" s="218">
        <f>ROUND(I478*H478,2)</f>
        <v>0</v>
      </c>
      <c r="BL478" s="18" t="s">
        <v>276</v>
      </c>
      <c r="BM478" s="217" t="s">
        <v>1011</v>
      </c>
    </row>
    <row r="479" s="2" customFormat="1">
      <c r="A479" s="39"/>
      <c r="B479" s="40"/>
      <c r="C479" s="41"/>
      <c r="D479" s="247" t="s">
        <v>167</v>
      </c>
      <c r="E479" s="41"/>
      <c r="F479" s="248" t="s">
        <v>753</v>
      </c>
      <c r="G479" s="41"/>
      <c r="H479" s="41"/>
      <c r="I479" s="221"/>
      <c r="J479" s="41"/>
      <c r="K479" s="41"/>
      <c r="L479" s="45"/>
      <c r="M479" s="222"/>
      <c r="N479" s="223"/>
      <c r="O479" s="85"/>
      <c r="P479" s="85"/>
      <c r="Q479" s="85"/>
      <c r="R479" s="85"/>
      <c r="S479" s="85"/>
      <c r="T479" s="86"/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T479" s="18" t="s">
        <v>167</v>
      </c>
      <c r="AU479" s="18" t="s">
        <v>87</v>
      </c>
    </row>
    <row r="480" s="12" customFormat="1" ht="22.8" customHeight="1">
      <c r="A480" s="12"/>
      <c r="B480" s="189"/>
      <c r="C480" s="190"/>
      <c r="D480" s="191" t="s">
        <v>76</v>
      </c>
      <c r="E480" s="203" t="s">
        <v>1012</v>
      </c>
      <c r="F480" s="203" t="s">
        <v>1013</v>
      </c>
      <c r="G480" s="190"/>
      <c r="H480" s="190"/>
      <c r="I480" s="193"/>
      <c r="J480" s="204">
        <f>BK480</f>
        <v>0</v>
      </c>
      <c r="K480" s="190"/>
      <c r="L480" s="195"/>
      <c r="M480" s="196"/>
      <c r="N480" s="197"/>
      <c r="O480" s="197"/>
      <c r="P480" s="198">
        <f>SUM(P481:P484)</f>
        <v>0</v>
      </c>
      <c r="Q480" s="197"/>
      <c r="R480" s="198">
        <f>SUM(R481:R484)</f>
        <v>8.0579999999999998</v>
      </c>
      <c r="S480" s="197"/>
      <c r="T480" s="199">
        <f>SUM(T481:T484)</f>
        <v>0</v>
      </c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R480" s="200" t="s">
        <v>87</v>
      </c>
      <c r="AT480" s="201" t="s">
        <v>76</v>
      </c>
      <c r="AU480" s="201" t="s">
        <v>85</v>
      </c>
      <c r="AY480" s="200" t="s">
        <v>125</v>
      </c>
      <c r="BK480" s="202">
        <f>SUM(BK481:BK484)</f>
        <v>0</v>
      </c>
    </row>
    <row r="481" s="2" customFormat="1" ht="33" customHeight="1">
      <c r="A481" s="39"/>
      <c r="B481" s="40"/>
      <c r="C481" s="205" t="s">
        <v>622</v>
      </c>
      <c r="D481" s="205" t="s">
        <v>122</v>
      </c>
      <c r="E481" s="206" t="s">
        <v>1014</v>
      </c>
      <c r="F481" s="207" t="s">
        <v>1015</v>
      </c>
      <c r="G481" s="208" t="s">
        <v>429</v>
      </c>
      <c r="H481" s="209">
        <v>94.799999999999997</v>
      </c>
      <c r="I481" s="210"/>
      <c r="J481" s="211">
        <f>ROUND(I481*H481,2)</f>
        <v>0</v>
      </c>
      <c r="K481" s="207" t="s">
        <v>21</v>
      </c>
      <c r="L481" s="212"/>
      <c r="M481" s="213" t="s">
        <v>21</v>
      </c>
      <c r="N481" s="214" t="s">
        <v>48</v>
      </c>
      <c r="O481" s="85"/>
      <c r="P481" s="215">
        <f>O481*H481</f>
        <v>0</v>
      </c>
      <c r="Q481" s="215">
        <v>0.085000000000000006</v>
      </c>
      <c r="R481" s="215">
        <f>Q481*H481</f>
        <v>8.0579999999999998</v>
      </c>
      <c r="S481" s="215">
        <v>0</v>
      </c>
      <c r="T481" s="216">
        <f>S481*H481</f>
        <v>0</v>
      </c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R481" s="217" t="s">
        <v>380</v>
      </c>
      <c r="AT481" s="217" t="s">
        <v>122</v>
      </c>
      <c r="AU481" s="217" t="s">
        <v>87</v>
      </c>
      <c r="AY481" s="18" t="s">
        <v>125</v>
      </c>
      <c r="BE481" s="218">
        <f>IF(N481="základní",J481,0)</f>
        <v>0</v>
      </c>
      <c r="BF481" s="218">
        <f>IF(N481="snížená",J481,0)</f>
        <v>0</v>
      </c>
      <c r="BG481" s="218">
        <f>IF(N481="zákl. přenesená",J481,0)</f>
        <v>0</v>
      </c>
      <c r="BH481" s="218">
        <f>IF(N481="sníž. přenesená",J481,0)</f>
        <v>0</v>
      </c>
      <c r="BI481" s="218">
        <f>IF(N481="nulová",J481,0)</f>
        <v>0</v>
      </c>
      <c r="BJ481" s="18" t="s">
        <v>85</v>
      </c>
      <c r="BK481" s="218">
        <f>ROUND(I481*H481,2)</f>
        <v>0</v>
      </c>
      <c r="BL481" s="18" t="s">
        <v>276</v>
      </c>
      <c r="BM481" s="217" t="s">
        <v>1016</v>
      </c>
    </row>
    <row r="482" s="13" customFormat="1">
      <c r="A482" s="13"/>
      <c r="B482" s="224"/>
      <c r="C482" s="225"/>
      <c r="D482" s="219" t="s">
        <v>135</v>
      </c>
      <c r="E482" s="226" t="s">
        <v>21</v>
      </c>
      <c r="F482" s="227" t="s">
        <v>1017</v>
      </c>
      <c r="G482" s="225"/>
      <c r="H482" s="228">
        <v>94.799999999999997</v>
      </c>
      <c r="I482" s="229"/>
      <c r="J482" s="225"/>
      <c r="K482" s="225"/>
      <c r="L482" s="230"/>
      <c r="M482" s="231"/>
      <c r="N482" s="232"/>
      <c r="O482" s="232"/>
      <c r="P482" s="232"/>
      <c r="Q482" s="232"/>
      <c r="R482" s="232"/>
      <c r="S482" s="232"/>
      <c r="T482" s="23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34" t="s">
        <v>135</v>
      </c>
      <c r="AU482" s="234" t="s">
        <v>87</v>
      </c>
      <c r="AV482" s="13" t="s">
        <v>87</v>
      </c>
      <c r="AW482" s="13" t="s">
        <v>38</v>
      </c>
      <c r="AX482" s="13" t="s">
        <v>85</v>
      </c>
      <c r="AY482" s="234" t="s">
        <v>125</v>
      </c>
    </row>
    <row r="483" s="2" customFormat="1" ht="24.15" customHeight="1">
      <c r="A483" s="39"/>
      <c r="B483" s="40"/>
      <c r="C483" s="238" t="s">
        <v>626</v>
      </c>
      <c r="D483" s="238" t="s">
        <v>160</v>
      </c>
      <c r="E483" s="239" t="s">
        <v>1018</v>
      </c>
      <c r="F483" s="240" t="s">
        <v>1019</v>
      </c>
      <c r="G483" s="241" t="s">
        <v>248</v>
      </c>
      <c r="H483" s="242">
        <v>8.0579999999999998</v>
      </c>
      <c r="I483" s="243"/>
      <c r="J483" s="244">
        <f>ROUND(I483*H483,2)</f>
        <v>0</v>
      </c>
      <c r="K483" s="240" t="s">
        <v>164</v>
      </c>
      <c r="L483" s="45"/>
      <c r="M483" s="245" t="s">
        <v>21</v>
      </c>
      <c r="N483" s="246" t="s">
        <v>48</v>
      </c>
      <c r="O483" s="85"/>
      <c r="P483" s="215">
        <f>O483*H483</f>
        <v>0</v>
      </c>
      <c r="Q483" s="215">
        <v>0</v>
      </c>
      <c r="R483" s="215">
        <f>Q483*H483</f>
        <v>0</v>
      </c>
      <c r="S483" s="215">
        <v>0</v>
      </c>
      <c r="T483" s="216">
        <f>S483*H483</f>
        <v>0</v>
      </c>
      <c r="U483" s="39"/>
      <c r="V483" s="39"/>
      <c r="W483" s="39"/>
      <c r="X483" s="39"/>
      <c r="Y483" s="39"/>
      <c r="Z483" s="39"/>
      <c r="AA483" s="39"/>
      <c r="AB483" s="39"/>
      <c r="AC483" s="39"/>
      <c r="AD483" s="39"/>
      <c r="AE483" s="39"/>
      <c r="AR483" s="217" t="s">
        <v>276</v>
      </c>
      <c r="AT483" s="217" t="s">
        <v>160</v>
      </c>
      <c r="AU483" s="217" t="s">
        <v>87</v>
      </c>
      <c r="AY483" s="18" t="s">
        <v>125</v>
      </c>
      <c r="BE483" s="218">
        <f>IF(N483="základní",J483,0)</f>
        <v>0</v>
      </c>
      <c r="BF483" s="218">
        <f>IF(N483="snížená",J483,0)</f>
        <v>0</v>
      </c>
      <c r="BG483" s="218">
        <f>IF(N483="zákl. přenesená",J483,0)</f>
        <v>0</v>
      </c>
      <c r="BH483" s="218">
        <f>IF(N483="sníž. přenesená",J483,0)</f>
        <v>0</v>
      </c>
      <c r="BI483" s="218">
        <f>IF(N483="nulová",J483,0)</f>
        <v>0</v>
      </c>
      <c r="BJ483" s="18" t="s">
        <v>85</v>
      </c>
      <c r="BK483" s="218">
        <f>ROUND(I483*H483,2)</f>
        <v>0</v>
      </c>
      <c r="BL483" s="18" t="s">
        <v>276</v>
      </c>
      <c r="BM483" s="217" t="s">
        <v>1020</v>
      </c>
    </row>
    <row r="484" s="2" customFormat="1">
      <c r="A484" s="39"/>
      <c r="B484" s="40"/>
      <c r="C484" s="41"/>
      <c r="D484" s="247" t="s">
        <v>167</v>
      </c>
      <c r="E484" s="41"/>
      <c r="F484" s="248" t="s">
        <v>1021</v>
      </c>
      <c r="G484" s="41"/>
      <c r="H484" s="41"/>
      <c r="I484" s="221"/>
      <c r="J484" s="41"/>
      <c r="K484" s="41"/>
      <c r="L484" s="45"/>
      <c r="M484" s="271"/>
      <c r="N484" s="272"/>
      <c r="O484" s="273"/>
      <c r="P484" s="273"/>
      <c r="Q484" s="273"/>
      <c r="R484" s="273"/>
      <c r="S484" s="273"/>
      <c r="T484" s="274"/>
      <c r="U484" s="39"/>
      <c r="V484" s="39"/>
      <c r="W484" s="39"/>
      <c r="X484" s="39"/>
      <c r="Y484" s="39"/>
      <c r="Z484" s="39"/>
      <c r="AA484" s="39"/>
      <c r="AB484" s="39"/>
      <c r="AC484" s="39"/>
      <c r="AD484" s="39"/>
      <c r="AE484" s="39"/>
      <c r="AT484" s="18" t="s">
        <v>167</v>
      </c>
      <c r="AU484" s="18" t="s">
        <v>87</v>
      </c>
    </row>
    <row r="485" s="2" customFormat="1" ht="6.96" customHeight="1">
      <c r="A485" s="39"/>
      <c r="B485" s="60"/>
      <c r="C485" s="61"/>
      <c r="D485" s="61"/>
      <c r="E485" s="61"/>
      <c r="F485" s="61"/>
      <c r="G485" s="61"/>
      <c r="H485" s="61"/>
      <c r="I485" s="61"/>
      <c r="J485" s="61"/>
      <c r="K485" s="61"/>
      <c r="L485" s="45"/>
      <c r="M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39"/>
      <c r="AA485" s="39"/>
      <c r="AB485" s="39"/>
      <c r="AC485" s="39"/>
      <c r="AD485" s="39"/>
      <c r="AE485" s="39"/>
    </row>
  </sheetData>
  <sheetProtection sheet="1" autoFilter="0" formatColumns="0" formatRows="0" objects="1" scenarios="1" spinCount="100000" saltValue="x1oSgX6z2LlthNnGoQH0O6EtO8lUj+gqK9wBuEIvO9hUaZTdh227v3I1WgEFZJxGey/czWE35nPVqAcx2tlO8w==" hashValue="DSrqP11U5jCbKap1ZBVC1LjeXrWdcj/BJJ+wH/mynpF/VOhhHaB5Mq3KFauu2Ad7e40j8GvmCUa6FO8VfTttpg==" algorithmName="SHA-512" password="CC35"/>
  <autoFilter ref="C90:K484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hyperlinks>
    <hyperlink ref="F95" r:id="rId1" display="https://podminky.urs.cz/item/CS_URS_2023_02/113107123"/>
    <hyperlink ref="F98" r:id="rId2" display="https://podminky.urs.cz/item/CS_URS_2023_02/113154121"/>
    <hyperlink ref="F101" r:id="rId3" display="https://podminky.urs.cz/item/CS_URS_2023_02/113154124"/>
    <hyperlink ref="F104" r:id="rId4" display="https://podminky.urs.cz/item/CS_URS_2023_02/113202111"/>
    <hyperlink ref="F107" r:id="rId5" display="https://podminky.urs.cz/item/CS_URS_2023_02/132212222"/>
    <hyperlink ref="F120" r:id="rId6" display="https://podminky.urs.cz/item/CS_URS_2023_02/151101101"/>
    <hyperlink ref="F128" r:id="rId7" display="https://podminky.urs.cz/item/CS_URS_2023_02/151101111"/>
    <hyperlink ref="F130" r:id="rId8" display="https://podminky.urs.cz/item/CS_URS_2023_02/151101301"/>
    <hyperlink ref="F138" r:id="rId9" display="https://podminky.urs.cz/item/CS_URS_2023_02/151101311"/>
    <hyperlink ref="F140" r:id="rId10" display="https://podminky.urs.cz/item/CS_URS_2023_02/174111101"/>
    <hyperlink ref="F165" r:id="rId11" display="https://podminky.urs.cz/item/CS_URS_2023_02/175111101"/>
    <hyperlink ref="F190" r:id="rId12" display="https://podminky.urs.cz/item/CS_URS_2023_02/181912112"/>
    <hyperlink ref="F214" r:id="rId13" display="https://podminky.urs.cz/item/CS_URS_2023_02/451317777"/>
    <hyperlink ref="F233" r:id="rId14" display="https://podminky.urs.cz/item/CS_URS_2023_02/451577777"/>
    <hyperlink ref="F239" r:id="rId15" display="https://podminky.urs.cz/item/CS_URS_2023_02/457541111"/>
    <hyperlink ref="F248" r:id="rId16" display="https://podminky.urs.cz/item/CS_URS_2023_02/564831111"/>
    <hyperlink ref="F254" r:id="rId17" display="https://podminky.urs.cz/item/CS_URS_2023_02/564871111"/>
    <hyperlink ref="F257" r:id="rId18" display="https://podminky.urs.cz/item/CS_URS_2023_02/573111111"/>
    <hyperlink ref="F260" r:id="rId19" display="https://podminky.urs.cz/item/CS_URS_2023_02/573211109"/>
    <hyperlink ref="F263" r:id="rId20" display="https://podminky.urs.cz/item/CS_URS_2023_02/577134121"/>
    <hyperlink ref="F266" r:id="rId21" display="https://podminky.urs.cz/item/CS_URS_2023_02/577165121"/>
    <hyperlink ref="F269" r:id="rId22" display="https://podminky.urs.cz/item/CS_URS_2023_02/591241111"/>
    <hyperlink ref="F282" r:id="rId23" display="https://podminky.urs.cz/item/CS_URS_2023_02/599632111"/>
    <hyperlink ref="F290" r:id="rId24" display="https://podminky.urs.cz/item/CS_URS_2023_02/871228111"/>
    <hyperlink ref="F314" r:id="rId25" display="https://podminky.urs.cz/item/CS_URS_2023_02/877270310"/>
    <hyperlink ref="F322" r:id="rId26" display="https://podminky.urs.cz/item/CS_URS_2023_02/877270330"/>
    <hyperlink ref="F330" r:id="rId27" display="https://podminky.urs.cz/item/CS_URS_2023_02/877350330"/>
    <hyperlink ref="F338" r:id="rId28" display="https://podminky.urs.cz/item/CS_URS_2023_02/877360310"/>
    <hyperlink ref="F345" r:id="rId29" display="https://podminky.urs.cz/item/CS_URS_2023_02/877360330"/>
    <hyperlink ref="F353" r:id="rId30" display="https://podminky.urs.cz/item/CS_URS_2023_02/894812231"/>
    <hyperlink ref="F360" r:id="rId31" display="https://podminky.urs.cz/item/CS_URS_2023_02/894812242"/>
    <hyperlink ref="F367" r:id="rId32" display="https://podminky.urs.cz/item/CS_URS_2023_02/894812249"/>
    <hyperlink ref="F374" r:id="rId33" display="https://podminky.urs.cz/item/CS_URS_2023_02/899722114"/>
    <hyperlink ref="F382" r:id="rId34" display="https://podminky.urs.cz/item/CS_URS_2023_02/899911112"/>
    <hyperlink ref="F411" r:id="rId35" display="https://podminky.urs.cz/item/CS_URS_2023_02/916131213"/>
    <hyperlink ref="F423" r:id="rId36" display="https://podminky.urs.cz/item/CS_URS_2023_02/919112213"/>
    <hyperlink ref="F428" r:id="rId37" display="https://podminky.urs.cz/item/CS_URS_2023_02/919112233"/>
    <hyperlink ref="F431" r:id="rId38" display="https://podminky.urs.cz/item/CS_URS_2023_02/919122112"/>
    <hyperlink ref="F436" r:id="rId39" display="https://podminky.urs.cz/item/CS_URS_2023_02/919122132"/>
    <hyperlink ref="F445" r:id="rId40" display="https://podminky.urs.cz/item/CS_URS_2023_02/919735113"/>
    <hyperlink ref="F457" r:id="rId41" display="https://podminky.urs.cz/item/CS_URS_2023_02/998332011"/>
    <hyperlink ref="F461" r:id="rId42" display="https://podminky.urs.cz/item/CS_URS_2023_02/721242106"/>
    <hyperlink ref="F468" r:id="rId43" display="https://podminky.urs.cz/item/CS_URS_2023_02/998721101"/>
    <hyperlink ref="F471" r:id="rId44" display="https://podminky.urs.cz/item/CS_URS_2023_02/764001901"/>
    <hyperlink ref="F479" r:id="rId45" display="https://podminky.urs.cz/item/CS_URS_2023_02/998764101"/>
    <hyperlink ref="F484" r:id="rId46" display="https://podminky.urs.cz/item/CS_URS_2023_02/998767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7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96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87</v>
      </c>
    </row>
    <row r="4" s="1" customFormat="1" ht="24.96" customHeight="1">
      <c r="B4" s="21"/>
      <c r="D4" s="131" t="s">
        <v>100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Jílovský potok ř.km 0,810 - 1,015 v Děčíně, úprava - Bezručova ulice (pouze město)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101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1022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21</v>
      </c>
      <c r="G11" s="39"/>
      <c r="H11" s="39"/>
      <c r="I11" s="133" t="s">
        <v>20</v>
      </c>
      <c r="J11" s="137" t="s">
        <v>21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22</v>
      </c>
      <c r="E12" s="39"/>
      <c r="F12" s="137" t="s">
        <v>23</v>
      </c>
      <c r="G12" s="39"/>
      <c r="H12" s="39"/>
      <c r="I12" s="133" t="s">
        <v>24</v>
      </c>
      <c r="J12" s="138" t="str">
        <f>'Rekapitulace stavby'!AN8</f>
        <v>30. 9. 2023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26</v>
      </c>
      <c r="E14" s="39"/>
      <c r="F14" s="39"/>
      <c r="G14" s="39"/>
      <c r="H14" s="39"/>
      <c r="I14" s="133" t="s">
        <v>27</v>
      </c>
      <c r="J14" s="137" t="str">
        <f>IF('Rekapitulace stavby'!AN10="","",'Rekapitulace stavby'!AN10)</f>
        <v>70889988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tr">
        <f>IF('Rekapitulace stavby'!E11="","",'Rekapitulace stavby'!E11)</f>
        <v>Povodí Ohře, státní podnik</v>
      </c>
      <c r="F15" s="39"/>
      <c r="G15" s="39"/>
      <c r="H15" s="39"/>
      <c r="I15" s="133" t="s">
        <v>30</v>
      </c>
      <c r="J15" s="137" t="str">
        <f>IF('Rekapitulace stavby'!AN11="","",'Rekapitulace stavby'!AN11)</f>
        <v>CZ70889988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32</v>
      </c>
      <c r="E17" s="39"/>
      <c r="F17" s="39"/>
      <c r="G17" s="39"/>
      <c r="H17" s="39"/>
      <c r="I17" s="133" t="s">
        <v>27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30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34</v>
      </c>
      <c r="E20" s="39"/>
      <c r="F20" s="39"/>
      <c r="G20" s="39"/>
      <c r="H20" s="39"/>
      <c r="I20" s="133" t="s">
        <v>27</v>
      </c>
      <c r="J20" s="137" t="str">
        <f>IF('Rekapitulace stavby'!AN16="","",'Rekapitulace stavby'!AN16)</f>
        <v>272 21 253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tr">
        <f>IF('Rekapitulace stavby'!E17="","",'Rekapitulace stavby'!E17)</f>
        <v>HG Partner s.r.o.</v>
      </c>
      <c r="F21" s="39"/>
      <c r="G21" s="39"/>
      <c r="H21" s="39"/>
      <c r="I21" s="133" t="s">
        <v>30</v>
      </c>
      <c r="J21" s="137" t="str">
        <f>IF('Rekapitulace stavby'!AN17="","",'Rekapitulace stavby'!AN17)</f>
        <v>CZ272 21 253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39</v>
      </c>
      <c r="E23" s="39"/>
      <c r="F23" s="39"/>
      <c r="G23" s="39"/>
      <c r="H23" s="39"/>
      <c r="I23" s="133" t="s">
        <v>27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30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41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21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43</v>
      </c>
      <c r="E30" s="39"/>
      <c r="F30" s="39"/>
      <c r="G30" s="39"/>
      <c r="H30" s="39"/>
      <c r="I30" s="39"/>
      <c r="J30" s="145">
        <f>ROUND(J93,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45</v>
      </c>
      <c r="G32" s="39"/>
      <c r="H32" s="39"/>
      <c r="I32" s="146" t="s">
        <v>44</v>
      </c>
      <c r="J32" s="146" t="s">
        <v>46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47</v>
      </c>
      <c r="E33" s="133" t="s">
        <v>48</v>
      </c>
      <c r="F33" s="148">
        <f>ROUND((SUM(BE93:BE670)),  2)</f>
        <v>0</v>
      </c>
      <c r="G33" s="39"/>
      <c r="H33" s="39"/>
      <c r="I33" s="149">
        <v>0.20999999999999999</v>
      </c>
      <c r="J33" s="148">
        <f>ROUND(((SUM(BE93:BE670))*I33),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49</v>
      </c>
      <c r="F34" s="148">
        <f>ROUND((SUM(BF93:BF670)),  2)</f>
        <v>0</v>
      </c>
      <c r="G34" s="39"/>
      <c r="H34" s="39"/>
      <c r="I34" s="149">
        <v>0.14999999999999999</v>
      </c>
      <c r="J34" s="148">
        <f>ROUND(((SUM(BF93:BF670))*I34),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50</v>
      </c>
      <c r="F35" s="148">
        <f>ROUND((SUM(BG93:BG670)),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51</v>
      </c>
      <c r="F36" s="148">
        <f>ROUND((SUM(BH93:BH670)),  2)</f>
        <v>0</v>
      </c>
      <c r="G36" s="39"/>
      <c r="H36" s="39"/>
      <c r="I36" s="149">
        <v>0.14999999999999999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52</v>
      </c>
      <c r="F37" s="148">
        <f>ROUND((SUM(BI93:BI670)),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53</v>
      </c>
      <c r="E39" s="152"/>
      <c r="F39" s="152"/>
      <c r="G39" s="153" t="s">
        <v>54</v>
      </c>
      <c r="H39" s="154" t="s">
        <v>55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103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Jílovský potok ř.km 0,810 - 1,015 v Děčíně, úprava - Bezručova ulice (pouze město)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101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10.3.b - Obnova povrchů - povrchy PB, Bezručova - Ruská - město (oprava)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22</v>
      </c>
      <c r="D52" s="41"/>
      <c r="E52" s="41"/>
      <c r="F52" s="28" t="str">
        <f>F12</f>
        <v>Děčín</v>
      </c>
      <c r="G52" s="41"/>
      <c r="H52" s="41"/>
      <c r="I52" s="33" t="s">
        <v>24</v>
      </c>
      <c r="J52" s="73" t="str">
        <f>IF(J12="","",J12)</f>
        <v>30. 9. 2023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26</v>
      </c>
      <c r="D54" s="41"/>
      <c r="E54" s="41"/>
      <c r="F54" s="28" t="str">
        <f>E15</f>
        <v>Povodí Ohře, státní podnik</v>
      </c>
      <c r="G54" s="41"/>
      <c r="H54" s="41"/>
      <c r="I54" s="33" t="s">
        <v>34</v>
      </c>
      <c r="J54" s="37" t="str">
        <f>E21</f>
        <v>HG Partner s.r.o.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32</v>
      </c>
      <c r="D55" s="41"/>
      <c r="E55" s="41"/>
      <c r="F55" s="28" t="str">
        <f>IF(E18="","",E18)</f>
        <v>Vyplň údaj</v>
      </c>
      <c r="G55" s="41"/>
      <c r="H55" s="41"/>
      <c r="I55" s="33" t="s">
        <v>39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104</v>
      </c>
      <c r="D57" s="163"/>
      <c r="E57" s="163"/>
      <c r="F57" s="163"/>
      <c r="G57" s="163"/>
      <c r="H57" s="163"/>
      <c r="I57" s="163"/>
      <c r="J57" s="164" t="s">
        <v>105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75</v>
      </c>
      <c r="D59" s="41"/>
      <c r="E59" s="41"/>
      <c r="F59" s="41"/>
      <c r="G59" s="41"/>
      <c r="H59" s="41"/>
      <c r="I59" s="41"/>
      <c r="J59" s="103">
        <f>J93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106</v>
      </c>
    </row>
    <row r="60" s="9" customFormat="1" ht="24.96" customHeight="1">
      <c r="A60" s="9"/>
      <c r="B60" s="166"/>
      <c r="C60" s="167"/>
      <c r="D60" s="168" t="s">
        <v>142</v>
      </c>
      <c r="E60" s="169"/>
      <c r="F60" s="169"/>
      <c r="G60" s="169"/>
      <c r="H60" s="169"/>
      <c r="I60" s="169"/>
      <c r="J60" s="170">
        <f>J94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143</v>
      </c>
      <c r="E61" s="175"/>
      <c r="F61" s="175"/>
      <c r="G61" s="175"/>
      <c r="H61" s="175"/>
      <c r="I61" s="175"/>
      <c r="J61" s="176">
        <f>J95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144</v>
      </c>
      <c r="E62" s="175"/>
      <c r="F62" s="175"/>
      <c r="G62" s="175"/>
      <c r="H62" s="175"/>
      <c r="I62" s="175"/>
      <c r="J62" s="176">
        <f>J303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145</v>
      </c>
      <c r="E63" s="175"/>
      <c r="F63" s="175"/>
      <c r="G63" s="175"/>
      <c r="H63" s="175"/>
      <c r="I63" s="175"/>
      <c r="J63" s="176">
        <f>J329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146</v>
      </c>
      <c r="E64" s="175"/>
      <c r="F64" s="175"/>
      <c r="G64" s="175"/>
      <c r="H64" s="175"/>
      <c r="I64" s="175"/>
      <c r="J64" s="176">
        <f>J336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2"/>
      <c r="C65" s="173"/>
      <c r="D65" s="174" t="s">
        <v>147</v>
      </c>
      <c r="E65" s="175"/>
      <c r="F65" s="175"/>
      <c r="G65" s="175"/>
      <c r="H65" s="175"/>
      <c r="I65" s="175"/>
      <c r="J65" s="176">
        <f>J379</f>
        <v>0</v>
      </c>
      <c r="K65" s="173"/>
      <c r="L65" s="17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2"/>
      <c r="C66" s="173"/>
      <c r="D66" s="174" t="s">
        <v>148</v>
      </c>
      <c r="E66" s="175"/>
      <c r="F66" s="175"/>
      <c r="G66" s="175"/>
      <c r="H66" s="175"/>
      <c r="I66" s="175"/>
      <c r="J66" s="176">
        <f>J411</f>
        <v>0</v>
      </c>
      <c r="K66" s="173"/>
      <c r="L66" s="17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2"/>
      <c r="C67" s="173"/>
      <c r="D67" s="174" t="s">
        <v>149</v>
      </c>
      <c r="E67" s="175"/>
      <c r="F67" s="175"/>
      <c r="G67" s="175"/>
      <c r="H67" s="175"/>
      <c r="I67" s="175"/>
      <c r="J67" s="176">
        <f>J555</f>
        <v>0</v>
      </c>
      <c r="K67" s="173"/>
      <c r="L67" s="17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2"/>
      <c r="C68" s="173"/>
      <c r="D68" s="174" t="s">
        <v>150</v>
      </c>
      <c r="E68" s="175"/>
      <c r="F68" s="175"/>
      <c r="G68" s="175"/>
      <c r="H68" s="175"/>
      <c r="I68" s="175"/>
      <c r="J68" s="176">
        <f>J627</f>
        <v>0</v>
      </c>
      <c r="K68" s="173"/>
      <c r="L68" s="17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2"/>
      <c r="C69" s="173"/>
      <c r="D69" s="174" t="s">
        <v>151</v>
      </c>
      <c r="E69" s="175"/>
      <c r="F69" s="175"/>
      <c r="G69" s="175"/>
      <c r="H69" s="175"/>
      <c r="I69" s="175"/>
      <c r="J69" s="176">
        <f>J645</f>
        <v>0</v>
      </c>
      <c r="K69" s="173"/>
      <c r="L69" s="17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66"/>
      <c r="C70" s="167"/>
      <c r="D70" s="168" t="s">
        <v>152</v>
      </c>
      <c r="E70" s="169"/>
      <c r="F70" s="169"/>
      <c r="G70" s="169"/>
      <c r="H70" s="169"/>
      <c r="I70" s="169"/>
      <c r="J70" s="170">
        <f>J648</f>
        <v>0</v>
      </c>
      <c r="K70" s="167"/>
      <c r="L70" s="171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72"/>
      <c r="C71" s="173"/>
      <c r="D71" s="174" t="s">
        <v>153</v>
      </c>
      <c r="E71" s="175"/>
      <c r="F71" s="175"/>
      <c r="G71" s="175"/>
      <c r="H71" s="175"/>
      <c r="I71" s="175"/>
      <c r="J71" s="176">
        <f>J649</f>
        <v>0</v>
      </c>
      <c r="K71" s="173"/>
      <c r="L71" s="17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2"/>
      <c r="C72" s="173"/>
      <c r="D72" s="174" t="s">
        <v>154</v>
      </c>
      <c r="E72" s="175"/>
      <c r="F72" s="175"/>
      <c r="G72" s="175"/>
      <c r="H72" s="175"/>
      <c r="I72" s="175"/>
      <c r="J72" s="176">
        <f>J657</f>
        <v>0</v>
      </c>
      <c r="K72" s="173"/>
      <c r="L72" s="17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2"/>
      <c r="C73" s="173"/>
      <c r="D73" s="174" t="s">
        <v>787</v>
      </c>
      <c r="E73" s="175"/>
      <c r="F73" s="175"/>
      <c r="G73" s="175"/>
      <c r="H73" s="175"/>
      <c r="I73" s="175"/>
      <c r="J73" s="176">
        <f>J666</f>
        <v>0</v>
      </c>
      <c r="K73" s="173"/>
      <c r="L73" s="17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2" customFormat="1" ht="21.84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60"/>
      <c r="C75" s="61"/>
      <c r="D75" s="61"/>
      <c r="E75" s="61"/>
      <c r="F75" s="61"/>
      <c r="G75" s="61"/>
      <c r="H75" s="61"/>
      <c r="I75" s="61"/>
      <c r="J75" s="61"/>
      <c r="K75" s="6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9" s="2" customFormat="1" ht="6.96" customHeight="1">
      <c r="A79" s="39"/>
      <c r="B79" s="62"/>
      <c r="C79" s="63"/>
      <c r="D79" s="63"/>
      <c r="E79" s="63"/>
      <c r="F79" s="63"/>
      <c r="G79" s="63"/>
      <c r="H79" s="63"/>
      <c r="I79" s="63"/>
      <c r="J79" s="63"/>
      <c r="K79" s="63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24.96" customHeight="1">
      <c r="A80" s="39"/>
      <c r="B80" s="40"/>
      <c r="C80" s="24" t="s">
        <v>109</v>
      </c>
      <c r="D80" s="41"/>
      <c r="E80" s="41"/>
      <c r="F80" s="41"/>
      <c r="G80" s="41"/>
      <c r="H80" s="41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16</v>
      </c>
      <c r="D82" s="41"/>
      <c r="E82" s="41"/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6.5" customHeight="1">
      <c r="A83" s="39"/>
      <c r="B83" s="40"/>
      <c r="C83" s="41"/>
      <c r="D83" s="41"/>
      <c r="E83" s="161" t="str">
        <f>E7</f>
        <v>Jílovský potok ř.km 0,810 - 1,015 v Děčíně, úprava - Bezručova ulice (pouze město)</v>
      </c>
      <c r="F83" s="33"/>
      <c r="G83" s="33"/>
      <c r="H83" s="33"/>
      <c r="I83" s="41"/>
      <c r="J83" s="41"/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101</v>
      </c>
      <c r="D84" s="41"/>
      <c r="E84" s="41"/>
      <c r="F84" s="41"/>
      <c r="G84" s="41"/>
      <c r="H84" s="41"/>
      <c r="I84" s="41"/>
      <c r="J84" s="41"/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70" t="str">
        <f>E9</f>
        <v>SO 10.3.b - Obnova povrchů - povrchy PB, Bezručova - Ruská - město (oprava)</v>
      </c>
      <c r="F85" s="41"/>
      <c r="G85" s="41"/>
      <c r="H85" s="41"/>
      <c r="I85" s="41"/>
      <c r="J85" s="41"/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3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2" customHeight="1">
      <c r="A87" s="39"/>
      <c r="B87" s="40"/>
      <c r="C87" s="33" t="s">
        <v>22</v>
      </c>
      <c r="D87" s="41"/>
      <c r="E87" s="41"/>
      <c r="F87" s="28" t="str">
        <f>F12</f>
        <v>Děčín</v>
      </c>
      <c r="G87" s="41"/>
      <c r="H87" s="41"/>
      <c r="I87" s="33" t="s">
        <v>24</v>
      </c>
      <c r="J87" s="73" t="str">
        <f>IF(J12="","",J12)</f>
        <v>30. 9. 2023</v>
      </c>
      <c r="K87" s="41"/>
      <c r="L87" s="13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13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5.15" customHeight="1">
      <c r="A89" s="39"/>
      <c r="B89" s="40"/>
      <c r="C89" s="33" t="s">
        <v>26</v>
      </c>
      <c r="D89" s="41"/>
      <c r="E89" s="41"/>
      <c r="F89" s="28" t="str">
        <f>E15</f>
        <v>Povodí Ohře, státní podnik</v>
      </c>
      <c r="G89" s="41"/>
      <c r="H89" s="41"/>
      <c r="I89" s="33" t="s">
        <v>34</v>
      </c>
      <c r="J89" s="37" t="str">
        <f>E21</f>
        <v>HG Partner s.r.o.</v>
      </c>
      <c r="K89" s="41"/>
      <c r="L89" s="13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5.15" customHeight="1">
      <c r="A90" s="39"/>
      <c r="B90" s="40"/>
      <c r="C90" s="33" t="s">
        <v>32</v>
      </c>
      <c r="D90" s="41"/>
      <c r="E90" s="41"/>
      <c r="F90" s="28" t="str">
        <f>IF(E18="","",E18)</f>
        <v>Vyplň údaj</v>
      </c>
      <c r="G90" s="41"/>
      <c r="H90" s="41"/>
      <c r="I90" s="33" t="s">
        <v>39</v>
      </c>
      <c r="J90" s="37" t="str">
        <f>E24</f>
        <v xml:space="preserve"> </v>
      </c>
      <c r="K90" s="41"/>
      <c r="L90" s="13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0.32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13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11" customFormat="1" ht="29.28" customHeight="1">
      <c r="A92" s="178"/>
      <c r="B92" s="179"/>
      <c r="C92" s="180" t="s">
        <v>110</v>
      </c>
      <c r="D92" s="181" t="s">
        <v>62</v>
      </c>
      <c r="E92" s="181" t="s">
        <v>58</v>
      </c>
      <c r="F92" s="181" t="s">
        <v>59</v>
      </c>
      <c r="G92" s="181" t="s">
        <v>111</v>
      </c>
      <c r="H92" s="181" t="s">
        <v>112</v>
      </c>
      <c r="I92" s="181" t="s">
        <v>113</v>
      </c>
      <c r="J92" s="181" t="s">
        <v>105</v>
      </c>
      <c r="K92" s="182" t="s">
        <v>114</v>
      </c>
      <c r="L92" s="183"/>
      <c r="M92" s="93" t="s">
        <v>21</v>
      </c>
      <c r="N92" s="94" t="s">
        <v>47</v>
      </c>
      <c r="O92" s="94" t="s">
        <v>115</v>
      </c>
      <c r="P92" s="94" t="s">
        <v>116</v>
      </c>
      <c r="Q92" s="94" t="s">
        <v>117</v>
      </c>
      <c r="R92" s="94" t="s">
        <v>118</v>
      </c>
      <c r="S92" s="94" t="s">
        <v>119</v>
      </c>
      <c r="T92" s="95" t="s">
        <v>120</v>
      </c>
      <c r="U92" s="178"/>
      <c r="V92" s="178"/>
      <c r="W92" s="178"/>
      <c r="X92" s="178"/>
      <c r="Y92" s="178"/>
      <c r="Z92" s="178"/>
      <c r="AA92" s="178"/>
      <c r="AB92" s="178"/>
      <c r="AC92" s="178"/>
      <c r="AD92" s="178"/>
      <c r="AE92" s="178"/>
    </row>
    <row r="93" s="2" customFormat="1" ht="22.8" customHeight="1">
      <c r="A93" s="39"/>
      <c r="B93" s="40"/>
      <c r="C93" s="100" t="s">
        <v>121</v>
      </c>
      <c r="D93" s="41"/>
      <c r="E93" s="41"/>
      <c r="F93" s="41"/>
      <c r="G93" s="41"/>
      <c r="H93" s="41"/>
      <c r="I93" s="41"/>
      <c r="J93" s="184">
        <f>BK93</f>
        <v>0</v>
      </c>
      <c r="K93" s="41"/>
      <c r="L93" s="45"/>
      <c r="M93" s="96"/>
      <c r="N93" s="185"/>
      <c r="O93" s="97"/>
      <c r="P93" s="186">
        <f>P94+P648</f>
        <v>0</v>
      </c>
      <c r="Q93" s="97"/>
      <c r="R93" s="186">
        <f>R94+R648</f>
        <v>391.79519242000003</v>
      </c>
      <c r="S93" s="97"/>
      <c r="T93" s="187">
        <f>T94+T648</f>
        <v>342.18025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76</v>
      </c>
      <c r="AU93" s="18" t="s">
        <v>106</v>
      </c>
      <c r="BK93" s="188">
        <f>BK94+BK648</f>
        <v>0</v>
      </c>
    </row>
    <row r="94" s="12" customFormat="1" ht="25.92" customHeight="1">
      <c r="A94" s="12"/>
      <c r="B94" s="189"/>
      <c r="C94" s="190"/>
      <c r="D94" s="191" t="s">
        <v>76</v>
      </c>
      <c r="E94" s="192" t="s">
        <v>157</v>
      </c>
      <c r="F94" s="192" t="s">
        <v>158</v>
      </c>
      <c r="G94" s="190"/>
      <c r="H94" s="190"/>
      <c r="I94" s="193"/>
      <c r="J94" s="194">
        <f>BK94</f>
        <v>0</v>
      </c>
      <c r="K94" s="190"/>
      <c r="L94" s="195"/>
      <c r="M94" s="196"/>
      <c r="N94" s="197"/>
      <c r="O94" s="197"/>
      <c r="P94" s="198">
        <f>P95+P303+P329+P336+P379+P411+P555+P627+P645</f>
        <v>0</v>
      </c>
      <c r="Q94" s="197"/>
      <c r="R94" s="198">
        <f>R95+R303+R329+R336+R379+R411+R555+R627+R645</f>
        <v>383.77655242000003</v>
      </c>
      <c r="S94" s="197"/>
      <c r="T94" s="199">
        <f>T95+T303+T329+T336+T379+T411+T555+T627+T645</f>
        <v>342.18025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0" t="s">
        <v>85</v>
      </c>
      <c r="AT94" s="201" t="s">
        <v>76</v>
      </c>
      <c r="AU94" s="201" t="s">
        <v>77</v>
      </c>
      <c r="AY94" s="200" t="s">
        <v>125</v>
      </c>
      <c r="BK94" s="202">
        <f>BK95+BK303+BK329+BK336+BK379+BK411+BK555+BK627+BK645</f>
        <v>0</v>
      </c>
    </row>
    <row r="95" s="12" customFormat="1" ht="22.8" customHeight="1">
      <c r="A95" s="12"/>
      <c r="B95" s="189"/>
      <c r="C95" s="190"/>
      <c r="D95" s="191" t="s">
        <v>76</v>
      </c>
      <c r="E95" s="203" t="s">
        <v>85</v>
      </c>
      <c r="F95" s="203" t="s">
        <v>159</v>
      </c>
      <c r="G95" s="190"/>
      <c r="H95" s="190"/>
      <c r="I95" s="193"/>
      <c r="J95" s="204">
        <f>BK95</f>
        <v>0</v>
      </c>
      <c r="K95" s="190"/>
      <c r="L95" s="195"/>
      <c r="M95" s="196"/>
      <c r="N95" s="197"/>
      <c r="O95" s="197"/>
      <c r="P95" s="198">
        <f>SUM(P96:P302)</f>
        <v>0</v>
      </c>
      <c r="Q95" s="197"/>
      <c r="R95" s="198">
        <f>SUM(R96:R302)</f>
        <v>313.84245540000001</v>
      </c>
      <c r="S95" s="197"/>
      <c r="T95" s="199">
        <f>SUM(T96:T302)</f>
        <v>341.59784999999999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0" t="s">
        <v>85</v>
      </c>
      <c r="AT95" s="201" t="s">
        <v>76</v>
      </c>
      <c r="AU95" s="201" t="s">
        <v>85</v>
      </c>
      <c r="AY95" s="200" t="s">
        <v>125</v>
      </c>
      <c r="BK95" s="202">
        <f>SUM(BK96:BK302)</f>
        <v>0</v>
      </c>
    </row>
    <row r="96" s="2" customFormat="1" ht="37.8" customHeight="1">
      <c r="A96" s="39"/>
      <c r="B96" s="40"/>
      <c r="C96" s="238" t="s">
        <v>85</v>
      </c>
      <c r="D96" s="238" t="s">
        <v>160</v>
      </c>
      <c r="E96" s="239" t="s">
        <v>1023</v>
      </c>
      <c r="F96" s="240" t="s">
        <v>1024</v>
      </c>
      <c r="G96" s="241" t="s">
        <v>163</v>
      </c>
      <c r="H96" s="242">
        <v>3.2000000000000002</v>
      </c>
      <c r="I96" s="243"/>
      <c r="J96" s="244">
        <f>ROUND(I96*H96,2)</f>
        <v>0</v>
      </c>
      <c r="K96" s="240" t="s">
        <v>164</v>
      </c>
      <c r="L96" s="45"/>
      <c r="M96" s="245" t="s">
        <v>21</v>
      </c>
      <c r="N96" s="246" t="s">
        <v>48</v>
      </c>
      <c r="O96" s="85"/>
      <c r="P96" s="215">
        <f>O96*H96</f>
        <v>0</v>
      </c>
      <c r="Q96" s="215">
        <v>0</v>
      </c>
      <c r="R96" s="215">
        <f>Q96*H96</f>
        <v>0</v>
      </c>
      <c r="S96" s="215">
        <v>0.255</v>
      </c>
      <c r="T96" s="216">
        <f>S96*H96</f>
        <v>0.81600000000000006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17" t="s">
        <v>165</v>
      </c>
      <c r="AT96" s="217" t="s">
        <v>160</v>
      </c>
      <c r="AU96" s="217" t="s">
        <v>87</v>
      </c>
      <c r="AY96" s="18" t="s">
        <v>125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8" t="s">
        <v>85</v>
      </c>
      <c r="BK96" s="218">
        <f>ROUND(I96*H96,2)</f>
        <v>0</v>
      </c>
      <c r="BL96" s="18" t="s">
        <v>165</v>
      </c>
      <c r="BM96" s="217" t="s">
        <v>1025</v>
      </c>
    </row>
    <row r="97" s="2" customFormat="1">
      <c r="A97" s="39"/>
      <c r="B97" s="40"/>
      <c r="C97" s="41"/>
      <c r="D97" s="247" t="s">
        <v>167</v>
      </c>
      <c r="E97" s="41"/>
      <c r="F97" s="248" t="s">
        <v>1026</v>
      </c>
      <c r="G97" s="41"/>
      <c r="H97" s="41"/>
      <c r="I97" s="221"/>
      <c r="J97" s="41"/>
      <c r="K97" s="41"/>
      <c r="L97" s="45"/>
      <c r="M97" s="222"/>
      <c r="N97" s="223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167</v>
      </c>
      <c r="AU97" s="18" t="s">
        <v>87</v>
      </c>
    </row>
    <row r="98" s="13" customFormat="1">
      <c r="A98" s="13"/>
      <c r="B98" s="224"/>
      <c r="C98" s="225"/>
      <c r="D98" s="219" t="s">
        <v>135</v>
      </c>
      <c r="E98" s="226" t="s">
        <v>21</v>
      </c>
      <c r="F98" s="227" t="s">
        <v>1027</v>
      </c>
      <c r="G98" s="225"/>
      <c r="H98" s="228">
        <v>3.2000000000000002</v>
      </c>
      <c r="I98" s="229"/>
      <c r="J98" s="225"/>
      <c r="K98" s="225"/>
      <c r="L98" s="230"/>
      <c r="M98" s="231"/>
      <c r="N98" s="232"/>
      <c r="O98" s="232"/>
      <c r="P98" s="232"/>
      <c r="Q98" s="232"/>
      <c r="R98" s="232"/>
      <c r="S98" s="232"/>
      <c r="T98" s="23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4" t="s">
        <v>135</v>
      </c>
      <c r="AU98" s="234" t="s">
        <v>87</v>
      </c>
      <c r="AV98" s="13" t="s">
        <v>87</v>
      </c>
      <c r="AW98" s="13" t="s">
        <v>38</v>
      </c>
      <c r="AX98" s="13" t="s">
        <v>85</v>
      </c>
      <c r="AY98" s="234" t="s">
        <v>125</v>
      </c>
    </row>
    <row r="99" s="2" customFormat="1" ht="44.25" customHeight="1">
      <c r="A99" s="39"/>
      <c r="B99" s="40"/>
      <c r="C99" s="238" t="s">
        <v>87</v>
      </c>
      <c r="D99" s="238" t="s">
        <v>160</v>
      </c>
      <c r="E99" s="239" t="s">
        <v>1028</v>
      </c>
      <c r="F99" s="240" t="s">
        <v>1029</v>
      </c>
      <c r="G99" s="241" t="s">
        <v>163</v>
      </c>
      <c r="H99" s="242">
        <v>22.23</v>
      </c>
      <c r="I99" s="243"/>
      <c r="J99" s="244">
        <f>ROUND(I99*H99,2)</f>
        <v>0</v>
      </c>
      <c r="K99" s="240" t="s">
        <v>164</v>
      </c>
      <c r="L99" s="45"/>
      <c r="M99" s="245" t="s">
        <v>21</v>
      </c>
      <c r="N99" s="246" t="s">
        <v>48</v>
      </c>
      <c r="O99" s="85"/>
      <c r="P99" s="215">
        <f>O99*H99</f>
        <v>0</v>
      </c>
      <c r="Q99" s="215">
        <v>0</v>
      </c>
      <c r="R99" s="215">
        <f>Q99*H99</f>
        <v>0</v>
      </c>
      <c r="S99" s="215">
        <v>0.255</v>
      </c>
      <c r="T99" s="216">
        <f>S99*H99</f>
        <v>5.6686500000000004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17" t="s">
        <v>165</v>
      </c>
      <c r="AT99" s="217" t="s">
        <v>160</v>
      </c>
      <c r="AU99" s="217" t="s">
        <v>87</v>
      </c>
      <c r="AY99" s="18" t="s">
        <v>125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8" t="s">
        <v>85</v>
      </c>
      <c r="BK99" s="218">
        <f>ROUND(I99*H99,2)</f>
        <v>0</v>
      </c>
      <c r="BL99" s="18" t="s">
        <v>165</v>
      </c>
      <c r="BM99" s="217" t="s">
        <v>1030</v>
      </c>
    </row>
    <row r="100" s="2" customFormat="1">
      <c r="A100" s="39"/>
      <c r="B100" s="40"/>
      <c r="C100" s="41"/>
      <c r="D100" s="247" t="s">
        <v>167</v>
      </c>
      <c r="E100" s="41"/>
      <c r="F100" s="248" t="s">
        <v>1031</v>
      </c>
      <c r="G100" s="41"/>
      <c r="H100" s="41"/>
      <c r="I100" s="221"/>
      <c r="J100" s="41"/>
      <c r="K100" s="41"/>
      <c r="L100" s="45"/>
      <c r="M100" s="222"/>
      <c r="N100" s="223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167</v>
      </c>
      <c r="AU100" s="18" t="s">
        <v>87</v>
      </c>
    </row>
    <row r="101" s="13" customFormat="1">
      <c r="A101" s="13"/>
      <c r="B101" s="224"/>
      <c r="C101" s="225"/>
      <c r="D101" s="219" t="s">
        <v>135</v>
      </c>
      <c r="E101" s="226" t="s">
        <v>21</v>
      </c>
      <c r="F101" s="227" t="s">
        <v>1032</v>
      </c>
      <c r="G101" s="225"/>
      <c r="H101" s="228">
        <v>12</v>
      </c>
      <c r="I101" s="229"/>
      <c r="J101" s="225"/>
      <c r="K101" s="225"/>
      <c r="L101" s="230"/>
      <c r="M101" s="231"/>
      <c r="N101" s="232"/>
      <c r="O101" s="232"/>
      <c r="P101" s="232"/>
      <c r="Q101" s="232"/>
      <c r="R101" s="232"/>
      <c r="S101" s="232"/>
      <c r="T101" s="23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4" t="s">
        <v>135</v>
      </c>
      <c r="AU101" s="234" t="s">
        <v>87</v>
      </c>
      <c r="AV101" s="13" t="s">
        <v>87</v>
      </c>
      <c r="AW101" s="13" t="s">
        <v>38</v>
      </c>
      <c r="AX101" s="13" t="s">
        <v>77</v>
      </c>
      <c r="AY101" s="234" t="s">
        <v>125</v>
      </c>
    </row>
    <row r="102" s="13" customFormat="1">
      <c r="A102" s="13"/>
      <c r="B102" s="224"/>
      <c r="C102" s="225"/>
      <c r="D102" s="219" t="s">
        <v>135</v>
      </c>
      <c r="E102" s="226" t="s">
        <v>21</v>
      </c>
      <c r="F102" s="227" t="s">
        <v>1033</v>
      </c>
      <c r="G102" s="225"/>
      <c r="H102" s="228">
        <v>10.23</v>
      </c>
      <c r="I102" s="229"/>
      <c r="J102" s="225"/>
      <c r="K102" s="225"/>
      <c r="L102" s="230"/>
      <c r="M102" s="231"/>
      <c r="N102" s="232"/>
      <c r="O102" s="232"/>
      <c r="P102" s="232"/>
      <c r="Q102" s="232"/>
      <c r="R102" s="232"/>
      <c r="S102" s="232"/>
      <c r="T102" s="23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4" t="s">
        <v>135</v>
      </c>
      <c r="AU102" s="234" t="s">
        <v>87</v>
      </c>
      <c r="AV102" s="13" t="s">
        <v>87</v>
      </c>
      <c r="AW102" s="13" t="s">
        <v>38</v>
      </c>
      <c r="AX102" s="13" t="s">
        <v>77</v>
      </c>
      <c r="AY102" s="234" t="s">
        <v>125</v>
      </c>
    </row>
    <row r="103" s="15" customFormat="1">
      <c r="A103" s="15"/>
      <c r="B103" s="260"/>
      <c r="C103" s="261"/>
      <c r="D103" s="219" t="s">
        <v>135</v>
      </c>
      <c r="E103" s="262" t="s">
        <v>21</v>
      </c>
      <c r="F103" s="263" t="s">
        <v>197</v>
      </c>
      <c r="G103" s="261"/>
      <c r="H103" s="264">
        <v>22.23</v>
      </c>
      <c r="I103" s="265"/>
      <c r="J103" s="261"/>
      <c r="K103" s="261"/>
      <c r="L103" s="266"/>
      <c r="M103" s="267"/>
      <c r="N103" s="268"/>
      <c r="O103" s="268"/>
      <c r="P103" s="268"/>
      <c r="Q103" s="268"/>
      <c r="R103" s="268"/>
      <c r="S103" s="268"/>
      <c r="T103" s="269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T103" s="270" t="s">
        <v>135</v>
      </c>
      <c r="AU103" s="270" t="s">
        <v>87</v>
      </c>
      <c r="AV103" s="15" t="s">
        <v>165</v>
      </c>
      <c r="AW103" s="15" t="s">
        <v>38</v>
      </c>
      <c r="AX103" s="15" t="s">
        <v>85</v>
      </c>
      <c r="AY103" s="270" t="s">
        <v>125</v>
      </c>
    </row>
    <row r="104" s="2" customFormat="1" ht="33" customHeight="1">
      <c r="A104" s="39"/>
      <c r="B104" s="40"/>
      <c r="C104" s="238" t="s">
        <v>124</v>
      </c>
      <c r="D104" s="238" t="s">
        <v>160</v>
      </c>
      <c r="E104" s="239" t="s">
        <v>161</v>
      </c>
      <c r="F104" s="240" t="s">
        <v>162</v>
      </c>
      <c r="G104" s="241" t="s">
        <v>163</v>
      </c>
      <c r="H104" s="242">
        <v>434.30000000000001</v>
      </c>
      <c r="I104" s="243"/>
      <c r="J104" s="244">
        <f>ROUND(I104*H104,2)</f>
        <v>0</v>
      </c>
      <c r="K104" s="240" t="s">
        <v>164</v>
      </c>
      <c r="L104" s="45"/>
      <c r="M104" s="245" t="s">
        <v>21</v>
      </c>
      <c r="N104" s="246" t="s">
        <v>48</v>
      </c>
      <c r="O104" s="85"/>
      <c r="P104" s="215">
        <f>O104*H104</f>
        <v>0</v>
      </c>
      <c r="Q104" s="215">
        <v>0</v>
      </c>
      <c r="R104" s="215">
        <f>Q104*H104</f>
        <v>0</v>
      </c>
      <c r="S104" s="215">
        <v>0.44</v>
      </c>
      <c r="T104" s="216">
        <f>S104*H104</f>
        <v>191.09200000000001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17" t="s">
        <v>165</v>
      </c>
      <c r="AT104" s="217" t="s">
        <v>160</v>
      </c>
      <c r="AU104" s="217" t="s">
        <v>87</v>
      </c>
      <c r="AY104" s="18" t="s">
        <v>125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8" t="s">
        <v>85</v>
      </c>
      <c r="BK104" s="218">
        <f>ROUND(I104*H104,2)</f>
        <v>0</v>
      </c>
      <c r="BL104" s="18" t="s">
        <v>165</v>
      </c>
      <c r="BM104" s="217" t="s">
        <v>1034</v>
      </c>
    </row>
    <row r="105" s="2" customFormat="1">
      <c r="A105" s="39"/>
      <c r="B105" s="40"/>
      <c r="C105" s="41"/>
      <c r="D105" s="247" t="s">
        <v>167</v>
      </c>
      <c r="E105" s="41"/>
      <c r="F105" s="248" t="s">
        <v>168</v>
      </c>
      <c r="G105" s="41"/>
      <c r="H105" s="41"/>
      <c r="I105" s="221"/>
      <c r="J105" s="41"/>
      <c r="K105" s="41"/>
      <c r="L105" s="45"/>
      <c r="M105" s="222"/>
      <c r="N105" s="223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167</v>
      </c>
      <c r="AU105" s="18" t="s">
        <v>87</v>
      </c>
    </row>
    <row r="106" s="13" customFormat="1">
      <c r="A106" s="13"/>
      <c r="B106" s="224"/>
      <c r="C106" s="225"/>
      <c r="D106" s="219" t="s">
        <v>135</v>
      </c>
      <c r="E106" s="226" t="s">
        <v>21</v>
      </c>
      <c r="F106" s="227" t="s">
        <v>1035</v>
      </c>
      <c r="G106" s="225"/>
      <c r="H106" s="228">
        <v>434.30000000000001</v>
      </c>
      <c r="I106" s="229"/>
      <c r="J106" s="225"/>
      <c r="K106" s="225"/>
      <c r="L106" s="230"/>
      <c r="M106" s="231"/>
      <c r="N106" s="232"/>
      <c r="O106" s="232"/>
      <c r="P106" s="232"/>
      <c r="Q106" s="232"/>
      <c r="R106" s="232"/>
      <c r="S106" s="232"/>
      <c r="T106" s="23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4" t="s">
        <v>135</v>
      </c>
      <c r="AU106" s="234" t="s">
        <v>87</v>
      </c>
      <c r="AV106" s="13" t="s">
        <v>87</v>
      </c>
      <c r="AW106" s="13" t="s">
        <v>38</v>
      </c>
      <c r="AX106" s="13" t="s">
        <v>85</v>
      </c>
      <c r="AY106" s="234" t="s">
        <v>125</v>
      </c>
    </row>
    <row r="107" s="2" customFormat="1" ht="24.15" customHeight="1">
      <c r="A107" s="39"/>
      <c r="B107" s="40"/>
      <c r="C107" s="238" t="s">
        <v>165</v>
      </c>
      <c r="D107" s="238" t="s">
        <v>160</v>
      </c>
      <c r="E107" s="239" t="s">
        <v>170</v>
      </c>
      <c r="F107" s="240" t="s">
        <v>171</v>
      </c>
      <c r="G107" s="241" t="s">
        <v>163</v>
      </c>
      <c r="H107" s="242">
        <v>434.30000000000001</v>
      </c>
      <c r="I107" s="243"/>
      <c r="J107" s="244">
        <f>ROUND(I107*H107,2)</f>
        <v>0</v>
      </c>
      <c r="K107" s="240" t="s">
        <v>164</v>
      </c>
      <c r="L107" s="45"/>
      <c r="M107" s="245" t="s">
        <v>21</v>
      </c>
      <c r="N107" s="246" t="s">
        <v>48</v>
      </c>
      <c r="O107" s="85"/>
      <c r="P107" s="215">
        <f>O107*H107</f>
        <v>0</v>
      </c>
      <c r="Q107" s="215">
        <v>3.0000000000000001E-05</v>
      </c>
      <c r="R107" s="215">
        <f>Q107*H107</f>
        <v>0.013029000000000001</v>
      </c>
      <c r="S107" s="215">
        <v>0.069000000000000006</v>
      </c>
      <c r="T107" s="216">
        <f>S107*H107</f>
        <v>29.966700000000003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17" t="s">
        <v>165</v>
      </c>
      <c r="AT107" s="217" t="s">
        <v>160</v>
      </c>
      <c r="AU107" s="217" t="s">
        <v>87</v>
      </c>
      <c r="AY107" s="18" t="s">
        <v>125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8" t="s">
        <v>85</v>
      </c>
      <c r="BK107" s="218">
        <f>ROUND(I107*H107,2)</f>
        <v>0</v>
      </c>
      <c r="BL107" s="18" t="s">
        <v>165</v>
      </c>
      <c r="BM107" s="217" t="s">
        <v>1036</v>
      </c>
    </row>
    <row r="108" s="2" customFormat="1">
      <c r="A108" s="39"/>
      <c r="B108" s="40"/>
      <c r="C108" s="41"/>
      <c r="D108" s="247" t="s">
        <v>167</v>
      </c>
      <c r="E108" s="41"/>
      <c r="F108" s="248" t="s">
        <v>173</v>
      </c>
      <c r="G108" s="41"/>
      <c r="H108" s="41"/>
      <c r="I108" s="221"/>
      <c r="J108" s="41"/>
      <c r="K108" s="41"/>
      <c r="L108" s="45"/>
      <c r="M108" s="222"/>
      <c r="N108" s="223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167</v>
      </c>
      <c r="AU108" s="18" t="s">
        <v>87</v>
      </c>
    </row>
    <row r="109" s="13" customFormat="1">
      <c r="A109" s="13"/>
      <c r="B109" s="224"/>
      <c r="C109" s="225"/>
      <c r="D109" s="219" t="s">
        <v>135</v>
      </c>
      <c r="E109" s="226" t="s">
        <v>21</v>
      </c>
      <c r="F109" s="227" t="s">
        <v>1037</v>
      </c>
      <c r="G109" s="225"/>
      <c r="H109" s="228">
        <v>434.30000000000001</v>
      </c>
      <c r="I109" s="229"/>
      <c r="J109" s="225"/>
      <c r="K109" s="225"/>
      <c r="L109" s="230"/>
      <c r="M109" s="231"/>
      <c r="N109" s="232"/>
      <c r="O109" s="232"/>
      <c r="P109" s="232"/>
      <c r="Q109" s="232"/>
      <c r="R109" s="232"/>
      <c r="S109" s="232"/>
      <c r="T109" s="23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4" t="s">
        <v>135</v>
      </c>
      <c r="AU109" s="234" t="s">
        <v>87</v>
      </c>
      <c r="AV109" s="13" t="s">
        <v>87</v>
      </c>
      <c r="AW109" s="13" t="s">
        <v>38</v>
      </c>
      <c r="AX109" s="13" t="s">
        <v>85</v>
      </c>
      <c r="AY109" s="234" t="s">
        <v>125</v>
      </c>
    </row>
    <row r="110" s="2" customFormat="1" ht="24.15" customHeight="1">
      <c r="A110" s="39"/>
      <c r="B110" s="40"/>
      <c r="C110" s="238" t="s">
        <v>184</v>
      </c>
      <c r="D110" s="238" t="s">
        <v>160</v>
      </c>
      <c r="E110" s="239" t="s">
        <v>175</v>
      </c>
      <c r="F110" s="240" t="s">
        <v>176</v>
      </c>
      <c r="G110" s="241" t="s">
        <v>163</v>
      </c>
      <c r="H110" s="242">
        <v>434.30000000000001</v>
      </c>
      <c r="I110" s="243"/>
      <c r="J110" s="244">
        <f>ROUND(I110*H110,2)</f>
        <v>0</v>
      </c>
      <c r="K110" s="240" t="s">
        <v>164</v>
      </c>
      <c r="L110" s="45"/>
      <c r="M110" s="245" t="s">
        <v>21</v>
      </c>
      <c r="N110" s="246" t="s">
        <v>48</v>
      </c>
      <c r="O110" s="85"/>
      <c r="P110" s="215">
        <f>O110*H110</f>
        <v>0</v>
      </c>
      <c r="Q110" s="215">
        <v>9.0000000000000006E-05</v>
      </c>
      <c r="R110" s="215">
        <f>Q110*H110</f>
        <v>0.039087000000000004</v>
      </c>
      <c r="S110" s="215">
        <v>0.23000000000000001</v>
      </c>
      <c r="T110" s="216">
        <f>S110*H110</f>
        <v>99.88900000000001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17" t="s">
        <v>165</v>
      </c>
      <c r="AT110" s="217" t="s">
        <v>160</v>
      </c>
      <c r="AU110" s="217" t="s">
        <v>87</v>
      </c>
      <c r="AY110" s="18" t="s">
        <v>125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8" t="s">
        <v>85</v>
      </c>
      <c r="BK110" s="218">
        <f>ROUND(I110*H110,2)</f>
        <v>0</v>
      </c>
      <c r="BL110" s="18" t="s">
        <v>165</v>
      </c>
      <c r="BM110" s="217" t="s">
        <v>1038</v>
      </c>
    </row>
    <row r="111" s="2" customFormat="1">
      <c r="A111" s="39"/>
      <c r="B111" s="40"/>
      <c r="C111" s="41"/>
      <c r="D111" s="247" t="s">
        <v>167</v>
      </c>
      <c r="E111" s="41"/>
      <c r="F111" s="248" t="s">
        <v>178</v>
      </c>
      <c r="G111" s="41"/>
      <c r="H111" s="41"/>
      <c r="I111" s="221"/>
      <c r="J111" s="41"/>
      <c r="K111" s="41"/>
      <c r="L111" s="45"/>
      <c r="M111" s="222"/>
      <c r="N111" s="223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167</v>
      </c>
      <c r="AU111" s="18" t="s">
        <v>87</v>
      </c>
    </row>
    <row r="112" s="13" customFormat="1">
      <c r="A112" s="13"/>
      <c r="B112" s="224"/>
      <c r="C112" s="225"/>
      <c r="D112" s="219" t="s">
        <v>135</v>
      </c>
      <c r="E112" s="226" t="s">
        <v>21</v>
      </c>
      <c r="F112" s="227" t="s">
        <v>1037</v>
      </c>
      <c r="G112" s="225"/>
      <c r="H112" s="228">
        <v>434.30000000000001</v>
      </c>
      <c r="I112" s="229"/>
      <c r="J112" s="225"/>
      <c r="K112" s="225"/>
      <c r="L112" s="230"/>
      <c r="M112" s="231"/>
      <c r="N112" s="232"/>
      <c r="O112" s="232"/>
      <c r="P112" s="232"/>
      <c r="Q112" s="232"/>
      <c r="R112" s="232"/>
      <c r="S112" s="232"/>
      <c r="T112" s="23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4" t="s">
        <v>135</v>
      </c>
      <c r="AU112" s="234" t="s">
        <v>87</v>
      </c>
      <c r="AV112" s="13" t="s">
        <v>87</v>
      </c>
      <c r="AW112" s="13" t="s">
        <v>38</v>
      </c>
      <c r="AX112" s="13" t="s">
        <v>85</v>
      </c>
      <c r="AY112" s="234" t="s">
        <v>125</v>
      </c>
    </row>
    <row r="113" s="2" customFormat="1" ht="24.15" customHeight="1">
      <c r="A113" s="39"/>
      <c r="B113" s="40"/>
      <c r="C113" s="238" t="s">
        <v>198</v>
      </c>
      <c r="D113" s="238" t="s">
        <v>160</v>
      </c>
      <c r="E113" s="239" t="s">
        <v>793</v>
      </c>
      <c r="F113" s="240" t="s">
        <v>794</v>
      </c>
      <c r="G113" s="241" t="s">
        <v>429</v>
      </c>
      <c r="H113" s="242">
        <v>69.099999999999994</v>
      </c>
      <c r="I113" s="243"/>
      <c r="J113" s="244">
        <f>ROUND(I113*H113,2)</f>
        <v>0</v>
      </c>
      <c r="K113" s="240" t="s">
        <v>164</v>
      </c>
      <c r="L113" s="45"/>
      <c r="M113" s="245" t="s">
        <v>21</v>
      </c>
      <c r="N113" s="246" t="s">
        <v>48</v>
      </c>
      <c r="O113" s="85"/>
      <c r="P113" s="215">
        <f>O113*H113</f>
        <v>0</v>
      </c>
      <c r="Q113" s="215">
        <v>0</v>
      </c>
      <c r="R113" s="215">
        <f>Q113*H113</f>
        <v>0</v>
      </c>
      <c r="S113" s="215">
        <v>0.20499999999999999</v>
      </c>
      <c r="T113" s="216">
        <f>S113*H113</f>
        <v>14.165499999999998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17" t="s">
        <v>165</v>
      </c>
      <c r="AT113" s="217" t="s">
        <v>160</v>
      </c>
      <c r="AU113" s="217" t="s">
        <v>87</v>
      </c>
      <c r="AY113" s="18" t="s">
        <v>125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8" t="s">
        <v>85</v>
      </c>
      <c r="BK113" s="218">
        <f>ROUND(I113*H113,2)</f>
        <v>0</v>
      </c>
      <c r="BL113" s="18" t="s">
        <v>165</v>
      </c>
      <c r="BM113" s="217" t="s">
        <v>1039</v>
      </c>
    </row>
    <row r="114" s="2" customFormat="1">
      <c r="A114" s="39"/>
      <c r="B114" s="40"/>
      <c r="C114" s="41"/>
      <c r="D114" s="247" t="s">
        <v>167</v>
      </c>
      <c r="E114" s="41"/>
      <c r="F114" s="248" t="s">
        <v>796</v>
      </c>
      <c r="G114" s="41"/>
      <c r="H114" s="41"/>
      <c r="I114" s="221"/>
      <c r="J114" s="41"/>
      <c r="K114" s="41"/>
      <c r="L114" s="45"/>
      <c r="M114" s="222"/>
      <c r="N114" s="223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167</v>
      </c>
      <c r="AU114" s="18" t="s">
        <v>87</v>
      </c>
    </row>
    <row r="115" s="13" customFormat="1">
      <c r="A115" s="13"/>
      <c r="B115" s="224"/>
      <c r="C115" s="225"/>
      <c r="D115" s="219" t="s">
        <v>135</v>
      </c>
      <c r="E115" s="226" t="s">
        <v>21</v>
      </c>
      <c r="F115" s="227" t="s">
        <v>1040</v>
      </c>
      <c r="G115" s="225"/>
      <c r="H115" s="228">
        <v>28.699999999999999</v>
      </c>
      <c r="I115" s="229"/>
      <c r="J115" s="225"/>
      <c r="K115" s="225"/>
      <c r="L115" s="230"/>
      <c r="M115" s="231"/>
      <c r="N115" s="232"/>
      <c r="O115" s="232"/>
      <c r="P115" s="232"/>
      <c r="Q115" s="232"/>
      <c r="R115" s="232"/>
      <c r="S115" s="232"/>
      <c r="T115" s="23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4" t="s">
        <v>135</v>
      </c>
      <c r="AU115" s="234" t="s">
        <v>87</v>
      </c>
      <c r="AV115" s="13" t="s">
        <v>87</v>
      </c>
      <c r="AW115" s="13" t="s">
        <v>38</v>
      </c>
      <c r="AX115" s="13" t="s">
        <v>77</v>
      </c>
      <c r="AY115" s="234" t="s">
        <v>125</v>
      </c>
    </row>
    <row r="116" s="13" customFormat="1">
      <c r="A116" s="13"/>
      <c r="B116" s="224"/>
      <c r="C116" s="225"/>
      <c r="D116" s="219" t="s">
        <v>135</v>
      </c>
      <c r="E116" s="226" t="s">
        <v>21</v>
      </c>
      <c r="F116" s="227" t="s">
        <v>1041</v>
      </c>
      <c r="G116" s="225"/>
      <c r="H116" s="228">
        <v>40.399999999999999</v>
      </c>
      <c r="I116" s="229"/>
      <c r="J116" s="225"/>
      <c r="K116" s="225"/>
      <c r="L116" s="230"/>
      <c r="M116" s="231"/>
      <c r="N116" s="232"/>
      <c r="O116" s="232"/>
      <c r="P116" s="232"/>
      <c r="Q116" s="232"/>
      <c r="R116" s="232"/>
      <c r="S116" s="232"/>
      <c r="T116" s="23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4" t="s">
        <v>135</v>
      </c>
      <c r="AU116" s="234" t="s">
        <v>87</v>
      </c>
      <c r="AV116" s="13" t="s">
        <v>87</v>
      </c>
      <c r="AW116" s="13" t="s">
        <v>38</v>
      </c>
      <c r="AX116" s="13" t="s">
        <v>77</v>
      </c>
      <c r="AY116" s="234" t="s">
        <v>125</v>
      </c>
    </row>
    <row r="117" s="15" customFormat="1">
      <c r="A117" s="15"/>
      <c r="B117" s="260"/>
      <c r="C117" s="261"/>
      <c r="D117" s="219" t="s">
        <v>135</v>
      </c>
      <c r="E117" s="262" t="s">
        <v>21</v>
      </c>
      <c r="F117" s="263" t="s">
        <v>197</v>
      </c>
      <c r="G117" s="261"/>
      <c r="H117" s="264">
        <v>69.099999999999994</v>
      </c>
      <c r="I117" s="265"/>
      <c r="J117" s="261"/>
      <c r="K117" s="261"/>
      <c r="L117" s="266"/>
      <c r="M117" s="267"/>
      <c r="N117" s="268"/>
      <c r="O117" s="268"/>
      <c r="P117" s="268"/>
      <c r="Q117" s="268"/>
      <c r="R117" s="268"/>
      <c r="S117" s="268"/>
      <c r="T117" s="269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T117" s="270" t="s">
        <v>135</v>
      </c>
      <c r="AU117" s="270" t="s">
        <v>87</v>
      </c>
      <c r="AV117" s="15" t="s">
        <v>165</v>
      </c>
      <c r="AW117" s="15" t="s">
        <v>38</v>
      </c>
      <c r="AX117" s="15" t="s">
        <v>85</v>
      </c>
      <c r="AY117" s="270" t="s">
        <v>125</v>
      </c>
    </row>
    <row r="118" s="2" customFormat="1" ht="16.5" customHeight="1">
      <c r="A118" s="39"/>
      <c r="B118" s="40"/>
      <c r="C118" s="238" t="s">
        <v>205</v>
      </c>
      <c r="D118" s="238" t="s">
        <v>160</v>
      </c>
      <c r="E118" s="239" t="s">
        <v>179</v>
      </c>
      <c r="F118" s="240" t="s">
        <v>180</v>
      </c>
      <c r="G118" s="241" t="s">
        <v>163</v>
      </c>
      <c r="H118" s="242">
        <v>91.5</v>
      </c>
      <c r="I118" s="243"/>
      <c r="J118" s="244">
        <f>ROUND(I118*H118,2)</f>
        <v>0</v>
      </c>
      <c r="K118" s="240" t="s">
        <v>164</v>
      </c>
      <c r="L118" s="45"/>
      <c r="M118" s="245" t="s">
        <v>21</v>
      </c>
      <c r="N118" s="246" t="s">
        <v>48</v>
      </c>
      <c r="O118" s="85"/>
      <c r="P118" s="215">
        <f>O118*H118</f>
        <v>0</v>
      </c>
      <c r="Q118" s="215">
        <v>0</v>
      </c>
      <c r="R118" s="215">
        <f>Q118*H118</f>
        <v>0</v>
      </c>
      <c r="S118" s="215">
        <v>0</v>
      </c>
      <c r="T118" s="216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17" t="s">
        <v>165</v>
      </c>
      <c r="AT118" s="217" t="s">
        <v>160</v>
      </c>
      <c r="AU118" s="217" t="s">
        <v>87</v>
      </c>
      <c r="AY118" s="18" t="s">
        <v>125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8" t="s">
        <v>85</v>
      </c>
      <c r="BK118" s="218">
        <f>ROUND(I118*H118,2)</f>
        <v>0</v>
      </c>
      <c r="BL118" s="18" t="s">
        <v>165</v>
      </c>
      <c r="BM118" s="217" t="s">
        <v>1042</v>
      </c>
    </row>
    <row r="119" s="2" customFormat="1">
      <c r="A119" s="39"/>
      <c r="B119" s="40"/>
      <c r="C119" s="41"/>
      <c r="D119" s="247" t="s">
        <v>167</v>
      </c>
      <c r="E119" s="41"/>
      <c r="F119" s="248" t="s">
        <v>182</v>
      </c>
      <c r="G119" s="41"/>
      <c r="H119" s="41"/>
      <c r="I119" s="221"/>
      <c r="J119" s="41"/>
      <c r="K119" s="41"/>
      <c r="L119" s="45"/>
      <c r="M119" s="222"/>
      <c r="N119" s="223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167</v>
      </c>
      <c r="AU119" s="18" t="s">
        <v>87</v>
      </c>
    </row>
    <row r="120" s="13" customFormat="1">
      <c r="A120" s="13"/>
      <c r="B120" s="224"/>
      <c r="C120" s="225"/>
      <c r="D120" s="219" t="s">
        <v>135</v>
      </c>
      <c r="E120" s="226" t="s">
        <v>21</v>
      </c>
      <c r="F120" s="227" t="s">
        <v>1043</v>
      </c>
      <c r="G120" s="225"/>
      <c r="H120" s="228">
        <v>91.5</v>
      </c>
      <c r="I120" s="229"/>
      <c r="J120" s="225"/>
      <c r="K120" s="225"/>
      <c r="L120" s="230"/>
      <c r="M120" s="231"/>
      <c r="N120" s="232"/>
      <c r="O120" s="232"/>
      <c r="P120" s="232"/>
      <c r="Q120" s="232"/>
      <c r="R120" s="232"/>
      <c r="S120" s="232"/>
      <c r="T120" s="23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4" t="s">
        <v>135</v>
      </c>
      <c r="AU120" s="234" t="s">
        <v>87</v>
      </c>
      <c r="AV120" s="13" t="s">
        <v>87</v>
      </c>
      <c r="AW120" s="13" t="s">
        <v>38</v>
      </c>
      <c r="AX120" s="13" t="s">
        <v>85</v>
      </c>
      <c r="AY120" s="234" t="s">
        <v>125</v>
      </c>
    </row>
    <row r="121" s="2" customFormat="1" ht="33" customHeight="1">
      <c r="A121" s="39"/>
      <c r="B121" s="40"/>
      <c r="C121" s="238" t="s">
        <v>210</v>
      </c>
      <c r="D121" s="238" t="s">
        <v>160</v>
      </c>
      <c r="E121" s="239" t="s">
        <v>1044</v>
      </c>
      <c r="F121" s="240" t="s">
        <v>1045</v>
      </c>
      <c r="G121" s="241" t="s">
        <v>187</v>
      </c>
      <c r="H121" s="242">
        <v>1.7</v>
      </c>
      <c r="I121" s="243"/>
      <c r="J121" s="244">
        <f>ROUND(I121*H121,2)</f>
        <v>0</v>
      </c>
      <c r="K121" s="240" t="s">
        <v>164</v>
      </c>
      <c r="L121" s="45"/>
      <c r="M121" s="245" t="s">
        <v>21</v>
      </c>
      <c r="N121" s="246" t="s">
        <v>48</v>
      </c>
      <c r="O121" s="85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17" t="s">
        <v>165</v>
      </c>
      <c r="AT121" s="217" t="s">
        <v>160</v>
      </c>
      <c r="AU121" s="217" t="s">
        <v>87</v>
      </c>
      <c r="AY121" s="18" t="s">
        <v>125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8" t="s">
        <v>85</v>
      </c>
      <c r="BK121" s="218">
        <f>ROUND(I121*H121,2)</f>
        <v>0</v>
      </c>
      <c r="BL121" s="18" t="s">
        <v>165</v>
      </c>
      <c r="BM121" s="217" t="s">
        <v>1046</v>
      </c>
    </row>
    <row r="122" s="2" customFormat="1">
      <c r="A122" s="39"/>
      <c r="B122" s="40"/>
      <c r="C122" s="41"/>
      <c r="D122" s="247" t="s">
        <v>167</v>
      </c>
      <c r="E122" s="41"/>
      <c r="F122" s="248" t="s">
        <v>1047</v>
      </c>
      <c r="G122" s="41"/>
      <c r="H122" s="41"/>
      <c r="I122" s="221"/>
      <c r="J122" s="41"/>
      <c r="K122" s="41"/>
      <c r="L122" s="45"/>
      <c r="M122" s="222"/>
      <c r="N122" s="223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167</v>
      </c>
      <c r="AU122" s="18" t="s">
        <v>87</v>
      </c>
    </row>
    <row r="123" s="13" customFormat="1">
      <c r="A123" s="13"/>
      <c r="B123" s="224"/>
      <c r="C123" s="225"/>
      <c r="D123" s="219" t="s">
        <v>135</v>
      </c>
      <c r="E123" s="226" t="s">
        <v>21</v>
      </c>
      <c r="F123" s="227" t="s">
        <v>1048</v>
      </c>
      <c r="G123" s="225"/>
      <c r="H123" s="228">
        <v>1.7</v>
      </c>
      <c r="I123" s="229"/>
      <c r="J123" s="225"/>
      <c r="K123" s="225"/>
      <c r="L123" s="230"/>
      <c r="M123" s="231"/>
      <c r="N123" s="232"/>
      <c r="O123" s="232"/>
      <c r="P123" s="232"/>
      <c r="Q123" s="232"/>
      <c r="R123" s="232"/>
      <c r="S123" s="232"/>
      <c r="T123" s="23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4" t="s">
        <v>135</v>
      </c>
      <c r="AU123" s="234" t="s">
        <v>87</v>
      </c>
      <c r="AV123" s="13" t="s">
        <v>87</v>
      </c>
      <c r="AW123" s="13" t="s">
        <v>38</v>
      </c>
      <c r="AX123" s="13" t="s">
        <v>85</v>
      </c>
      <c r="AY123" s="234" t="s">
        <v>125</v>
      </c>
    </row>
    <row r="124" s="2" customFormat="1" ht="24.15" customHeight="1">
      <c r="A124" s="39"/>
      <c r="B124" s="40"/>
      <c r="C124" s="238" t="s">
        <v>217</v>
      </c>
      <c r="D124" s="238" t="s">
        <v>160</v>
      </c>
      <c r="E124" s="239" t="s">
        <v>185</v>
      </c>
      <c r="F124" s="240" t="s">
        <v>186</v>
      </c>
      <c r="G124" s="241" t="s">
        <v>187</v>
      </c>
      <c r="H124" s="242">
        <v>165.09</v>
      </c>
      <c r="I124" s="243"/>
      <c r="J124" s="244">
        <f>ROUND(I124*H124,2)</f>
        <v>0</v>
      </c>
      <c r="K124" s="240" t="s">
        <v>164</v>
      </c>
      <c r="L124" s="45"/>
      <c r="M124" s="245" t="s">
        <v>21</v>
      </c>
      <c r="N124" s="246" t="s">
        <v>48</v>
      </c>
      <c r="O124" s="85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17" t="s">
        <v>165</v>
      </c>
      <c r="AT124" s="217" t="s">
        <v>160</v>
      </c>
      <c r="AU124" s="217" t="s">
        <v>87</v>
      </c>
      <c r="AY124" s="18" t="s">
        <v>125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8" t="s">
        <v>85</v>
      </c>
      <c r="BK124" s="218">
        <f>ROUND(I124*H124,2)</f>
        <v>0</v>
      </c>
      <c r="BL124" s="18" t="s">
        <v>165</v>
      </c>
      <c r="BM124" s="217" t="s">
        <v>1049</v>
      </c>
    </row>
    <row r="125" s="2" customFormat="1">
      <c r="A125" s="39"/>
      <c r="B125" s="40"/>
      <c r="C125" s="41"/>
      <c r="D125" s="247" t="s">
        <v>167</v>
      </c>
      <c r="E125" s="41"/>
      <c r="F125" s="248" t="s">
        <v>189</v>
      </c>
      <c r="G125" s="41"/>
      <c r="H125" s="41"/>
      <c r="I125" s="221"/>
      <c r="J125" s="41"/>
      <c r="K125" s="41"/>
      <c r="L125" s="45"/>
      <c r="M125" s="222"/>
      <c r="N125" s="223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167</v>
      </c>
      <c r="AU125" s="18" t="s">
        <v>87</v>
      </c>
    </row>
    <row r="126" s="13" customFormat="1">
      <c r="A126" s="13"/>
      <c r="B126" s="224"/>
      <c r="C126" s="225"/>
      <c r="D126" s="219" t="s">
        <v>135</v>
      </c>
      <c r="E126" s="226" t="s">
        <v>21</v>
      </c>
      <c r="F126" s="227" t="s">
        <v>1050</v>
      </c>
      <c r="G126" s="225"/>
      <c r="H126" s="228">
        <v>7.5599999999999996</v>
      </c>
      <c r="I126" s="229"/>
      <c r="J126" s="225"/>
      <c r="K126" s="225"/>
      <c r="L126" s="230"/>
      <c r="M126" s="231"/>
      <c r="N126" s="232"/>
      <c r="O126" s="232"/>
      <c r="P126" s="232"/>
      <c r="Q126" s="232"/>
      <c r="R126" s="232"/>
      <c r="S126" s="232"/>
      <c r="T126" s="23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4" t="s">
        <v>135</v>
      </c>
      <c r="AU126" s="234" t="s">
        <v>87</v>
      </c>
      <c r="AV126" s="13" t="s">
        <v>87</v>
      </c>
      <c r="AW126" s="13" t="s">
        <v>38</v>
      </c>
      <c r="AX126" s="13" t="s">
        <v>77</v>
      </c>
      <c r="AY126" s="234" t="s">
        <v>125</v>
      </c>
    </row>
    <row r="127" s="13" customFormat="1">
      <c r="A127" s="13"/>
      <c r="B127" s="224"/>
      <c r="C127" s="225"/>
      <c r="D127" s="219" t="s">
        <v>135</v>
      </c>
      <c r="E127" s="226" t="s">
        <v>21</v>
      </c>
      <c r="F127" s="227" t="s">
        <v>1051</v>
      </c>
      <c r="G127" s="225"/>
      <c r="H127" s="228">
        <v>6.0899999999999999</v>
      </c>
      <c r="I127" s="229"/>
      <c r="J127" s="225"/>
      <c r="K127" s="225"/>
      <c r="L127" s="230"/>
      <c r="M127" s="231"/>
      <c r="N127" s="232"/>
      <c r="O127" s="232"/>
      <c r="P127" s="232"/>
      <c r="Q127" s="232"/>
      <c r="R127" s="232"/>
      <c r="S127" s="232"/>
      <c r="T127" s="23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4" t="s">
        <v>135</v>
      </c>
      <c r="AU127" s="234" t="s">
        <v>87</v>
      </c>
      <c r="AV127" s="13" t="s">
        <v>87</v>
      </c>
      <c r="AW127" s="13" t="s">
        <v>38</v>
      </c>
      <c r="AX127" s="13" t="s">
        <v>77</v>
      </c>
      <c r="AY127" s="234" t="s">
        <v>125</v>
      </c>
    </row>
    <row r="128" s="13" customFormat="1">
      <c r="A128" s="13"/>
      <c r="B128" s="224"/>
      <c r="C128" s="225"/>
      <c r="D128" s="219" t="s">
        <v>135</v>
      </c>
      <c r="E128" s="226" t="s">
        <v>21</v>
      </c>
      <c r="F128" s="227" t="s">
        <v>1052</v>
      </c>
      <c r="G128" s="225"/>
      <c r="H128" s="228">
        <v>7.7699999999999996</v>
      </c>
      <c r="I128" s="229"/>
      <c r="J128" s="225"/>
      <c r="K128" s="225"/>
      <c r="L128" s="230"/>
      <c r="M128" s="231"/>
      <c r="N128" s="232"/>
      <c r="O128" s="232"/>
      <c r="P128" s="232"/>
      <c r="Q128" s="232"/>
      <c r="R128" s="232"/>
      <c r="S128" s="232"/>
      <c r="T128" s="23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4" t="s">
        <v>135</v>
      </c>
      <c r="AU128" s="234" t="s">
        <v>87</v>
      </c>
      <c r="AV128" s="13" t="s">
        <v>87</v>
      </c>
      <c r="AW128" s="13" t="s">
        <v>38</v>
      </c>
      <c r="AX128" s="13" t="s">
        <v>77</v>
      </c>
      <c r="AY128" s="234" t="s">
        <v>125</v>
      </c>
    </row>
    <row r="129" s="13" customFormat="1">
      <c r="A129" s="13"/>
      <c r="B129" s="224"/>
      <c r="C129" s="225"/>
      <c r="D129" s="219" t="s">
        <v>135</v>
      </c>
      <c r="E129" s="226" t="s">
        <v>21</v>
      </c>
      <c r="F129" s="227" t="s">
        <v>1053</v>
      </c>
      <c r="G129" s="225"/>
      <c r="H129" s="228">
        <v>15.33</v>
      </c>
      <c r="I129" s="229"/>
      <c r="J129" s="225"/>
      <c r="K129" s="225"/>
      <c r="L129" s="230"/>
      <c r="M129" s="231"/>
      <c r="N129" s="232"/>
      <c r="O129" s="232"/>
      <c r="P129" s="232"/>
      <c r="Q129" s="232"/>
      <c r="R129" s="232"/>
      <c r="S129" s="232"/>
      <c r="T129" s="23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4" t="s">
        <v>135</v>
      </c>
      <c r="AU129" s="234" t="s">
        <v>87</v>
      </c>
      <c r="AV129" s="13" t="s">
        <v>87</v>
      </c>
      <c r="AW129" s="13" t="s">
        <v>38</v>
      </c>
      <c r="AX129" s="13" t="s">
        <v>77</v>
      </c>
      <c r="AY129" s="234" t="s">
        <v>125</v>
      </c>
    </row>
    <row r="130" s="13" customFormat="1">
      <c r="A130" s="13"/>
      <c r="B130" s="224"/>
      <c r="C130" s="225"/>
      <c r="D130" s="219" t="s">
        <v>135</v>
      </c>
      <c r="E130" s="226" t="s">
        <v>21</v>
      </c>
      <c r="F130" s="227" t="s">
        <v>1054</v>
      </c>
      <c r="G130" s="225"/>
      <c r="H130" s="228">
        <v>19.32</v>
      </c>
      <c r="I130" s="229"/>
      <c r="J130" s="225"/>
      <c r="K130" s="225"/>
      <c r="L130" s="230"/>
      <c r="M130" s="231"/>
      <c r="N130" s="232"/>
      <c r="O130" s="232"/>
      <c r="P130" s="232"/>
      <c r="Q130" s="232"/>
      <c r="R130" s="232"/>
      <c r="S130" s="232"/>
      <c r="T130" s="23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4" t="s">
        <v>135</v>
      </c>
      <c r="AU130" s="234" t="s">
        <v>87</v>
      </c>
      <c r="AV130" s="13" t="s">
        <v>87</v>
      </c>
      <c r="AW130" s="13" t="s">
        <v>38</v>
      </c>
      <c r="AX130" s="13" t="s">
        <v>77</v>
      </c>
      <c r="AY130" s="234" t="s">
        <v>125</v>
      </c>
    </row>
    <row r="131" s="13" customFormat="1">
      <c r="A131" s="13"/>
      <c r="B131" s="224"/>
      <c r="C131" s="225"/>
      <c r="D131" s="219" t="s">
        <v>135</v>
      </c>
      <c r="E131" s="226" t="s">
        <v>21</v>
      </c>
      <c r="F131" s="227" t="s">
        <v>1055</v>
      </c>
      <c r="G131" s="225"/>
      <c r="H131" s="228">
        <v>6.2999999999999998</v>
      </c>
      <c r="I131" s="229"/>
      <c r="J131" s="225"/>
      <c r="K131" s="225"/>
      <c r="L131" s="230"/>
      <c r="M131" s="231"/>
      <c r="N131" s="232"/>
      <c r="O131" s="232"/>
      <c r="P131" s="232"/>
      <c r="Q131" s="232"/>
      <c r="R131" s="232"/>
      <c r="S131" s="232"/>
      <c r="T131" s="23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4" t="s">
        <v>135</v>
      </c>
      <c r="AU131" s="234" t="s">
        <v>87</v>
      </c>
      <c r="AV131" s="13" t="s">
        <v>87</v>
      </c>
      <c r="AW131" s="13" t="s">
        <v>38</v>
      </c>
      <c r="AX131" s="13" t="s">
        <v>77</v>
      </c>
      <c r="AY131" s="234" t="s">
        <v>125</v>
      </c>
    </row>
    <row r="132" s="13" customFormat="1">
      <c r="A132" s="13"/>
      <c r="B132" s="224"/>
      <c r="C132" s="225"/>
      <c r="D132" s="219" t="s">
        <v>135</v>
      </c>
      <c r="E132" s="226" t="s">
        <v>21</v>
      </c>
      <c r="F132" s="227" t="s">
        <v>1056</v>
      </c>
      <c r="G132" s="225"/>
      <c r="H132" s="228">
        <v>14.49</v>
      </c>
      <c r="I132" s="229"/>
      <c r="J132" s="225"/>
      <c r="K132" s="225"/>
      <c r="L132" s="230"/>
      <c r="M132" s="231"/>
      <c r="N132" s="232"/>
      <c r="O132" s="232"/>
      <c r="P132" s="232"/>
      <c r="Q132" s="232"/>
      <c r="R132" s="232"/>
      <c r="S132" s="232"/>
      <c r="T132" s="23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4" t="s">
        <v>135</v>
      </c>
      <c r="AU132" s="234" t="s">
        <v>87</v>
      </c>
      <c r="AV132" s="13" t="s">
        <v>87</v>
      </c>
      <c r="AW132" s="13" t="s">
        <v>38</v>
      </c>
      <c r="AX132" s="13" t="s">
        <v>77</v>
      </c>
      <c r="AY132" s="234" t="s">
        <v>125</v>
      </c>
    </row>
    <row r="133" s="13" customFormat="1">
      <c r="A133" s="13"/>
      <c r="B133" s="224"/>
      <c r="C133" s="225"/>
      <c r="D133" s="219" t="s">
        <v>135</v>
      </c>
      <c r="E133" s="226" t="s">
        <v>21</v>
      </c>
      <c r="F133" s="227" t="s">
        <v>1057</v>
      </c>
      <c r="G133" s="225"/>
      <c r="H133" s="228">
        <v>7.5599999999999996</v>
      </c>
      <c r="I133" s="229"/>
      <c r="J133" s="225"/>
      <c r="K133" s="225"/>
      <c r="L133" s="230"/>
      <c r="M133" s="231"/>
      <c r="N133" s="232"/>
      <c r="O133" s="232"/>
      <c r="P133" s="232"/>
      <c r="Q133" s="232"/>
      <c r="R133" s="232"/>
      <c r="S133" s="232"/>
      <c r="T133" s="23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4" t="s">
        <v>135</v>
      </c>
      <c r="AU133" s="234" t="s">
        <v>87</v>
      </c>
      <c r="AV133" s="13" t="s">
        <v>87</v>
      </c>
      <c r="AW133" s="13" t="s">
        <v>38</v>
      </c>
      <c r="AX133" s="13" t="s">
        <v>77</v>
      </c>
      <c r="AY133" s="234" t="s">
        <v>125</v>
      </c>
    </row>
    <row r="134" s="14" customFormat="1">
      <c r="A134" s="14"/>
      <c r="B134" s="249"/>
      <c r="C134" s="250"/>
      <c r="D134" s="219" t="s">
        <v>135</v>
      </c>
      <c r="E134" s="251" t="s">
        <v>21</v>
      </c>
      <c r="F134" s="252" t="s">
        <v>192</v>
      </c>
      <c r="G134" s="250"/>
      <c r="H134" s="253">
        <v>84.420000000000002</v>
      </c>
      <c r="I134" s="254"/>
      <c r="J134" s="250"/>
      <c r="K134" s="250"/>
      <c r="L134" s="255"/>
      <c r="M134" s="256"/>
      <c r="N134" s="257"/>
      <c r="O134" s="257"/>
      <c r="P134" s="257"/>
      <c r="Q134" s="257"/>
      <c r="R134" s="257"/>
      <c r="S134" s="257"/>
      <c r="T134" s="258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9" t="s">
        <v>135</v>
      </c>
      <c r="AU134" s="259" t="s">
        <v>87</v>
      </c>
      <c r="AV134" s="14" t="s">
        <v>124</v>
      </c>
      <c r="AW134" s="14" t="s">
        <v>38</v>
      </c>
      <c r="AX134" s="14" t="s">
        <v>77</v>
      </c>
      <c r="AY134" s="259" t="s">
        <v>125</v>
      </c>
    </row>
    <row r="135" s="13" customFormat="1">
      <c r="A135" s="13"/>
      <c r="B135" s="224"/>
      <c r="C135" s="225"/>
      <c r="D135" s="219" t="s">
        <v>135</v>
      </c>
      <c r="E135" s="226" t="s">
        <v>21</v>
      </c>
      <c r="F135" s="227" t="s">
        <v>1058</v>
      </c>
      <c r="G135" s="225"/>
      <c r="H135" s="228">
        <v>27.300000000000001</v>
      </c>
      <c r="I135" s="229"/>
      <c r="J135" s="225"/>
      <c r="K135" s="225"/>
      <c r="L135" s="230"/>
      <c r="M135" s="231"/>
      <c r="N135" s="232"/>
      <c r="O135" s="232"/>
      <c r="P135" s="232"/>
      <c r="Q135" s="232"/>
      <c r="R135" s="232"/>
      <c r="S135" s="232"/>
      <c r="T135" s="23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4" t="s">
        <v>135</v>
      </c>
      <c r="AU135" s="234" t="s">
        <v>87</v>
      </c>
      <c r="AV135" s="13" t="s">
        <v>87</v>
      </c>
      <c r="AW135" s="13" t="s">
        <v>38</v>
      </c>
      <c r="AX135" s="13" t="s">
        <v>77</v>
      </c>
      <c r="AY135" s="234" t="s">
        <v>125</v>
      </c>
    </row>
    <row r="136" s="13" customFormat="1">
      <c r="A136" s="13"/>
      <c r="B136" s="224"/>
      <c r="C136" s="225"/>
      <c r="D136" s="219" t="s">
        <v>135</v>
      </c>
      <c r="E136" s="226" t="s">
        <v>21</v>
      </c>
      <c r="F136" s="227" t="s">
        <v>1059</v>
      </c>
      <c r="G136" s="225"/>
      <c r="H136" s="228">
        <v>8.8200000000000003</v>
      </c>
      <c r="I136" s="229"/>
      <c r="J136" s="225"/>
      <c r="K136" s="225"/>
      <c r="L136" s="230"/>
      <c r="M136" s="231"/>
      <c r="N136" s="232"/>
      <c r="O136" s="232"/>
      <c r="P136" s="232"/>
      <c r="Q136" s="232"/>
      <c r="R136" s="232"/>
      <c r="S136" s="232"/>
      <c r="T136" s="23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4" t="s">
        <v>135</v>
      </c>
      <c r="AU136" s="234" t="s">
        <v>87</v>
      </c>
      <c r="AV136" s="13" t="s">
        <v>87</v>
      </c>
      <c r="AW136" s="13" t="s">
        <v>38</v>
      </c>
      <c r="AX136" s="13" t="s">
        <v>77</v>
      </c>
      <c r="AY136" s="234" t="s">
        <v>125</v>
      </c>
    </row>
    <row r="137" s="13" customFormat="1">
      <c r="A137" s="13"/>
      <c r="B137" s="224"/>
      <c r="C137" s="225"/>
      <c r="D137" s="219" t="s">
        <v>135</v>
      </c>
      <c r="E137" s="226" t="s">
        <v>21</v>
      </c>
      <c r="F137" s="227" t="s">
        <v>1060</v>
      </c>
      <c r="G137" s="225"/>
      <c r="H137" s="228">
        <v>8.8200000000000003</v>
      </c>
      <c r="I137" s="229"/>
      <c r="J137" s="225"/>
      <c r="K137" s="225"/>
      <c r="L137" s="230"/>
      <c r="M137" s="231"/>
      <c r="N137" s="232"/>
      <c r="O137" s="232"/>
      <c r="P137" s="232"/>
      <c r="Q137" s="232"/>
      <c r="R137" s="232"/>
      <c r="S137" s="232"/>
      <c r="T137" s="23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4" t="s">
        <v>135</v>
      </c>
      <c r="AU137" s="234" t="s">
        <v>87</v>
      </c>
      <c r="AV137" s="13" t="s">
        <v>87</v>
      </c>
      <c r="AW137" s="13" t="s">
        <v>38</v>
      </c>
      <c r="AX137" s="13" t="s">
        <v>77</v>
      </c>
      <c r="AY137" s="234" t="s">
        <v>125</v>
      </c>
    </row>
    <row r="138" s="13" customFormat="1">
      <c r="A138" s="13"/>
      <c r="B138" s="224"/>
      <c r="C138" s="225"/>
      <c r="D138" s="219" t="s">
        <v>135</v>
      </c>
      <c r="E138" s="226" t="s">
        <v>21</v>
      </c>
      <c r="F138" s="227" t="s">
        <v>1061</v>
      </c>
      <c r="G138" s="225"/>
      <c r="H138" s="228">
        <v>4.6200000000000001</v>
      </c>
      <c r="I138" s="229"/>
      <c r="J138" s="225"/>
      <c r="K138" s="225"/>
      <c r="L138" s="230"/>
      <c r="M138" s="231"/>
      <c r="N138" s="232"/>
      <c r="O138" s="232"/>
      <c r="P138" s="232"/>
      <c r="Q138" s="232"/>
      <c r="R138" s="232"/>
      <c r="S138" s="232"/>
      <c r="T138" s="23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4" t="s">
        <v>135</v>
      </c>
      <c r="AU138" s="234" t="s">
        <v>87</v>
      </c>
      <c r="AV138" s="13" t="s">
        <v>87</v>
      </c>
      <c r="AW138" s="13" t="s">
        <v>38</v>
      </c>
      <c r="AX138" s="13" t="s">
        <v>77</v>
      </c>
      <c r="AY138" s="234" t="s">
        <v>125</v>
      </c>
    </row>
    <row r="139" s="13" customFormat="1">
      <c r="A139" s="13"/>
      <c r="B139" s="224"/>
      <c r="C139" s="225"/>
      <c r="D139" s="219" t="s">
        <v>135</v>
      </c>
      <c r="E139" s="226" t="s">
        <v>21</v>
      </c>
      <c r="F139" s="227" t="s">
        <v>1062</v>
      </c>
      <c r="G139" s="225"/>
      <c r="H139" s="228">
        <v>16.59</v>
      </c>
      <c r="I139" s="229"/>
      <c r="J139" s="225"/>
      <c r="K139" s="225"/>
      <c r="L139" s="230"/>
      <c r="M139" s="231"/>
      <c r="N139" s="232"/>
      <c r="O139" s="232"/>
      <c r="P139" s="232"/>
      <c r="Q139" s="232"/>
      <c r="R139" s="232"/>
      <c r="S139" s="232"/>
      <c r="T139" s="23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4" t="s">
        <v>135</v>
      </c>
      <c r="AU139" s="234" t="s">
        <v>87</v>
      </c>
      <c r="AV139" s="13" t="s">
        <v>87</v>
      </c>
      <c r="AW139" s="13" t="s">
        <v>38</v>
      </c>
      <c r="AX139" s="13" t="s">
        <v>77</v>
      </c>
      <c r="AY139" s="234" t="s">
        <v>125</v>
      </c>
    </row>
    <row r="140" s="13" customFormat="1">
      <c r="A140" s="13"/>
      <c r="B140" s="224"/>
      <c r="C140" s="225"/>
      <c r="D140" s="219" t="s">
        <v>135</v>
      </c>
      <c r="E140" s="226" t="s">
        <v>21</v>
      </c>
      <c r="F140" s="227" t="s">
        <v>1063</v>
      </c>
      <c r="G140" s="225"/>
      <c r="H140" s="228">
        <v>7.7699999999999996</v>
      </c>
      <c r="I140" s="229"/>
      <c r="J140" s="225"/>
      <c r="K140" s="225"/>
      <c r="L140" s="230"/>
      <c r="M140" s="231"/>
      <c r="N140" s="232"/>
      <c r="O140" s="232"/>
      <c r="P140" s="232"/>
      <c r="Q140" s="232"/>
      <c r="R140" s="232"/>
      <c r="S140" s="232"/>
      <c r="T140" s="23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4" t="s">
        <v>135</v>
      </c>
      <c r="AU140" s="234" t="s">
        <v>87</v>
      </c>
      <c r="AV140" s="13" t="s">
        <v>87</v>
      </c>
      <c r="AW140" s="13" t="s">
        <v>38</v>
      </c>
      <c r="AX140" s="13" t="s">
        <v>77</v>
      </c>
      <c r="AY140" s="234" t="s">
        <v>125</v>
      </c>
    </row>
    <row r="141" s="14" customFormat="1">
      <c r="A141" s="14"/>
      <c r="B141" s="249"/>
      <c r="C141" s="250"/>
      <c r="D141" s="219" t="s">
        <v>135</v>
      </c>
      <c r="E141" s="251" t="s">
        <v>21</v>
      </c>
      <c r="F141" s="252" t="s">
        <v>192</v>
      </c>
      <c r="G141" s="250"/>
      <c r="H141" s="253">
        <v>73.920000000000002</v>
      </c>
      <c r="I141" s="254"/>
      <c r="J141" s="250"/>
      <c r="K141" s="250"/>
      <c r="L141" s="255"/>
      <c r="M141" s="256"/>
      <c r="N141" s="257"/>
      <c r="O141" s="257"/>
      <c r="P141" s="257"/>
      <c r="Q141" s="257"/>
      <c r="R141" s="257"/>
      <c r="S141" s="257"/>
      <c r="T141" s="258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9" t="s">
        <v>135</v>
      </c>
      <c r="AU141" s="259" t="s">
        <v>87</v>
      </c>
      <c r="AV141" s="14" t="s">
        <v>124</v>
      </c>
      <c r="AW141" s="14" t="s">
        <v>38</v>
      </c>
      <c r="AX141" s="14" t="s">
        <v>77</v>
      </c>
      <c r="AY141" s="259" t="s">
        <v>125</v>
      </c>
    </row>
    <row r="142" s="13" customFormat="1">
      <c r="A142" s="13"/>
      <c r="B142" s="224"/>
      <c r="C142" s="225"/>
      <c r="D142" s="219" t="s">
        <v>135</v>
      </c>
      <c r="E142" s="226" t="s">
        <v>21</v>
      </c>
      <c r="F142" s="227" t="s">
        <v>1064</v>
      </c>
      <c r="G142" s="225"/>
      <c r="H142" s="228">
        <v>6.75</v>
      </c>
      <c r="I142" s="229"/>
      <c r="J142" s="225"/>
      <c r="K142" s="225"/>
      <c r="L142" s="230"/>
      <c r="M142" s="231"/>
      <c r="N142" s="232"/>
      <c r="O142" s="232"/>
      <c r="P142" s="232"/>
      <c r="Q142" s="232"/>
      <c r="R142" s="232"/>
      <c r="S142" s="232"/>
      <c r="T142" s="23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4" t="s">
        <v>135</v>
      </c>
      <c r="AU142" s="234" t="s">
        <v>87</v>
      </c>
      <c r="AV142" s="13" t="s">
        <v>87</v>
      </c>
      <c r="AW142" s="13" t="s">
        <v>38</v>
      </c>
      <c r="AX142" s="13" t="s">
        <v>77</v>
      </c>
      <c r="AY142" s="234" t="s">
        <v>125</v>
      </c>
    </row>
    <row r="143" s="15" customFormat="1">
      <c r="A143" s="15"/>
      <c r="B143" s="260"/>
      <c r="C143" s="261"/>
      <c r="D143" s="219" t="s">
        <v>135</v>
      </c>
      <c r="E143" s="262" t="s">
        <v>21</v>
      </c>
      <c r="F143" s="263" t="s">
        <v>197</v>
      </c>
      <c r="G143" s="261"/>
      <c r="H143" s="264">
        <v>165.09</v>
      </c>
      <c r="I143" s="265"/>
      <c r="J143" s="261"/>
      <c r="K143" s="261"/>
      <c r="L143" s="266"/>
      <c r="M143" s="267"/>
      <c r="N143" s="268"/>
      <c r="O143" s="268"/>
      <c r="P143" s="268"/>
      <c r="Q143" s="268"/>
      <c r="R143" s="268"/>
      <c r="S143" s="268"/>
      <c r="T143" s="269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70" t="s">
        <v>135</v>
      </c>
      <c r="AU143" s="270" t="s">
        <v>87</v>
      </c>
      <c r="AV143" s="15" t="s">
        <v>165</v>
      </c>
      <c r="AW143" s="15" t="s">
        <v>38</v>
      </c>
      <c r="AX143" s="15" t="s">
        <v>85</v>
      </c>
      <c r="AY143" s="270" t="s">
        <v>125</v>
      </c>
    </row>
    <row r="144" s="2" customFormat="1" ht="21.75" customHeight="1">
      <c r="A144" s="39"/>
      <c r="B144" s="40"/>
      <c r="C144" s="238" t="s">
        <v>222</v>
      </c>
      <c r="D144" s="238" t="s">
        <v>160</v>
      </c>
      <c r="E144" s="239" t="s">
        <v>199</v>
      </c>
      <c r="F144" s="240" t="s">
        <v>200</v>
      </c>
      <c r="G144" s="241" t="s">
        <v>163</v>
      </c>
      <c r="H144" s="242">
        <v>235.19999999999999</v>
      </c>
      <c r="I144" s="243"/>
      <c r="J144" s="244">
        <f>ROUND(I144*H144,2)</f>
        <v>0</v>
      </c>
      <c r="K144" s="240" t="s">
        <v>164</v>
      </c>
      <c r="L144" s="45"/>
      <c r="M144" s="245" t="s">
        <v>21</v>
      </c>
      <c r="N144" s="246" t="s">
        <v>48</v>
      </c>
      <c r="O144" s="85"/>
      <c r="P144" s="215">
        <f>O144*H144</f>
        <v>0</v>
      </c>
      <c r="Q144" s="215">
        <v>0.00084000000000000003</v>
      </c>
      <c r="R144" s="215">
        <f>Q144*H144</f>
        <v>0.19756799999999999</v>
      </c>
      <c r="S144" s="215">
        <v>0</v>
      </c>
      <c r="T144" s="216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17" t="s">
        <v>165</v>
      </c>
      <c r="AT144" s="217" t="s">
        <v>160</v>
      </c>
      <c r="AU144" s="217" t="s">
        <v>87</v>
      </c>
      <c r="AY144" s="18" t="s">
        <v>125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8" t="s">
        <v>85</v>
      </c>
      <c r="BK144" s="218">
        <f>ROUND(I144*H144,2)</f>
        <v>0</v>
      </c>
      <c r="BL144" s="18" t="s">
        <v>165</v>
      </c>
      <c r="BM144" s="217" t="s">
        <v>1065</v>
      </c>
    </row>
    <row r="145" s="2" customFormat="1">
      <c r="A145" s="39"/>
      <c r="B145" s="40"/>
      <c r="C145" s="41"/>
      <c r="D145" s="247" t="s">
        <v>167</v>
      </c>
      <c r="E145" s="41"/>
      <c r="F145" s="248" t="s">
        <v>202</v>
      </c>
      <c r="G145" s="41"/>
      <c r="H145" s="41"/>
      <c r="I145" s="221"/>
      <c r="J145" s="41"/>
      <c r="K145" s="41"/>
      <c r="L145" s="45"/>
      <c r="M145" s="222"/>
      <c r="N145" s="223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167</v>
      </c>
      <c r="AU145" s="18" t="s">
        <v>87</v>
      </c>
    </row>
    <row r="146" s="13" customFormat="1">
      <c r="A146" s="13"/>
      <c r="B146" s="224"/>
      <c r="C146" s="225"/>
      <c r="D146" s="219" t="s">
        <v>135</v>
      </c>
      <c r="E146" s="226" t="s">
        <v>21</v>
      </c>
      <c r="F146" s="227" t="s">
        <v>1066</v>
      </c>
      <c r="G146" s="225"/>
      <c r="H146" s="228">
        <v>10.800000000000001</v>
      </c>
      <c r="I146" s="229"/>
      <c r="J146" s="225"/>
      <c r="K146" s="225"/>
      <c r="L146" s="230"/>
      <c r="M146" s="231"/>
      <c r="N146" s="232"/>
      <c r="O146" s="232"/>
      <c r="P146" s="232"/>
      <c r="Q146" s="232"/>
      <c r="R146" s="232"/>
      <c r="S146" s="232"/>
      <c r="T146" s="23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4" t="s">
        <v>135</v>
      </c>
      <c r="AU146" s="234" t="s">
        <v>87</v>
      </c>
      <c r="AV146" s="13" t="s">
        <v>87</v>
      </c>
      <c r="AW146" s="13" t="s">
        <v>38</v>
      </c>
      <c r="AX146" s="13" t="s">
        <v>77</v>
      </c>
      <c r="AY146" s="234" t="s">
        <v>125</v>
      </c>
    </row>
    <row r="147" s="13" customFormat="1">
      <c r="A147" s="13"/>
      <c r="B147" s="224"/>
      <c r="C147" s="225"/>
      <c r="D147" s="219" t="s">
        <v>135</v>
      </c>
      <c r="E147" s="226" t="s">
        <v>21</v>
      </c>
      <c r="F147" s="227" t="s">
        <v>1067</v>
      </c>
      <c r="G147" s="225"/>
      <c r="H147" s="228">
        <v>8.6999999999999993</v>
      </c>
      <c r="I147" s="229"/>
      <c r="J147" s="225"/>
      <c r="K147" s="225"/>
      <c r="L147" s="230"/>
      <c r="M147" s="231"/>
      <c r="N147" s="232"/>
      <c r="O147" s="232"/>
      <c r="P147" s="232"/>
      <c r="Q147" s="232"/>
      <c r="R147" s="232"/>
      <c r="S147" s="232"/>
      <c r="T147" s="23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4" t="s">
        <v>135</v>
      </c>
      <c r="AU147" s="234" t="s">
        <v>87</v>
      </c>
      <c r="AV147" s="13" t="s">
        <v>87</v>
      </c>
      <c r="AW147" s="13" t="s">
        <v>38</v>
      </c>
      <c r="AX147" s="13" t="s">
        <v>77</v>
      </c>
      <c r="AY147" s="234" t="s">
        <v>125</v>
      </c>
    </row>
    <row r="148" s="13" customFormat="1">
      <c r="A148" s="13"/>
      <c r="B148" s="224"/>
      <c r="C148" s="225"/>
      <c r="D148" s="219" t="s">
        <v>135</v>
      </c>
      <c r="E148" s="226" t="s">
        <v>21</v>
      </c>
      <c r="F148" s="227" t="s">
        <v>1068</v>
      </c>
      <c r="G148" s="225"/>
      <c r="H148" s="228">
        <v>11.1</v>
      </c>
      <c r="I148" s="229"/>
      <c r="J148" s="225"/>
      <c r="K148" s="225"/>
      <c r="L148" s="230"/>
      <c r="M148" s="231"/>
      <c r="N148" s="232"/>
      <c r="O148" s="232"/>
      <c r="P148" s="232"/>
      <c r="Q148" s="232"/>
      <c r="R148" s="232"/>
      <c r="S148" s="232"/>
      <c r="T148" s="23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4" t="s">
        <v>135</v>
      </c>
      <c r="AU148" s="234" t="s">
        <v>87</v>
      </c>
      <c r="AV148" s="13" t="s">
        <v>87</v>
      </c>
      <c r="AW148" s="13" t="s">
        <v>38</v>
      </c>
      <c r="AX148" s="13" t="s">
        <v>77</v>
      </c>
      <c r="AY148" s="234" t="s">
        <v>125</v>
      </c>
    </row>
    <row r="149" s="13" customFormat="1">
      <c r="A149" s="13"/>
      <c r="B149" s="224"/>
      <c r="C149" s="225"/>
      <c r="D149" s="219" t="s">
        <v>135</v>
      </c>
      <c r="E149" s="226" t="s">
        <v>21</v>
      </c>
      <c r="F149" s="227" t="s">
        <v>1069</v>
      </c>
      <c r="G149" s="225"/>
      <c r="H149" s="228">
        <v>21.899999999999999</v>
      </c>
      <c r="I149" s="229"/>
      <c r="J149" s="225"/>
      <c r="K149" s="225"/>
      <c r="L149" s="230"/>
      <c r="M149" s="231"/>
      <c r="N149" s="232"/>
      <c r="O149" s="232"/>
      <c r="P149" s="232"/>
      <c r="Q149" s="232"/>
      <c r="R149" s="232"/>
      <c r="S149" s="232"/>
      <c r="T149" s="23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4" t="s">
        <v>135</v>
      </c>
      <c r="AU149" s="234" t="s">
        <v>87</v>
      </c>
      <c r="AV149" s="13" t="s">
        <v>87</v>
      </c>
      <c r="AW149" s="13" t="s">
        <v>38</v>
      </c>
      <c r="AX149" s="13" t="s">
        <v>77</v>
      </c>
      <c r="AY149" s="234" t="s">
        <v>125</v>
      </c>
    </row>
    <row r="150" s="13" customFormat="1">
      <c r="A150" s="13"/>
      <c r="B150" s="224"/>
      <c r="C150" s="225"/>
      <c r="D150" s="219" t="s">
        <v>135</v>
      </c>
      <c r="E150" s="226" t="s">
        <v>21</v>
      </c>
      <c r="F150" s="227" t="s">
        <v>1070</v>
      </c>
      <c r="G150" s="225"/>
      <c r="H150" s="228">
        <v>27.600000000000001</v>
      </c>
      <c r="I150" s="229"/>
      <c r="J150" s="225"/>
      <c r="K150" s="225"/>
      <c r="L150" s="230"/>
      <c r="M150" s="231"/>
      <c r="N150" s="232"/>
      <c r="O150" s="232"/>
      <c r="P150" s="232"/>
      <c r="Q150" s="232"/>
      <c r="R150" s="232"/>
      <c r="S150" s="232"/>
      <c r="T150" s="23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4" t="s">
        <v>135</v>
      </c>
      <c r="AU150" s="234" t="s">
        <v>87</v>
      </c>
      <c r="AV150" s="13" t="s">
        <v>87</v>
      </c>
      <c r="AW150" s="13" t="s">
        <v>38</v>
      </c>
      <c r="AX150" s="13" t="s">
        <v>77</v>
      </c>
      <c r="AY150" s="234" t="s">
        <v>125</v>
      </c>
    </row>
    <row r="151" s="13" customFormat="1">
      <c r="A151" s="13"/>
      <c r="B151" s="224"/>
      <c r="C151" s="225"/>
      <c r="D151" s="219" t="s">
        <v>135</v>
      </c>
      <c r="E151" s="226" t="s">
        <v>21</v>
      </c>
      <c r="F151" s="227" t="s">
        <v>1071</v>
      </c>
      <c r="G151" s="225"/>
      <c r="H151" s="228">
        <v>9</v>
      </c>
      <c r="I151" s="229"/>
      <c r="J151" s="225"/>
      <c r="K151" s="225"/>
      <c r="L151" s="230"/>
      <c r="M151" s="231"/>
      <c r="N151" s="232"/>
      <c r="O151" s="232"/>
      <c r="P151" s="232"/>
      <c r="Q151" s="232"/>
      <c r="R151" s="232"/>
      <c r="S151" s="232"/>
      <c r="T151" s="23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4" t="s">
        <v>135</v>
      </c>
      <c r="AU151" s="234" t="s">
        <v>87</v>
      </c>
      <c r="AV151" s="13" t="s">
        <v>87</v>
      </c>
      <c r="AW151" s="13" t="s">
        <v>38</v>
      </c>
      <c r="AX151" s="13" t="s">
        <v>77</v>
      </c>
      <c r="AY151" s="234" t="s">
        <v>125</v>
      </c>
    </row>
    <row r="152" s="13" customFormat="1">
      <c r="A152" s="13"/>
      <c r="B152" s="224"/>
      <c r="C152" s="225"/>
      <c r="D152" s="219" t="s">
        <v>135</v>
      </c>
      <c r="E152" s="226" t="s">
        <v>21</v>
      </c>
      <c r="F152" s="227" t="s">
        <v>1072</v>
      </c>
      <c r="G152" s="225"/>
      <c r="H152" s="228">
        <v>20.699999999999999</v>
      </c>
      <c r="I152" s="229"/>
      <c r="J152" s="225"/>
      <c r="K152" s="225"/>
      <c r="L152" s="230"/>
      <c r="M152" s="231"/>
      <c r="N152" s="232"/>
      <c r="O152" s="232"/>
      <c r="P152" s="232"/>
      <c r="Q152" s="232"/>
      <c r="R152" s="232"/>
      <c r="S152" s="232"/>
      <c r="T152" s="23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4" t="s">
        <v>135</v>
      </c>
      <c r="AU152" s="234" t="s">
        <v>87</v>
      </c>
      <c r="AV152" s="13" t="s">
        <v>87</v>
      </c>
      <c r="AW152" s="13" t="s">
        <v>38</v>
      </c>
      <c r="AX152" s="13" t="s">
        <v>77</v>
      </c>
      <c r="AY152" s="234" t="s">
        <v>125</v>
      </c>
    </row>
    <row r="153" s="13" customFormat="1">
      <c r="A153" s="13"/>
      <c r="B153" s="224"/>
      <c r="C153" s="225"/>
      <c r="D153" s="219" t="s">
        <v>135</v>
      </c>
      <c r="E153" s="226" t="s">
        <v>21</v>
      </c>
      <c r="F153" s="227" t="s">
        <v>1073</v>
      </c>
      <c r="G153" s="225"/>
      <c r="H153" s="228">
        <v>10.800000000000001</v>
      </c>
      <c r="I153" s="229"/>
      <c r="J153" s="225"/>
      <c r="K153" s="225"/>
      <c r="L153" s="230"/>
      <c r="M153" s="231"/>
      <c r="N153" s="232"/>
      <c r="O153" s="232"/>
      <c r="P153" s="232"/>
      <c r="Q153" s="232"/>
      <c r="R153" s="232"/>
      <c r="S153" s="232"/>
      <c r="T153" s="23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4" t="s">
        <v>135</v>
      </c>
      <c r="AU153" s="234" t="s">
        <v>87</v>
      </c>
      <c r="AV153" s="13" t="s">
        <v>87</v>
      </c>
      <c r="AW153" s="13" t="s">
        <v>38</v>
      </c>
      <c r="AX153" s="13" t="s">
        <v>77</v>
      </c>
      <c r="AY153" s="234" t="s">
        <v>125</v>
      </c>
    </row>
    <row r="154" s="14" customFormat="1">
      <c r="A154" s="14"/>
      <c r="B154" s="249"/>
      <c r="C154" s="250"/>
      <c r="D154" s="219" t="s">
        <v>135</v>
      </c>
      <c r="E154" s="251" t="s">
        <v>21</v>
      </c>
      <c r="F154" s="252" t="s">
        <v>192</v>
      </c>
      <c r="G154" s="250"/>
      <c r="H154" s="253">
        <v>120.59999999999999</v>
      </c>
      <c r="I154" s="254"/>
      <c r="J154" s="250"/>
      <c r="K154" s="250"/>
      <c r="L154" s="255"/>
      <c r="M154" s="256"/>
      <c r="N154" s="257"/>
      <c r="O154" s="257"/>
      <c r="P154" s="257"/>
      <c r="Q154" s="257"/>
      <c r="R154" s="257"/>
      <c r="S154" s="257"/>
      <c r="T154" s="258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9" t="s">
        <v>135</v>
      </c>
      <c r="AU154" s="259" t="s">
        <v>87</v>
      </c>
      <c r="AV154" s="14" t="s">
        <v>124</v>
      </c>
      <c r="AW154" s="14" t="s">
        <v>38</v>
      </c>
      <c r="AX154" s="14" t="s">
        <v>77</v>
      </c>
      <c r="AY154" s="259" t="s">
        <v>125</v>
      </c>
    </row>
    <row r="155" s="13" customFormat="1">
      <c r="A155" s="13"/>
      <c r="B155" s="224"/>
      <c r="C155" s="225"/>
      <c r="D155" s="219" t="s">
        <v>135</v>
      </c>
      <c r="E155" s="226" t="s">
        <v>21</v>
      </c>
      <c r="F155" s="227" t="s">
        <v>1074</v>
      </c>
      <c r="G155" s="225"/>
      <c r="H155" s="228">
        <v>39</v>
      </c>
      <c r="I155" s="229"/>
      <c r="J155" s="225"/>
      <c r="K155" s="225"/>
      <c r="L155" s="230"/>
      <c r="M155" s="231"/>
      <c r="N155" s="232"/>
      <c r="O155" s="232"/>
      <c r="P155" s="232"/>
      <c r="Q155" s="232"/>
      <c r="R155" s="232"/>
      <c r="S155" s="232"/>
      <c r="T155" s="23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4" t="s">
        <v>135</v>
      </c>
      <c r="AU155" s="234" t="s">
        <v>87</v>
      </c>
      <c r="AV155" s="13" t="s">
        <v>87</v>
      </c>
      <c r="AW155" s="13" t="s">
        <v>38</v>
      </c>
      <c r="AX155" s="13" t="s">
        <v>77</v>
      </c>
      <c r="AY155" s="234" t="s">
        <v>125</v>
      </c>
    </row>
    <row r="156" s="13" customFormat="1">
      <c r="A156" s="13"/>
      <c r="B156" s="224"/>
      <c r="C156" s="225"/>
      <c r="D156" s="219" t="s">
        <v>135</v>
      </c>
      <c r="E156" s="226" t="s">
        <v>21</v>
      </c>
      <c r="F156" s="227" t="s">
        <v>1075</v>
      </c>
      <c r="G156" s="225"/>
      <c r="H156" s="228">
        <v>12.6</v>
      </c>
      <c r="I156" s="229"/>
      <c r="J156" s="225"/>
      <c r="K156" s="225"/>
      <c r="L156" s="230"/>
      <c r="M156" s="231"/>
      <c r="N156" s="232"/>
      <c r="O156" s="232"/>
      <c r="P156" s="232"/>
      <c r="Q156" s="232"/>
      <c r="R156" s="232"/>
      <c r="S156" s="232"/>
      <c r="T156" s="23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4" t="s">
        <v>135</v>
      </c>
      <c r="AU156" s="234" t="s">
        <v>87</v>
      </c>
      <c r="AV156" s="13" t="s">
        <v>87</v>
      </c>
      <c r="AW156" s="13" t="s">
        <v>38</v>
      </c>
      <c r="AX156" s="13" t="s">
        <v>77</v>
      </c>
      <c r="AY156" s="234" t="s">
        <v>125</v>
      </c>
    </row>
    <row r="157" s="13" customFormat="1">
      <c r="A157" s="13"/>
      <c r="B157" s="224"/>
      <c r="C157" s="225"/>
      <c r="D157" s="219" t="s">
        <v>135</v>
      </c>
      <c r="E157" s="226" t="s">
        <v>21</v>
      </c>
      <c r="F157" s="227" t="s">
        <v>1076</v>
      </c>
      <c r="G157" s="225"/>
      <c r="H157" s="228">
        <v>12.6</v>
      </c>
      <c r="I157" s="229"/>
      <c r="J157" s="225"/>
      <c r="K157" s="225"/>
      <c r="L157" s="230"/>
      <c r="M157" s="231"/>
      <c r="N157" s="232"/>
      <c r="O157" s="232"/>
      <c r="P157" s="232"/>
      <c r="Q157" s="232"/>
      <c r="R157" s="232"/>
      <c r="S157" s="232"/>
      <c r="T157" s="23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4" t="s">
        <v>135</v>
      </c>
      <c r="AU157" s="234" t="s">
        <v>87</v>
      </c>
      <c r="AV157" s="13" t="s">
        <v>87</v>
      </c>
      <c r="AW157" s="13" t="s">
        <v>38</v>
      </c>
      <c r="AX157" s="13" t="s">
        <v>77</v>
      </c>
      <c r="AY157" s="234" t="s">
        <v>125</v>
      </c>
    </row>
    <row r="158" s="13" customFormat="1">
      <c r="A158" s="13"/>
      <c r="B158" s="224"/>
      <c r="C158" s="225"/>
      <c r="D158" s="219" t="s">
        <v>135</v>
      </c>
      <c r="E158" s="226" t="s">
        <v>21</v>
      </c>
      <c r="F158" s="227" t="s">
        <v>1077</v>
      </c>
      <c r="G158" s="225"/>
      <c r="H158" s="228">
        <v>6.5999999999999996</v>
      </c>
      <c r="I158" s="229"/>
      <c r="J158" s="225"/>
      <c r="K158" s="225"/>
      <c r="L158" s="230"/>
      <c r="M158" s="231"/>
      <c r="N158" s="232"/>
      <c r="O158" s="232"/>
      <c r="P158" s="232"/>
      <c r="Q158" s="232"/>
      <c r="R158" s="232"/>
      <c r="S158" s="232"/>
      <c r="T158" s="23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4" t="s">
        <v>135</v>
      </c>
      <c r="AU158" s="234" t="s">
        <v>87</v>
      </c>
      <c r="AV158" s="13" t="s">
        <v>87</v>
      </c>
      <c r="AW158" s="13" t="s">
        <v>38</v>
      </c>
      <c r="AX158" s="13" t="s">
        <v>77</v>
      </c>
      <c r="AY158" s="234" t="s">
        <v>125</v>
      </c>
    </row>
    <row r="159" s="13" customFormat="1">
      <c r="A159" s="13"/>
      <c r="B159" s="224"/>
      <c r="C159" s="225"/>
      <c r="D159" s="219" t="s">
        <v>135</v>
      </c>
      <c r="E159" s="226" t="s">
        <v>21</v>
      </c>
      <c r="F159" s="227" t="s">
        <v>1078</v>
      </c>
      <c r="G159" s="225"/>
      <c r="H159" s="228">
        <v>23.699999999999999</v>
      </c>
      <c r="I159" s="229"/>
      <c r="J159" s="225"/>
      <c r="K159" s="225"/>
      <c r="L159" s="230"/>
      <c r="M159" s="231"/>
      <c r="N159" s="232"/>
      <c r="O159" s="232"/>
      <c r="P159" s="232"/>
      <c r="Q159" s="232"/>
      <c r="R159" s="232"/>
      <c r="S159" s="232"/>
      <c r="T159" s="23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4" t="s">
        <v>135</v>
      </c>
      <c r="AU159" s="234" t="s">
        <v>87</v>
      </c>
      <c r="AV159" s="13" t="s">
        <v>87</v>
      </c>
      <c r="AW159" s="13" t="s">
        <v>38</v>
      </c>
      <c r="AX159" s="13" t="s">
        <v>77</v>
      </c>
      <c r="AY159" s="234" t="s">
        <v>125</v>
      </c>
    </row>
    <row r="160" s="13" customFormat="1">
      <c r="A160" s="13"/>
      <c r="B160" s="224"/>
      <c r="C160" s="225"/>
      <c r="D160" s="219" t="s">
        <v>135</v>
      </c>
      <c r="E160" s="226" t="s">
        <v>21</v>
      </c>
      <c r="F160" s="227" t="s">
        <v>1079</v>
      </c>
      <c r="G160" s="225"/>
      <c r="H160" s="228">
        <v>11.1</v>
      </c>
      <c r="I160" s="229"/>
      <c r="J160" s="225"/>
      <c r="K160" s="225"/>
      <c r="L160" s="230"/>
      <c r="M160" s="231"/>
      <c r="N160" s="232"/>
      <c r="O160" s="232"/>
      <c r="P160" s="232"/>
      <c r="Q160" s="232"/>
      <c r="R160" s="232"/>
      <c r="S160" s="232"/>
      <c r="T160" s="23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4" t="s">
        <v>135</v>
      </c>
      <c r="AU160" s="234" t="s">
        <v>87</v>
      </c>
      <c r="AV160" s="13" t="s">
        <v>87</v>
      </c>
      <c r="AW160" s="13" t="s">
        <v>38</v>
      </c>
      <c r="AX160" s="13" t="s">
        <v>77</v>
      </c>
      <c r="AY160" s="234" t="s">
        <v>125</v>
      </c>
    </row>
    <row r="161" s="14" customFormat="1">
      <c r="A161" s="14"/>
      <c r="B161" s="249"/>
      <c r="C161" s="250"/>
      <c r="D161" s="219" t="s">
        <v>135</v>
      </c>
      <c r="E161" s="251" t="s">
        <v>21</v>
      </c>
      <c r="F161" s="252" t="s">
        <v>192</v>
      </c>
      <c r="G161" s="250"/>
      <c r="H161" s="253">
        <v>105.59999999999999</v>
      </c>
      <c r="I161" s="254"/>
      <c r="J161" s="250"/>
      <c r="K161" s="250"/>
      <c r="L161" s="255"/>
      <c r="M161" s="256"/>
      <c r="N161" s="257"/>
      <c r="O161" s="257"/>
      <c r="P161" s="257"/>
      <c r="Q161" s="257"/>
      <c r="R161" s="257"/>
      <c r="S161" s="257"/>
      <c r="T161" s="258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9" t="s">
        <v>135</v>
      </c>
      <c r="AU161" s="259" t="s">
        <v>87</v>
      </c>
      <c r="AV161" s="14" t="s">
        <v>124</v>
      </c>
      <c r="AW161" s="14" t="s">
        <v>38</v>
      </c>
      <c r="AX161" s="14" t="s">
        <v>77</v>
      </c>
      <c r="AY161" s="259" t="s">
        <v>125</v>
      </c>
    </row>
    <row r="162" s="13" customFormat="1">
      <c r="A162" s="13"/>
      <c r="B162" s="224"/>
      <c r="C162" s="225"/>
      <c r="D162" s="219" t="s">
        <v>135</v>
      </c>
      <c r="E162" s="226" t="s">
        <v>21</v>
      </c>
      <c r="F162" s="227" t="s">
        <v>1080</v>
      </c>
      <c r="G162" s="225"/>
      <c r="H162" s="228">
        <v>9</v>
      </c>
      <c r="I162" s="229"/>
      <c r="J162" s="225"/>
      <c r="K162" s="225"/>
      <c r="L162" s="230"/>
      <c r="M162" s="231"/>
      <c r="N162" s="232"/>
      <c r="O162" s="232"/>
      <c r="P162" s="232"/>
      <c r="Q162" s="232"/>
      <c r="R162" s="232"/>
      <c r="S162" s="232"/>
      <c r="T162" s="23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4" t="s">
        <v>135</v>
      </c>
      <c r="AU162" s="234" t="s">
        <v>87</v>
      </c>
      <c r="AV162" s="13" t="s">
        <v>87</v>
      </c>
      <c r="AW162" s="13" t="s">
        <v>38</v>
      </c>
      <c r="AX162" s="13" t="s">
        <v>77</v>
      </c>
      <c r="AY162" s="234" t="s">
        <v>125</v>
      </c>
    </row>
    <row r="163" s="15" customFormat="1">
      <c r="A163" s="15"/>
      <c r="B163" s="260"/>
      <c r="C163" s="261"/>
      <c r="D163" s="219" t="s">
        <v>135</v>
      </c>
      <c r="E163" s="262" t="s">
        <v>21</v>
      </c>
      <c r="F163" s="263" t="s">
        <v>197</v>
      </c>
      <c r="G163" s="261"/>
      <c r="H163" s="264">
        <v>235.19999999999999</v>
      </c>
      <c r="I163" s="265"/>
      <c r="J163" s="261"/>
      <c r="K163" s="261"/>
      <c r="L163" s="266"/>
      <c r="M163" s="267"/>
      <c r="N163" s="268"/>
      <c r="O163" s="268"/>
      <c r="P163" s="268"/>
      <c r="Q163" s="268"/>
      <c r="R163" s="268"/>
      <c r="S163" s="268"/>
      <c r="T163" s="269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70" t="s">
        <v>135</v>
      </c>
      <c r="AU163" s="270" t="s">
        <v>87</v>
      </c>
      <c r="AV163" s="15" t="s">
        <v>165</v>
      </c>
      <c r="AW163" s="15" t="s">
        <v>38</v>
      </c>
      <c r="AX163" s="15" t="s">
        <v>85</v>
      </c>
      <c r="AY163" s="270" t="s">
        <v>125</v>
      </c>
    </row>
    <row r="164" s="2" customFormat="1" ht="24.15" customHeight="1">
      <c r="A164" s="39"/>
      <c r="B164" s="40"/>
      <c r="C164" s="238" t="s">
        <v>228</v>
      </c>
      <c r="D164" s="238" t="s">
        <v>160</v>
      </c>
      <c r="E164" s="239" t="s">
        <v>206</v>
      </c>
      <c r="F164" s="240" t="s">
        <v>207</v>
      </c>
      <c r="G164" s="241" t="s">
        <v>163</v>
      </c>
      <c r="H164" s="242">
        <v>235.19999999999999</v>
      </c>
      <c r="I164" s="243"/>
      <c r="J164" s="244">
        <f>ROUND(I164*H164,2)</f>
        <v>0</v>
      </c>
      <c r="K164" s="240" t="s">
        <v>164</v>
      </c>
      <c r="L164" s="45"/>
      <c r="M164" s="245" t="s">
        <v>21</v>
      </c>
      <c r="N164" s="246" t="s">
        <v>48</v>
      </c>
      <c r="O164" s="85"/>
      <c r="P164" s="215">
        <f>O164*H164</f>
        <v>0</v>
      </c>
      <c r="Q164" s="215">
        <v>0</v>
      </c>
      <c r="R164" s="215">
        <f>Q164*H164</f>
        <v>0</v>
      </c>
      <c r="S164" s="215">
        <v>0</v>
      </c>
      <c r="T164" s="216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17" t="s">
        <v>165</v>
      </c>
      <c r="AT164" s="217" t="s">
        <v>160</v>
      </c>
      <c r="AU164" s="217" t="s">
        <v>87</v>
      </c>
      <c r="AY164" s="18" t="s">
        <v>125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8" t="s">
        <v>85</v>
      </c>
      <c r="BK164" s="218">
        <f>ROUND(I164*H164,2)</f>
        <v>0</v>
      </c>
      <c r="BL164" s="18" t="s">
        <v>165</v>
      </c>
      <c r="BM164" s="217" t="s">
        <v>1081</v>
      </c>
    </row>
    <row r="165" s="2" customFormat="1">
      <c r="A165" s="39"/>
      <c r="B165" s="40"/>
      <c r="C165" s="41"/>
      <c r="D165" s="247" t="s">
        <v>167</v>
      </c>
      <c r="E165" s="41"/>
      <c r="F165" s="248" t="s">
        <v>209</v>
      </c>
      <c r="G165" s="41"/>
      <c r="H165" s="41"/>
      <c r="I165" s="221"/>
      <c r="J165" s="41"/>
      <c r="K165" s="41"/>
      <c r="L165" s="45"/>
      <c r="M165" s="222"/>
      <c r="N165" s="223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167</v>
      </c>
      <c r="AU165" s="18" t="s">
        <v>87</v>
      </c>
    </row>
    <row r="166" s="2" customFormat="1" ht="21.75" customHeight="1">
      <c r="A166" s="39"/>
      <c r="B166" s="40"/>
      <c r="C166" s="238" t="s">
        <v>234</v>
      </c>
      <c r="D166" s="238" t="s">
        <v>160</v>
      </c>
      <c r="E166" s="239" t="s">
        <v>211</v>
      </c>
      <c r="F166" s="240" t="s">
        <v>212</v>
      </c>
      <c r="G166" s="241" t="s">
        <v>187</v>
      </c>
      <c r="H166" s="242">
        <v>165.09</v>
      </c>
      <c r="I166" s="243"/>
      <c r="J166" s="244">
        <f>ROUND(I166*H166,2)</f>
        <v>0</v>
      </c>
      <c r="K166" s="240" t="s">
        <v>164</v>
      </c>
      <c r="L166" s="45"/>
      <c r="M166" s="245" t="s">
        <v>21</v>
      </c>
      <c r="N166" s="246" t="s">
        <v>48</v>
      </c>
      <c r="O166" s="85"/>
      <c r="P166" s="215">
        <f>O166*H166</f>
        <v>0</v>
      </c>
      <c r="Q166" s="215">
        <v>0.00046000000000000001</v>
      </c>
      <c r="R166" s="215">
        <f>Q166*H166</f>
        <v>0.075941400000000006</v>
      </c>
      <c r="S166" s="215">
        <v>0</v>
      </c>
      <c r="T166" s="216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17" t="s">
        <v>165</v>
      </c>
      <c r="AT166" s="217" t="s">
        <v>160</v>
      </c>
      <c r="AU166" s="217" t="s">
        <v>87</v>
      </c>
      <c r="AY166" s="18" t="s">
        <v>125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8" t="s">
        <v>85</v>
      </c>
      <c r="BK166" s="218">
        <f>ROUND(I166*H166,2)</f>
        <v>0</v>
      </c>
      <c r="BL166" s="18" t="s">
        <v>165</v>
      </c>
      <c r="BM166" s="217" t="s">
        <v>1082</v>
      </c>
    </row>
    <row r="167" s="2" customFormat="1">
      <c r="A167" s="39"/>
      <c r="B167" s="40"/>
      <c r="C167" s="41"/>
      <c r="D167" s="247" t="s">
        <v>167</v>
      </c>
      <c r="E167" s="41"/>
      <c r="F167" s="248" t="s">
        <v>214</v>
      </c>
      <c r="G167" s="41"/>
      <c r="H167" s="41"/>
      <c r="I167" s="221"/>
      <c r="J167" s="41"/>
      <c r="K167" s="41"/>
      <c r="L167" s="45"/>
      <c r="M167" s="222"/>
      <c r="N167" s="223"/>
      <c r="O167" s="85"/>
      <c r="P167" s="85"/>
      <c r="Q167" s="85"/>
      <c r="R167" s="85"/>
      <c r="S167" s="85"/>
      <c r="T167" s="86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167</v>
      </c>
      <c r="AU167" s="18" t="s">
        <v>87</v>
      </c>
    </row>
    <row r="168" s="13" customFormat="1">
      <c r="A168" s="13"/>
      <c r="B168" s="224"/>
      <c r="C168" s="225"/>
      <c r="D168" s="219" t="s">
        <v>135</v>
      </c>
      <c r="E168" s="226" t="s">
        <v>21</v>
      </c>
      <c r="F168" s="227" t="s">
        <v>1050</v>
      </c>
      <c r="G168" s="225"/>
      <c r="H168" s="228">
        <v>7.5599999999999996</v>
      </c>
      <c r="I168" s="229"/>
      <c r="J168" s="225"/>
      <c r="K168" s="225"/>
      <c r="L168" s="230"/>
      <c r="M168" s="231"/>
      <c r="N168" s="232"/>
      <c r="O168" s="232"/>
      <c r="P168" s="232"/>
      <c r="Q168" s="232"/>
      <c r="R168" s="232"/>
      <c r="S168" s="232"/>
      <c r="T168" s="23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4" t="s">
        <v>135</v>
      </c>
      <c r="AU168" s="234" t="s">
        <v>87</v>
      </c>
      <c r="AV168" s="13" t="s">
        <v>87</v>
      </c>
      <c r="AW168" s="13" t="s">
        <v>38</v>
      </c>
      <c r="AX168" s="13" t="s">
        <v>77</v>
      </c>
      <c r="AY168" s="234" t="s">
        <v>125</v>
      </c>
    </row>
    <row r="169" s="13" customFormat="1">
      <c r="A169" s="13"/>
      <c r="B169" s="224"/>
      <c r="C169" s="225"/>
      <c r="D169" s="219" t="s">
        <v>135</v>
      </c>
      <c r="E169" s="226" t="s">
        <v>21</v>
      </c>
      <c r="F169" s="227" t="s">
        <v>1051</v>
      </c>
      <c r="G169" s="225"/>
      <c r="H169" s="228">
        <v>6.0899999999999999</v>
      </c>
      <c r="I169" s="229"/>
      <c r="J169" s="225"/>
      <c r="K169" s="225"/>
      <c r="L169" s="230"/>
      <c r="M169" s="231"/>
      <c r="N169" s="232"/>
      <c r="O169" s="232"/>
      <c r="P169" s="232"/>
      <c r="Q169" s="232"/>
      <c r="R169" s="232"/>
      <c r="S169" s="232"/>
      <c r="T169" s="23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4" t="s">
        <v>135</v>
      </c>
      <c r="AU169" s="234" t="s">
        <v>87</v>
      </c>
      <c r="AV169" s="13" t="s">
        <v>87</v>
      </c>
      <c r="AW169" s="13" t="s">
        <v>38</v>
      </c>
      <c r="AX169" s="13" t="s">
        <v>77</v>
      </c>
      <c r="AY169" s="234" t="s">
        <v>125</v>
      </c>
    </row>
    <row r="170" s="13" customFormat="1">
      <c r="A170" s="13"/>
      <c r="B170" s="224"/>
      <c r="C170" s="225"/>
      <c r="D170" s="219" t="s">
        <v>135</v>
      </c>
      <c r="E170" s="226" t="s">
        <v>21</v>
      </c>
      <c r="F170" s="227" t="s">
        <v>1052</v>
      </c>
      <c r="G170" s="225"/>
      <c r="H170" s="228">
        <v>7.7699999999999996</v>
      </c>
      <c r="I170" s="229"/>
      <c r="J170" s="225"/>
      <c r="K170" s="225"/>
      <c r="L170" s="230"/>
      <c r="M170" s="231"/>
      <c r="N170" s="232"/>
      <c r="O170" s="232"/>
      <c r="P170" s="232"/>
      <c r="Q170" s="232"/>
      <c r="R170" s="232"/>
      <c r="S170" s="232"/>
      <c r="T170" s="23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4" t="s">
        <v>135</v>
      </c>
      <c r="AU170" s="234" t="s">
        <v>87</v>
      </c>
      <c r="AV170" s="13" t="s">
        <v>87</v>
      </c>
      <c r="AW170" s="13" t="s">
        <v>38</v>
      </c>
      <c r="AX170" s="13" t="s">
        <v>77</v>
      </c>
      <c r="AY170" s="234" t="s">
        <v>125</v>
      </c>
    </row>
    <row r="171" s="13" customFormat="1">
      <c r="A171" s="13"/>
      <c r="B171" s="224"/>
      <c r="C171" s="225"/>
      <c r="D171" s="219" t="s">
        <v>135</v>
      </c>
      <c r="E171" s="226" t="s">
        <v>21</v>
      </c>
      <c r="F171" s="227" t="s">
        <v>1053</v>
      </c>
      <c r="G171" s="225"/>
      <c r="H171" s="228">
        <v>15.33</v>
      </c>
      <c r="I171" s="229"/>
      <c r="J171" s="225"/>
      <c r="K171" s="225"/>
      <c r="L171" s="230"/>
      <c r="M171" s="231"/>
      <c r="N171" s="232"/>
      <c r="O171" s="232"/>
      <c r="P171" s="232"/>
      <c r="Q171" s="232"/>
      <c r="R171" s="232"/>
      <c r="S171" s="232"/>
      <c r="T171" s="23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4" t="s">
        <v>135</v>
      </c>
      <c r="AU171" s="234" t="s">
        <v>87</v>
      </c>
      <c r="AV171" s="13" t="s">
        <v>87</v>
      </c>
      <c r="AW171" s="13" t="s">
        <v>38</v>
      </c>
      <c r="AX171" s="13" t="s">
        <v>77</v>
      </c>
      <c r="AY171" s="234" t="s">
        <v>125</v>
      </c>
    </row>
    <row r="172" s="13" customFormat="1">
      <c r="A172" s="13"/>
      <c r="B172" s="224"/>
      <c r="C172" s="225"/>
      <c r="D172" s="219" t="s">
        <v>135</v>
      </c>
      <c r="E172" s="226" t="s">
        <v>21</v>
      </c>
      <c r="F172" s="227" t="s">
        <v>1054</v>
      </c>
      <c r="G172" s="225"/>
      <c r="H172" s="228">
        <v>19.32</v>
      </c>
      <c r="I172" s="229"/>
      <c r="J172" s="225"/>
      <c r="K172" s="225"/>
      <c r="L172" s="230"/>
      <c r="M172" s="231"/>
      <c r="N172" s="232"/>
      <c r="O172" s="232"/>
      <c r="P172" s="232"/>
      <c r="Q172" s="232"/>
      <c r="R172" s="232"/>
      <c r="S172" s="232"/>
      <c r="T172" s="23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4" t="s">
        <v>135</v>
      </c>
      <c r="AU172" s="234" t="s">
        <v>87</v>
      </c>
      <c r="AV172" s="13" t="s">
        <v>87</v>
      </c>
      <c r="AW172" s="13" t="s">
        <v>38</v>
      </c>
      <c r="AX172" s="13" t="s">
        <v>77</v>
      </c>
      <c r="AY172" s="234" t="s">
        <v>125</v>
      </c>
    </row>
    <row r="173" s="13" customFormat="1">
      <c r="A173" s="13"/>
      <c r="B173" s="224"/>
      <c r="C173" s="225"/>
      <c r="D173" s="219" t="s">
        <v>135</v>
      </c>
      <c r="E173" s="226" t="s">
        <v>21</v>
      </c>
      <c r="F173" s="227" t="s">
        <v>1055</v>
      </c>
      <c r="G173" s="225"/>
      <c r="H173" s="228">
        <v>6.2999999999999998</v>
      </c>
      <c r="I173" s="229"/>
      <c r="J173" s="225"/>
      <c r="K173" s="225"/>
      <c r="L173" s="230"/>
      <c r="M173" s="231"/>
      <c r="N173" s="232"/>
      <c r="O173" s="232"/>
      <c r="P173" s="232"/>
      <c r="Q173" s="232"/>
      <c r="R173" s="232"/>
      <c r="S173" s="232"/>
      <c r="T173" s="23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4" t="s">
        <v>135</v>
      </c>
      <c r="AU173" s="234" t="s">
        <v>87</v>
      </c>
      <c r="AV173" s="13" t="s">
        <v>87</v>
      </c>
      <c r="AW173" s="13" t="s">
        <v>38</v>
      </c>
      <c r="AX173" s="13" t="s">
        <v>77</v>
      </c>
      <c r="AY173" s="234" t="s">
        <v>125</v>
      </c>
    </row>
    <row r="174" s="13" customFormat="1">
      <c r="A174" s="13"/>
      <c r="B174" s="224"/>
      <c r="C174" s="225"/>
      <c r="D174" s="219" t="s">
        <v>135</v>
      </c>
      <c r="E174" s="226" t="s">
        <v>21</v>
      </c>
      <c r="F174" s="227" t="s">
        <v>1056</v>
      </c>
      <c r="G174" s="225"/>
      <c r="H174" s="228">
        <v>14.49</v>
      </c>
      <c r="I174" s="229"/>
      <c r="J174" s="225"/>
      <c r="K174" s="225"/>
      <c r="L174" s="230"/>
      <c r="M174" s="231"/>
      <c r="N174" s="232"/>
      <c r="O174" s="232"/>
      <c r="P174" s="232"/>
      <c r="Q174" s="232"/>
      <c r="R174" s="232"/>
      <c r="S174" s="232"/>
      <c r="T174" s="23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4" t="s">
        <v>135</v>
      </c>
      <c r="AU174" s="234" t="s">
        <v>87</v>
      </c>
      <c r="AV174" s="13" t="s">
        <v>87</v>
      </c>
      <c r="AW174" s="13" t="s">
        <v>38</v>
      </c>
      <c r="AX174" s="13" t="s">
        <v>77</v>
      </c>
      <c r="AY174" s="234" t="s">
        <v>125</v>
      </c>
    </row>
    <row r="175" s="13" customFormat="1">
      <c r="A175" s="13"/>
      <c r="B175" s="224"/>
      <c r="C175" s="225"/>
      <c r="D175" s="219" t="s">
        <v>135</v>
      </c>
      <c r="E175" s="226" t="s">
        <v>21</v>
      </c>
      <c r="F175" s="227" t="s">
        <v>1057</v>
      </c>
      <c r="G175" s="225"/>
      <c r="H175" s="228">
        <v>7.5599999999999996</v>
      </c>
      <c r="I175" s="229"/>
      <c r="J175" s="225"/>
      <c r="K175" s="225"/>
      <c r="L175" s="230"/>
      <c r="M175" s="231"/>
      <c r="N175" s="232"/>
      <c r="O175" s="232"/>
      <c r="P175" s="232"/>
      <c r="Q175" s="232"/>
      <c r="R175" s="232"/>
      <c r="S175" s="232"/>
      <c r="T175" s="23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4" t="s">
        <v>135</v>
      </c>
      <c r="AU175" s="234" t="s">
        <v>87</v>
      </c>
      <c r="AV175" s="13" t="s">
        <v>87</v>
      </c>
      <c r="AW175" s="13" t="s">
        <v>38</v>
      </c>
      <c r="AX175" s="13" t="s">
        <v>77</v>
      </c>
      <c r="AY175" s="234" t="s">
        <v>125</v>
      </c>
    </row>
    <row r="176" s="14" customFormat="1">
      <c r="A176" s="14"/>
      <c r="B176" s="249"/>
      <c r="C176" s="250"/>
      <c r="D176" s="219" t="s">
        <v>135</v>
      </c>
      <c r="E176" s="251" t="s">
        <v>21</v>
      </c>
      <c r="F176" s="252" t="s">
        <v>192</v>
      </c>
      <c r="G176" s="250"/>
      <c r="H176" s="253">
        <v>84.420000000000002</v>
      </c>
      <c r="I176" s="254"/>
      <c r="J176" s="250"/>
      <c r="K176" s="250"/>
      <c r="L176" s="255"/>
      <c r="M176" s="256"/>
      <c r="N176" s="257"/>
      <c r="O176" s="257"/>
      <c r="P176" s="257"/>
      <c r="Q176" s="257"/>
      <c r="R176" s="257"/>
      <c r="S176" s="257"/>
      <c r="T176" s="258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9" t="s">
        <v>135</v>
      </c>
      <c r="AU176" s="259" t="s">
        <v>87</v>
      </c>
      <c r="AV176" s="14" t="s">
        <v>124</v>
      </c>
      <c r="AW176" s="14" t="s">
        <v>38</v>
      </c>
      <c r="AX176" s="14" t="s">
        <v>77</v>
      </c>
      <c r="AY176" s="259" t="s">
        <v>125</v>
      </c>
    </row>
    <row r="177" s="13" customFormat="1">
      <c r="A177" s="13"/>
      <c r="B177" s="224"/>
      <c r="C177" s="225"/>
      <c r="D177" s="219" t="s">
        <v>135</v>
      </c>
      <c r="E177" s="226" t="s">
        <v>21</v>
      </c>
      <c r="F177" s="227" t="s">
        <v>1058</v>
      </c>
      <c r="G177" s="225"/>
      <c r="H177" s="228">
        <v>27.300000000000001</v>
      </c>
      <c r="I177" s="229"/>
      <c r="J177" s="225"/>
      <c r="K177" s="225"/>
      <c r="L177" s="230"/>
      <c r="M177" s="231"/>
      <c r="N177" s="232"/>
      <c r="O177" s="232"/>
      <c r="P177" s="232"/>
      <c r="Q177" s="232"/>
      <c r="R177" s="232"/>
      <c r="S177" s="232"/>
      <c r="T177" s="23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4" t="s">
        <v>135</v>
      </c>
      <c r="AU177" s="234" t="s">
        <v>87</v>
      </c>
      <c r="AV177" s="13" t="s">
        <v>87</v>
      </c>
      <c r="AW177" s="13" t="s">
        <v>38</v>
      </c>
      <c r="AX177" s="13" t="s">
        <v>77</v>
      </c>
      <c r="AY177" s="234" t="s">
        <v>125</v>
      </c>
    </row>
    <row r="178" s="13" customFormat="1">
      <c r="A178" s="13"/>
      <c r="B178" s="224"/>
      <c r="C178" s="225"/>
      <c r="D178" s="219" t="s">
        <v>135</v>
      </c>
      <c r="E178" s="226" t="s">
        <v>21</v>
      </c>
      <c r="F178" s="227" t="s">
        <v>1059</v>
      </c>
      <c r="G178" s="225"/>
      <c r="H178" s="228">
        <v>8.8200000000000003</v>
      </c>
      <c r="I178" s="229"/>
      <c r="J178" s="225"/>
      <c r="K178" s="225"/>
      <c r="L178" s="230"/>
      <c r="M178" s="231"/>
      <c r="N178" s="232"/>
      <c r="O178" s="232"/>
      <c r="P178" s="232"/>
      <c r="Q178" s="232"/>
      <c r="R178" s="232"/>
      <c r="S178" s="232"/>
      <c r="T178" s="23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4" t="s">
        <v>135</v>
      </c>
      <c r="AU178" s="234" t="s">
        <v>87</v>
      </c>
      <c r="AV178" s="13" t="s">
        <v>87</v>
      </c>
      <c r="AW178" s="13" t="s">
        <v>38</v>
      </c>
      <c r="AX178" s="13" t="s">
        <v>77</v>
      </c>
      <c r="AY178" s="234" t="s">
        <v>125</v>
      </c>
    </row>
    <row r="179" s="13" customFormat="1">
      <c r="A179" s="13"/>
      <c r="B179" s="224"/>
      <c r="C179" s="225"/>
      <c r="D179" s="219" t="s">
        <v>135</v>
      </c>
      <c r="E179" s="226" t="s">
        <v>21</v>
      </c>
      <c r="F179" s="227" t="s">
        <v>1060</v>
      </c>
      <c r="G179" s="225"/>
      <c r="H179" s="228">
        <v>8.8200000000000003</v>
      </c>
      <c r="I179" s="229"/>
      <c r="J179" s="225"/>
      <c r="K179" s="225"/>
      <c r="L179" s="230"/>
      <c r="M179" s="231"/>
      <c r="N179" s="232"/>
      <c r="O179" s="232"/>
      <c r="P179" s="232"/>
      <c r="Q179" s="232"/>
      <c r="R179" s="232"/>
      <c r="S179" s="232"/>
      <c r="T179" s="23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4" t="s">
        <v>135</v>
      </c>
      <c r="AU179" s="234" t="s">
        <v>87</v>
      </c>
      <c r="AV179" s="13" t="s">
        <v>87</v>
      </c>
      <c r="AW179" s="13" t="s">
        <v>38</v>
      </c>
      <c r="AX179" s="13" t="s">
        <v>77</v>
      </c>
      <c r="AY179" s="234" t="s">
        <v>125</v>
      </c>
    </row>
    <row r="180" s="13" customFormat="1">
      <c r="A180" s="13"/>
      <c r="B180" s="224"/>
      <c r="C180" s="225"/>
      <c r="D180" s="219" t="s">
        <v>135</v>
      </c>
      <c r="E180" s="226" t="s">
        <v>21</v>
      </c>
      <c r="F180" s="227" t="s">
        <v>1061</v>
      </c>
      <c r="G180" s="225"/>
      <c r="H180" s="228">
        <v>4.6200000000000001</v>
      </c>
      <c r="I180" s="229"/>
      <c r="J180" s="225"/>
      <c r="K180" s="225"/>
      <c r="L180" s="230"/>
      <c r="M180" s="231"/>
      <c r="N180" s="232"/>
      <c r="O180" s="232"/>
      <c r="P180" s="232"/>
      <c r="Q180" s="232"/>
      <c r="R180" s="232"/>
      <c r="S180" s="232"/>
      <c r="T180" s="23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4" t="s">
        <v>135</v>
      </c>
      <c r="AU180" s="234" t="s">
        <v>87</v>
      </c>
      <c r="AV180" s="13" t="s">
        <v>87</v>
      </c>
      <c r="AW180" s="13" t="s">
        <v>38</v>
      </c>
      <c r="AX180" s="13" t="s">
        <v>77</v>
      </c>
      <c r="AY180" s="234" t="s">
        <v>125</v>
      </c>
    </row>
    <row r="181" s="13" customFormat="1">
      <c r="A181" s="13"/>
      <c r="B181" s="224"/>
      <c r="C181" s="225"/>
      <c r="D181" s="219" t="s">
        <v>135</v>
      </c>
      <c r="E181" s="226" t="s">
        <v>21</v>
      </c>
      <c r="F181" s="227" t="s">
        <v>1062</v>
      </c>
      <c r="G181" s="225"/>
      <c r="H181" s="228">
        <v>16.59</v>
      </c>
      <c r="I181" s="229"/>
      <c r="J181" s="225"/>
      <c r="K181" s="225"/>
      <c r="L181" s="230"/>
      <c r="M181" s="231"/>
      <c r="N181" s="232"/>
      <c r="O181" s="232"/>
      <c r="P181" s="232"/>
      <c r="Q181" s="232"/>
      <c r="R181" s="232"/>
      <c r="S181" s="232"/>
      <c r="T181" s="23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4" t="s">
        <v>135</v>
      </c>
      <c r="AU181" s="234" t="s">
        <v>87</v>
      </c>
      <c r="AV181" s="13" t="s">
        <v>87</v>
      </c>
      <c r="AW181" s="13" t="s">
        <v>38</v>
      </c>
      <c r="AX181" s="13" t="s">
        <v>77</v>
      </c>
      <c r="AY181" s="234" t="s">
        <v>125</v>
      </c>
    </row>
    <row r="182" s="13" customFormat="1">
      <c r="A182" s="13"/>
      <c r="B182" s="224"/>
      <c r="C182" s="225"/>
      <c r="D182" s="219" t="s">
        <v>135</v>
      </c>
      <c r="E182" s="226" t="s">
        <v>21</v>
      </c>
      <c r="F182" s="227" t="s">
        <v>1063</v>
      </c>
      <c r="G182" s="225"/>
      <c r="H182" s="228">
        <v>7.7699999999999996</v>
      </c>
      <c r="I182" s="229"/>
      <c r="J182" s="225"/>
      <c r="K182" s="225"/>
      <c r="L182" s="230"/>
      <c r="M182" s="231"/>
      <c r="N182" s="232"/>
      <c r="O182" s="232"/>
      <c r="P182" s="232"/>
      <c r="Q182" s="232"/>
      <c r="R182" s="232"/>
      <c r="S182" s="232"/>
      <c r="T182" s="23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4" t="s">
        <v>135</v>
      </c>
      <c r="AU182" s="234" t="s">
        <v>87</v>
      </c>
      <c r="AV182" s="13" t="s">
        <v>87</v>
      </c>
      <c r="AW182" s="13" t="s">
        <v>38</v>
      </c>
      <c r="AX182" s="13" t="s">
        <v>77</v>
      </c>
      <c r="AY182" s="234" t="s">
        <v>125</v>
      </c>
    </row>
    <row r="183" s="14" customFormat="1">
      <c r="A183" s="14"/>
      <c r="B183" s="249"/>
      <c r="C183" s="250"/>
      <c r="D183" s="219" t="s">
        <v>135</v>
      </c>
      <c r="E183" s="251" t="s">
        <v>21</v>
      </c>
      <c r="F183" s="252" t="s">
        <v>192</v>
      </c>
      <c r="G183" s="250"/>
      <c r="H183" s="253">
        <v>73.920000000000002</v>
      </c>
      <c r="I183" s="254"/>
      <c r="J183" s="250"/>
      <c r="K183" s="250"/>
      <c r="L183" s="255"/>
      <c r="M183" s="256"/>
      <c r="N183" s="257"/>
      <c r="O183" s="257"/>
      <c r="P183" s="257"/>
      <c r="Q183" s="257"/>
      <c r="R183" s="257"/>
      <c r="S183" s="257"/>
      <c r="T183" s="258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9" t="s">
        <v>135</v>
      </c>
      <c r="AU183" s="259" t="s">
        <v>87</v>
      </c>
      <c r="AV183" s="14" t="s">
        <v>124</v>
      </c>
      <c r="AW183" s="14" t="s">
        <v>38</v>
      </c>
      <c r="AX183" s="14" t="s">
        <v>77</v>
      </c>
      <c r="AY183" s="259" t="s">
        <v>125</v>
      </c>
    </row>
    <row r="184" s="13" customFormat="1">
      <c r="A184" s="13"/>
      <c r="B184" s="224"/>
      <c r="C184" s="225"/>
      <c r="D184" s="219" t="s">
        <v>135</v>
      </c>
      <c r="E184" s="226" t="s">
        <v>21</v>
      </c>
      <c r="F184" s="227" t="s">
        <v>1064</v>
      </c>
      <c r="G184" s="225"/>
      <c r="H184" s="228">
        <v>6.75</v>
      </c>
      <c r="I184" s="229"/>
      <c r="J184" s="225"/>
      <c r="K184" s="225"/>
      <c r="L184" s="230"/>
      <c r="M184" s="231"/>
      <c r="N184" s="232"/>
      <c r="O184" s="232"/>
      <c r="P184" s="232"/>
      <c r="Q184" s="232"/>
      <c r="R184" s="232"/>
      <c r="S184" s="232"/>
      <c r="T184" s="23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4" t="s">
        <v>135</v>
      </c>
      <c r="AU184" s="234" t="s">
        <v>87</v>
      </c>
      <c r="AV184" s="13" t="s">
        <v>87</v>
      </c>
      <c r="AW184" s="13" t="s">
        <v>38</v>
      </c>
      <c r="AX184" s="13" t="s">
        <v>77</v>
      </c>
      <c r="AY184" s="234" t="s">
        <v>125</v>
      </c>
    </row>
    <row r="185" s="15" customFormat="1">
      <c r="A185" s="15"/>
      <c r="B185" s="260"/>
      <c r="C185" s="261"/>
      <c r="D185" s="219" t="s">
        <v>135</v>
      </c>
      <c r="E185" s="262" t="s">
        <v>21</v>
      </c>
      <c r="F185" s="263" t="s">
        <v>197</v>
      </c>
      <c r="G185" s="261"/>
      <c r="H185" s="264">
        <v>165.09</v>
      </c>
      <c r="I185" s="265"/>
      <c r="J185" s="261"/>
      <c r="K185" s="261"/>
      <c r="L185" s="266"/>
      <c r="M185" s="267"/>
      <c r="N185" s="268"/>
      <c r="O185" s="268"/>
      <c r="P185" s="268"/>
      <c r="Q185" s="268"/>
      <c r="R185" s="268"/>
      <c r="S185" s="268"/>
      <c r="T185" s="269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70" t="s">
        <v>135</v>
      </c>
      <c r="AU185" s="270" t="s">
        <v>87</v>
      </c>
      <c r="AV185" s="15" t="s">
        <v>165</v>
      </c>
      <c r="AW185" s="15" t="s">
        <v>38</v>
      </c>
      <c r="AX185" s="15" t="s">
        <v>85</v>
      </c>
      <c r="AY185" s="270" t="s">
        <v>125</v>
      </c>
    </row>
    <row r="186" s="2" customFormat="1" ht="24.15" customHeight="1">
      <c r="A186" s="39"/>
      <c r="B186" s="40"/>
      <c r="C186" s="238" t="s">
        <v>245</v>
      </c>
      <c r="D186" s="238" t="s">
        <v>160</v>
      </c>
      <c r="E186" s="239" t="s">
        <v>218</v>
      </c>
      <c r="F186" s="240" t="s">
        <v>219</v>
      </c>
      <c r="G186" s="241" t="s">
        <v>187</v>
      </c>
      <c r="H186" s="242">
        <v>165.09</v>
      </c>
      <c r="I186" s="243"/>
      <c r="J186" s="244">
        <f>ROUND(I186*H186,2)</f>
        <v>0</v>
      </c>
      <c r="K186" s="240" t="s">
        <v>164</v>
      </c>
      <c r="L186" s="45"/>
      <c r="M186" s="245" t="s">
        <v>21</v>
      </c>
      <c r="N186" s="246" t="s">
        <v>48</v>
      </c>
      <c r="O186" s="85"/>
      <c r="P186" s="215">
        <f>O186*H186</f>
        <v>0</v>
      </c>
      <c r="Q186" s="215">
        <v>0</v>
      </c>
      <c r="R186" s="215">
        <f>Q186*H186</f>
        <v>0</v>
      </c>
      <c r="S186" s="215">
        <v>0</v>
      </c>
      <c r="T186" s="216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17" t="s">
        <v>165</v>
      </c>
      <c r="AT186" s="217" t="s">
        <v>160</v>
      </c>
      <c r="AU186" s="217" t="s">
        <v>87</v>
      </c>
      <c r="AY186" s="18" t="s">
        <v>125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8" t="s">
        <v>85</v>
      </c>
      <c r="BK186" s="218">
        <f>ROUND(I186*H186,2)</f>
        <v>0</v>
      </c>
      <c r="BL186" s="18" t="s">
        <v>165</v>
      </c>
      <c r="BM186" s="217" t="s">
        <v>1083</v>
      </c>
    </row>
    <row r="187" s="2" customFormat="1">
      <c r="A187" s="39"/>
      <c r="B187" s="40"/>
      <c r="C187" s="41"/>
      <c r="D187" s="247" t="s">
        <v>167</v>
      </c>
      <c r="E187" s="41"/>
      <c r="F187" s="248" t="s">
        <v>221</v>
      </c>
      <c r="G187" s="41"/>
      <c r="H187" s="41"/>
      <c r="I187" s="221"/>
      <c r="J187" s="41"/>
      <c r="K187" s="41"/>
      <c r="L187" s="45"/>
      <c r="M187" s="222"/>
      <c r="N187" s="223"/>
      <c r="O187" s="85"/>
      <c r="P187" s="85"/>
      <c r="Q187" s="85"/>
      <c r="R187" s="85"/>
      <c r="S187" s="85"/>
      <c r="T187" s="86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167</v>
      </c>
      <c r="AU187" s="18" t="s">
        <v>87</v>
      </c>
    </row>
    <row r="188" s="2" customFormat="1" ht="37.8" customHeight="1">
      <c r="A188" s="39"/>
      <c r="B188" s="40"/>
      <c r="C188" s="238" t="s">
        <v>256</v>
      </c>
      <c r="D188" s="238" t="s">
        <v>160</v>
      </c>
      <c r="E188" s="239" t="s">
        <v>223</v>
      </c>
      <c r="F188" s="240" t="s">
        <v>224</v>
      </c>
      <c r="G188" s="241" t="s">
        <v>187</v>
      </c>
      <c r="H188" s="242">
        <v>18.300000000000001</v>
      </c>
      <c r="I188" s="243"/>
      <c r="J188" s="244">
        <f>ROUND(I188*H188,2)</f>
        <v>0</v>
      </c>
      <c r="K188" s="240" t="s">
        <v>164</v>
      </c>
      <c r="L188" s="45"/>
      <c r="M188" s="245" t="s">
        <v>21</v>
      </c>
      <c r="N188" s="246" t="s">
        <v>48</v>
      </c>
      <c r="O188" s="85"/>
      <c r="P188" s="215">
        <f>O188*H188</f>
        <v>0</v>
      </c>
      <c r="Q188" s="215">
        <v>0</v>
      </c>
      <c r="R188" s="215">
        <f>Q188*H188</f>
        <v>0</v>
      </c>
      <c r="S188" s="215">
        <v>0</v>
      </c>
      <c r="T188" s="216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17" t="s">
        <v>165</v>
      </c>
      <c r="AT188" s="217" t="s">
        <v>160</v>
      </c>
      <c r="AU188" s="217" t="s">
        <v>87</v>
      </c>
      <c r="AY188" s="18" t="s">
        <v>125</v>
      </c>
      <c r="BE188" s="218">
        <f>IF(N188="základní",J188,0)</f>
        <v>0</v>
      </c>
      <c r="BF188" s="218">
        <f>IF(N188="snížená",J188,0)</f>
        <v>0</v>
      </c>
      <c r="BG188" s="218">
        <f>IF(N188="zákl. přenesená",J188,0)</f>
        <v>0</v>
      </c>
      <c r="BH188" s="218">
        <f>IF(N188="sníž. přenesená",J188,0)</f>
        <v>0</v>
      </c>
      <c r="BI188" s="218">
        <f>IF(N188="nulová",J188,0)</f>
        <v>0</v>
      </c>
      <c r="BJ188" s="18" t="s">
        <v>85</v>
      </c>
      <c r="BK188" s="218">
        <f>ROUND(I188*H188,2)</f>
        <v>0</v>
      </c>
      <c r="BL188" s="18" t="s">
        <v>165</v>
      </c>
      <c r="BM188" s="217" t="s">
        <v>1084</v>
      </c>
    </row>
    <row r="189" s="2" customFormat="1">
      <c r="A189" s="39"/>
      <c r="B189" s="40"/>
      <c r="C189" s="41"/>
      <c r="D189" s="247" t="s">
        <v>167</v>
      </c>
      <c r="E189" s="41"/>
      <c r="F189" s="248" t="s">
        <v>226</v>
      </c>
      <c r="G189" s="41"/>
      <c r="H189" s="41"/>
      <c r="I189" s="221"/>
      <c r="J189" s="41"/>
      <c r="K189" s="41"/>
      <c r="L189" s="45"/>
      <c r="M189" s="222"/>
      <c r="N189" s="223"/>
      <c r="O189" s="85"/>
      <c r="P189" s="85"/>
      <c r="Q189" s="85"/>
      <c r="R189" s="85"/>
      <c r="S189" s="85"/>
      <c r="T189" s="86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167</v>
      </c>
      <c r="AU189" s="18" t="s">
        <v>87</v>
      </c>
    </row>
    <row r="190" s="13" customFormat="1">
      <c r="A190" s="13"/>
      <c r="B190" s="224"/>
      <c r="C190" s="225"/>
      <c r="D190" s="219" t="s">
        <v>135</v>
      </c>
      <c r="E190" s="226" t="s">
        <v>21</v>
      </c>
      <c r="F190" s="227" t="s">
        <v>1085</v>
      </c>
      <c r="G190" s="225"/>
      <c r="H190" s="228">
        <v>18.300000000000001</v>
      </c>
      <c r="I190" s="229"/>
      <c r="J190" s="225"/>
      <c r="K190" s="225"/>
      <c r="L190" s="230"/>
      <c r="M190" s="231"/>
      <c r="N190" s="232"/>
      <c r="O190" s="232"/>
      <c r="P190" s="232"/>
      <c r="Q190" s="232"/>
      <c r="R190" s="232"/>
      <c r="S190" s="232"/>
      <c r="T190" s="23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4" t="s">
        <v>135</v>
      </c>
      <c r="AU190" s="234" t="s">
        <v>87</v>
      </c>
      <c r="AV190" s="13" t="s">
        <v>87</v>
      </c>
      <c r="AW190" s="13" t="s">
        <v>38</v>
      </c>
      <c r="AX190" s="13" t="s">
        <v>85</v>
      </c>
      <c r="AY190" s="234" t="s">
        <v>125</v>
      </c>
    </row>
    <row r="191" s="2" customFormat="1" ht="24.15" customHeight="1">
      <c r="A191" s="39"/>
      <c r="B191" s="40"/>
      <c r="C191" s="238" t="s">
        <v>8</v>
      </c>
      <c r="D191" s="238" t="s">
        <v>160</v>
      </c>
      <c r="E191" s="239" t="s">
        <v>229</v>
      </c>
      <c r="F191" s="240" t="s">
        <v>230</v>
      </c>
      <c r="G191" s="241" t="s">
        <v>187</v>
      </c>
      <c r="H191" s="242">
        <v>9.1500000000000004</v>
      </c>
      <c r="I191" s="243"/>
      <c r="J191" s="244">
        <f>ROUND(I191*H191,2)</f>
        <v>0</v>
      </c>
      <c r="K191" s="240" t="s">
        <v>164</v>
      </c>
      <c r="L191" s="45"/>
      <c r="M191" s="245" t="s">
        <v>21</v>
      </c>
      <c r="N191" s="246" t="s">
        <v>48</v>
      </c>
      <c r="O191" s="85"/>
      <c r="P191" s="215">
        <f>O191*H191</f>
        <v>0</v>
      </c>
      <c r="Q191" s="215">
        <v>0</v>
      </c>
      <c r="R191" s="215">
        <f>Q191*H191</f>
        <v>0</v>
      </c>
      <c r="S191" s="215">
        <v>0</v>
      </c>
      <c r="T191" s="216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17" t="s">
        <v>165</v>
      </c>
      <c r="AT191" s="217" t="s">
        <v>160</v>
      </c>
      <c r="AU191" s="217" t="s">
        <v>87</v>
      </c>
      <c r="AY191" s="18" t="s">
        <v>125</v>
      </c>
      <c r="BE191" s="218">
        <f>IF(N191="základní",J191,0)</f>
        <v>0</v>
      </c>
      <c r="BF191" s="218">
        <f>IF(N191="snížená",J191,0)</f>
        <v>0</v>
      </c>
      <c r="BG191" s="218">
        <f>IF(N191="zákl. přenesená",J191,0)</f>
        <v>0</v>
      </c>
      <c r="BH191" s="218">
        <f>IF(N191="sníž. přenesená",J191,0)</f>
        <v>0</v>
      </c>
      <c r="BI191" s="218">
        <f>IF(N191="nulová",J191,0)</f>
        <v>0</v>
      </c>
      <c r="BJ191" s="18" t="s">
        <v>85</v>
      </c>
      <c r="BK191" s="218">
        <f>ROUND(I191*H191,2)</f>
        <v>0</v>
      </c>
      <c r="BL191" s="18" t="s">
        <v>165</v>
      </c>
      <c r="BM191" s="217" t="s">
        <v>1086</v>
      </c>
    </row>
    <row r="192" s="2" customFormat="1">
      <c r="A192" s="39"/>
      <c r="B192" s="40"/>
      <c r="C192" s="41"/>
      <c r="D192" s="247" t="s">
        <v>167</v>
      </c>
      <c r="E192" s="41"/>
      <c r="F192" s="248" t="s">
        <v>232</v>
      </c>
      <c r="G192" s="41"/>
      <c r="H192" s="41"/>
      <c r="I192" s="221"/>
      <c r="J192" s="41"/>
      <c r="K192" s="41"/>
      <c r="L192" s="45"/>
      <c r="M192" s="222"/>
      <c r="N192" s="223"/>
      <c r="O192" s="85"/>
      <c r="P192" s="85"/>
      <c r="Q192" s="85"/>
      <c r="R192" s="85"/>
      <c r="S192" s="85"/>
      <c r="T192" s="86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18" t="s">
        <v>167</v>
      </c>
      <c r="AU192" s="18" t="s">
        <v>87</v>
      </c>
    </row>
    <row r="193" s="13" customFormat="1">
      <c r="A193" s="13"/>
      <c r="B193" s="224"/>
      <c r="C193" s="225"/>
      <c r="D193" s="219" t="s">
        <v>135</v>
      </c>
      <c r="E193" s="226" t="s">
        <v>21</v>
      </c>
      <c r="F193" s="227" t="s">
        <v>1087</v>
      </c>
      <c r="G193" s="225"/>
      <c r="H193" s="228">
        <v>9.1500000000000004</v>
      </c>
      <c r="I193" s="229"/>
      <c r="J193" s="225"/>
      <c r="K193" s="225"/>
      <c r="L193" s="230"/>
      <c r="M193" s="231"/>
      <c r="N193" s="232"/>
      <c r="O193" s="232"/>
      <c r="P193" s="232"/>
      <c r="Q193" s="232"/>
      <c r="R193" s="232"/>
      <c r="S193" s="232"/>
      <c r="T193" s="23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4" t="s">
        <v>135</v>
      </c>
      <c r="AU193" s="234" t="s">
        <v>87</v>
      </c>
      <c r="AV193" s="13" t="s">
        <v>87</v>
      </c>
      <c r="AW193" s="13" t="s">
        <v>38</v>
      </c>
      <c r="AX193" s="13" t="s">
        <v>85</v>
      </c>
      <c r="AY193" s="234" t="s">
        <v>125</v>
      </c>
    </row>
    <row r="194" s="2" customFormat="1" ht="24.15" customHeight="1">
      <c r="A194" s="39"/>
      <c r="B194" s="40"/>
      <c r="C194" s="238" t="s">
        <v>276</v>
      </c>
      <c r="D194" s="238" t="s">
        <v>160</v>
      </c>
      <c r="E194" s="239" t="s">
        <v>235</v>
      </c>
      <c r="F194" s="240" t="s">
        <v>236</v>
      </c>
      <c r="G194" s="241" t="s">
        <v>187</v>
      </c>
      <c r="H194" s="242">
        <v>112.31</v>
      </c>
      <c r="I194" s="243"/>
      <c r="J194" s="244">
        <f>ROUND(I194*H194,2)</f>
        <v>0</v>
      </c>
      <c r="K194" s="240" t="s">
        <v>164</v>
      </c>
      <c r="L194" s="45"/>
      <c r="M194" s="245" t="s">
        <v>21</v>
      </c>
      <c r="N194" s="246" t="s">
        <v>48</v>
      </c>
      <c r="O194" s="85"/>
      <c r="P194" s="215">
        <f>O194*H194</f>
        <v>0</v>
      </c>
      <c r="Q194" s="215">
        <v>0</v>
      </c>
      <c r="R194" s="215">
        <f>Q194*H194</f>
        <v>0</v>
      </c>
      <c r="S194" s="215">
        <v>0</v>
      </c>
      <c r="T194" s="216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17" t="s">
        <v>165</v>
      </c>
      <c r="AT194" s="217" t="s">
        <v>160</v>
      </c>
      <c r="AU194" s="217" t="s">
        <v>87</v>
      </c>
      <c r="AY194" s="18" t="s">
        <v>125</v>
      </c>
      <c r="BE194" s="218">
        <f>IF(N194="základní",J194,0)</f>
        <v>0</v>
      </c>
      <c r="BF194" s="218">
        <f>IF(N194="snížená",J194,0)</f>
        <v>0</v>
      </c>
      <c r="BG194" s="218">
        <f>IF(N194="zákl. přenesená",J194,0)</f>
        <v>0</v>
      </c>
      <c r="BH194" s="218">
        <f>IF(N194="sníž. přenesená",J194,0)</f>
        <v>0</v>
      </c>
      <c r="BI194" s="218">
        <f>IF(N194="nulová",J194,0)</f>
        <v>0</v>
      </c>
      <c r="BJ194" s="18" t="s">
        <v>85</v>
      </c>
      <c r="BK194" s="218">
        <f>ROUND(I194*H194,2)</f>
        <v>0</v>
      </c>
      <c r="BL194" s="18" t="s">
        <v>165</v>
      </c>
      <c r="BM194" s="217" t="s">
        <v>1088</v>
      </c>
    </row>
    <row r="195" s="2" customFormat="1">
      <c r="A195" s="39"/>
      <c r="B195" s="40"/>
      <c r="C195" s="41"/>
      <c r="D195" s="247" t="s">
        <v>167</v>
      </c>
      <c r="E195" s="41"/>
      <c r="F195" s="248" t="s">
        <v>238</v>
      </c>
      <c r="G195" s="41"/>
      <c r="H195" s="41"/>
      <c r="I195" s="221"/>
      <c r="J195" s="41"/>
      <c r="K195" s="41"/>
      <c r="L195" s="45"/>
      <c r="M195" s="222"/>
      <c r="N195" s="223"/>
      <c r="O195" s="85"/>
      <c r="P195" s="85"/>
      <c r="Q195" s="85"/>
      <c r="R195" s="85"/>
      <c r="S195" s="85"/>
      <c r="T195" s="86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167</v>
      </c>
      <c r="AU195" s="18" t="s">
        <v>87</v>
      </c>
    </row>
    <row r="196" s="13" customFormat="1">
      <c r="A196" s="13"/>
      <c r="B196" s="224"/>
      <c r="C196" s="225"/>
      <c r="D196" s="219" t="s">
        <v>135</v>
      </c>
      <c r="E196" s="226" t="s">
        <v>21</v>
      </c>
      <c r="F196" s="227" t="s">
        <v>1089</v>
      </c>
      <c r="G196" s="225"/>
      <c r="H196" s="228">
        <v>5.04</v>
      </c>
      <c r="I196" s="229"/>
      <c r="J196" s="225"/>
      <c r="K196" s="225"/>
      <c r="L196" s="230"/>
      <c r="M196" s="231"/>
      <c r="N196" s="232"/>
      <c r="O196" s="232"/>
      <c r="P196" s="232"/>
      <c r="Q196" s="232"/>
      <c r="R196" s="232"/>
      <c r="S196" s="232"/>
      <c r="T196" s="23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4" t="s">
        <v>135</v>
      </c>
      <c r="AU196" s="234" t="s">
        <v>87</v>
      </c>
      <c r="AV196" s="13" t="s">
        <v>87</v>
      </c>
      <c r="AW196" s="13" t="s">
        <v>38</v>
      </c>
      <c r="AX196" s="13" t="s">
        <v>77</v>
      </c>
      <c r="AY196" s="234" t="s">
        <v>125</v>
      </c>
    </row>
    <row r="197" s="13" customFormat="1">
      <c r="A197" s="13"/>
      <c r="B197" s="224"/>
      <c r="C197" s="225"/>
      <c r="D197" s="219" t="s">
        <v>135</v>
      </c>
      <c r="E197" s="226" t="s">
        <v>21</v>
      </c>
      <c r="F197" s="227" t="s">
        <v>1090</v>
      </c>
      <c r="G197" s="225"/>
      <c r="H197" s="228">
        <v>4.0599999999999996</v>
      </c>
      <c r="I197" s="229"/>
      <c r="J197" s="225"/>
      <c r="K197" s="225"/>
      <c r="L197" s="230"/>
      <c r="M197" s="231"/>
      <c r="N197" s="232"/>
      <c r="O197" s="232"/>
      <c r="P197" s="232"/>
      <c r="Q197" s="232"/>
      <c r="R197" s="232"/>
      <c r="S197" s="232"/>
      <c r="T197" s="23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4" t="s">
        <v>135</v>
      </c>
      <c r="AU197" s="234" t="s">
        <v>87</v>
      </c>
      <c r="AV197" s="13" t="s">
        <v>87</v>
      </c>
      <c r="AW197" s="13" t="s">
        <v>38</v>
      </c>
      <c r="AX197" s="13" t="s">
        <v>77</v>
      </c>
      <c r="AY197" s="234" t="s">
        <v>125</v>
      </c>
    </row>
    <row r="198" s="13" customFormat="1">
      <c r="A198" s="13"/>
      <c r="B198" s="224"/>
      <c r="C198" s="225"/>
      <c r="D198" s="219" t="s">
        <v>135</v>
      </c>
      <c r="E198" s="226" t="s">
        <v>21</v>
      </c>
      <c r="F198" s="227" t="s">
        <v>1091</v>
      </c>
      <c r="G198" s="225"/>
      <c r="H198" s="228">
        <v>5.1799999999999997</v>
      </c>
      <c r="I198" s="229"/>
      <c r="J198" s="225"/>
      <c r="K198" s="225"/>
      <c r="L198" s="230"/>
      <c r="M198" s="231"/>
      <c r="N198" s="232"/>
      <c r="O198" s="232"/>
      <c r="P198" s="232"/>
      <c r="Q198" s="232"/>
      <c r="R198" s="232"/>
      <c r="S198" s="232"/>
      <c r="T198" s="23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4" t="s">
        <v>135</v>
      </c>
      <c r="AU198" s="234" t="s">
        <v>87</v>
      </c>
      <c r="AV198" s="13" t="s">
        <v>87</v>
      </c>
      <c r="AW198" s="13" t="s">
        <v>38</v>
      </c>
      <c r="AX198" s="13" t="s">
        <v>77</v>
      </c>
      <c r="AY198" s="234" t="s">
        <v>125</v>
      </c>
    </row>
    <row r="199" s="13" customFormat="1">
      <c r="A199" s="13"/>
      <c r="B199" s="224"/>
      <c r="C199" s="225"/>
      <c r="D199" s="219" t="s">
        <v>135</v>
      </c>
      <c r="E199" s="226" t="s">
        <v>21</v>
      </c>
      <c r="F199" s="227" t="s">
        <v>1092</v>
      </c>
      <c r="G199" s="225"/>
      <c r="H199" s="228">
        <v>10.220000000000001</v>
      </c>
      <c r="I199" s="229"/>
      <c r="J199" s="225"/>
      <c r="K199" s="225"/>
      <c r="L199" s="230"/>
      <c r="M199" s="231"/>
      <c r="N199" s="232"/>
      <c r="O199" s="232"/>
      <c r="P199" s="232"/>
      <c r="Q199" s="232"/>
      <c r="R199" s="232"/>
      <c r="S199" s="232"/>
      <c r="T199" s="23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4" t="s">
        <v>135</v>
      </c>
      <c r="AU199" s="234" t="s">
        <v>87</v>
      </c>
      <c r="AV199" s="13" t="s">
        <v>87</v>
      </c>
      <c r="AW199" s="13" t="s">
        <v>38</v>
      </c>
      <c r="AX199" s="13" t="s">
        <v>77</v>
      </c>
      <c r="AY199" s="234" t="s">
        <v>125</v>
      </c>
    </row>
    <row r="200" s="13" customFormat="1">
      <c r="A200" s="13"/>
      <c r="B200" s="224"/>
      <c r="C200" s="225"/>
      <c r="D200" s="219" t="s">
        <v>135</v>
      </c>
      <c r="E200" s="226" t="s">
        <v>21</v>
      </c>
      <c r="F200" s="227" t="s">
        <v>1093</v>
      </c>
      <c r="G200" s="225"/>
      <c r="H200" s="228">
        <v>12.880000000000001</v>
      </c>
      <c r="I200" s="229"/>
      <c r="J200" s="225"/>
      <c r="K200" s="225"/>
      <c r="L200" s="230"/>
      <c r="M200" s="231"/>
      <c r="N200" s="232"/>
      <c r="O200" s="232"/>
      <c r="P200" s="232"/>
      <c r="Q200" s="232"/>
      <c r="R200" s="232"/>
      <c r="S200" s="232"/>
      <c r="T200" s="23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4" t="s">
        <v>135</v>
      </c>
      <c r="AU200" s="234" t="s">
        <v>87</v>
      </c>
      <c r="AV200" s="13" t="s">
        <v>87</v>
      </c>
      <c r="AW200" s="13" t="s">
        <v>38</v>
      </c>
      <c r="AX200" s="13" t="s">
        <v>77</v>
      </c>
      <c r="AY200" s="234" t="s">
        <v>125</v>
      </c>
    </row>
    <row r="201" s="13" customFormat="1">
      <c r="A201" s="13"/>
      <c r="B201" s="224"/>
      <c r="C201" s="225"/>
      <c r="D201" s="219" t="s">
        <v>135</v>
      </c>
      <c r="E201" s="226" t="s">
        <v>21</v>
      </c>
      <c r="F201" s="227" t="s">
        <v>1094</v>
      </c>
      <c r="G201" s="225"/>
      <c r="H201" s="228">
        <v>4.2000000000000002</v>
      </c>
      <c r="I201" s="229"/>
      <c r="J201" s="225"/>
      <c r="K201" s="225"/>
      <c r="L201" s="230"/>
      <c r="M201" s="231"/>
      <c r="N201" s="232"/>
      <c r="O201" s="232"/>
      <c r="P201" s="232"/>
      <c r="Q201" s="232"/>
      <c r="R201" s="232"/>
      <c r="S201" s="232"/>
      <c r="T201" s="23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4" t="s">
        <v>135</v>
      </c>
      <c r="AU201" s="234" t="s">
        <v>87</v>
      </c>
      <c r="AV201" s="13" t="s">
        <v>87</v>
      </c>
      <c r="AW201" s="13" t="s">
        <v>38</v>
      </c>
      <c r="AX201" s="13" t="s">
        <v>77</v>
      </c>
      <c r="AY201" s="234" t="s">
        <v>125</v>
      </c>
    </row>
    <row r="202" s="13" customFormat="1">
      <c r="A202" s="13"/>
      <c r="B202" s="224"/>
      <c r="C202" s="225"/>
      <c r="D202" s="219" t="s">
        <v>135</v>
      </c>
      <c r="E202" s="226" t="s">
        <v>21</v>
      </c>
      <c r="F202" s="227" t="s">
        <v>1095</v>
      </c>
      <c r="G202" s="225"/>
      <c r="H202" s="228">
        <v>9.6600000000000001</v>
      </c>
      <c r="I202" s="229"/>
      <c r="J202" s="225"/>
      <c r="K202" s="225"/>
      <c r="L202" s="230"/>
      <c r="M202" s="231"/>
      <c r="N202" s="232"/>
      <c r="O202" s="232"/>
      <c r="P202" s="232"/>
      <c r="Q202" s="232"/>
      <c r="R202" s="232"/>
      <c r="S202" s="232"/>
      <c r="T202" s="23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4" t="s">
        <v>135</v>
      </c>
      <c r="AU202" s="234" t="s">
        <v>87</v>
      </c>
      <c r="AV202" s="13" t="s">
        <v>87</v>
      </c>
      <c r="AW202" s="13" t="s">
        <v>38</v>
      </c>
      <c r="AX202" s="13" t="s">
        <v>77</v>
      </c>
      <c r="AY202" s="234" t="s">
        <v>125</v>
      </c>
    </row>
    <row r="203" s="13" customFormat="1">
      <c r="A203" s="13"/>
      <c r="B203" s="224"/>
      <c r="C203" s="225"/>
      <c r="D203" s="219" t="s">
        <v>135</v>
      </c>
      <c r="E203" s="226" t="s">
        <v>21</v>
      </c>
      <c r="F203" s="227" t="s">
        <v>1096</v>
      </c>
      <c r="G203" s="225"/>
      <c r="H203" s="228">
        <v>5.04</v>
      </c>
      <c r="I203" s="229"/>
      <c r="J203" s="225"/>
      <c r="K203" s="225"/>
      <c r="L203" s="230"/>
      <c r="M203" s="231"/>
      <c r="N203" s="232"/>
      <c r="O203" s="232"/>
      <c r="P203" s="232"/>
      <c r="Q203" s="232"/>
      <c r="R203" s="232"/>
      <c r="S203" s="232"/>
      <c r="T203" s="23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4" t="s">
        <v>135</v>
      </c>
      <c r="AU203" s="234" t="s">
        <v>87</v>
      </c>
      <c r="AV203" s="13" t="s">
        <v>87</v>
      </c>
      <c r="AW203" s="13" t="s">
        <v>38</v>
      </c>
      <c r="AX203" s="13" t="s">
        <v>77</v>
      </c>
      <c r="AY203" s="234" t="s">
        <v>125</v>
      </c>
    </row>
    <row r="204" s="14" customFormat="1">
      <c r="A204" s="14"/>
      <c r="B204" s="249"/>
      <c r="C204" s="250"/>
      <c r="D204" s="219" t="s">
        <v>135</v>
      </c>
      <c r="E204" s="251" t="s">
        <v>21</v>
      </c>
      <c r="F204" s="252" t="s">
        <v>192</v>
      </c>
      <c r="G204" s="250"/>
      <c r="H204" s="253">
        <v>56.280000000000001</v>
      </c>
      <c r="I204" s="254"/>
      <c r="J204" s="250"/>
      <c r="K204" s="250"/>
      <c r="L204" s="255"/>
      <c r="M204" s="256"/>
      <c r="N204" s="257"/>
      <c r="O204" s="257"/>
      <c r="P204" s="257"/>
      <c r="Q204" s="257"/>
      <c r="R204" s="257"/>
      <c r="S204" s="257"/>
      <c r="T204" s="258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9" t="s">
        <v>135</v>
      </c>
      <c r="AU204" s="259" t="s">
        <v>87</v>
      </c>
      <c r="AV204" s="14" t="s">
        <v>124</v>
      </c>
      <c r="AW204" s="14" t="s">
        <v>38</v>
      </c>
      <c r="AX204" s="14" t="s">
        <v>77</v>
      </c>
      <c r="AY204" s="259" t="s">
        <v>125</v>
      </c>
    </row>
    <row r="205" s="13" customFormat="1">
      <c r="A205" s="13"/>
      <c r="B205" s="224"/>
      <c r="C205" s="225"/>
      <c r="D205" s="219" t="s">
        <v>135</v>
      </c>
      <c r="E205" s="226" t="s">
        <v>21</v>
      </c>
      <c r="F205" s="227" t="s">
        <v>1097</v>
      </c>
      <c r="G205" s="225"/>
      <c r="H205" s="228">
        <v>18.199999999999999</v>
      </c>
      <c r="I205" s="229"/>
      <c r="J205" s="225"/>
      <c r="K205" s="225"/>
      <c r="L205" s="230"/>
      <c r="M205" s="231"/>
      <c r="N205" s="232"/>
      <c r="O205" s="232"/>
      <c r="P205" s="232"/>
      <c r="Q205" s="232"/>
      <c r="R205" s="232"/>
      <c r="S205" s="232"/>
      <c r="T205" s="23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4" t="s">
        <v>135</v>
      </c>
      <c r="AU205" s="234" t="s">
        <v>87</v>
      </c>
      <c r="AV205" s="13" t="s">
        <v>87</v>
      </c>
      <c r="AW205" s="13" t="s">
        <v>38</v>
      </c>
      <c r="AX205" s="13" t="s">
        <v>77</v>
      </c>
      <c r="AY205" s="234" t="s">
        <v>125</v>
      </c>
    </row>
    <row r="206" s="13" customFormat="1">
      <c r="A206" s="13"/>
      <c r="B206" s="224"/>
      <c r="C206" s="225"/>
      <c r="D206" s="219" t="s">
        <v>135</v>
      </c>
      <c r="E206" s="226" t="s">
        <v>21</v>
      </c>
      <c r="F206" s="227" t="s">
        <v>1098</v>
      </c>
      <c r="G206" s="225"/>
      <c r="H206" s="228">
        <v>5.8799999999999999</v>
      </c>
      <c r="I206" s="229"/>
      <c r="J206" s="225"/>
      <c r="K206" s="225"/>
      <c r="L206" s="230"/>
      <c r="M206" s="231"/>
      <c r="N206" s="232"/>
      <c r="O206" s="232"/>
      <c r="P206" s="232"/>
      <c r="Q206" s="232"/>
      <c r="R206" s="232"/>
      <c r="S206" s="232"/>
      <c r="T206" s="23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4" t="s">
        <v>135</v>
      </c>
      <c r="AU206" s="234" t="s">
        <v>87</v>
      </c>
      <c r="AV206" s="13" t="s">
        <v>87</v>
      </c>
      <c r="AW206" s="13" t="s">
        <v>38</v>
      </c>
      <c r="AX206" s="13" t="s">
        <v>77</v>
      </c>
      <c r="AY206" s="234" t="s">
        <v>125</v>
      </c>
    </row>
    <row r="207" s="13" customFormat="1">
      <c r="A207" s="13"/>
      <c r="B207" s="224"/>
      <c r="C207" s="225"/>
      <c r="D207" s="219" t="s">
        <v>135</v>
      </c>
      <c r="E207" s="226" t="s">
        <v>21</v>
      </c>
      <c r="F207" s="227" t="s">
        <v>1099</v>
      </c>
      <c r="G207" s="225"/>
      <c r="H207" s="228">
        <v>5.8799999999999999</v>
      </c>
      <c r="I207" s="229"/>
      <c r="J207" s="225"/>
      <c r="K207" s="225"/>
      <c r="L207" s="230"/>
      <c r="M207" s="231"/>
      <c r="N207" s="232"/>
      <c r="O207" s="232"/>
      <c r="P207" s="232"/>
      <c r="Q207" s="232"/>
      <c r="R207" s="232"/>
      <c r="S207" s="232"/>
      <c r="T207" s="23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4" t="s">
        <v>135</v>
      </c>
      <c r="AU207" s="234" t="s">
        <v>87</v>
      </c>
      <c r="AV207" s="13" t="s">
        <v>87</v>
      </c>
      <c r="AW207" s="13" t="s">
        <v>38</v>
      </c>
      <c r="AX207" s="13" t="s">
        <v>77</v>
      </c>
      <c r="AY207" s="234" t="s">
        <v>125</v>
      </c>
    </row>
    <row r="208" s="13" customFormat="1">
      <c r="A208" s="13"/>
      <c r="B208" s="224"/>
      <c r="C208" s="225"/>
      <c r="D208" s="219" t="s">
        <v>135</v>
      </c>
      <c r="E208" s="226" t="s">
        <v>21</v>
      </c>
      <c r="F208" s="227" t="s">
        <v>1100</v>
      </c>
      <c r="G208" s="225"/>
      <c r="H208" s="228">
        <v>3.0800000000000001</v>
      </c>
      <c r="I208" s="229"/>
      <c r="J208" s="225"/>
      <c r="K208" s="225"/>
      <c r="L208" s="230"/>
      <c r="M208" s="231"/>
      <c r="N208" s="232"/>
      <c r="O208" s="232"/>
      <c r="P208" s="232"/>
      <c r="Q208" s="232"/>
      <c r="R208" s="232"/>
      <c r="S208" s="232"/>
      <c r="T208" s="23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4" t="s">
        <v>135</v>
      </c>
      <c r="AU208" s="234" t="s">
        <v>87</v>
      </c>
      <c r="AV208" s="13" t="s">
        <v>87</v>
      </c>
      <c r="AW208" s="13" t="s">
        <v>38</v>
      </c>
      <c r="AX208" s="13" t="s">
        <v>77</v>
      </c>
      <c r="AY208" s="234" t="s">
        <v>125</v>
      </c>
    </row>
    <row r="209" s="13" customFormat="1">
      <c r="A209" s="13"/>
      <c r="B209" s="224"/>
      <c r="C209" s="225"/>
      <c r="D209" s="219" t="s">
        <v>135</v>
      </c>
      <c r="E209" s="226" t="s">
        <v>21</v>
      </c>
      <c r="F209" s="227" t="s">
        <v>1101</v>
      </c>
      <c r="G209" s="225"/>
      <c r="H209" s="228">
        <v>11.060000000000001</v>
      </c>
      <c r="I209" s="229"/>
      <c r="J209" s="225"/>
      <c r="K209" s="225"/>
      <c r="L209" s="230"/>
      <c r="M209" s="231"/>
      <c r="N209" s="232"/>
      <c r="O209" s="232"/>
      <c r="P209" s="232"/>
      <c r="Q209" s="232"/>
      <c r="R209" s="232"/>
      <c r="S209" s="232"/>
      <c r="T209" s="23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4" t="s">
        <v>135</v>
      </c>
      <c r="AU209" s="234" t="s">
        <v>87</v>
      </c>
      <c r="AV209" s="13" t="s">
        <v>87</v>
      </c>
      <c r="AW209" s="13" t="s">
        <v>38</v>
      </c>
      <c r="AX209" s="13" t="s">
        <v>77</v>
      </c>
      <c r="AY209" s="234" t="s">
        <v>125</v>
      </c>
    </row>
    <row r="210" s="13" customFormat="1">
      <c r="A210" s="13"/>
      <c r="B210" s="224"/>
      <c r="C210" s="225"/>
      <c r="D210" s="219" t="s">
        <v>135</v>
      </c>
      <c r="E210" s="226" t="s">
        <v>21</v>
      </c>
      <c r="F210" s="227" t="s">
        <v>1102</v>
      </c>
      <c r="G210" s="225"/>
      <c r="H210" s="228">
        <v>5.1799999999999997</v>
      </c>
      <c r="I210" s="229"/>
      <c r="J210" s="225"/>
      <c r="K210" s="225"/>
      <c r="L210" s="230"/>
      <c r="M210" s="231"/>
      <c r="N210" s="232"/>
      <c r="O210" s="232"/>
      <c r="P210" s="232"/>
      <c r="Q210" s="232"/>
      <c r="R210" s="232"/>
      <c r="S210" s="232"/>
      <c r="T210" s="23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4" t="s">
        <v>135</v>
      </c>
      <c r="AU210" s="234" t="s">
        <v>87</v>
      </c>
      <c r="AV210" s="13" t="s">
        <v>87</v>
      </c>
      <c r="AW210" s="13" t="s">
        <v>38</v>
      </c>
      <c r="AX210" s="13" t="s">
        <v>77</v>
      </c>
      <c r="AY210" s="234" t="s">
        <v>125</v>
      </c>
    </row>
    <row r="211" s="14" customFormat="1">
      <c r="A211" s="14"/>
      <c r="B211" s="249"/>
      <c r="C211" s="250"/>
      <c r="D211" s="219" t="s">
        <v>135</v>
      </c>
      <c r="E211" s="251" t="s">
        <v>21</v>
      </c>
      <c r="F211" s="252" t="s">
        <v>192</v>
      </c>
      <c r="G211" s="250"/>
      <c r="H211" s="253">
        <v>49.280000000000001</v>
      </c>
      <c r="I211" s="254"/>
      <c r="J211" s="250"/>
      <c r="K211" s="250"/>
      <c r="L211" s="255"/>
      <c r="M211" s="256"/>
      <c r="N211" s="257"/>
      <c r="O211" s="257"/>
      <c r="P211" s="257"/>
      <c r="Q211" s="257"/>
      <c r="R211" s="257"/>
      <c r="S211" s="257"/>
      <c r="T211" s="258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9" t="s">
        <v>135</v>
      </c>
      <c r="AU211" s="259" t="s">
        <v>87</v>
      </c>
      <c r="AV211" s="14" t="s">
        <v>124</v>
      </c>
      <c r="AW211" s="14" t="s">
        <v>38</v>
      </c>
      <c r="AX211" s="14" t="s">
        <v>77</v>
      </c>
      <c r="AY211" s="259" t="s">
        <v>125</v>
      </c>
    </row>
    <row r="212" s="13" customFormat="1">
      <c r="A212" s="13"/>
      <c r="B212" s="224"/>
      <c r="C212" s="225"/>
      <c r="D212" s="219" t="s">
        <v>135</v>
      </c>
      <c r="E212" s="226" t="s">
        <v>21</v>
      </c>
      <c r="F212" s="227" t="s">
        <v>1103</v>
      </c>
      <c r="G212" s="225"/>
      <c r="H212" s="228">
        <v>6.75</v>
      </c>
      <c r="I212" s="229"/>
      <c r="J212" s="225"/>
      <c r="K212" s="225"/>
      <c r="L212" s="230"/>
      <c r="M212" s="231"/>
      <c r="N212" s="232"/>
      <c r="O212" s="232"/>
      <c r="P212" s="232"/>
      <c r="Q212" s="232"/>
      <c r="R212" s="232"/>
      <c r="S212" s="232"/>
      <c r="T212" s="23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4" t="s">
        <v>135</v>
      </c>
      <c r="AU212" s="234" t="s">
        <v>87</v>
      </c>
      <c r="AV212" s="13" t="s">
        <v>87</v>
      </c>
      <c r="AW212" s="13" t="s">
        <v>38</v>
      </c>
      <c r="AX212" s="13" t="s">
        <v>77</v>
      </c>
      <c r="AY212" s="234" t="s">
        <v>125</v>
      </c>
    </row>
    <row r="213" s="15" customFormat="1">
      <c r="A213" s="15"/>
      <c r="B213" s="260"/>
      <c r="C213" s="261"/>
      <c r="D213" s="219" t="s">
        <v>135</v>
      </c>
      <c r="E213" s="262" t="s">
        <v>21</v>
      </c>
      <c r="F213" s="263" t="s">
        <v>197</v>
      </c>
      <c r="G213" s="261"/>
      <c r="H213" s="264">
        <v>112.31</v>
      </c>
      <c r="I213" s="265"/>
      <c r="J213" s="261"/>
      <c r="K213" s="261"/>
      <c r="L213" s="266"/>
      <c r="M213" s="267"/>
      <c r="N213" s="268"/>
      <c r="O213" s="268"/>
      <c r="P213" s="268"/>
      <c r="Q213" s="268"/>
      <c r="R213" s="268"/>
      <c r="S213" s="268"/>
      <c r="T213" s="269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70" t="s">
        <v>135</v>
      </c>
      <c r="AU213" s="270" t="s">
        <v>87</v>
      </c>
      <c r="AV213" s="15" t="s">
        <v>165</v>
      </c>
      <c r="AW213" s="15" t="s">
        <v>38</v>
      </c>
      <c r="AX213" s="15" t="s">
        <v>85</v>
      </c>
      <c r="AY213" s="270" t="s">
        <v>125</v>
      </c>
    </row>
    <row r="214" s="2" customFormat="1" ht="16.5" customHeight="1">
      <c r="A214" s="39"/>
      <c r="B214" s="40"/>
      <c r="C214" s="205" t="s">
        <v>282</v>
      </c>
      <c r="D214" s="205" t="s">
        <v>122</v>
      </c>
      <c r="E214" s="206" t="s">
        <v>246</v>
      </c>
      <c r="F214" s="207" t="s">
        <v>247</v>
      </c>
      <c r="G214" s="208" t="s">
        <v>248</v>
      </c>
      <c r="H214" s="209">
        <v>190.00800000000001</v>
      </c>
      <c r="I214" s="210"/>
      <c r="J214" s="211">
        <f>ROUND(I214*H214,2)</f>
        <v>0</v>
      </c>
      <c r="K214" s="207" t="s">
        <v>164</v>
      </c>
      <c r="L214" s="212"/>
      <c r="M214" s="213" t="s">
        <v>21</v>
      </c>
      <c r="N214" s="214" t="s">
        <v>48</v>
      </c>
      <c r="O214" s="85"/>
      <c r="P214" s="215">
        <f>O214*H214</f>
        <v>0</v>
      </c>
      <c r="Q214" s="215">
        <v>1</v>
      </c>
      <c r="R214" s="215">
        <f>Q214*H214</f>
        <v>190.00800000000001</v>
      </c>
      <c r="S214" s="215">
        <v>0</v>
      </c>
      <c r="T214" s="216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17" t="s">
        <v>210</v>
      </c>
      <c r="AT214" s="217" t="s">
        <v>122</v>
      </c>
      <c r="AU214" s="217" t="s">
        <v>87</v>
      </c>
      <c r="AY214" s="18" t="s">
        <v>125</v>
      </c>
      <c r="BE214" s="218">
        <f>IF(N214="základní",J214,0)</f>
        <v>0</v>
      </c>
      <c r="BF214" s="218">
        <f>IF(N214="snížená",J214,0)</f>
        <v>0</v>
      </c>
      <c r="BG214" s="218">
        <f>IF(N214="zákl. přenesená",J214,0)</f>
        <v>0</v>
      </c>
      <c r="BH214" s="218">
        <f>IF(N214="sníž. přenesená",J214,0)</f>
        <v>0</v>
      </c>
      <c r="BI214" s="218">
        <f>IF(N214="nulová",J214,0)</f>
        <v>0</v>
      </c>
      <c r="BJ214" s="18" t="s">
        <v>85</v>
      </c>
      <c r="BK214" s="218">
        <f>ROUND(I214*H214,2)</f>
        <v>0</v>
      </c>
      <c r="BL214" s="18" t="s">
        <v>165</v>
      </c>
      <c r="BM214" s="217" t="s">
        <v>1104</v>
      </c>
    </row>
    <row r="215" s="13" customFormat="1">
      <c r="A215" s="13"/>
      <c r="B215" s="224"/>
      <c r="C215" s="225"/>
      <c r="D215" s="219" t="s">
        <v>135</v>
      </c>
      <c r="E215" s="226" t="s">
        <v>21</v>
      </c>
      <c r="F215" s="227" t="s">
        <v>1105</v>
      </c>
      <c r="G215" s="225"/>
      <c r="H215" s="228">
        <v>9.0719999999999992</v>
      </c>
      <c r="I215" s="229"/>
      <c r="J215" s="225"/>
      <c r="K215" s="225"/>
      <c r="L215" s="230"/>
      <c r="M215" s="231"/>
      <c r="N215" s="232"/>
      <c r="O215" s="232"/>
      <c r="P215" s="232"/>
      <c r="Q215" s="232"/>
      <c r="R215" s="232"/>
      <c r="S215" s="232"/>
      <c r="T215" s="23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4" t="s">
        <v>135</v>
      </c>
      <c r="AU215" s="234" t="s">
        <v>87</v>
      </c>
      <c r="AV215" s="13" t="s">
        <v>87</v>
      </c>
      <c r="AW215" s="13" t="s">
        <v>38</v>
      </c>
      <c r="AX215" s="13" t="s">
        <v>77</v>
      </c>
      <c r="AY215" s="234" t="s">
        <v>125</v>
      </c>
    </row>
    <row r="216" s="13" customFormat="1">
      <c r="A216" s="13"/>
      <c r="B216" s="224"/>
      <c r="C216" s="225"/>
      <c r="D216" s="219" t="s">
        <v>135</v>
      </c>
      <c r="E216" s="226" t="s">
        <v>21</v>
      </c>
      <c r="F216" s="227" t="s">
        <v>1106</v>
      </c>
      <c r="G216" s="225"/>
      <c r="H216" s="228">
        <v>7.3079999999999998</v>
      </c>
      <c r="I216" s="229"/>
      <c r="J216" s="225"/>
      <c r="K216" s="225"/>
      <c r="L216" s="230"/>
      <c r="M216" s="231"/>
      <c r="N216" s="232"/>
      <c r="O216" s="232"/>
      <c r="P216" s="232"/>
      <c r="Q216" s="232"/>
      <c r="R216" s="232"/>
      <c r="S216" s="232"/>
      <c r="T216" s="23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4" t="s">
        <v>135</v>
      </c>
      <c r="AU216" s="234" t="s">
        <v>87</v>
      </c>
      <c r="AV216" s="13" t="s">
        <v>87</v>
      </c>
      <c r="AW216" s="13" t="s">
        <v>38</v>
      </c>
      <c r="AX216" s="13" t="s">
        <v>77</v>
      </c>
      <c r="AY216" s="234" t="s">
        <v>125</v>
      </c>
    </row>
    <row r="217" s="13" customFormat="1">
      <c r="A217" s="13"/>
      <c r="B217" s="224"/>
      <c r="C217" s="225"/>
      <c r="D217" s="219" t="s">
        <v>135</v>
      </c>
      <c r="E217" s="226" t="s">
        <v>21</v>
      </c>
      <c r="F217" s="227" t="s">
        <v>1107</v>
      </c>
      <c r="G217" s="225"/>
      <c r="H217" s="228">
        <v>9.3239999999999998</v>
      </c>
      <c r="I217" s="229"/>
      <c r="J217" s="225"/>
      <c r="K217" s="225"/>
      <c r="L217" s="230"/>
      <c r="M217" s="231"/>
      <c r="N217" s="232"/>
      <c r="O217" s="232"/>
      <c r="P217" s="232"/>
      <c r="Q217" s="232"/>
      <c r="R217" s="232"/>
      <c r="S217" s="232"/>
      <c r="T217" s="23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4" t="s">
        <v>135</v>
      </c>
      <c r="AU217" s="234" t="s">
        <v>87</v>
      </c>
      <c r="AV217" s="13" t="s">
        <v>87</v>
      </c>
      <c r="AW217" s="13" t="s">
        <v>38</v>
      </c>
      <c r="AX217" s="13" t="s">
        <v>77</v>
      </c>
      <c r="AY217" s="234" t="s">
        <v>125</v>
      </c>
    </row>
    <row r="218" s="13" customFormat="1">
      <c r="A218" s="13"/>
      <c r="B218" s="224"/>
      <c r="C218" s="225"/>
      <c r="D218" s="219" t="s">
        <v>135</v>
      </c>
      <c r="E218" s="226" t="s">
        <v>21</v>
      </c>
      <c r="F218" s="227" t="s">
        <v>1108</v>
      </c>
      <c r="G218" s="225"/>
      <c r="H218" s="228">
        <v>18.396000000000001</v>
      </c>
      <c r="I218" s="229"/>
      <c r="J218" s="225"/>
      <c r="K218" s="225"/>
      <c r="L218" s="230"/>
      <c r="M218" s="231"/>
      <c r="N218" s="232"/>
      <c r="O218" s="232"/>
      <c r="P218" s="232"/>
      <c r="Q218" s="232"/>
      <c r="R218" s="232"/>
      <c r="S218" s="232"/>
      <c r="T218" s="23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4" t="s">
        <v>135</v>
      </c>
      <c r="AU218" s="234" t="s">
        <v>87</v>
      </c>
      <c r="AV218" s="13" t="s">
        <v>87</v>
      </c>
      <c r="AW218" s="13" t="s">
        <v>38</v>
      </c>
      <c r="AX218" s="13" t="s">
        <v>77</v>
      </c>
      <c r="AY218" s="234" t="s">
        <v>125</v>
      </c>
    </row>
    <row r="219" s="13" customFormat="1">
      <c r="A219" s="13"/>
      <c r="B219" s="224"/>
      <c r="C219" s="225"/>
      <c r="D219" s="219" t="s">
        <v>135</v>
      </c>
      <c r="E219" s="226" t="s">
        <v>21</v>
      </c>
      <c r="F219" s="227" t="s">
        <v>1109</v>
      </c>
      <c r="G219" s="225"/>
      <c r="H219" s="228">
        <v>23.184000000000001</v>
      </c>
      <c r="I219" s="229"/>
      <c r="J219" s="225"/>
      <c r="K219" s="225"/>
      <c r="L219" s="230"/>
      <c r="M219" s="231"/>
      <c r="N219" s="232"/>
      <c r="O219" s="232"/>
      <c r="P219" s="232"/>
      <c r="Q219" s="232"/>
      <c r="R219" s="232"/>
      <c r="S219" s="232"/>
      <c r="T219" s="23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4" t="s">
        <v>135</v>
      </c>
      <c r="AU219" s="234" t="s">
        <v>87</v>
      </c>
      <c r="AV219" s="13" t="s">
        <v>87</v>
      </c>
      <c r="AW219" s="13" t="s">
        <v>38</v>
      </c>
      <c r="AX219" s="13" t="s">
        <v>77</v>
      </c>
      <c r="AY219" s="234" t="s">
        <v>125</v>
      </c>
    </row>
    <row r="220" s="13" customFormat="1">
      <c r="A220" s="13"/>
      <c r="B220" s="224"/>
      <c r="C220" s="225"/>
      <c r="D220" s="219" t="s">
        <v>135</v>
      </c>
      <c r="E220" s="226" t="s">
        <v>21</v>
      </c>
      <c r="F220" s="227" t="s">
        <v>1110</v>
      </c>
      <c r="G220" s="225"/>
      <c r="H220" s="228">
        <v>7.5599999999999996</v>
      </c>
      <c r="I220" s="229"/>
      <c r="J220" s="225"/>
      <c r="K220" s="225"/>
      <c r="L220" s="230"/>
      <c r="M220" s="231"/>
      <c r="N220" s="232"/>
      <c r="O220" s="232"/>
      <c r="P220" s="232"/>
      <c r="Q220" s="232"/>
      <c r="R220" s="232"/>
      <c r="S220" s="232"/>
      <c r="T220" s="23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4" t="s">
        <v>135</v>
      </c>
      <c r="AU220" s="234" t="s">
        <v>87</v>
      </c>
      <c r="AV220" s="13" t="s">
        <v>87</v>
      </c>
      <c r="AW220" s="13" t="s">
        <v>38</v>
      </c>
      <c r="AX220" s="13" t="s">
        <v>77</v>
      </c>
      <c r="AY220" s="234" t="s">
        <v>125</v>
      </c>
    </row>
    <row r="221" s="13" customFormat="1">
      <c r="A221" s="13"/>
      <c r="B221" s="224"/>
      <c r="C221" s="225"/>
      <c r="D221" s="219" t="s">
        <v>135</v>
      </c>
      <c r="E221" s="226" t="s">
        <v>21</v>
      </c>
      <c r="F221" s="227" t="s">
        <v>1111</v>
      </c>
      <c r="G221" s="225"/>
      <c r="H221" s="228">
        <v>17.388000000000002</v>
      </c>
      <c r="I221" s="229"/>
      <c r="J221" s="225"/>
      <c r="K221" s="225"/>
      <c r="L221" s="230"/>
      <c r="M221" s="231"/>
      <c r="N221" s="232"/>
      <c r="O221" s="232"/>
      <c r="P221" s="232"/>
      <c r="Q221" s="232"/>
      <c r="R221" s="232"/>
      <c r="S221" s="232"/>
      <c r="T221" s="23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4" t="s">
        <v>135</v>
      </c>
      <c r="AU221" s="234" t="s">
        <v>87</v>
      </c>
      <c r="AV221" s="13" t="s">
        <v>87</v>
      </c>
      <c r="AW221" s="13" t="s">
        <v>38</v>
      </c>
      <c r="AX221" s="13" t="s">
        <v>77</v>
      </c>
      <c r="AY221" s="234" t="s">
        <v>125</v>
      </c>
    </row>
    <row r="222" s="13" customFormat="1">
      <c r="A222" s="13"/>
      <c r="B222" s="224"/>
      <c r="C222" s="225"/>
      <c r="D222" s="219" t="s">
        <v>135</v>
      </c>
      <c r="E222" s="226" t="s">
        <v>21</v>
      </c>
      <c r="F222" s="227" t="s">
        <v>1112</v>
      </c>
      <c r="G222" s="225"/>
      <c r="H222" s="228">
        <v>9.0719999999999992</v>
      </c>
      <c r="I222" s="229"/>
      <c r="J222" s="225"/>
      <c r="K222" s="225"/>
      <c r="L222" s="230"/>
      <c r="M222" s="231"/>
      <c r="N222" s="232"/>
      <c r="O222" s="232"/>
      <c r="P222" s="232"/>
      <c r="Q222" s="232"/>
      <c r="R222" s="232"/>
      <c r="S222" s="232"/>
      <c r="T222" s="23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4" t="s">
        <v>135</v>
      </c>
      <c r="AU222" s="234" t="s">
        <v>87</v>
      </c>
      <c r="AV222" s="13" t="s">
        <v>87</v>
      </c>
      <c r="AW222" s="13" t="s">
        <v>38</v>
      </c>
      <c r="AX222" s="13" t="s">
        <v>77</v>
      </c>
      <c r="AY222" s="234" t="s">
        <v>125</v>
      </c>
    </row>
    <row r="223" s="14" customFormat="1">
      <c r="A223" s="14"/>
      <c r="B223" s="249"/>
      <c r="C223" s="250"/>
      <c r="D223" s="219" t="s">
        <v>135</v>
      </c>
      <c r="E223" s="251" t="s">
        <v>21</v>
      </c>
      <c r="F223" s="252" t="s">
        <v>192</v>
      </c>
      <c r="G223" s="250"/>
      <c r="H223" s="253">
        <v>101.304</v>
      </c>
      <c r="I223" s="254"/>
      <c r="J223" s="250"/>
      <c r="K223" s="250"/>
      <c r="L223" s="255"/>
      <c r="M223" s="256"/>
      <c r="N223" s="257"/>
      <c r="O223" s="257"/>
      <c r="P223" s="257"/>
      <c r="Q223" s="257"/>
      <c r="R223" s="257"/>
      <c r="S223" s="257"/>
      <c r="T223" s="258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9" t="s">
        <v>135</v>
      </c>
      <c r="AU223" s="259" t="s">
        <v>87</v>
      </c>
      <c r="AV223" s="14" t="s">
        <v>124</v>
      </c>
      <c r="AW223" s="14" t="s">
        <v>38</v>
      </c>
      <c r="AX223" s="14" t="s">
        <v>77</v>
      </c>
      <c r="AY223" s="259" t="s">
        <v>125</v>
      </c>
    </row>
    <row r="224" s="13" customFormat="1">
      <c r="A224" s="13"/>
      <c r="B224" s="224"/>
      <c r="C224" s="225"/>
      <c r="D224" s="219" t="s">
        <v>135</v>
      </c>
      <c r="E224" s="226" t="s">
        <v>21</v>
      </c>
      <c r="F224" s="227" t="s">
        <v>1113</v>
      </c>
      <c r="G224" s="225"/>
      <c r="H224" s="228">
        <v>32.759999999999998</v>
      </c>
      <c r="I224" s="229"/>
      <c r="J224" s="225"/>
      <c r="K224" s="225"/>
      <c r="L224" s="230"/>
      <c r="M224" s="231"/>
      <c r="N224" s="232"/>
      <c r="O224" s="232"/>
      <c r="P224" s="232"/>
      <c r="Q224" s="232"/>
      <c r="R224" s="232"/>
      <c r="S224" s="232"/>
      <c r="T224" s="23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4" t="s">
        <v>135</v>
      </c>
      <c r="AU224" s="234" t="s">
        <v>87</v>
      </c>
      <c r="AV224" s="13" t="s">
        <v>87</v>
      </c>
      <c r="AW224" s="13" t="s">
        <v>38</v>
      </c>
      <c r="AX224" s="13" t="s">
        <v>77</v>
      </c>
      <c r="AY224" s="234" t="s">
        <v>125</v>
      </c>
    </row>
    <row r="225" s="13" customFormat="1">
      <c r="A225" s="13"/>
      <c r="B225" s="224"/>
      <c r="C225" s="225"/>
      <c r="D225" s="219" t="s">
        <v>135</v>
      </c>
      <c r="E225" s="226" t="s">
        <v>21</v>
      </c>
      <c r="F225" s="227" t="s">
        <v>1114</v>
      </c>
      <c r="G225" s="225"/>
      <c r="H225" s="228">
        <v>10.584</v>
      </c>
      <c r="I225" s="229"/>
      <c r="J225" s="225"/>
      <c r="K225" s="225"/>
      <c r="L225" s="230"/>
      <c r="M225" s="231"/>
      <c r="N225" s="232"/>
      <c r="O225" s="232"/>
      <c r="P225" s="232"/>
      <c r="Q225" s="232"/>
      <c r="R225" s="232"/>
      <c r="S225" s="232"/>
      <c r="T225" s="23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4" t="s">
        <v>135</v>
      </c>
      <c r="AU225" s="234" t="s">
        <v>87</v>
      </c>
      <c r="AV225" s="13" t="s">
        <v>87</v>
      </c>
      <c r="AW225" s="13" t="s">
        <v>38</v>
      </c>
      <c r="AX225" s="13" t="s">
        <v>77</v>
      </c>
      <c r="AY225" s="234" t="s">
        <v>125</v>
      </c>
    </row>
    <row r="226" s="13" customFormat="1">
      <c r="A226" s="13"/>
      <c r="B226" s="224"/>
      <c r="C226" s="225"/>
      <c r="D226" s="219" t="s">
        <v>135</v>
      </c>
      <c r="E226" s="226" t="s">
        <v>21</v>
      </c>
      <c r="F226" s="227" t="s">
        <v>1115</v>
      </c>
      <c r="G226" s="225"/>
      <c r="H226" s="228">
        <v>10.584</v>
      </c>
      <c r="I226" s="229"/>
      <c r="J226" s="225"/>
      <c r="K226" s="225"/>
      <c r="L226" s="230"/>
      <c r="M226" s="231"/>
      <c r="N226" s="232"/>
      <c r="O226" s="232"/>
      <c r="P226" s="232"/>
      <c r="Q226" s="232"/>
      <c r="R226" s="232"/>
      <c r="S226" s="232"/>
      <c r="T226" s="23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4" t="s">
        <v>135</v>
      </c>
      <c r="AU226" s="234" t="s">
        <v>87</v>
      </c>
      <c r="AV226" s="13" t="s">
        <v>87</v>
      </c>
      <c r="AW226" s="13" t="s">
        <v>38</v>
      </c>
      <c r="AX226" s="13" t="s">
        <v>77</v>
      </c>
      <c r="AY226" s="234" t="s">
        <v>125</v>
      </c>
    </row>
    <row r="227" s="13" customFormat="1">
      <c r="A227" s="13"/>
      <c r="B227" s="224"/>
      <c r="C227" s="225"/>
      <c r="D227" s="219" t="s">
        <v>135</v>
      </c>
      <c r="E227" s="226" t="s">
        <v>21</v>
      </c>
      <c r="F227" s="227" t="s">
        <v>1116</v>
      </c>
      <c r="G227" s="225"/>
      <c r="H227" s="228">
        <v>5.5439999999999996</v>
      </c>
      <c r="I227" s="229"/>
      <c r="J227" s="225"/>
      <c r="K227" s="225"/>
      <c r="L227" s="230"/>
      <c r="M227" s="231"/>
      <c r="N227" s="232"/>
      <c r="O227" s="232"/>
      <c r="P227" s="232"/>
      <c r="Q227" s="232"/>
      <c r="R227" s="232"/>
      <c r="S227" s="232"/>
      <c r="T227" s="23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4" t="s">
        <v>135</v>
      </c>
      <c r="AU227" s="234" t="s">
        <v>87</v>
      </c>
      <c r="AV227" s="13" t="s">
        <v>87</v>
      </c>
      <c r="AW227" s="13" t="s">
        <v>38</v>
      </c>
      <c r="AX227" s="13" t="s">
        <v>77</v>
      </c>
      <c r="AY227" s="234" t="s">
        <v>125</v>
      </c>
    </row>
    <row r="228" s="13" customFormat="1">
      <c r="A228" s="13"/>
      <c r="B228" s="224"/>
      <c r="C228" s="225"/>
      <c r="D228" s="219" t="s">
        <v>135</v>
      </c>
      <c r="E228" s="226" t="s">
        <v>21</v>
      </c>
      <c r="F228" s="227" t="s">
        <v>1117</v>
      </c>
      <c r="G228" s="225"/>
      <c r="H228" s="228">
        <v>19.908000000000001</v>
      </c>
      <c r="I228" s="229"/>
      <c r="J228" s="225"/>
      <c r="K228" s="225"/>
      <c r="L228" s="230"/>
      <c r="M228" s="231"/>
      <c r="N228" s="232"/>
      <c r="O228" s="232"/>
      <c r="P228" s="232"/>
      <c r="Q228" s="232"/>
      <c r="R228" s="232"/>
      <c r="S228" s="232"/>
      <c r="T228" s="23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4" t="s">
        <v>135</v>
      </c>
      <c r="AU228" s="234" t="s">
        <v>87</v>
      </c>
      <c r="AV228" s="13" t="s">
        <v>87</v>
      </c>
      <c r="AW228" s="13" t="s">
        <v>38</v>
      </c>
      <c r="AX228" s="13" t="s">
        <v>77</v>
      </c>
      <c r="AY228" s="234" t="s">
        <v>125</v>
      </c>
    </row>
    <row r="229" s="13" customFormat="1">
      <c r="A229" s="13"/>
      <c r="B229" s="224"/>
      <c r="C229" s="225"/>
      <c r="D229" s="219" t="s">
        <v>135</v>
      </c>
      <c r="E229" s="226" t="s">
        <v>21</v>
      </c>
      <c r="F229" s="227" t="s">
        <v>1118</v>
      </c>
      <c r="G229" s="225"/>
      <c r="H229" s="228">
        <v>9.3239999999999998</v>
      </c>
      <c r="I229" s="229"/>
      <c r="J229" s="225"/>
      <c r="K229" s="225"/>
      <c r="L229" s="230"/>
      <c r="M229" s="231"/>
      <c r="N229" s="232"/>
      <c r="O229" s="232"/>
      <c r="P229" s="232"/>
      <c r="Q229" s="232"/>
      <c r="R229" s="232"/>
      <c r="S229" s="232"/>
      <c r="T229" s="23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4" t="s">
        <v>135</v>
      </c>
      <c r="AU229" s="234" t="s">
        <v>87</v>
      </c>
      <c r="AV229" s="13" t="s">
        <v>87</v>
      </c>
      <c r="AW229" s="13" t="s">
        <v>38</v>
      </c>
      <c r="AX229" s="13" t="s">
        <v>77</v>
      </c>
      <c r="AY229" s="234" t="s">
        <v>125</v>
      </c>
    </row>
    <row r="230" s="15" customFormat="1">
      <c r="A230" s="15"/>
      <c r="B230" s="260"/>
      <c r="C230" s="261"/>
      <c r="D230" s="219" t="s">
        <v>135</v>
      </c>
      <c r="E230" s="262" t="s">
        <v>21</v>
      </c>
      <c r="F230" s="263" t="s">
        <v>197</v>
      </c>
      <c r="G230" s="261"/>
      <c r="H230" s="264">
        <v>190.00800000000001</v>
      </c>
      <c r="I230" s="265"/>
      <c r="J230" s="261"/>
      <c r="K230" s="261"/>
      <c r="L230" s="266"/>
      <c r="M230" s="267"/>
      <c r="N230" s="268"/>
      <c r="O230" s="268"/>
      <c r="P230" s="268"/>
      <c r="Q230" s="268"/>
      <c r="R230" s="268"/>
      <c r="S230" s="268"/>
      <c r="T230" s="269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70" t="s">
        <v>135</v>
      </c>
      <c r="AU230" s="270" t="s">
        <v>87</v>
      </c>
      <c r="AV230" s="15" t="s">
        <v>165</v>
      </c>
      <c r="AW230" s="15" t="s">
        <v>38</v>
      </c>
      <c r="AX230" s="15" t="s">
        <v>85</v>
      </c>
      <c r="AY230" s="270" t="s">
        <v>125</v>
      </c>
    </row>
    <row r="231" s="2" customFormat="1" ht="37.8" customHeight="1">
      <c r="A231" s="39"/>
      <c r="B231" s="40"/>
      <c r="C231" s="238" t="s">
        <v>287</v>
      </c>
      <c r="D231" s="238" t="s">
        <v>160</v>
      </c>
      <c r="E231" s="239" t="s">
        <v>257</v>
      </c>
      <c r="F231" s="240" t="s">
        <v>258</v>
      </c>
      <c r="G231" s="241" t="s">
        <v>187</v>
      </c>
      <c r="H231" s="242">
        <v>68.614000000000004</v>
      </c>
      <c r="I231" s="243"/>
      <c r="J231" s="244">
        <f>ROUND(I231*H231,2)</f>
        <v>0</v>
      </c>
      <c r="K231" s="240" t="s">
        <v>164</v>
      </c>
      <c r="L231" s="45"/>
      <c r="M231" s="245" t="s">
        <v>21</v>
      </c>
      <c r="N231" s="246" t="s">
        <v>48</v>
      </c>
      <c r="O231" s="85"/>
      <c r="P231" s="215">
        <f>O231*H231</f>
        <v>0</v>
      </c>
      <c r="Q231" s="215">
        <v>0</v>
      </c>
      <c r="R231" s="215">
        <f>Q231*H231</f>
        <v>0</v>
      </c>
      <c r="S231" s="215">
        <v>0</v>
      </c>
      <c r="T231" s="216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17" t="s">
        <v>165</v>
      </c>
      <c r="AT231" s="217" t="s">
        <v>160</v>
      </c>
      <c r="AU231" s="217" t="s">
        <v>87</v>
      </c>
      <c r="AY231" s="18" t="s">
        <v>125</v>
      </c>
      <c r="BE231" s="218">
        <f>IF(N231="základní",J231,0)</f>
        <v>0</v>
      </c>
      <c r="BF231" s="218">
        <f>IF(N231="snížená",J231,0)</f>
        <v>0</v>
      </c>
      <c r="BG231" s="218">
        <f>IF(N231="zákl. přenesená",J231,0)</f>
        <v>0</v>
      </c>
      <c r="BH231" s="218">
        <f>IF(N231="sníž. přenesená",J231,0)</f>
        <v>0</v>
      </c>
      <c r="BI231" s="218">
        <f>IF(N231="nulová",J231,0)</f>
        <v>0</v>
      </c>
      <c r="BJ231" s="18" t="s">
        <v>85</v>
      </c>
      <c r="BK231" s="218">
        <f>ROUND(I231*H231,2)</f>
        <v>0</v>
      </c>
      <c r="BL231" s="18" t="s">
        <v>165</v>
      </c>
      <c r="BM231" s="217" t="s">
        <v>1119</v>
      </c>
    </row>
    <row r="232" s="2" customFormat="1">
      <c r="A232" s="39"/>
      <c r="B232" s="40"/>
      <c r="C232" s="41"/>
      <c r="D232" s="247" t="s">
        <v>167</v>
      </c>
      <c r="E232" s="41"/>
      <c r="F232" s="248" t="s">
        <v>260</v>
      </c>
      <c r="G232" s="41"/>
      <c r="H232" s="41"/>
      <c r="I232" s="221"/>
      <c r="J232" s="41"/>
      <c r="K232" s="41"/>
      <c r="L232" s="45"/>
      <c r="M232" s="222"/>
      <c r="N232" s="223"/>
      <c r="O232" s="85"/>
      <c r="P232" s="85"/>
      <c r="Q232" s="85"/>
      <c r="R232" s="85"/>
      <c r="S232" s="85"/>
      <c r="T232" s="86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T232" s="18" t="s">
        <v>167</v>
      </c>
      <c r="AU232" s="18" t="s">
        <v>87</v>
      </c>
    </row>
    <row r="233" s="13" customFormat="1">
      <c r="A233" s="13"/>
      <c r="B233" s="224"/>
      <c r="C233" s="225"/>
      <c r="D233" s="219" t="s">
        <v>135</v>
      </c>
      <c r="E233" s="226" t="s">
        <v>21</v>
      </c>
      <c r="F233" s="227" t="s">
        <v>1120</v>
      </c>
      <c r="G233" s="225"/>
      <c r="H233" s="228">
        <v>3.2759999999999998</v>
      </c>
      <c r="I233" s="229"/>
      <c r="J233" s="225"/>
      <c r="K233" s="225"/>
      <c r="L233" s="230"/>
      <c r="M233" s="231"/>
      <c r="N233" s="232"/>
      <c r="O233" s="232"/>
      <c r="P233" s="232"/>
      <c r="Q233" s="232"/>
      <c r="R233" s="232"/>
      <c r="S233" s="232"/>
      <c r="T233" s="23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4" t="s">
        <v>135</v>
      </c>
      <c r="AU233" s="234" t="s">
        <v>87</v>
      </c>
      <c r="AV233" s="13" t="s">
        <v>87</v>
      </c>
      <c r="AW233" s="13" t="s">
        <v>38</v>
      </c>
      <c r="AX233" s="13" t="s">
        <v>77</v>
      </c>
      <c r="AY233" s="234" t="s">
        <v>125</v>
      </c>
    </row>
    <row r="234" s="13" customFormat="1">
      <c r="A234" s="13"/>
      <c r="B234" s="224"/>
      <c r="C234" s="225"/>
      <c r="D234" s="219" t="s">
        <v>135</v>
      </c>
      <c r="E234" s="226" t="s">
        <v>21</v>
      </c>
      <c r="F234" s="227" t="s">
        <v>1121</v>
      </c>
      <c r="G234" s="225"/>
      <c r="H234" s="228">
        <v>2.6389999999999998</v>
      </c>
      <c r="I234" s="229"/>
      <c r="J234" s="225"/>
      <c r="K234" s="225"/>
      <c r="L234" s="230"/>
      <c r="M234" s="231"/>
      <c r="N234" s="232"/>
      <c r="O234" s="232"/>
      <c r="P234" s="232"/>
      <c r="Q234" s="232"/>
      <c r="R234" s="232"/>
      <c r="S234" s="232"/>
      <c r="T234" s="23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4" t="s">
        <v>135</v>
      </c>
      <c r="AU234" s="234" t="s">
        <v>87</v>
      </c>
      <c r="AV234" s="13" t="s">
        <v>87</v>
      </c>
      <c r="AW234" s="13" t="s">
        <v>38</v>
      </c>
      <c r="AX234" s="13" t="s">
        <v>77</v>
      </c>
      <c r="AY234" s="234" t="s">
        <v>125</v>
      </c>
    </row>
    <row r="235" s="13" customFormat="1">
      <c r="A235" s="13"/>
      <c r="B235" s="224"/>
      <c r="C235" s="225"/>
      <c r="D235" s="219" t="s">
        <v>135</v>
      </c>
      <c r="E235" s="226" t="s">
        <v>21</v>
      </c>
      <c r="F235" s="227" t="s">
        <v>1122</v>
      </c>
      <c r="G235" s="225"/>
      <c r="H235" s="228">
        <v>3.367</v>
      </c>
      <c r="I235" s="229"/>
      <c r="J235" s="225"/>
      <c r="K235" s="225"/>
      <c r="L235" s="230"/>
      <c r="M235" s="231"/>
      <c r="N235" s="232"/>
      <c r="O235" s="232"/>
      <c r="P235" s="232"/>
      <c r="Q235" s="232"/>
      <c r="R235" s="232"/>
      <c r="S235" s="232"/>
      <c r="T235" s="23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4" t="s">
        <v>135</v>
      </c>
      <c r="AU235" s="234" t="s">
        <v>87</v>
      </c>
      <c r="AV235" s="13" t="s">
        <v>87</v>
      </c>
      <c r="AW235" s="13" t="s">
        <v>38</v>
      </c>
      <c r="AX235" s="13" t="s">
        <v>77</v>
      </c>
      <c r="AY235" s="234" t="s">
        <v>125</v>
      </c>
    </row>
    <row r="236" s="13" customFormat="1">
      <c r="A236" s="13"/>
      <c r="B236" s="224"/>
      <c r="C236" s="225"/>
      <c r="D236" s="219" t="s">
        <v>135</v>
      </c>
      <c r="E236" s="226" t="s">
        <v>21</v>
      </c>
      <c r="F236" s="227" t="s">
        <v>1123</v>
      </c>
      <c r="G236" s="225"/>
      <c r="H236" s="228">
        <v>6.6429999999999998</v>
      </c>
      <c r="I236" s="229"/>
      <c r="J236" s="225"/>
      <c r="K236" s="225"/>
      <c r="L236" s="230"/>
      <c r="M236" s="231"/>
      <c r="N236" s="232"/>
      <c r="O236" s="232"/>
      <c r="P236" s="232"/>
      <c r="Q236" s="232"/>
      <c r="R236" s="232"/>
      <c r="S236" s="232"/>
      <c r="T236" s="23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4" t="s">
        <v>135</v>
      </c>
      <c r="AU236" s="234" t="s">
        <v>87</v>
      </c>
      <c r="AV236" s="13" t="s">
        <v>87</v>
      </c>
      <c r="AW236" s="13" t="s">
        <v>38</v>
      </c>
      <c r="AX236" s="13" t="s">
        <v>77</v>
      </c>
      <c r="AY236" s="234" t="s">
        <v>125</v>
      </c>
    </row>
    <row r="237" s="13" customFormat="1">
      <c r="A237" s="13"/>
      <c r="B237" s="224"/>
      <c r="C237" s="225"/>
      <c r="D237" s="219" t="s">
        <v>135</v>
      </c>
      <c r="E237" s="226" t="s">
        <v>21</v>
      </c>
      <c r="F237" s="227" t="s">
        <v>1124</v>
      </c>
      <c r="G237" s="225"/>
      <c r="H237" s="228">
        <v>8.3719999999999999</v>
      </c>
      <c r="I237" s="229"/>
      <c r="J237" s="225"/>
      <c r="K237" s="225"/>
      <c r="L237" s="230"/>
      <c r="M237" s="231"/>
      <c r="N237" s="232"/>
      <c r="O237" s="232"/>
      <c r="P237" s="232"/>
      <c r="Q237" s="232"/>
      <c r="R237" s="232"/>
      <c r="S237" s="232"/>
      <c r="T237" s="23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4" t="s">
        <v>135</v>
      </c>
      <c r="AU237" s="234" t="s">
        <v>87</v>
      </c>
      <c r="AV237" s="13" t="s">
        <v>87</v>
      </c>
      <c r="AW237" s="13" t="s">
        <v>38</v>
      </c>
      <c r="AX237" s="13" t="s">
        <v>77</v>
      </c>
      <c r="AY237" s="234" t="s">
        <v>125</v>
      </c>
    </row>
    <row r="238" s="13" customFormat="1">
      <c r="A238" s="13"/>
      <c r="B238" s="224"/>
      <c r="C238" s="225"/>
      <c r="D238" s="219" t="s">
        <v>135</v>
      </c>
      <c r="E238" s="226" t="s">
        <v>21</v>
      </c>
      <c r="F238" s="227" t="s">
        <v>1125</v>
      </c>
      <c r="G238" s="225"/>
      <c r="H238" s="228">
        <v>2.73</v>
      </c>
      <c r="I238" s="229"/>
      <c r="J238" s="225"/>
      <c r="K238" s="225"/>
      <c r="L238" s="230"/>
      <c r="M238" s="231"/>
      <c r="N238" s="232"/>
      <c r="O238" s="232"/>
      <c r="P238" s="232"/>
      <c r="Q238" s="232"/>
      <c r="R238" s="232"/>
      <c r="S238" s="232"/>
      <c r="T238" s="23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4" t="s">
        <v>135</v>
      </c>
      <c r="AU238" s="234" t="s">
        <v>87</v>
      </c>
      <c r="AV238" s="13" t="s">
        <v>87</v>
      </c>
      <c r="AW238" s="13" t="s">
        <v>38</v>
      </c>
      <c r="AX238" s="13" t="s">
        <v>77</v>
      </c>
      <c r="AY238" s="234" t="s">
        <v>125</v>
      </c>
    </row>
    <row r="239" s="13" customFormat="1">
      <c r="A239" s="13"/>
      <c r="B239" s="224"/>
      <c r="C239" s="225"/>
      <c r="D239" s="219" t="s">
        <v>135</v>
      </c>
      <c r="E239" s="226" t="s">
        <v>21</v>
      </c>
      <c r="F239" s="227" t="s">
        <v>1126</v>
      </c>
      <c r="G239" s="225"/>
      <c r="H239" s="228">
        <v>6.2789999999999999</v>
      </c>
      <c r="I239" s="229"/>
      <c r="J239" s="225"/>
      <c r="K239" s="225"/>
      <c r="L239" s="230"/>
      <c r="M239" s="231"/>
      <c r="N239" s="232"/>
      <c r="O239" s="232"/>
      <c r="P239" s="232"/>
      <c r="Q239" s="232"/>
      <c r="R239" s="232"/>
      <c r="S239" s="232"/>
      <c r="T239" s="23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4" t="s">
        <v>135</v>
      </c>
      <c r="AU239" s="234" t="s">
        <v>87</v>
      </c>
      <c r="AV239" s="13" t="s">
        <v>87</v>
      </c>
      <c r="AW239" s="13" t="s">
        <v>38</v>
      </c>
      <c r="AX239" s="13" t="s">
        <v>77</v>
      </c>
      <c r="AY239" s="234" t="s">
        <v>125</v>
      </c>
    </row>
    <row r="240" s="13" customFormat="1">
      <c r="A240" s="13"/>
      <c r="B240" s="224"/>
      <c r="C240" s="225"/>
      <c r="D240" s="219" t="s">
        <v>135</v>
      </c>
      <c r="E240" s="226" t="s">
        <v>21</v>
      </c>
      <c r="F240" s="227" t="s">
        <v>1127</v>
      </c>
      <c r="G240" s="225"/>
      <c r="H240" s="228">
        <v>3.2759999999999998</v>
      </c>
      <c r="I240" s="229"/>
      <c r="J240" s="225"/>
      <c r="K240" s="225"/>
      <c r="L240" s="230"/>
      <c r="M240" s="231"/>
      <c r="N240" s="232"/>
      <c r="O240" s="232"/>
      <c r="P240" s="232"/>
      <c r="Q240" s="232"/>
      <c r="R240" s="232"/>
      <c r="S240" s="232"/>
      <c r="T240" s="23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4" t="s">
        <v>135</v>
      </c>
      <c r="AU240" s="234" t="s">
        <v>87</v>
      </c>
      <c r="AV240" s="13" t="s">
        <v>87</v>
      </c>
      <c r="AW240" s="13" t="s">
        <v>38</v>
      </c>
      <c r="AX240" s="13" t="s">
        <v>77</v>
      </c>
      <c r="AY240" s="234" t="s">
        <v>125</v>
      </c>
    </row>
    <row r="241" s="14" customFormat="1">
      <c r="A241" s="14"/>
      <c r="B241" s="249"/>
      <c r="C241" s="250"/>
      <c r="D241" s="219" t="s">
        <v>135</v>
      </c>
      <c r="E241" s="251" t="s">
        <v>21</v>
      </c>
      <c r="F241" s="252" t="s">
        <v>192</v>
      </c>
      <c r="G241" s="250"/>
      <c r="H241" s="253">
        <v>36.582000000000001</v>
      </c>
      <c r="I241" s="254"/>
      <c r="J241" s="250"/>
      <c r="K241" s="250"/>
      <c r="L241" s="255"/>
      <c r="M241" s="256"/>
      <c r="N241" s="257"/>
      <c r="O241" s="257"/>
      <c r="P241" s="257"/>
      <c r="Q241" s="257"/>
      <c r="R241" s="257"/>
      <c r="S241" s="257"/>
      <c r="T241" s="258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9" t="s">
        <v>135</v>
      </c>
      <c r="AU241" s="259" t="s">
        <v>87</v>
      </c>
      <c r="AV241" s="14" t="s">
        <v>124</v>
      </c>
      <c r="AW241" s="14" t="s">
        <v>38</v>
      </c>
      <c r="AX241" s="14" t="s">
        <v>77</v>
      </c>
      <c r="AY241" s="259" t="s">
        <v>125</v>
      </c>
    </row>
    <row r="242" s="13" customFormat="1">
      <c r="A242" s="13"/>
      <c r="B242" s="224"/>
      <c r="C242" s="225"/>
      <c r="D242" s="219" t="s">
        <v>135</v>
      </c>
      <c r="E242" s="226" t="s">
        <v>21</v>
      </c>
      <c r="F242" s="227" t="s">
        <v>1128</v>
      </c>
      <c r="G242" s="225"/>
      <c r="H242" s="228">
        <v>11.83</v>
      </c>
      <c r="I242" s="229"/>
      <c r="J242" s="225"/>
      <c r="K242" s="225"/>
      <c r="L242" s="230"/>
      <c r="M242" s="231"/>
      <c r="N242" s="232"/>
      <c r="O242" s="232"/>
      <c r="P242" s="232"/>
      <c r="Q242" s="232"/>
      <c r="R242" s="232"/>
      <c r="S242" s="232"/>
      <c r="T242" s="23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4" t="s">
        <v>135</v>
      </c>
      <c r="AU242" s="234" t="s">
        <v>87</v>
      </c>
      <c r="AV242" s="13" t="s">
        <v>87</v>
      </c>
      <c r="AW242" s="13" t="s">
        <v>38</v>
      </c>
      <c r="AX242" s="13" t="s">
        <v>77</v>
      </c>
      <c r="AY242" s="234" t="s">
        <v>125</v>
      </c>
    </row>
    <row r="243" s="13" customFormat="1">
      <c r="A243" s="13"/>
      <c r="B243" s="224"/>
      <c r="C243" s="225"/>
      <c r="D243" s="219" t="s">
        <v>135</v>
      </c>
      <c r="E243" s="226" t="s">
        <v>21</v>
      </c>
      <c r="F243" s="227" t="s">
        <v>1129</v>
      </c>
      <c r="G243" s="225"/>
      <c r="H243" s="228">
        <v>3.8220000000000001</v>
      </c>
      <c r="I243" s="229"/>
      <c r="J243" s="225"/>
      <c r="K243" s="225"/>
      <c r="L243" s="230"/>
      <c r="M243" s="231"/>
      <c r="N243" s="232"/>
      <c r="O243" s="232"/>
      <c r="P243" s="232"/>
      <c r="Q243" s="232"/>
      <c r="R243" s="232"/>
      <c r="S243" s="232"/>
      <c r="T243" s="23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4" t="s">
        <v>135</v>
      </c>
      <c r="AU243" s="234" t="s">
        <v>87</v>
      </c>
      <c r="AV243" s="13" t="s">
        <v>87</v>
      </c>
      <c r="AW243" s="13" t="s">
        <v>38</v>
      </c>
      <c r="AX243" s="13" t="s">
        <v>77</v>
      </c>
      <c r="AY243" s="234" t="s">
        <v>125</v>
      </c>
    </row>
    <row r="244" s="13" customFormat="1">
      <c r="A244" s="13"/>
      <c r="B244" s="224"/>
      <c r="C244" s="225"/>
      <c r="D244" s="219" t="s">
        <v>135</v>
      </c>
      <c r="E244" s="226" t="s">
        <v>21</v>
      </c>
      <c r="F244" s="227" t="s">
        <v>1130</v>
      </c>
      <c r="G244" s="225"/>
      <c r="H244" s="228">
        <v>3.8220000000000001</v>
      </c>
      <c r="I244" s="229"/>
      <c r="J244" s="225"/>
      <c r="K244" s="225"/>
      <c r="L244" s="230"/>
      <c r="M244" s="231"/>
      <c r="N244" s="232"/>
      <c r="O244" s="232"/>
      <c r="P244" s="232"/>
      <c r="Q244" s="232"/>
      <c r="R244" s="232"/>
      <c r="S244" s="232"/>
      <c r="T244" s="23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4" t="s">
        <v>135</v>
      </c>
      <c r="AU244" s="234" t="s">
        <v>87</v>
      </c>
      <c r="AV244" s="13" t="s">
        <v>87</v>
      </c>
      <c r="AW244" s="13" t="s">
        <v>38</v>
      </c>
      <c r="AX244" s="13" t="s">
        <v>77</v>
      </c>
      <c r="AY244" s="234" t="s">
        <v>125</v>
      </c>
    </row>
    <row r="245" s="13" customFormat="1">
      <c r="A245" s="13"/>
      <c r="B245" s="224"/>
      <c r="C245" s="225"/>
      <c r="D245" s="219" t="s">
        <v>135</v>
      </c>
      <c r="E245" s="226" t="s">
        <v>21</v>
      </c>
      <c r="F245" s="227" t="s">
        <v>1131</v>
      </c>
      <c r="G245" s="225"/>
      <c r="H245" s="228">
        <v>2.0019999999999998</v>
      </c>
      <c r="I245" s="229"/>
      <c r="J245" s="225"/>
      <c r="K245" s="225"/>
      <c r="L245" s="230"/>
      <c r="M245" s="231"/>
      <c r="N245" s="232"/>
      <c r="O245" s="232"/>
      <c r="P245" s="232"/>
      <c r="Q245" s="232"/>
      <c r="R245" s="232"/>
      <c r="S245" s="232"/>
      <c r="T245" s="23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4" t="s">
        <v>135</v>
      </c>
      <c r="AU245" s="234" t="s">
        <v>87</v>
      </c>
      <c r="AV245" s="13" t="s">
        <v>87</v>
      </c>
      <c r="AW245" s="13" t="s">
        <v>38</v>
      </c>
      <c r="AX245" s="13" t="s">
        <v>77</v>
      </c>
      <c r="AY245" s="234" t="s">
        <v>125</v>
      </c>
    </row>
    <row r="246" s="13" customFormat="1">
      <c r="A246" s="13"/>
      <c r="B246" s="224"/>
      <c r="C246" s="225"/>
      <c r="D246" s="219" t="s">
        <v>135</v>
      </c>
      <c r="E246" s="226" t="s">
        <v>21</v>
      </c>
      <c r="F246" s="227" t="s">
        <v>1132</v>
      </c>
      <c r="G246" s="225"/>
      <c r="H246" s="228">
        <v>7.1890000000000001</v>
      </c>
      <c r="I246" s="229"/>
      <c r="J246" s="225"/>
      <c r="K246" s="225"/>
      <c r="L246" s="230"/>
      <c r="M246" s="231"/>
      <c r="N246" s="232"/>
      <c r="O246" s="232"/>
      <c r="P246" s="232"/>
      <c r="Q246" s="232"/>
      <c r="R246" s="232"/>
      <c r="S246" s="232"/>
      <c r="T246" s="23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4" t="s">
        <v>135</v>
      </c>
      <c r="AU246" s="234" t="s">
        <v>87</v>
      </c>
      <c r="AV246" s="13" t="s">
        <v>87</v>
      </c>
      <c r="AW246" s="13" t="s">
        <v>38</v>
      </c>
      <c r="AX246" s="13" t="s">
        <v>77</v>
      </c>
      <c r="AY246" s="234" t="s">
        <v>125</v>
      </c>
    </row>
    <row r="247" s="13" customFormat="1">
      <c r="A247" s="13"/>
      <c r="B247" s="224"/>
      <c r="C247" s="225"/>
      <c r="D247" s="219" t="s">
        <v>135</v>
      </c>
      <c r="E247" s="226" t="s">
        <v>21</v>
      </c>
      <c r="F247" s="227" t="s">
        <v>1133</v>
      </c>
      <c r="G247" s="225"/>
      <c r="H247" s="228">
        <v>3.367</v>
      </c>
      <c r="I247" s="229"/>
      <c r="J247" s="225"/>
      <c r="K247" s="225"/>
      <c r="L247" s="230"/>
      <c r="M247" s="231"/>
      <c r="N247" s="232"/>
      <c r="O247" s="232"/>
      <c r="P247" s="232"/>
      <c r="Q247" s="232"/>
      <c r="R247" s="232"/>
      <c r="S247" s="232"/>
      <c r="T247" s="23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4" t="s">
        <v>135</v>
      </c>
      <c r="AU247" s="234" t="s">
        <v>87</v>
      </c>
      <c r="AV247" s="13" t="s">
        <v>87</v>
      </c>
      <c r="AW247" s="13" t="s">
        <v>38</v>
      </c>
      <c r="AX247" s="13" t="s">
        <v>77</v>
      </c>
      <c r="AY247" s="234" t="s">
        <v>125</v>
      </c>
    </row>
    <row r="248" s="15" customFormat="1">
      <c r="A248" s="15"/>
      <c r="B248" s="260"/>
      <c r="C248" s="261"/>
      <c r="D248" s="219" t="s">
        <v>135</v>
      </c>
      <c r="E248" s="262" t="s">
        <v>21</v>
      </c>
      <c r="F248" s="263" t="s">
        <v>197</v>
      </c>
      <c r="G248" s="261"/>
      <c r="H248" s="264">
        <v>68.614000000000004</v>
      </c>
      <c r="I248" s="265"/>
      <c r="J248" s="261"/>
      <c r="K248" s="261"/>
      <c r="L248" s="266"/>
      <c r="M248" s="267"/>
      <c r="N248" s="268"/>
      <c r="O248" s="268"/>
      <c r="P248" s="268"/>
      <c r="Q248" s="268"/>
      <c r="R248" s="268"/>
      <c r="S248" s="268"/>
      <c r="T248" s="269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70" t="s">
        <v>135</v>
      </c>
      <c r="AU248" s="270" t="s">
        <v>87</v>
      </c>
      <c r="AV248" s="15" t="s">
        <v>165</v>
      </c>
      <c r="AW248" s="15" t="s">
        <v>38</v>
      </c>
      <c r="AX248" s="15" t="s">
        <v>85</v>
      </c>
      <c r="AY248" s="270" t="s">
        <v>125</v>
      </c>
    </row>
    <row r="249" s="2" customFormat="1" ht="16.5" customHeight="1">
      <c r="A249" s="39"/>
      <c r="B249" s="40"/>
      <c r="C249" s="205" t="s">
        <v>293</v>
      </c>
      <c r="D249" s="205" t="s">
        <v>122</v>
      </c>
      <c r="E249" s="206" t="s">
        <v>267</v>
      </c>
      <c r="F249" s="207" t="s">
        <v>268</v>
      </c>
      <c r="G249" s="208" t="s">
        <v>248</v>
      </c>
      <c r="H249" s="209">
        <v>123.50700000000001</v>
      </c>
      <c r="I249" s="210"/>
      <c r="J249" s="211">
        <f>ROUND(I249*H249,2)</f>
        <v>0</v>
      </c>
      <c r="K249" s="207" t="s">
        <v>164</v>
      </c>
      <c r="L249" s="212"/>
      <c r="M249" s="213" t="s">
        <v>21</v>
      </c>
      <c r="N249" s="214" t="s">
        <v>48</v>
      </c>
      <c r="O249" s="85"/>
      <c r="P249" s="215">
        <f>O249*H249</f>
        <v>0</v>
      </c>
      <c r="Q249" s="215">
        <v>1</v>
      </c>
      <c r="R249" s="215">
        <f>Q249*H249</f>
        <v>123.50700000000001</v>
      </c>
      <c r="S249" s="215">
        <v>0</v>
      </c>
      <c r="T249" s="216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17" t="s">
        <v>210</v>
      </c>
      <c r="AT249" s="217" t="s">
        <v>122</v>
      </c>
      <c r="AU249" s="217" t="s">
        <v>87</v>
      </c>
      <c r="AY249" s="18" t="s">
        <v>125</v>
      </c>
      <c r="BE249" s="218">
        <f>IF(N249="základní",J249,0)</f>
        <v>0</v>
      </c>
      <c r="BF249" s="218">
        <f>IF(N249="snížená",J249,0)</f>
        <v>0</v>
      </c>
      <c r="BG249" s="218">
        <f>IF(N249="zákl. přenesená",J249,0)</f>
        <v>0</v>
      </c>
      <c r="BH249" s="218">
        <f>IF(N249="sníž. přenesená",J249,0)</f>
        <v>0</v>
      </c>
      <c r="BI249" s="218">
        <f>IF(N249="nulová",J249,0)</f>
        <v>0</v>
      </c>
      <c r="BJ249" s="18" t="s">
        <v>85</v>
      </c>
      <c r="BK249" s="218">
        <f>ROUND(I249*H249,2)</f>
        <v>0</v>
      </c>
      <c r="BL249" s="18" t="s">
        <v>165</v>
      </c>
      <c r="BM249" s="217" t="s">
        <v>1134</v>
      </c>
    </row>
    <row r="250" s="13" customFormat="1">
      <c r="A250" s="13"/>
      <c r="B250" s="224"/>
      <c r="C250" s="225"/>
      <c r="D250" s="219" t="s">
        <v>135</v>
      </c>
      <c r="E250" s="226" t="s">
        <v>21</v>
      </c>
      <c r="F250" s="227" t="s">
        <v>1135</v>
      </c>
      <c r="G250" s="225"/>
      <c r="H250" s="228">
        <v>5.8970000000000002</v>
      </c>
      <c r="I250" s="229"/>
      <c r="J250" s="225"/>
      <c r="K250" s="225"/>
      <c r="L250" s="230"/>
      <c r="M250" s="231"/>
      <c r="N250" s="232"/>
      <c r="O250" s="232"/>
      <c r="P250" s="232"/>
      <c r="Q250" s="232"/>
      <c r="R250" s="232"/>
      <c r="S250" s="232"/>
      <c r="T250" s="23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4" t="s">
        <v>135</v>
      </c>
      <c r="AU250" s="234" t="s">
        <v>87</v>
      </c>
      <c r="AV250" s="13" t="s">
        <v>87</v>
      </c>
      <c r="AW250" s="13" t="s">
        <v>38</v>
      </c>
      <c r="AX250" s="13" t="s">
        <v>77</v>
      </c>
      <c r="AY250" s="234" t="s">
        <v>125</v>
      </c>
    </row>
    <row r="251" s="13" customFormat="1">
      <c r="A251" s="13"/>
      <c r="B251" s="224"/>
      <c r="C251" s="225"/>
      <c r="D251" s="219" t="s">
        <v>135</v>
      </c>
      <c r="E251" s="226" t="s">
        <v>21</v>
      </c>
      <c r="F251" s="227" t="s">
        <v>1136</v>
      </c>
      <c r="G251" s="225"/>
      <c r="H251" s="228">
        <v>4.75</v>
      </c>
      <c r="I251" s="229"/>
      <c r="J251" s="225"/>
      <c r="K251" s="225"/>
      <c r="L251" s="230"/>
      <c r="M251" s="231"/>
      <c r="N251" s="232"/>
      <c r="O251" s="232"/>
      <c r="P251" s="232"/>
      <c r="Q251" s="232"/>
      <c r="R251" s="232"/>
      <c r="S251" s="232"/>
      <c r="T251" s="23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4" t="s">
        <v>135</v>
      </c>
      <c r="AU251" s="234" t="s">
        <v>87</v>
      </c>
      <c r="AV251" s="13" t="s">
        <v>87</v>
      </c>
      <c r="AW251" s="13" t="s">
        <v>38</v>
      </c>
      <c r="AX251" s="13" t="s">
        <v>77</v>
      </c>
      <c r="AY251" s="234" t="s">
        <v>125</v>
      </c>
    </row>
    <row r="252" s="13" customFormat="1">
      <c r="A252" s="13"/>
      <c r="B252" s="224"/>
      <c r="C252" s="225"/>
      <c r="D252" s="219" t="s">
        <v>135</v>
      </c>
      <c r="E252" s="226" t="s">
        <v>21</v>
      </c>
      <c r="F252" s="227" t="s">
        <v>1137</v>
      </c>
      <c r="G252" s="225"/>
      <c r="H252" s="228">
        <v>6.0609999999999999</v>
      </c>
      <c r="I252" s="229"/>
      <c r="J252" s="225"/>
      <c r="K252" s="225"/>
      <c r="L252" s="230"/>
      <c r="M252" s="231"/>
      <c r="N252" s="232"/>
      <c r="O252" s="232"/>
      <c r="P252" s="232"/>
      <c r="Q252" s="232"/>
      <c r="R252" s="232"/>
      <c r="S252" s="232"/>
      <c r="T252" s="23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4" t="s">
        <v>135</v>
      </c>
      <c r="AU252" s="234" t="s">
        <v>87</v>
      </c>
      <c r="AV252" s="13" t="s">
        <v>87</v>
      </c>
      <c r="AW252" s="13" t="s">
        <v>38</v>
      </c>
      <c r="AX252" s="13" t="s">
        <v>77</v>
      </c>
      <c r="AY252" s="234" t="s">
        <v>125</v>
      </c>
    </row>
    <row r="253" s="13" customFormat="1">
      <c r="A253" s="13"/>
      <c r="B253" s="224"/>
      <c r="C253" s="225"/>
      <c r="D253" s="219" t="s">
        <v>135</v>
      </c>
      <c r="E253" s="226" t="s">
        <v>21</v>
      </c>
      <c r="F253" s="227" t="s">
        <v>1138</v>
      </c>
      <c r="G253" s="225"/>
      <c r="H253" s="228">
        <v>11.957000000000001</v>
      </c>
      <c r="I253" s="229"/>
      <c r="J253" s="225"/>
      <c r="K253" s="225"/>
      <c r="L253" s="230"/>
      <c r="M253" s="231"/>
      <c r="N253" s="232"/>
      <c r="O253" s="232"/>
      <c r="P253" s="232"/>
      <c r="Q253" s="232"/>
      <c r="R253" s="232"/>
      <c r="S253" s="232"/>
      <c r="T253" s="23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4" t="s">
        <v>135</v>
      </c>
      <c r="AU253" s="234" t="s">
        <v>87</v>
      </c>
      <c r="AV253" s="13" t="s">
        <v>87</v>
      </c>
      <c r="AW253" s="13" t="s">
        <v>38</v>
      </c>
      <c r="AX253" s="13" t="s">
        <v>77</v>
      </c>
      <c r="AY253" s="234" t="s">
        <v>125</v>
      </c>
    </row>
    <row r="254" s="13" customFormat="1">
      <c r="A254" s="13"/>
      <c r="B254" s="224"/>
      <c r="C254" s="225"/>
      <c r="D254" s="219" t="s">
        <v>135</v>
      </c>
      <c r="E254" s="226" t="s">
        <v>21</v>
      </c>
      <c r="F254" s="227" t="s">
        <v>1139</v>
      </c>
      <c r="G254" s="225"/>
      <c r="H254" s="228">
        <v>15.07</v>
      </c>
      <c r="I254" s="229"/>
      <c r="J254" s="225"/>
      <c r="K254" s="225"/>
      <c r="L254" s="230"/>
      <c r="M254" s="231"/>
      <c r="N254" s="232"/>
      <c r="O254" s="232"/>
      <c r="P254" s="232"/>
      <c r="Q254" s="232"/>
      <c r="R254" s="232"/>
      <c r="S254" s="232"/>
      <c r="T254" s="23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4" t="s">
        <v>135</v>
      </c>
      <c r="AU254" s="234" t="s">
        <v>87</v>
      </c>
      <c r="AV254" s="13" t="s">
        <v>87</v>
      </c>
      <c r="AW254" s="13" t="s">
        <v>38</v>
      </c>
      <c r="AX254" s="13" t="s">
        <v>77</v>
      </c>
      <c r="AY254" s="234" t="s">
        <v>125</v>
      </c>
    </row>
    <row r="255" s="13" customFormat="1">
      <c r="A255" s="13"/>
      <c r="B255" s="224"/>
      <c r="C255" s="225"/>
      <c r="D255" s="219" t="s">
        <v>135</v>
      </c>
      <c r="E255" s="226" t="s">
        <v>21</v>
      </c>
      <c r="F255" s="227" t="s">
        <v>1140</v>
      </c>
      <c r="G255" s="225"/>
      <c r="H255" s="228">
        <v>4.9139999999999997</v>
      </c>
      <c r="I255" s="229"/>
      <c r="J255" s="225"/>
      <c r="K255" s="225"/>
      <c r="L255" s="230"/>
      <c r="M255" s="231"/>
      <c r="N255" s="232"/>
      <c r="O255" s="232"/>
      <c r="P255" s="232"/>
      <c r="Q255" s="232"/>
      <c r="R255" s="232"/>
      <c r="S255" s="232"/>
      <c r="T255" s="23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4" t="s">
        <v>135</v>
      </c>
      <c r="AU255" s="234" t="s">
        <v>87</v>
      </c>
      <c r="AV255" s="13" t="s">
        <v>87</v>
      </c>
      <c r="AW255" s="13" t="s">
        <v>38</v>
      </c>
      <c r="AX255" s="13" t="s">
        <v>77</v>
      </c>
      <c r="AY255" s="234" t="s">
        <v>125</v>
      </c>
    </row>
    <row r="256" s="13" customFormat="1">
      <c r="A256" s="13"/>
      <c r="B256" s="224"/>
      <c r="C256" s="225"/>
      <c r="D256" s="219" t="s">
        <v>135</v>
      </c>
      <c r="E256" s="226" t="s">
        <v>21</v>
      </c>
      <c r="F256" s="227" t="s">
        <v>1141</v>
      </c>
      <c r="G256" s="225"/>
      <c r="H256" s="228">
        <v>11.302</v>
      </c>
      <c r="I256" s="229"/>
      <c r="J256" s="225"/>
      <c r="K256" s="225"/>
      <c r="L256" s="230"/>
      <c r="M256" s="231"/>
      <c r="N256" s="232"/>
      <c r="O256" s="232"/>
      <c r="P256" s="232"/>
      <c r="Q256" s="232"/>
      <c r="R256" s="232"/>
      <c r="S256" s="232"/>
      <c r="T256" s="23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4" t="s">
        <v>135</v>
      </c>
      <c r="AU256" s="234" t="s">
        <v>87</v>
      </c>
      <c r="AV256" s="13" t="s">
        <v>87</v>
      </c>
      <c r="AW256" s="13" t="s">
        <v>38</v>
      </c>
      <c r="AX256" s="13" t="s">
        <v>77</v>
      </c>
      <c r="AY256" s="234" t="s">
        <v>125</v>
      </c>
    </row>
    <row r="257" s="13" customFormat="1">
      <c r="A257" s="13"/>
      <c r="B257" s="224"/>
      <c r="C257" s="225"/>
      <c r="D257" s="219" t="s">
        <v>135</v>
      </c>
      <c r="E257" s="226" t="s">
        <v>21</v>
      </c>
      <c r="F257" s="227" t="s">
        <v>1142</v>
      </c>
      <c r="G257" s="225"/>
      <c r="H257" s="228">
        <v>5.8970000000000002</v>
      </c>
      <c r="I257" s="229"/>
      <c r="J257" s="225"/>
      <c r="K257" s="225"/>
      <c r="L257" s="230"/>
      <c r="M257" s="231"/>
      <c r="N257" s="232"/>
      <c r="O257" s="232"/>
      <c r="P257" s="232"/>
      <c r="Q257" s="232"/>
      <c r="R257" s="232"/>
      <c r="S257" s="232"/>
      <c r="T257" s="23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4" t="s">
        <v>135</v>
      </c>
      <c r="AU257" s="234" t="s">
        <v>87</v>
      </c>
      <c r="AV257" s="13" t="s">
        <v>87</v>
      </c>
      <c r="AW257" s="13" t="s">
        <v>38</v>
      </c>
      <c r="AX257" s="13" t="s">
        <v>77</v>
      </c>
      <c r="AY257" s="234" t="s">
        <v>125</v>
      </c>
    </row>
    <row r="258" s="14" customFormat="1">
      <c r="A258" s="14"/>
      <c r="B258" s="249"/>
      <c r="C258" s="250"/>
      <c r="D258" s="219" t="s">
        <v>135</v>
      </c>
      <c r="E258" s="251" t="s">
        <v>21</v>
      </c>
      <c r="F258" s="252" t="s">
        <v>192</v>
      </c>
      <c r="G258" s="250"/>
      <c r="H258" s="253">
        <v>65.847999999999999</v>
      </c>
      <c r="I258" s="254"/>
      <c r="J258" s="250"/>
      <c r="K258" s="250"/>
      <c r="L258" s="255"/>
      <c r="M258" s="256"/>
      <c r="N258" s="257"/>
      <c r="O258" s="257"/>
      <c r="P258" s="257"/>
      <c r="Q258" s="257"/>
      <c r="R258" s="257"/>
      <c r="S258" s="257"/>
      <c r="T258" s="258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9" t="s">
        <v>135</v>
      </c>
      <c r="AU258" s="259" t="s">
        <v>87</v>
      </c>
      <c r="AV258" s="14" t="s">
        <v>124</v>
      </c>
      <c r="AW258" s="14" t="s">
        <v>38</v>
      </c>
      <c r="AX258" s="14" t="s">
        <v>77</v>
      </c>
      <c r="AY258" s="259" t="s">
        <v>125</v>
      </c>
    </row>
    <row r="259" s="13" customFormat="1">
      <c r="A259" s="13"/>
      <c r="B259" s="224"/>
      <c r="C259" s="225"/>
      <c r="D259" s="219" t="s">
        <v>135</v>
      </c>
      <c r="E259" s="226" t="s">
        <v>21</v>
      </c>
      <c r="F259" s="227" t="s">
        <v>1143</v>
      </c>
      <c r="G259" s="225"/>
      <c r="H259" s="228">
        <v>21.294</v>
      </c>
      <c r="I259" s="229"/>
      <c r="J259" s="225"/>
      <c r="K259" s="225"/>
      <c r="L259" s="230"/>
      <c r="M259" s="231"/>
      <c r="N259" s="232"/>
      <c r="O259" s="232"/>
      <c r="P259" s="232"/>
      <c r="Q259" s="232"/>
      <c r="R259" s="232"/>
      <c r="S259" s="232"/>
      <c r="T259" s="23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4" t="s">
        <v>135</v>
      </c>
      <c r="AU259" s="234" t="s">
        <v>87</v>
      </c>
      <c r="AV259" s="13" t="s">
        <v>87</v>
      </c>
      <c r="AW259" s="13" t="s">
        <v>38</v>
      </c>
      <c r="AX259" s="13" t="s">
        <v>77</v>
      </c>
      <c r="AY259" s="234" t="s">
        <v>125</v>
      </c>
    </row>
    <row r="260" s="13" customFormat="1">
      <c r="A260" s="13"/>
      <c r="B260" s="224"/>
      <c r="C260" s="225"/>
      <c r="D260" s="219" t="s">
        <v>135</v>
      </c>
      <c r="E260" s="226" t="s">
        <v>21</v>
      </c>
      <c r="F260" s="227" t="s">
        <v>1144</v>
      </c>
      <c r="G260" s="225"/>
      <c r="H260" s="228">
        <v>6.8799999999999999</v>
      </c>
      <c r="I260" s="229"/>
      <c r="J260" s="225"/>
      <c r="K260" s="225"/>
      <c r="L260" s="230"/>
      <c r="M260" s="231"/>
      <c r="N260" s="232"/>
      <c r="O260" s="232"/>
      <c r="P260" s="232"/>
      <c r="Q260" s="232"/>
      <c r="R260" s="232"/>
      <c r="S260" s="232"/>
      <c r="T260" s="23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4" t="s">
        <v>135</v>
      </c>
      <c r="AU260" s="234" t="s">
        <v>87</v>
      </c>
      <c r="AV260" s="13" t="s">
        <v>87</v>
      </c>
      <c r="AW260" s="13" t="s">
        <v>38</v>
      </c>
      <c r="AX260" s="13" t="s">
        <v>77</v>
      </c>
      <c r="AY260" s="234" t="s">
        <v>125</v>
      </c>
    </row>
    <row r="261" s="13" customFormat="1">
      <c r="A261" s="13"/>
      <c r="B261" s="224"/>
      <c r="C261" s="225"/>
      <c r="D261" s="219" t="s">
        <v>135</v>
      </c>
      <c r="E261" s="226" t="s">
        <v>21</v>
      </c>
      <c r="F261" s="227" t="s">
        <v>1145</v>
      </c>
      <c r="G261" s="225"/>
      <c r="H261" s="228">
        <v>6.8799999999999999</v>
      </c>
      <c r="I261" s="229"/>
      <c r="J261" s="225"/>
      <c r="K261" s="225"/>
      <c r="L261" s="230"/>
      <c r="M261" s="231"/>
      <c r="N261" s="232"/>
      <c r="O261" s="232"/>
      <c r="P261" s="232"/>
      <c r="Q261" s="232"/>
      <c r="R261" s="232"/>
      <c r="S261" s="232"/>
      <c r="T261" s="23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4" t="s">
        <v>135</v>
      </c>
      <c r="AU261" s="234" t="s">
        <v>87</v>
      </c>
      <c r="AV261" s="13" t="s">
        <v>87</v>
      </c>
      <c r="AW261" s="13" t="s">
        <v>38</v>
      </c>
      <c r="AX261" s="13" t="s">
        <v>77</v>
      </c>
      <c r="AY261" s="234" t="s">
        <v>125</v>
      </c>
    </row>
    <row r="262" s="13" customFormat="1">
      <c r="A262" s="13"/>
      <c r="B262" s="224"/>
      <c r="C262" s="225"/>
      <c r="D262" s="219" t="s">
        <v>135</v>
      </c>
      <c r="E262" s="226" t="s">
        <v>21</v>
      </c>
      <c r="F262" s="227" t="s">
        <v>1146</v>
      </c>
      <c r="G262" s="225"/>
      <c r="H262" s="228">
        <v>3.6040000000000001</v>
      </c>
      <c r="I262" s="229"/>
      <c r="J262" s="225"/>
      <c r="K262" s="225"/>
      <c r="L262" s="230"/>
      <c r="M262" s="231"/>
      <c r="N262" s="232"/>
      <c r="O262" s="232"/>
      <c r="P262" s="232"/>
      <c r="Q262" s="232"/>
      <c r="R262" s="232"/>
      <c r="S262" s="232"/>
      <c r="T262" s="23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4" t="s">
        <v>135</v>
      </c>
      <c r="AU262" s="234" t="s">
        <v>87</v>
      </c>
      <c r="AV262" s="13" t="s">
        <v>87</v>
      </c>
      <c r="AW262" s="13" t="s">
        <v>38</v>
      </c>
      <c r="AX262" s="13" t="s">
        <v>77</v>
      </c>
      <c r="AY262" s="234" t="s">
        <v>125</v>
      </c>
    </row>
    <row r="263" s="13" customFormat="1">
      <c r="A263" s="13"/>
      <c r="B263" s="224"/>
      <c r="C263" s="225"/>
      <c r="D263" s="219" t="s">
        <v>135</v>
      </c>
      <c r="E263" s="226" t="s">
        <v>21</v>
      </c>
      <c r="F263" s="227" t="s">
        <v>1147</v>
      </c>
      <c r="G263" s="225"/>
      <c r="H263" s="228">
        <v>12.94</v>
      </c>
      <c r="I263" s="229"/>
      <c r="J263" s="225"/>
      <c r="K263" s="225"/>
      <c r="L263" s="230"/>
      <c r="M263" s="231"/>
      <c r="N263" s="232"/>
      <c r="O263" s="232"/>
      <c r="P263" s="232"/>
      <c r="Q263" s="232"/>
      <c r="R263" s="232"/>
      <c r="S263" s="232"/>
      <c r="T263" s="23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4" t="s">
        <v>135</v>
      </c>
      <c r="AU263" s="234" t="s">
        <v>87</v>
      </c>
      <c r="AV263" s="13" t="s">
        <v>87</v>
      </c>
      <c r="AW263" s="13" t="s">
        <v>38</v>
      </c>
      <c r="AX263" s="13" t="s">
        <v>77</v>
      </c>
      <c r="AY263" s="234" t="s">
        <v>125</v>
      </c>
    </row>
    <row r="264" s="13" customFormat="1">
      <c r="A264" s="13"/>
      <c r="B264" s="224"/>
      <c r="C264" s="225"/>
      <c r="D264" s="219" t="s">
        <v>135</v>
      </c>
      <c r="E264" s="226" t="s">
        <v>21</v>
      </c>
      <c r="F264" s="227" t="s">
        <v>1148</v>
      </c>
      <c r="G264" s="225"/>
      <c r="H264" s="228">
        <v>6.0609999999999999</v>
      </c>
      <c r="I264" s="229"/>
      <c r="J264" s="225"/>
      <c r="K264" s="225"/>
      <c r="L264" s="230"/>
      <c r="M264" s="231"/>
      <c r="N264" s="232"/>
      <c r="O264" s="232"/>
      <c r="P264" s="232"/>
      <c r="Q264" s="232"/>
      <c r="R264" s="232"/>
      <c r="S264" s="232"/>
      <c r="T264" s="23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4" t="s">
        <v>135</v>
      </c>
      <c r="AU264" s="234" t="s">
        <v>87</v>
      </c>
      <c r="AV264" s="13" t="s">
        <v>87</v>
      </c>
      <c r="AW264" s="13" t="s">
        <v>38</v>
      </c>
      <c r="AX264" s="13" t="s">
        <v>77</v>
      </c>
      <c r="AY264" s="234" t="s">
        <v>125</v>
      </c>
    </row>
    <row r="265" s="15" customFormat="1">
      <c r="A265" s="15"/>
      <c r="B265" s="260"/>
      <c r="C265" s="261"/>
      <c r="D265" s="219" t="s">
        <v>135</v>
      </c>
      <c r="E265" s="262" t="s">
        <v>21</v>
      </c>
      <c r="F265" s="263" t="s">
        <v>197</v>
      </c>
      <c r="G265" s="261"/>
      <c r="H265" s="264">
        <v>123.50700000000001</v>
      </c>
      <c r="I265" s="265"/>
      <c r="J265" s="261"/>
      <c r="K265" s="261"/>
      <c r="L265" s="266"/>
      <c r="M265" s="267"/>
      <c r="N265" s="268"/>
      <c r="O265" s="268"/>
      <c r="P265" s="268"/>
      <c r="Q265" s="268"/>
      <c r="R265" s="268"/>
      <c r="S265" s="268"/>
      <c r="T265" s="269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T265" s="270" t="s">
        <v>135</v>
      </c>
      <c r="AU265" s="270" t="s">
        <v>87</v>
      </c>
      <c r="AV265" s="15" t="s">
        <v>165</v>
      </c>
      <c r="AW265" s="15" t="s">
        <v>38</v>
      </c>
      <c r="AX265" s="15" t="s">
        <v>85</v>
      </c>
      <c r="AY265" s="270" t="s">
        <v>125</v>
      </c>
    </row>
    <row r="266" s="2" customFormat="1" ht="24.15" customHeight="1">
      <c r="A266" s="39"/>
      <c r="B266" s="40"/>
      <c r="C266" s="238" t="s">
        <v>301</v>
      </c>
      <c r="D266" s="238" t="s">
        <v>160</v>
      </c>
      <c r="E266" s="239" t="s">
        <v>277</v>
      </c>
      <c r="F266" s="240" t="s">
        <v>278</v>
      </c>
      <c r="G266" s="241" t="s">
        <v>163</v>
      </c>
      <c r="H266" s="242">
        <v>91.5</v>
      </c>
      <c r="I266" s="243"/>
      <c r="J266" s="244">
        <f>ROUND(I266*H266,2)</f>
        <v>0</v>
      </c>
      <c r="K266" s="240" t="s">
        <v>164</v>
      </c>
      <c r="L266" s="45"/>
      <c r="M266" s="245" t="s">
        <v>21</v>
      </c>
      <c r="N266" s="246" t="s">
        <v>48</v>
      </c>
      <c r="O266" s="85"/>
      <c r="P266" s="215">
        <f>O266*H266</f>
        <v>0</v>
      </c>
      <c r="Q266" s="215">
        <v>0</v>
      </c>
      <c r="R266" s="215">
        <f>Q266*H266</f>
        <v>0</v>
      </c>
      <c r="S266" s="215">
        <v>0</v>
      </c>
      <c r="T266" s="216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17" t="s">
        <v>165</v>
      </c>
      <c r="AT266" s="217" t="s">
        <v>160</v>
      </c>
      <c r="AU266" s="217" t="s">
        <v>87</v>
      </c>
      <c r="AY266" s="18" t="s">
        <v>125</v>
      </c>
      <c r="BE266" s="218">
        <f>IF(N266="základní",J266,0)</f>
        <v>0</v>
      </c>
      <c r="BF266" s="218">
        <f>IF(N266="snížená",J266,0)</f>
        <v>0</v>
      </c>
      <c r="BG266" s="218">
        <f>IF(N266="zákl. přenesená",J266,0)</f>
        <v>0</v>
      </c>
      <c r="BH266" s="218">
        <f>IF(N266="sníž. přenesená",J266,0)</f>
        <v>0</v>
      </c>
      <c r="BI266" s="218">
        <f>IF(N266="nulová",J266,0)</f>
        <v>0</v>
      </c>
      <c r="BJ266" s="18" t="s">
        <v>85</v>
      </c>
      <c r="BK266" s="218">
        <f>ROUND(I266*H266,2)</f>
        <v>0</v>
      </c>
      <c r="BL266" s="18" t="s">
        <v>165</v>
      </c>
      <c r="BM266" s="217" t="s">
        <v>1149</v>
      </c>
    </row>
    <row r="267" s="2" customFormat="1">
      <c r="A267" s="39"/>
      <c r="B267" s="40"/>
      <c r="C267" s="41"/>
      <c r="D267" s="247" t="s">
        <v>167</v>
      </c>
      <c r="E267" s="41"/>
      <c r="F267" s="248" t="s">
        <v>280</v>
      </c>
      <c r="G267" s="41"/>
      <c r="H267" s="41"/>
      <c r="I267" s="221"/>
      <c r="J267" s="41"/>
      <c r="K267" s="41"/>
      <c r="L267" s="45"/>
      <c r="M267" s="222"/>
      <c r="N267" s="223"/>
      <c r="O267" s="85"/>
      <c r="P267" s="85"/>
      <c r="Q267" s="85"/>
      <c r="R267" s="85"/>
      <c r="S267" s="85"/>
      <c r="T267" s="86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T267" s="18" t="s">
        <v>167</v>
      </c>
      <c r="AU267" s="18" t="s">
        <v>87</v>
      </c>
    </row>
    <row r="268" s="13" customFormat="1">
      <c r="A268" s="13"/>
      <c r="B268" s="224"/>
      <c r="C268" s="225"/>
      <c r="D268" s="219" t="s">
        <v>135</v>
      </c>
      <c r="E268" s="226" t="s">
        <v>21</v>
      </c>
      <c r="F268" s="227" t="s">
        <v>1150</v>
      </c>
      <c r="G268" s="225"/>
      <c r="H268" s="228">
        <v>91.5</v>
      </c>
      <c r="I268" s="229"/>
      <c r="J268" s="225"/>
      <c r="K268" s="225"/>
      <c r="L268" s="230"/>
      <c r="M268" s="231"/>
      <c r="N268" s="232"/>
      <c r="O268" s="232"/>
      <c r="P268" s="232"/>
      <c r="Q268" s="232"/>
      <c r="R268" s="232"/>
      <c r="S268" s="232"/>
      <c r="T268" s="23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4" t="s">
        <v>135</v>
      </c>
      <c r="AU268" s="234" t="s">
        <v>87</v>
      </c>
      <c r="AV268" s="13" t="s">
        <v>87</v>
      </c>
      <c r="AW268" s="13" t="s">
        <v>38</v>
      </c>
      <c r="AX268" s="13" t="s">
        <v>85</v>
      </c>
      <c r="AY268" s="234" t="s">
        <v>125</v>
      </c>
    </row>
    <row r="269" s="2" customFormat="1" ht="24.15" customHeight="1">
      <c r="A269" s="39"/>
      <c r="B269" s="40"/>
      <c r="C269" s="238" t="s">
        <v>7</v>
      </c>
      <c r="D269" s="238" t="s">
        <v>160</v>
      </c>
      <c r="E269" s="239" t="s">
        <v>283</v>
      </c>
      <c r="F269" s="240" t="s">
        <v>284</v>
      </c>
      <c r="G269" s="241" t="s">
        <v>163</v>
      </c>
      <c r="H269" s="242">
        <v>91.5</v>
      </c>
      <c r="I269" s="243"/>
      <c r="J269" s="244">
        <f>ROUND(I269*H269,2)</f>
        <v>0</v>
      </c>
      <c r="K269" s="240" t="s">
        <v>164</v>
      </c>
      <c r="L269" s="45"/>
      <c r="M269" s="245" t="s">
        <v>21</v>
      </c>
      <c r="N269" s="246" t="s">
        <v>48</v>
      </c>
      <c r="O269" s="85"/>
      <c r="P269" s="215">
        <f>O269*H269</f>
        <v>0</v>
      </c>
      <c r="Q269" s="215">
        <v>0</v>
      </c>
      <c r="R269" s="215">
        <f>Q269*H269</f>
        <v>0</v>
      </c>
      <c r="S269" s="215">
        <v>0</v>
      </c>
      <c r="T269" s="216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17" t="s">
        <v>165</v>
      </c>
      <c r="AT269" s="217" t="s">
        <v>160</v>
      </c>
      <c r="AU269" s="217" t="s">
        <v>87</v>
      </c>
      <c r="AY269" s="18" t="s">
        <v>125</v>
      </c>
      <c r="BE269" s="218">
        <f>IF(N269="základní",J269,0)</f>
        <v>0</v>
      </c>
      <c r="BF269" s="218">
        <f>IF(N269="snížená",J269,0)</f>
        <v>0</v>
      </c>
      <c r="BG269" s="218">
        <f>IF(N269="zákl. přenesená",J269,0)</f>
        <v>0</v>
      </c>
      <c r="BH269" s="218">
        <f>IF(N269="sníž. přenesená",J269,0)</f>
        <v>0</v>
      </c>
      <c r="BI269" s="218">
        <f>IF(N269="nulová",J269,0)</f>
        <v>0</v>
      </c>
      <c r="BJ269" s="18" t="s">
        <v>85</v>
      </c>
      <c r="BK269" s="218">
        <f>ROUND(I269*H269,2)</f>
        <v>0</v>
      </c>
      <c r="BL269" s="18" t="s">
        <v>165</v>
      </c>
      <c r="BM269" s="217" t="s">
        <v>1151</v>
      </c>
    </row>
    <row r="270" s="2" customFormat="1">
      <c r="A270" s="39"/>
      <c r="B270" s="40"/>
      <c r="C270" s="41"/>
      <c r="D270" s="247" t="s">
        <v>167</v>
      </c>
      <c r="E270" s="41"/>
      <c r="F270" s="248" t="s">
        <v>286</v>
      </c>
      <c r="G270" s="41"/>
      <c r="H270" s="41"/>
      <c r="I270" s="221"/>
      <c r="J270" s="41"/>
      <c r="K270" s="41"/>
      <c r="L270" s="45"/>
      <c r="M270" s="222"/>
      <c r="N270" s="223"/>
      <c r="O270" s="85"/>
      <c r="P270" s="85"/>
      <c r="Q270" s="85"/>
      <c r="R270" s="85"/>
      <c r="S270" s="85"/>
      <c r="T270" s="86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T270" s="18" t="s">
        <v>167</v>
      </c>
      <c r="AU270" s="18" t="s">
        <v>87</v>
      </c>
    </row>
    <row r="271" s="13" customFormat="1">
      <c r="A271" s="13"/>
      <c r="B271" s="224"/>
      <c r="C271" s="225"/>
      <c r="D271" s="219" t="s">
        <v>135</v>
      </c>
      <c r="E271" s="226" t="s">
        <v>21</v>
      </c>
      <c r="F271" s="227" t="s">
        <v>1150</v>
      </c>
      <c r="G271" s="225"/>
      <c r="H271" s="228">
        <v>91.5</v>
      </c>
      <c r="I271" s="229"/>
      <c r="J271" s="225"/>
      <c r="K271" s="225"/>
      <c r="L271" s="230"/>
      <c r="M271" s="231"/>
      <c r="N271" s="232"/>
      <c r="O271" s="232"/>
      <c r="P271" s="232"/>
      <c r="Q271" s="232"/>
      <c r="R271" s="232"/>
      <c r="S271" s="232"/>
      <c r="T271" s="23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4" t="s">
        <v>135</v>
      </c>
      <c r="AU271" s="234" t="s">
        <v>87</v>
      </c>
      <c r="AV271" s="13" t="s">
        <v>87</v>
      </c>
      <c r="AW271" s="13" t="s">
        <v>38</v>
      </c>
      <c r="AX271" s="13" t="s">
        <v>85</v>
      </c>
      <c r="AY271" s="234" t="s">
        <v>125</v>
      </c>
    </row>
    <row r="272" s="2" customFormat="1" ht="16.5" customHeight="1">
      <c r="A272" s="39"/>
      <c r="B272" s="40"/>
      <c r="C272" s="205" t="s">
        <v>313</v>
      </c>
      <c r="D272" s="205" t="s">
        <v>122</v>
      </c>
      <c r="E272" s="206" t="s">
        <v>288</v>
      </c>
      <c r="F272" s="207" t="s">
        <v>289</v>
      </c>
      <c r="G272" s="208" t="s">
        <v>290</v>
      </c>
      <c r="H272" s="209">
        <v>1.8300000000000001</v>
      </c>
      <c r="I272" s="210"/>
      <c r="J272" s="211">
        <f>ROUND(I272*H272,2)</f>
        <v>0</v>
      </c>
      <c r="K272" s="207" t="s">
        <v>164</v>
      </c>
      <c r="L272" s="212"/>
      <c r="M272" s="213" t="s">
        <v>21</v>
      </c>
      <c r="N272" s="214" t="s">
        <v>48</v>
      </c>
      <c r="O272" s="85"/>
      <c r="P272" s="215">
        <f>O272*H272</f>
        <v>0</v>
      </c>
      <c r="Q272" s="215">
        <v>0.001</v>
      </c>
      <c r="R272" s="215">
        <f>Q272*H272</f>
        <v>0.00183</v>
      </c>
      <c r="S272" s="215">
        <v>0</v>
      </c>
      <c r="T272" s="216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17" t="s">
        <v>210</v>
      </c>
      <c r="AT272" s="217" t="s">
        <v>122</v>
      </c>
      <c r="AU272" s="217" t="s">
        <v>87</v>
      </c>
      <c r="AY272" s="18" t="s">
        <v>125</v>
      </c>
      <c r="BE272" s="218">
        <f>IF(N272="základní",J272,0)</f>
        <v>0</v>
      </c>
      <c r="BF272" s="218">
        <f>IF(N272="snížená",J272,0)</f>
        <v>0</v>
      </c>
      <c r="BG272" s="218">
        <f>IF(N272="zákl. přenesená",J272,0)</f>
        <v>0</v>
      </c>
      <c r="BH272" s="218">
        <f>IF(N272="sníž. přenesená",J272,0)</f>
        <v>0</v>
      </c>
      <c r="BI272" s="218">
        <f>IF(N272="nulová",J272,0)</f>
        <v>0</v>
      </c>
      <c r="BJ272" s="18" t="s">
        <v>85</v>
      </c>
      <c r="BK272" s="218">
        <f>ROUND(I272*H272,2)</f>
        <v>0</v>
      </c>
      <c r="BL272" s="18" t="s">
        <v>165</v>
      </c>
      <c r="BM272" s="217" t="s">
        <v>1152</v>
      </c>
    </row>
    <row r="273" s="13" customFormat="1">
      <c r="A273" s="13"/>
      <c r="B273" s="224"/>
      <c r="C273" s="225"/>
      <c r="D273" s="219" t="s">
        <v>135</v>
      </c>
      <c r="E273" s="225"/>
      <c r="F273" s="227" t="s">
        <v>1153</v>
      </c>
      <c r="G273" s="225"/>
      <c r="H273" s="228">
        <v>1.8300000000000001</v>
      </c>
      <c r="I273" s="229"/>
      <c r="J273" s="225"/>
      <c r="K273" s="225"/>
      <c r="L273" s="230"/>
      <c r="M273" s="231"/>
      <c r="N273" s="232"/>
      <c r="O273" s="232"/>
      <c r="P273" s="232"/>
      <c r="Q273" s="232"/>
      <c r="R273" s="232"/>
      <c r="S273" s="232"/>
      <c r="T273" s="23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4" t="s">
        <v>135</v>
      </c>
      <c r="AU273" s="234" t="s">
        <v>87</v>
      </c>
      <c r="AV273" s="13" t="s">
        <v>87</v>
      </c>
      <c r="AW273" s="13" t="s">
        <v>4</v>
      </c>
      <c r="AX273" s="13" t="s">
        <v>85</v>
      </c>
      <c r="AY273" s="234" t="s">
        <v>125</v>
      </c>
    </row>
    <row r="274" s="2" customFormat="1" ht="21.75" customHeight="1">
      <c r="A274" s="39"/>
      <c r="B274" s="40"/>
      <c r="C274" s="238" t="s">
        <v>319</v>
      </c>
      <c r="D274" s="238" t="s">
        <v>160</v>
      </c>
      <c r="E274" s="239" t="s">
        <v>294</v>
      </c>
      <c r="F274" s="240" t="s">
        <v>295</v>
      </c>
      <c r="G274" s="241" t="s">
        <v>163</v>
      </c>
      <c r="H274" s="242">
        <v>35.200000000000003</v>
      </c>
      <c r="I274" s="243"/>
      <c r="J274" s="244">
        <f>ROUND(I274*H274,2)</f>
        <v>0</v>
      </c>
      <c r="K274" s="240" t="s">
        <v>164</v>
      </c>
      <c r="L274" s="45"/>
      <c r="M274" s="245" t="s">
        <v>21</v>
      </c>
      <c r="N274" s="246" t="s">
        <v>48</v>
      </c>
      <c r="O274" s="85"/>
      <c r="P274" s="215">
        <f>O274*H274</f>
        <v>0</v>
      </c>
      <c r="Q274" s="215">
        <v>0</v>
      </c>
      <c r="R274" s="215">
        <f>Q274*H274</f>
        <v>0</v>
      </c>
      <c r="S274" s="215">
        <v>0</v>
      </c>
      <c r="T274" s="216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17" t="s">
        <v>165</v>
      </c>
      <c r="AT274" s="217" t="s">
        <v>160</v>
      </c>
      <c r="AU274" s="217" t="s">
        <v>87</v>
      </c>
      <c r="AY274" s="18" t="s">
        <v>125</v>
      </c>
      <c r="BE274" s="218">
        <f>IF(N274="základní",J274,0)</f>
        <v>0</v>
      </c>
      <c r="BF274" s="218">
        <f>IF(N274="snížená",J274,0)</f>
        <v>0</v>
      </c>
      <c r="BG274" s="218">
        <f>IF(N274="zákl. přenesená",J274,0)</f>
        <v>0</v>
      </c>
      <c r="BH274" s="218">
        <f>IF(N274="sníž. přenesená",J274,0)</f>
        <v>0</v>
      </c>
      <c r="BI274" s="218">
        <f>IF(N274="nulová",J274,0)</f>
        <v>0</v>
      </c>
      <c r="BJ274" s="18" t="s">
        <v>85</v>
      </c>
      <c r="BK274" s="218">
        <f>ROUND(I274*H274,2)</f>
        <v>0</v>
      </c>
      <c r="BL274" s="18" t="s">
        <v>165</v>
      </c>
      <c r="BM274" s="217" t="s">
        <v>1154</v>
      </c>
    </row>
    <row r="275" s="2" customFormat="1">
      <c r="A275" s="39"/>
      <c r="B275" s="40"/>
      <c r="C275" s="41"/>
      <c r="D275" s="247" t="s">
        <v>167</v>
      </c>
      <c r="E275" s="41"/>
      <c r="F275" s="248" t="s">
        <v>297</v>
      </c>
      <c r="G275" s="41"/>
      <c r="H275" s="41"/>
      <c r="I275" s="221"/>
      <c r="J275" s="41"/>
      <c r="K275" s="41"/>
      <c r="L275" s="45"/>
      <c r="M275" s="222"/>
      <c r="N275" s="223"/>
      <c r="O275" s="85"/>
      <c r="P275" s="85"/>
      <c r="Q275" s="85"/>
      <c r="R275" s="85"/>
      <c r="S275" s="85"/>
      <c r="T275" s="86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T275" s="18" t="s">
        <v>167</v>
      </c>
      <c r="AU275" s="18" t="s">
        <v>87</v>
      </c>
    </row>
    <row r="276" s="2" customFormat="1">
      <c r="A276" s="39"/>
      <c r="B276" s="40"/>
      <c r="C276" s="41"/>
      <c r="D276" s="219" t="s">
        <v>133</v>
      </c>
      <c r="E276" s="41"/>
      <c r="F276" s="220" t="s">
        <v>858</v>
      </c>
      <c r="G276" s="41"/>
      <c r="H276" s="41"/>
      <c r="I276" s="221"/>
      <c r="J276" s="41"/>
      <c r="K276" s="41"/>
      <c r="L276" s="45"/>
      <c r="M276" s="222"/>
      <c r="N276" s="223"/>
      <c r="O276" s="85"/>
      <c r="P276" s="85"/>
      <c r="Q276" s="85"/>
      <c r="R276" s="85"/>
      <c r="S276" s="85"/>
      <c r="T276" s="86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T276" s="18" t="s">
        <v>133</v>
      </c>
      <c r="AU276" s="18" t="s">
        <v>87</v>
      </c>
    </row>
    <row r="277" s="13" customFormat="1">
      <c r="A277" s="13"/>
      <c r="B277" s="224"/>
      <c r="C277" s="225"/>
      <c r="D277" s="219" t="s">
        <v>135</v>
      </c>
      <c r="E277" s="226" t="s">
        <v>21</v>
      </c>
      <c r="F277" s="227" t="s">
        <v>1155</v>
      </c>
      <c r="G277" s="225"/>
      <c r="H277" s="228">
        <v>13</v>
      </c>
      <c r="I277" s="229"/>
      <c r="J277" s="225"/>
      <c r="K277" s="225"/>
      <c r="L277" s="230"/>
      <c r="M277" s="231"/>
      <c r="N277" s="232"/>
      <c r="O277" s="232"/>
      <c r="P277" s="232"/>
      <c r="Q277" s="232"/>
      <c r="R277" s="232"/>
      <c r="S277" s="232"/>
      <c r="T277" s="23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4" t="s">
        <v>135</v>
      </c>
      <c r="AU277" s="234" t="s">
        <v>87</v>
      </c>
      <c r="AV277" s="13" t="s">
        <v>87</v>
      </c>
      <c r="AW277" s="13" t="s">
        <v>38</v>
      </c>
      <c r="AX277" s="13" t="s">
        <v>77</v>
      </c>
      <c r="AY277" s="234" t="s">
        <v>125</v>
      </c>
    </row>
    <row r="278" s="13" customFormat="1">
      <c r="A278" s="13"/>
      <c r="B278" s="224"/>
      <c r="C278" s="225"/>
      <c r="D278" s="219" t="s">
        <v>135</v>
      </c>
      <c r="E278" s="226" t="s">
        <v>21</v>
      </c>
      <c r="F278" s="227" t="s">
        <v>1156</v>
      </c>
      <c r="G278" s="225"/>
      <c r="H278" s="228">
        <v>4.2000000000000002</v>
      </c>
      <c r="I278" s="229"/>
      <c r="J278" s="225"/>
      <c r="K278" s="225"/>
      <c r="L278" s="230"/>
      <c r="M278" s="231"/>
      <c r="N278" s="232"/>
      <c r="O278" s="232"/>
      <c r="P278" s="232"/>
      <c r="Q278" s="232"/>
      <c r="R278" s="232"/>
      <c r="S278" s="232"/>
      <c r="T278" s="23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4" t="s">
        <v>135</v>
      </c>
      <c r="AU278" s="234" t="s">
        <v>87</v>
      </c>
      <c r="AV278" s="13" t="s">
        <v>87</v>
      </c>
      <c r="AW278" s="13" t="s">
        <v>38</v>
      </c>
      <c r="AX278" s="13" t="s">
        <v>77</v>
      </c>
      <c r="AY278" s="234" t="s">
        <v>125</v>
      </c>
    </row>
    <row r="279" s="13" customFormat="1">
      <c r="A279" s="13"/>
      <c r="B279" s="224"/>
      <c r="C279" s="225"/>
      <c r="D279" s="219" t="s">
        <v>135</v>
      </c>
      <c r="E279" s="226" t="s">
        <v>21</v>
      </c>
      <c r="F279" s="227" t="s">
        <v>1157</v>
      </c>
      <c r="G279" s="225"/>
      <c r="H279" s="228">
        <v>4.2000000000000002</v>
      </c>
      <c r="I279" s="229"/>
      <c r="J279" s="225"/>
      <c r="K279" s="225"/>
      <c r="L279" s="230"/>
      <c r="M279" s="231"/>
      <c r="N279" s="232"/>
      <c r="O279" s="232"/>
      <c r="P279" s="232"/>
      <c r="Q279" s="232"/>
      <c r="R279" s="232"/>
      <c r="S279" s="232"/>
      <c r="T279" s="23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4" t="s">
        <v>135</v>
      </c>
      <c r="AU279" s="234" t="s">
        <v>87</v>
      </c>
      <c r="AV279" s="13" t="s">
        <v>87</v>
      </c>
      <c r="AW279" s="13" t="s">
        <v>38</v>
      </c>
      <c r="AX279" s="13" t="s">
        <v>77</v>
      </c>
      <c r="AY279" s="234" t="s">
        <v>125</v>
      </c>
    </row>
    <row r="280" s="13" customFormat="1">
      <c r="A280" s="13"/>
      <c r="B280" s="224"/>
      <c r="C280" s="225"/>
      <c r="D280" s="219" t="s">
        <v>135</v>
      </c>
      <c r="E280" s="226" t="s">
        <v>21</v>
      </c>
      <c r="F280" s="227" t="s">
        <v>1158</v>
      </c>
      <c r="G280" s="225"/>
      <c r="H280" s="228">
        <v>2.2000000000000002</v>
      </c>
      <c r="I280" s="229"/>
      <c r="J280" s="225"/>
      <c r="K280" s="225"/>
      <c r="L280" s="230"/>
      <c r="M280" s="231"/>
      <c r="N280" s="232"/>
      <c r="O280" s="232"/>
      <c r="P280" s="232"/>
      <c r="Q280" s="232"/>
      <c r="R280" s="232"/>
      <c r="S280" s="232"/>
      <c r="T280" s="23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4" t="s">
        <v>135</v>
      </c>
      <c r="AU280" s="234" t="s">
        <v>87</v>
      </c>
      <c r="AV280" s="13" t="s">
        <v>87</v>
      </c>
      <c r="AW280" s="13" t="s">
        <v>38</v>
      </c>
      <c r="AX280" s="13" t="s">
        <v>77</v>
      </c>
      <c r="AY280" s="234" t="s">
        <v>125</v>
      </c>
    </row>
    <row r="281" s="13" customFormat="1">
      <c r="A281" s="13"/>
      <c r="B281" s="224"/>
      <c r="C281" s="225"/>
      <c r="D281" s="219" t="s">
        <v>135</v>
      </c>
      <c r="E281" s="226" t="s">
        <v>21</v>
      </c>
      <c r="F281" s="227" t="s">
        <v>1159</v>
      </c>
      <c r="G281" s="225"/>
      <c r="H281" s="228">
        <v>7.9000000000000004</v>
      </c>
      <c r="I281" s="229"/>
      <c r="J281" s="225"/>
      <c r="K281" s="225"/>
      <c r="L281" s="230"/>
      <c r="M281" s="231"/>
      <c r="N281" s="232"/>
      <c r="O281" s="232"/>
      <c r="P281" s="232"/>
      <c r="Q281" s="232"/>
      <c r="R281" s="232"/>
      <c r="S281" s="232"/>
      <c r="T281" s="23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4" t="s">
        <v>135</v>
      </c>
      <c r="AU281" s="234" t="s">
        <v>87</v>
      </c>
      <c r="AV281" s="13" t="s">
        <v>87</v>
      </c>
      <c r="AW281" s="13" t="s">
        <v>38</v>
      </c>
      <c r="AX281" s="13" t="s">
        <v>77</v>
      </c>
      <c r="AY281" s="234" t="s">
        <v>125</v>
      </c>
    </row>
    <row r="282" s="13" customFormat="1">
      <c r="A282" s="13"/>
      <c r="B282" s="224"/>
      <c r="C282" s="225"/>
      <c r="D282" s="219" t="s">
        <v>135</v>
      </c>
      <c r="E282" s="226" t="s">
        <v>21</v>
      </c>
      <c r="F282" s="227" t="s">
        <v>1160</v>
      </c>
      <c r="G282" s="225"/>
      <c r="H282" s="228">
        <v>3.7000000000000002</v>
      </c>
      <c r="I282" s="229"/>
      <c r="J282" s="225"/>
      <c r="K282" s="225"/>
      <c r="L282" s="230"/>
      <c r="M282" s="231"/>
      <c r="N282" s="232"/>
      <c r="O282" s="232"/>
      <c r="P282" s="232"/>
      <c r="Q282" s="232"/>
      <c r="R282" s="232"/>
      <c r="S282" s="232"/>
      <c r="T282" s="23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4" t="s">
        <v>135</v>
      </c>
      <c r="AU282" s="234" t="s">
        <v>87</v>
      </c>
      <c r="AV282" s="13" t="s">
        <v>87</v>
      </c>
      <c r="AW282" s="13" t="s">
        <v>38</v>
      </c>
      <c r="AX282" s="13" t="s">
        <v>77</v>
      </c>
      <c r="AY282" s="234" t="s">
        <v>125</v>
      </c>
    </row>
    <row r="283" s="15" customFormat="1">
      <c r="A283" s="15"/>
      <c r="B283" s="260"/>
      <c r="C283" s="261"/>
      <c r="D283" s="219" t="s">
        <v>135</v>
      </c>
      <c r="E283" s="262" t="s">
        <v>21</v>
      </c>
      <c r="F283" s="263" t="s">
        <v>197</v>
      </c>
      <c r="G283" s="261"/>
      <c r="H283" s="264">
        <v>35.200000000000003</v>
      </c>
      <c r="I283" s="265"/>
      <c r="J283" s="261"/>
      <c r="K283" s="261"/>
      <c r="L283" s="266"/>
      <c r="M283" s="267"/>
      <c r="N283" s="268"/>
      <c r="O283" s="268"/>
      <c r="P283" s="268"/>
      <c r="Q283" s="268"/>
      <c r="R283" s="268"/>
      <c r="S283" s="268"/>
      <c r="T283" s="269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T283" s="270" t="s">
        <v>135</v>
      </c>
      <c r="AU283" s="270" t="s">
        <v>87</v>
      </c>
      <c r="AV283" s="15" t="s">
        <v>165</v>
      </c>
      <c r="AW283" s="15" t="s">
        <v>38</v>
      </c>
      <c r="AX283" s="15" t="s">
        <v>85</v>
      </c>
      <c r="AY283" s="270" t="s">
        <v>125</v>
      </c>
    </row>
    <row r="284" s="2" customFormat="1" ht="16.5" customHeight="1">
      <c r="A284" s="39"/>
      <c r="B284" s="40"/>
      <c r="C284" s="238" t="s">
        <v>326</v>
      </c>
      <c r="D284" s="238" t="s">
        <v>160</v>
      </c>
      <c r="E284" s="239" t="s">
        <v>302</v>
      </c>
      <c r="F284" s="240" t="s">
        <v>303</v>
      </c>
      <c r="G284" s="241" t="s">
        <v>187</v>
      </c>
      <c r="H284" s="242">
        <v>266.91500000000002</v>
      </c>
      <c r="I284" s="243"/>
      <c r="J284" s="244">
        <f>ROUND(I284*H284,2)</f>
        <v>0</v>
      </c>
      <c r="K284" s="240" t="s">
        <v>21</v>
      </c>
      <c r="L284" s="45"/>
      <c r="M284" s="245" t="s">
        <v>21</v>
      </c>
      <c r="N284" s="246" t="s">
        <v>48</v>
      </c>
      <c r="O284" s="85"/>
      <c r="P284" s="215">
        <f>O284*H284</f>
        <v>0</v>
      </c>
      <c r="Q284" s="215">
        <v>0</v>
      </c>
      <c r="R284" s="215">
        <f>Q284*H284</f>
        <v>0</v>
      </c>
      <c r="S284" s="215">
        <v>0</v>
      </c>
      <c r="T284" s="216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17" t="s">
        <v>165</v>
      </c>
      <c r="AT284" s="217" t="s">
        <v>160</v>
      </c>
      <c r="AU284" s="217" t="s">
        <v>87</v>
      </c>
      <c r="AY284" s="18" t="s">
        <v>125</v>
      </c>
      <c r="BE284" s="218">
        <f>IF(N284="základní",J284,0)</f>
        <v>0</v>
      </c>
      <c r="BF284" s="218">
        <f>IF(N284="snížená",J284,0)</f>
        <v>0</v>
      </c>
      <c r="BG284" s="218">
        <f>IF(N284="zákl. přenesená",J284,0)</f>
        <v>0</v>
      </c>
      <c r="BH284" s="218">
        <f>IF(N284="sníž. přenesená",J284,0)</f>
        <v>0</v>
      </c>
      <c r="BI284" s="218">
        <f>IF(N284="nulová",J284,0)</f>
        <v>0</v>
      </c>
      <c r="BJ284" s="18" t="s">
        <v>85</v>
      </c>
      <c r="BK284" s="218">
        <f>ROUND(I284*H284,2)</f>
        <v>0</v>
      </c>
      <c r="BL284" s="18" t="s">
        <v>165</v>
      </c>
      <c r="BM284" s="217" t="s">
        <v>1161</v>
      </c>
    </row>
    <row r="285" s="13" customFormat="1">
      <c r="A285" s="13"/>
      <c r="B285" s="224"/>
      <c r="C285" s="225"/>
      <c r="D285" s="219" t="s">
        <v>135</v>
      </c>
      <c r="E285" s="226" t="s">
        <v>21</v>
      </c>
      <c r="F285" s="227" t="s">
        <v>1162</v>
      </c>
      <c r="G285" s="225"/>
      <c r="H285" s="228">
        <v>108.575</v>
      </c>
      <c r="I285" s="229"/>
      <c r="J285" s="225"/>
      <c r="K285" s="225"/>
      <c r="L285" s="230"/>
      <c r="M285" s="231"/>
      <c r="N285" s="232"/>
      <c r="O285" s="232"/>
      <c r="P285" s="232"/>
      <c r="Q285" s="232"/>
      <c r="R285" s="232"/>
      <c r="S285" s="232"/>
      <c r="T285" s="23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4" t="s">
        <v>135</v>
      </c>
      <c r="AU285" s="234" t="s">
        <v>87</v>
      </c>
      <c r="AV285" s="13" t="s">
        <v>87</v>
      </c>
      <c r="AW285" s="13" t="s">
        <v>38</v>
      </c>
      <c r="AX285" s="13" t="s">
        <v>77</v>
      </c>
      <c r="AY285" s="234" t="s">
        <v>125</v>
      </c>
    </row>
    <row r="286" s="14" customFormat="1">
      <c r="A286" s="14"/>
      <c r="B286" s="249"/>
      <c r="C286" s="250"/>
      <c r="D286" s="219" t="s">
        <v>135</v>
      </c>
      <c r="E286" s="251" t="s">
        <v>21</v>
      </c>
      <c r="F286" s="252" t="s">
        <v>192</v>
      </c>
      <c r="G286" s="250"/>
      <c r="H286" s="253">
        <v>108.575</v>
      </c>
      <c r="I286" s="254"/>
      <c r="J286" s="250"/>
      <c r="K286" s="250"/>
      <c r="L286" s="255"/>
      <c r="M286" s="256"/>
      <c r="N286" s="257"/>
      <c r="O286" s="257"/>
      <c r="P286" s="257"/>
      <c r="Q286" s="257"/>
      <c r="R286" s="257"/>
      <c r="S286" s="257"/>
      <c r="T286" s="258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59" t="s">
        <v>135</v>
      </c>
      <c r="AU286" s="259" t="s">
        <v>87</v>
      </c>
      <c r="AV286" s="14" t="s">
        <v>124</v>
      </c>
      <c r="AW286" s="14" t="s">
        <v>38</v>
      </c>
      <c r="AX286" s="14" t="s">
        <v>77</v>
      </c>
      <c r="AY286" s="259" t="s">
        <v>125</v>
      </c>
    </row>
    <row r="287" s="13" customFormat="1">
      <c r="A287" s="13"/>
      <c r="B287" s="224"/>
      <c r="C287" s="225"/>
      <c r="D287" s="219" t="s">
        <v>135</v>
      </c>
      <c r="E287" s="226" t="s">
        <v>21</v>
      </c>
      <c r="F287" s="227" t="s">
        <v>1050</v>
      </c>
      <c r="G287" s="225"/>
      <c r="H287" s="228">
        <v>7.5599999999999996</v>
      </c>
      <c r="I287" s="229"/>
      <c r="J287" s="225"/>
      <c r="K287" s="225"/>
      <c r="L287" s="230"/>
      <c r="M287" s="231"/>
      <c r="N287" s="232"/>
      <c r="O287" s="232"/>
      <c r="P287" s="232"/>
      <c r="Q287" s="232"/>
      <c r="R287" s="232"/>
      <c r="S287" s="232"/>
      <c r="T287" s="23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4" t="s">
        <v>135</v>
      </c>
      <c r="AU287" s="234" t="s">
        <v>87</v>
      </c>
      <c r="AV287" s="13" t="s">
        <v>87</v>
      </c>
      <c r="AW287" s="13" t="s">
        <v>38</v>
      </c>
      <c r="AX287" s="13" t="s">
        <v>77</v>
      </c>
      <c r="AY287" s="234" t="s">
        <v>125</v>
      </c>
    </row>
    <row r="288" s="13" customFormat="1">
      <c r="A288" s="13"/>
      <c r="B288" s="224"/>
      <c r="C288" s="225"/>
      <c r="D288" s="219" t="s">
        <v>135</v>
      </c>
      <c r="E288" s="226" t="s">
        <v>21</v>
      </c>
      <c r="F288" s="227" t="s">
        <v>1051</v>
      </c>
      <c r="G288" s="225"/>
      <c r="H288" s="228">
        <v>6.0899999999999999</v>
      </c>
      <c r="I288" s="229"/>
      <c r="J288" s="225"/>
      <c r="K288" s="225"/>
      <c r="L288" s="230"/>
      <c r="M288" s="231"/>
      <c r="N288" s="232"/>
      <c r="O288" s="232"/>
      <c r="P288" s="232"/>
      <c r="Q288" s="232"/>
      <c r="R288" s="232"/>
      <c r="S288" s="232"/>
      <c r="T288" s="23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4" t="s">
        <v>135</v>
      </c>
      <c r="AU288" s="234" t="s">
        <v>87</v>
      </c>
      <c r="AV288" s="13" t="s">
        <v>87</v>
      </c>
      <c r="AW288" s="13" t="s">
        <v>38</v>
      </c>
      <c r="AX288" s="13" t="s">
        <v>77</v>
      </c>
      <c r="AY288" s="234" t="s">
        <v>125</v>
      </c>
    </row>
    <row r="289" s="13" customFormat="1">
      <c r="A289" s="13"/>
      <c r="B289" s="224"/>
      <c r="C289" s="225"/>
      <c r="D289" s="219" t="s">
        <v>135</v>
      </c>
      <c r="E289" s="226" t="s">
        <v>21</v>
      </c>
      <c r="F289" s="227" t="s">
        <v>1052</v>
      </c>
      <c r="G289" s="225"/>
      <c r="H289" s="228">
        <v>7.7699999999999996</v>
      </c>
      <c r="I289" s="229"/>
      <c r="J289" s="225"/>
      <c r="K289" s="225"/>
      <c r="L289" s="230"/>
      <c r="M289" s="231"/>
      <c r="N289" s="232"/>
      <c r="O289" s="232"/>
      <c r="P289" s="232"/>
      <c r="Q289" s="232"/>
      <c r="R289" s="232"/>
      <c r="S289" s="232"/>
      <c r="T289" s="23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4" t="s">
        <v>135</v>
      </c>
      <c r="AU289" s="234" t="s">
        <v>87</v>
      </c>
      <c r="AV289" s="13" t="s">
        <v>87</v>
      </c>
      <c r="AW289" s="13" t="s">
        <v>38</v>
      </c>
      <c r="AX289" s="13" t="s">
        <v>77</v>
      </c>
      <c r="AY289" s="234" t="s">
        <v>125</v>
      </c>
    </row>
    <row r="290" s="13" customFormat="1">
      <c r="A290" s="13"/>
      <c r="B290" s="224"/>
      <c r="C290" s="225"/>
      <c r="D290" s="219" t="s">
        <v>135</v>
      </c>
      <c r="E290" s="226" t="s">
        <v>21</v>
      </c>
      <c r="F290" s="227" t="s">
        <v>1053</v>
      </c>
      <c r="G290" s="225"/>
      <c r="H290" s="228">
        <v>15.33</v>
      </c>
      <c r="I290" s="229"/>
      <c r="J290" s="225"/>
      <c r="K290" s="225"/>
      <c r="L290" s="230"/>
      <c r="M290" s="231"/>
      <c r="N290" s="232"/>
      <c r="O290" s="232"/>
      <c r="P290" s="232"/>
      <c r="Q290" s="232"/>
      <c r="R290" s="232"/>
      <c r="S290" s="232"/>
      <c r="T290" s="23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4" t="s">
        <v>135</v>
      </c>
      <c r="AU290" s="234" t="s">
        <v>87</v>
      </c>
      <c r="AV290" s="13" t="s">
        <v>87</v>
      </c>
      <c r="AW290" s="13" t="s">
        <v>38</v>
      </c>
      <c r="AX290" s="13" t="s">
        <v>77</v>
      </c>
      <c r="AY290" s="234" t="s">
        <v>125</v>
      </c>
    </row>
    <row r="291" s="13" customFormat="1">
      <c r="A291" s="13"/>
      <c r="B291" s="224"/>
      <c r="C291" s="225"/>
      <c r="D291" s="219" t="s">
        <v>135</v>
      </c>
      <c r="E291" s="226" t="s">
        <v>21</v>
      </c>
      <c r="F291" s="227" t="s">
        <v>1054</v>
      </c>
      <c r="G291" s="225"/>
      <c r="H291" s="228">
        <v>19.32</v>
      </c>
      <c r="I291" s="229"/>
      <c r="J291" s="225"/>
      <c r="K291" s="225"/>
      <c r="L291" s="230"/>
      <c r="M291" s="231"/>
      <c r="N291" s="232"/>
      <c r="O291" s="232"/>
      <c r="P291" s="232"/>
      <c r="Q291" s="232"/>
      <c r="R291" s="232"/>
      <c r="S291" s="232"/>
      <c r="T291" s="23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4" t="s">
        <v>135</v>
      </c>
      <c r="AU291" s="234" t="s">
        <v>87</v>
      </c>
      <c r="AV291" s="13" t="s">
        <v>87</v>
      </c>
      <c r="AW291" s="13" t="s">
        <v>38</v>
      </c>
      <c r="AX291" s="13" t="s">
        <v>77</v>
      </c>
      <c r="AY291" s="234" t="s">
        <v>125</v>
      </c>
    </row>
    <row r="292" s="13" customFormat="1">
      <c r="A292" s="13"/>
      <c r="B292" s="224"/>
      <c r="C292" s="225"/>
      <c r="D292" s="219" t="s">
        <v>135</v>
      </c>
      <c r="E292" s="226" t="s">
        <v>21</v>
      </c>
      <c r="F292" s="227" t="s">
        <v>1055</v>
      </c>
      <c r="G292" s="225"/>
      <c r="H292" s="228">
        <v>6.2999999999999998</v>
      </c>
      <c r="I292" s="229"/>
      <c r="J292" s="225"/>
      <c r="K292" s="225"/>
      <c r="L292" s="230"/>
      <c r="M292" s="231"/>
      <c r="N292" s="232"/>
      <c r="O292" s="232"/>
      <c r="P292" s="232"/>
      <c r="Q292" s="232"/>
      <c r="R292" s="232"/>
      <c r="S292" s="232"/>
      <c r="T292" s="23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4" t="s">
        <v>135</v>
      </c>
      <c r="AU292" s="234" t="s">
        <v>87</v>
      </c>
      <c r="AV292" s="13" t="s">
        <v>87</v>
      </c>
      <c r="AW292" s="13" t="s">
        <v>38</v>
      </c>
      <c r="AX292" s="13" t="s">
        <v>77</v>
      </c>
      <c r="AY292" s="234" t="s">
        <v>125</v>
      </c>
    </row>
    <row r="293" s="13" customFormat="1">
      <c r="A293" s="13"/>
      <c r="B293" s="224"/>
      <c r="C293" s="225"/>
      <c r="D293" s="219" t="s">
        <v>135</v>
      </c>
      <c r="E293" s="226" t="s">
        <v>21</v>
      </c>
      <c r="F293" s="227" t="s">
        <v>1056</v>
      </c>
      <c r="G293" s="225"/>
      <c r="H293" s="228">
        <v>14.49</v>
      </c>
      <c r="I293" s="229"/>
      <c r="J293" s="225"/>
      <c r="K293" s="225"/>
      <c r="L293" s="230"/>
      <c r="M293" s="231"/>
      <c r="N293" s="232"/>
      <c r="O293" s="232"/>
      <c r="P293" s="232"/>
      <c r="Q293" s="232"/>
      <c r="R293" s="232"/>
      <c r="S293" s="232"/>
      <c r="T293" s="23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4" t="s">
        <v>135</v>
      </c>
      <c r="AU293" s="234" t="s">
        <v>87</v>
      </c>
      <c r="AV293" s="13" t="s">
        <v>87</v>
      </c>
      <c r="AW293" s="13" t="s">
        <v>38</v>
      </c>
      <c r="AX293" s="13" t="s">
        <v>77</v>
      </c>
      <c r="AY293" s="234" t="s">
        <v>125</v>
      </c>
    </row>
    <row r="294" s="13" customFormat="1">
      <c r="A294" s="13"/>
      <c r="B294" s="224"/>
      <c r="C294" s="225"/>
      <c r="D294" s="219" t="s">
        <v>135</v>
      </c>
      <c r="E294" s="226" t="s">
        <v>21</v>
      </c>
      <c r="F294" s="227" t="s">
        <v>1057</v>
      </c>
      <c r="G294" s="225"/>
      <c r="H294" s="228">
        <v>7.5599999999999996</v>
      </c>
      <c r="I294" s="229"/>
      <c r="J294" s="225"/>
      <c r="K294" s="225"/>
      <c r="L294" s="230"/>
      <c r="M294" s="231"/>
      <c r="N294" s="232"/>
      <c r="O294" s="232"/>
      <c r="P294" s="232"/>
      <c r="Q294" s="232"/>
      <c r="R294" s="232"/>
      <c r="S294" s="232"/>
      <c r="T294" s="23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4" t="s">
        <v>135</v>
      </c>
      <c r="AU294" s="234" t="s">
        <v>87</v>
      </c>
      <c r="AV294" s="13" t="s">
        <v>87</v>
      </c>
      <c r="AW294" s="13" t="s">
        <v>38</v>
      </c>
      <c r="AX294" s="13" t="s">
        <v>77</v>
      </c>
      <c r="AY294" s="234" t="s">
        <v>125</v>
      </c>
    </row>
    <row r="295" s="14" customFormat="1">
      <c r="A295" s="14"/>
      <c r="B295" s="249"/>
      <c r="C295" s="250"/>
      <c r="D295" s="219" t="s">
        <v>135</v>
      </c>
      <c r="E295" s="251" t="s">
        <v>21</v>
      </c>
      <c r="F295" s="252" t="s">
        <v>192</v>
      </c>
      <c r="G295" s="250"/>
      <c r="H295" s="253">
        <v>84.420000000000002</v>
      </c>
      <c r="I295" s="254"/>
      <c r="J295" s="250"/>
      <c r="K295" s="250"/>
      <c r="L295" s="255"/>
      <c r="M295" s="256"/>
      <c r="N295" s="257"/>
      <c r="O295" s="257"/>
      <c r="P295" s="257"/>
      <c r="Q295" s="257"/>
      <c r="R295" s="257"/>
      <c r="S295" s="257"/>
      <c r="T295" s="258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59" t="s">
        <v>135</v>
      </c>
      <c r="AU295" s="259" t="s">
        <v>87</v>
      </c>
      <c r="AV295" s="14" t="s">
        <v>124</v>
      </c>
      <c r="AW295" s="14" t="s">
        <v>38</v>
      </c>
      <c r="AX295" s="14" t="s">
        <v>77</v>
      </c>
      <c r="AY295" s="259" t="s">
        <v>125</v>
      </c>
    </row>
    <row r="296" s="13" customFormat="1">
      <c r="A296" s="13"/>
      <c r="B296" s="224"/>
      <c r="C296" s="225"/>
      <c r="D296" s="219" t="s">
        <v>135</v>
      </c>
      <c r="E296" s="226" t="s">
        <v>21</v>
      </c>
      <c r="F296" s="227" t="s">
        <v>1058</v>
      </c>
      <c r="G296" s="225"/>
      <c r="H296" s="228">
        <v>27.300000000000001</v>
      </c>
      <c r="I296" s="229"/>
      <c r="J296" s="225"/>
      <c r="K296" s="225"/>
      <c r="L296" s="230"/>
      <c r="M296" s="231"/>
      <c r="N296" s="232"/>
      <c r="O296" s="232"/>
      <c r="P296" s="232"/>
      <c r="Q296" s="232"/>
      <c r="R296" s="232"/>
      <c r="S296" s="232"/>
      <c r="T296" s="23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4" t="s">
        <v>135</v>
      </c>
      <c r="AU296" s="234" t="s">
        <v>87</v>
      </c>
      <c r="AV296" s="13" t="s">
        <v>87</v>
      </c>
      <c r="AW296" s="13" t="s">
        <v>38</v>
      </c>
      <c r="AX296" s="13" t="s">
        <v>77</v>
      </c>
      <c r="AY296" s="234" t="s">
        <v>125</v>
      </c>
    </row>
    <row r="297" s="13" customFormat="1">
      <c r="A297" s="13"/>
      <c r="B297" s="224"/>
      <c r="C297" s="225"/>
      <c r="D297" s="219" t="s">
        <v>135</v>
      </c>
      <c r="E297" s="226" t="s">
        <v>21</v>
      </c>
      <c r="F297" s="227" t="s">
        <v>1059</v>
      </c>
      <c r="G297" s="225"/>
      <c r="H297" s="228">
        <v>8.8200000000000003</v>
      </c>
      <c r="I297" s="229"/>
      <c r="J297" s="225"/>
      <c r="K297" s="225"/>
      <c r="L297" s="230"/>
      <c r="M297" s="231"/>
      <c r="N297" s="232"/>
      <c r="O297" s="232"/>
      <c r="P297" s="232"/>
      <c r="Q297" s="232"/>
      <c r="R297" s="232"/>
      <c r="S297" s="232"/>
      <c r="T297" s="23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4" t="s">
        <v>135</v>
      </c>
      <c r="AU297" s="234" t="s">
        <v>87</v>
      </c>
      <c r="AV297" s="13" t="s">
        <v>87</v>
      </c>
      <c r="AW297" s="13" t="s">
        <v>38</v>
      </c>
      <c r="AX297" s="13" t="s">
        <v>77</v>
      </c>
      <c r="AY297" s="234" t="s">
        <v>125</v>
      </c>
    </row>
    <row r="298" s="13" customFormat="1">
      <c r="A298" s="13"/>
      <c r="B298" s="224"/>
      <c r="C298" s="225"/>
      <c r="D298" s="219" t="s">
        <v>135</v>
      </c>
      <c r="E298" s="226" t="s">
        <v>21</v>
      </c>
      <c r="F298" s="227" t="s">
        <v>1060</v>
      </c>
      <c r="G298" s="225"/>
      <c r="H298" s="228">
        <v>8.8200000000000003</v>
      </c>
      <c r="I298" s="229"/>
      <c r="J298" s="225"/>
      <c r="K298" s="225"/>
      <c r="L298" s="230"/>
      <c r="M298" s="231"/>
      <c r="N298" s="232"/>
      <c r="O298" s="232"/>
      <c r="P298" s="232"/>
      <c r="Q298" s="232"/>
      <c r="R298" s="232"/>
      <c r="S298" s="232"/>
      <c r="T298" s="23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4" t="s">
        <v>135</v>
      </c>
      <c r="AU298" s="234" t="s">
        <v>87</v>
      </c>
      <c r="AV298" s="13" t="s">
        <v>87</v>
      </c>
      <c r="AW298" s="13" t="s">
        <v>38</v>
      </c>
      <c r="AX298" s="13" t="s">
        <v>77</v>
      </c>
      <c r="AY298" s="234" t="s">
        <v>125</v>
      </c>
    </row>
    <row r="299" s="13" customFormat="1">
      <c r="A299" s="13"/>
      <c r="B299" s="224"/>
      <c r="C299" s="225"/>
      <c r="D299" s="219" t="s">
        <v>135</v>
      </c>
      <c r="E299" s="226" t="s">
        <v>21</v>
      </c>
      <c r="F299" s="227" t="s">
        <v>1061</v>
      </c>
      <c r="G299" s="225"/>
      <c r="H299" s="228">
        <v>4.6200000000000001</v>
      </c>
      <c r="I299" s="229"/>
      <c r="J299" s="225"/>
      <c r="K299" s="225"/>
      <c r="L299" s="230"/>
      <c r="M299" s="231"/>
      <c r="N299" s="232"/>
      <c r="O299" s="232"/>
      <c r="P299" s="232"/>
      <c r="Q299" s="232"/>
      <c r="R299" s="232"/>
      <c r="S299" s="232"/>
      <c r="T299" s="23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4" t="s">
        <v>135</v>
      </c>
      <c r="AU299" s="234" t="s">
        <v>87</v>
      </c>
      <c r="AV299" s="13" t="s">
        <v>87</v>
      </c>
      <c r="AW299" s="13" t="s">
        <v>38</v>
      </c>
      <c r="AX299" s="13" t="s">
        <v>77</v>
      </c>
      <c r="AY299" s="234" t="s">
        <v>125</v>
      </c>
    </row>
    <row r="300" s="13" customFormat="1">
      <c r="A300" s="13"/>
      <c r="B300" s="224"/>
      <c r="C300" s="225"/>
      <c r="D300" s="219" t="s">
        <v>135</v>
      </c>
      <c r="E300" s="226" t="s">
        <v>21</v>
      </c>
      <c r="F300" s="227" t="s">
        <v>1062</v>
      </c>
      <c r="G300" s="225"/>
      <c r="H300" s="228">
        <v>16.59</v>
      </c>
      <c r="I300" s="229"/>
      <c r="J300" s="225"/>
      <c r="K300" s="225"/>
      <c r="L300" s="230"/>
      <c r="M300" s="231"/>
      <c r="N300" s="232"/>
      <c r="O300" s="232"/>
      <c r="P300" s="232"/>
      <c r="Q300" s="232"/>
      <c r="R300" s="232"/>
      <c r="S300" s="232"/>
      <c r="T300" s="23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4" t="s">
        <v>135</v>
      </c>
      <c r="AU300" s="234" t="s">
        <v>87</v>
      </c>
      <c r="AV300" s="13" t="s">
        <v>87</v>
      </c>
      <c r="AW300" s="13" t="s">
        <v>38</v>
      </c>
      <c r="AX300" s="13" t="s">
        <v>77</v>
      </c>
      <c r="AY300" s="234" t="s">
        <v>125</v>
      </c>
    </row>
    <row r="301" s="13" customFormat="1">
      <c r="A301" s="13"/>
      <c r="B301" s="224"/>
      <c r="C301" s="225"/>
      <c r="D301" s="219" t="s">
        <v>135</v>
      </c>
      <c r="E301" s="226" t="s">
        <v>21</v>
      </c>
      <c r="F301" s="227" t="s">
        <v>1063</v>
      </c>
      <c r="G301" s="225"/>
      <c r="H301" s="228">
        <v>7.7699999999999996</v>
      </c>
      <c r="I301" s="229"/>
      <c r="J301" s="225"/>
      <c r="K301" s="225"/>
      <c r="L301" s="230"/>
      <c r="M301" s="231"/>
      <c r="N301" s="232"/>
      <c r="O301" s="232"/>
      <c r="P301" s="232"/>
      <c r="Q301" s="232"/>
      <c r="R301" s="232"/>
      <c r="S301" s="232"/>
      <c r="T301" s="23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4" t="s">
        <v>135</v>
      </c>
      <c r="AU301" s="234" t="s">
        <v>87</v>
      </c>
      <c r="AV301" s="13" t="s">
        <v>87</v>
      </c>
      <c r="AW301" s="13" t="s">
        <v>38</v>
      </c>
      <c r="AX301" s="13" t="s">
        <v>77</v>
      </c>
      <c r="AY301" s="234" t="s">
        <v>125</v>
      </c>
    </row>
    <row r="302" s="15" customFormat="1">
      <c r="A302" s="15"/>
      <c r="B302" s="260"/>
      <c r="C302" s="261"/>
      <c r="D302" s="219" t="s">
        <v>135</v>
      </c>
      <c r="E302" s="262" t="s">
        <v>21</v>
      </c>
      <c r="F302" s="263" t="s">
        <v>197</v>
      </c>
      <c r="G302" s="261"/>
      <c r="H302" s="264">
        <v>266.91500000000002</v>
      </c>
      <c r="I302" s="265"/>
      <c r="J302" s="261"/>
      <c r="K302" s="261"/>
      <c r="L302" s="266"/>
      <c r="M302" s="267"/>
      <c r="N302" s="268"/>
      <c r="O302" s="268"/>
      <c r="P302" s="268"/>
      <c r="Q302" s="268"/>
      <c r="R302" s="268"/>
      <c r="S302" s="268"/>
      <c r="T302" s="269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70" t="s">
        <v>135</v>
      </c>
      <c r="AU302" s="270" t="s">
        <v>87</v>
      </c>
      <c r="AV302" s="15" t="s">
        <v>165</v>
      </c>
      <c r="AW302" s="15" t="s">
        <v>38</v>
      </c>
      <c r="AX302" s="15" t="s">
        <v>85</v>
      </c>
      <c r="AY302" s="270" t="s">
        <v>125</v>
      </c>
    </row>
    <row r="303" s="12" customFormat="1" ht="22.8" customHeight="1">
      <c r="A303" s="12"/>
      <c r="B303" s="189"/>
      <c r="C303" s="190"/>
      <c r="D303" s="191" t="s">
        <v>76</v>
      </c>
      <c r="E303" s="203" t="s">
        <v>87</v>
      </c>
      <c r="F303" s="203" t="s">
        <v>306</v>
      </c>
      <c r="G303" s="190"/>
      <c r="H303" s="190"/>
      <c r="I303" s="193"/>
      <c r="J303" s="204">
        <f>BK303</f>
        <v>0</v>
      </c>
      <c r="K303" s="190"/>
      <c r="L303" s="195"/>
      <c r="M303" s="196"/>
      <c r="N303" s="197"/>
      <c r="O303" s="197"/>
      <c r="P303" s="198">
        <f>SUM(P304:P328)</f>
        <v>0</v>
      </c>
      <c r="Q303" s="197"/>
      <c r="R303" s="198">
        <f>SUM(R304:R328)</f>
        <v>12.399682719999998</v>
      </c>
      <c r="S303" s="197"/>
      <c r="T303" s="199">
        <f>SUM(T304:T328)</f>
        <v>0</v>
      </c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R303" s="200" t="s">
        <v>85</v>
      </c>
      <c r="AT303" s="201" t="s">
        <v>76</v>
      </c>
      <c r="AU303" s="201" t="s">
        <v>85</v>
      </c>
      <c r="AY303" s="200" t="s">
        <v>125</v>
      </c>
      <c r="BK303" s="202">
        <f>SUM(BK304:BK328)</f>
        <v>0</v>
      </c>
    </row>
    <row r="304" s="2" customFormat="1" ht="21.75" customHeight="1">
      <c r="A304" s="39"/>
      <c r="B304" s="40"/>
      <c r="C304" s="238" t="s">
        <v>334</v>
      </c>
      <c r="D304" s="238" t="s">
        <v>160</v>
      </c>
      <c r="E304" s="239" t="s">
        <v>1163</v>
      </c>
      <c r="F304" s="240" t="s">
        <v>1164</v>
      </c>
      <c r="G304" s="241" t="s">
        <v>187</v>
      </c>
      <c r="H304" s="242">
        <v>0.41599999999999998</v>
      </c>
      <c r="I304" s="243"/>
      <c r="J304" s="244">
        <f>ROUND(I304*H304,2)</f>
        <v>0</v>
      </c>
      <c r="K304" s="240" t="s">
        <v>164</v>
      </c>
      <c r="L304" s="45"/>
      <c r="M304" s="245" t="s">
        <v>21</v>
      </c>
      <c r="N304" s="246" t="s">
        <v>48</v>
      </c>
      <c r="O304" s="85"/>
      <c r="P304" s="215">
        <f>O304*H304</f>
        <v>0</v>
      </c>
      <c r="Q304" s="215">
        <v>1.98</v>
      </c>
      <c r="R304" s="215">
        <f>Q304*H304</f>
        <v>0.82367999999999997</v>
      </c>
      <c r="S304" s="215">
        <v>0</v>
      </c>
      <c r="T304" s="216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17" t="s">
        <v>165</v>
      </c>
      <c r="AT304" s="217" t="s">
        <v>160</v>
      </c>
      <c r="AU304" s="217" t="s">
        <v>87</v>
      </c>
      <c r="AY304" s="18" t="s">
        <v>125</v>
      </c>
      <c r="BE304" s="218">
        <f>IF(N304="základní",J304,0)</f>
        <v>0</v>
      </c>
      <c r="BF304" s="218">
        <f>IF(N304="snížená",J304,0)</f>
        <v>0</v>
      </c>
      <c r="BG304" s="218">
        <f>IF(N304="zákl. přenesená",J304,0)</f>
        <v>0</v>
      </c>
      <c r="BH304" s="218">
        <f>IF(N304="sníž. přenesená",J304,0)</f>
        <v>0</v>
      </c>
      <c r="BI304" s="218">
        <f>IF(N304="nulová",J304,0)</f>
        <v>0</v>
      </c>
      <c r="BJ304" s="18" t="s">
        <v>85</v>
      </c>
      <c r="BK304" s="218">
        <f>ROUND(I304*H304,2)</f>
        <v>0</v>
      </c>
      <c r="BL304" s="18" t="s">
        <v>165</v>
      </c>
      <c r="BM304" s="217" t="s">
        <v>1165</v>
      </c>
    </row>
    <row r="305" s="2" customFormat="1">
      <c r="A305" s="39"/>
      <c r="B305" s="40"/>
      <c r="C305" s="41"/>
      <c r="D305" s="247" t="s">
        <v>167</v>
      </c>
      <c r="E305" s="41"/>
      <c r="F305" s="248" t="s">
        <v>1166</v>
      </c>
      <c r="G305" s="41"/>
      <c r="H305" s="41"/>
      <c r="I305" s="221"/>
      <c r="J305" s="41"/>
      <c r="K305" s="41"/>
      <c r="L305" s="45"/>
      <c r="M305" s="222"/>
      <c r="N305" s="223"/>
      <c r="O305" s="85"/>
      <c r="P305" s="85"/>
      <c r="Q305" s="85"/>
      <c r="R305" s="85"/>
      <c r="S305" s="85"/>
      <c r="T305" s="86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T305" s="18" t="s">
        <v>167</v>
      </c>
      <c r="AU305" s="18" t="s">
        <v>87</v>
      </c>
    </row>
    <row r="306" s="13" customFormat="1">
      <c r="A306" s="13"/>
      <c r="B306" s="224"/>
      <c r="C306" s="225"/>
      <c r="D306" s="219" t="s">
        <v>135</v>
      </c>
      <c r="E306" s="226" t="s">
        <v>21</v>
      </c>
      <c r="F306" s="227" t="s">
        <v>1167</v>
      </c>
      <c r="G306" s="225"/>
      <c r="H306" s="228">
        <v>0.41599999999999998</v>
      </c>
      <c r="I306" s="229"/>
      <c r="J306" s="225"/>
      <c r="K306" s="225"/>
      <c r="L306" s="230"/>
      <c r="M306" s="231"/>
      <c r="N306" s="232"/>
      <c r="O306" s="232"/>
      <c r="P306" s="232"/>
      <c r="Q306" s="232"/>
      <c r="R306" s="232"/>
      <c r="S306" s="232"/>
      <c r="T306" s="23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34" t="s">
        <v>135</v>
      </c>
      <c r="AU306" s="234" t="s">
        <v>87</v>
      </c>
      <c r="AV306" s="13" t="s">
        <v>87</v>
      </c>
      <c r="AW306" s="13" t="s">
        <v>38</v>
      </c>
      <c r="AX306" s="13" t="s">
        <v>77</v>
      </c>
      <c r="AY306" s="234" t="s">
        <v>125</v>
      </c>
    </row>
    <row r="307" s="15" customFormat="1">
      <c r="A307" s="15"/>
      <c r="B307" s="260"/>
      <c r="C307" s="261"/>
      <c r="D307" s="219" t="s">
        <v>135</v>
      </c>
      <c r="E307" s="262" t="s">
        <v>21</v>
      </c>
      <c r="F307" s="263" t="s">
        <v>197</v>
      </c>
      <c r="G307" s="261"/>
      <c r="H307" s="264">
        <v>0.41599999999999998</v>
      </c>
      <c r="I307" s="265"/>
      <c r="J307" s="261"/>
      <c r="K307" s="261"/>
      <c r="L307" s="266"/>
      <c r="M307" s="267"/>
      <c r="N307" s="268"/>
      <c r="O307" s="268"/>
      <c r="P307" s="268"/>
      <c r="Q307" s="268"/>
      <c r="R307" s="268"/>
      <c r="S307" s="268"/>
      <c r="T307" s="269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T307" s="270" t="s">
        <v>135</v>
      </c>
      <c r="AU307" s="270" t="s">
        <v>87</v>
      </c>
      <c r="AV307" s="15" t="s">
        <v>165</v>
      </c>
      <c r="AW307" s="15" t="s">
        <v>38</v>
      </c>
      <c r="AX307" s="15" t="s">
        <v>85</v>
      </c>
      <c r="AY307" s="270" t="s">
        <v>125</v>
      </c>
    </row>
    <row r="308" s="2" customFormat="1" ht="16.5" customHeight="1">
      <c r="A308" s="39"/>
      <c r="B308" s="40"/>
      <c r="C308" s="238" t="s">
        <v>341</v>
      </c>
      <c r="D308" s="238" t="s">
        <v>160</v>
      </c>
      <c r="E308" s="239" t="s">
        <v>307</v>
      </c>
      <c r="F308" s="240" t="s">
        <v>308</v>
      </c>
      <c r="G308" s="241" t="s">
        <v>187</v>
      </c>
      <c r="H308" s="242">
        <v>3.4159999999999999</v>
      </c>
      <c r="I308" s="243"/>
      <c r="J308" s="244">
        <f>ROUND(I308*H308,2)</f>
        <v>0</v>
      </c>
      <c r="K308" s="240" t="s">
        <v>164</v>
      </c>
      <c r="L308" s="45"/>
      <c r="M308" s="245" t="s">
        <v>21</v>
      </c>
      <c r="N308" s="246" t="s">
        <v>48</v>
      </c>
      <c r="O308" s="85"/>
      <c r="P308" s="215">
        <f>O308*H308</f>
        <v>0</v>
      </c>
      <c r="Q308" s="215">
        <v>2.6619999999999999</v>
      </c>
      <c r="R308" s="215">
        <f>Q308*H308</f>
        <v>9.0933919999999997</v>
      </c>
      <c r="S308" s="215">
        <v>0</v>
      </c>
      <c r="T308" s="216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17" t="s">
        <v>165</v>
      </c>
      <c r="AT308" s="217" t="s">
        <v>160</v>
      </c>
      <c r="AU308" s="217" t="s">
        <v>87</v>
      </c>
      <c r="AY308" s="18" t="s">
        <v>125</v>
      </c>
      <c r="BE308" s="218">
        <f>IF(N308="základní",J308,0)</f>
        <v>0</v>
      </c>
      <c r="BF308" s="218">
        <f>IF(N308="snížená",J308,0)</f>
        <v>0</v>
      </c>
      <c r="BG308" s="218">
        <f>IF(N308="zákl. přenesená",J308,0)</f>
        <v>0</v>
      </c>
      <c r="BH308" s="218">
        <f>IF(N308="sníž. přenesená",J308,0)</f>
        <v>0</v>
      </c>
      <c r="BI308" s="218">
        <f>IF(N308="nulová",J308,0)</f>
        <v>0</v>
      </c>
      <c r="BJ308" s="18" t="s">
        <v>85</v>
      </c>
      <c r="BK308" s="218">
        <f>ROUND(I308*H308,2)</f>
        <v>0</v>
      </c>
      <c r="BL308" s="18" t="s">
        <v>165</v>
      </c>
      <c r="BM308" s="217" t="s">
        <v>1168</v>
      </c>
    </row>
    <row r="309" s="2" customFormat="1">
      <c r="A309" s="39"/>
      <c r="B309" s="40"/>
      <c r="C309" s="41"/>
      <c r="D309" s="247" t="s">
        <v>167</v>
      </c>
      <c r="E309" s="41"/>
      <c r="F309" s="248" t="s">
        <v>310</v>
      </c>
      <c r="G309" s="41"/>
      <c r="H309" s="41"/>
      <c r="I309" s="221"/>
      <c r="J309" s="41"/>
      <c r="K309" s="41"/>
      <c r="L309" s="45"/>
      <c r="M309" s="222"/>
      <c r="N309" s="223"/>
      <c r="O309" s="85"/>
      <c r="P309" s="85"/>
      <c r="Q309" s="85"/>
      <c r="R309" s="85"/>
      <c r="S309" s="85"/>
      <c r="T309" s="86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T309" s="18" t="s">
        <v>167</v>
      </c>
      <c r="AU309" s="18" t="s">
        <v>87</v>
      </c>
    </row>
    <row r="310" s="2" customFormat="1">
      <c r="A310" s="39"/>
      <c r="B310" s="40"/>
      <c r="C310" s="41"/>
      <c r="D310" s="219" t="s">
        <v>133</v>
      </c>
      <c r="E310" s="41"/>
      <c r="F310" s="220" t="s">
        <v>311</v>
      </c>
      <c r="G310" s="41"/>
      <c r="H310" s="41"/>
      <c r="I310" s="221"/>
      <c r="J310" s="41"/>
      <c r="K310" s="41"/>
      <c r="L310" s="45"/>
      <c r="M310" s="222"/>
      <c r="N310" s="223"/>
      <c r="O310" s="85"/>
      <c r="P310" s="85"/>
      <c r="Q310" s="85"/>
      <c r="R310" s="85"/>
      <c r="S310" s="85"/>
      <c r="T310" s="86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T310" s="18" t="s">
        <v>133</v>
      </c>
      <c r="AU310" s="18" t="s">
        <v>87</v>
      </c>
    </row>
    <row r="311" s="13" customFormat="1">
      <c r="A311" s="13"/>
      <c r="B311" s="224"/>
      <c r="C311" s="225"/>
      <c r="D311" s="219" t="s">
        <v>135</v>
      </c>
      <c r="E311" s="226" t="s">
        <v>21</v>
      </c>
      <c r="F311" s="227" t="s">
        <v>1169</v>
      </c>
      <c r="G311" s="225"/>
      <c r="H311" s="228">
        <v>2.1560000000000001</v>
      </c>
      <c r="I311" s="229"/>
      <c r="J311" s="225"/>
      <c r="K311" s="225"/>
      <c r="L311" s="230"/>
      <c r="M311" s="231"/>
      <c r="N311" s="232"/>
      <c r="O311" s="232"/>
      <c r="P311" s="232"/>
      <c r="Q311" s="232"/>
      <c r="R311" s="232"/>
      <c r="S311" s="232"/>
      <c r="T311" s="23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4" t="s">
        <v>135</v>
      </c>
      <c r="AU311" s="234" t="s">
        <v>87</v>
      </c>
      <c r="AV311" s="13" t="s">
        <v>87</v>
      </c>
      <c r="AW311" s="13" t="s">
        <v>38</v>
      </c>
      <c r="AX311" s="13" t="s">
        <v>77</v>
      </c>
      <c r="AY311" s="234" t="s">
        <v>125</v>
      </c>
    </row>
    <row r="312" s="13" customFormat="1">
      <c r="A312" s="13"/>
      <c r="B312" s="224"/>
      <c r="C312" s="225"/>
      <c r="D312" s="219" t="s">
        <v>135</v>
      </c>
      <c r="E312" s="226" t="s">
        <v>21</v>
      </c>
      <c r="F312" s="227" t="s">
        <v>1170</v>
      </c>
      <c r="G312" s="225"/>
      <c r="H312" s="228">
        <v>1.26</v>
      </c>
      <c r="I312" s="229"/>
      <c r="J312" s="225"/>
      <c r="K312" s="225"/>
      <c r="L312" s="230"/>
      <c r="M312" s="231"/>
      <c r="N312" s="232"/>
      <c r="O312" s="232"/>
      <c r="P312" s="232"/>
      <c r="Q312" s="232"/>
      <c r="R312" s="232"/>
      <c r="S312" s="232"/>
      <c r="T312" s="23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4" t="s">
        <v>135</v>
      </c>
      <c r="AU312" s="234" t="s">
        <v>87</v>
      </c>
      <c r="AV312" s="13" t="s">
        <v>87</v>
      </c>
      <c r="AW312" s="13" t="s">
        <v>38</v>
      </c>
      <c r="AX312" s="13" t="s">
        <v>77</v>
      </c>
      <c r="AY312" s="234" t="s">
        <v>125</v>
      </c>
    </row>
    <row r="313" s="15" customFormat="1">
      <c r="A313" s="15"/>
      <c r="B313" s="260"/>
      <c r="C313" s="261"/>
      <c r="D313" s="219" t="s">
        <v>135</v>
      </c>
      <c r="E313" s="262" t="s">
        <v>21</v>
      </c>
      <c r="F313" s="263" t="s">
        <v>197</v>
      </c>
      <c r="G313" s="261"/>
      <c r="H313" s="264">
        <v>3.4159999999999999</v>
      </c>
      <c r="I313" s="265"/>
      <c r="J313" s="261"/>
      <c r="K313" s="261"/>
      <c r="L313" s="266"/>
      <c r="M313" s="267"/>
      <c r="N313" s="268"/>
      <c r="O313" s="268"/>
      <c r="P313" s="268"/>
      <c r="Q313" s="268"/>
      <c r="R313" s="268"/>
      <c r="S313" s="268"/>
      <c r="T313" s="269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T313" s="270" t="s">
        <v>135</v>
      </c>
      <c r="AU313" s="270" t="s">
        <v>87</v>
      </c>
      <c r="AV313" s="15" t="s">
        <v>165</v>
      </c>
      <c r="AW313" s="15" t="s">
        <v>38</v>
      </c>
      <c r="AX313" s="15" t="s">
        <v>85</v>
      </c>
      <c r="AY313" s="270" t="s">
        <v>125</v>
      </c>
    </row>
    <row r="314" s="2" customFormat="1" ht="21.75" customHeight="1">
      <c r="A314" s="39"/>
      <c r="B314" s="40"/>
      <c r="C314" s="238" t="s">
        <v>347</v>
      </c>
      <c r="D314" s="238" t="s">
        <v>160</v>
      </c>
      <c r="E314" s="239" t="s">
        <v>314</v>
      </c>
      <c r="F314" s="240" t="s">
        <v>315</v>
      </c>
      <c r="G314" s="241" t="s">
        <v>187</v>
      </c>
      <c r="H314" s="242">
        <v>3.4159999999999999</v>
      </c>
      <c r="I314" s="243"/>
      <c r="J314" s="244">
        <f>ROUND(I314*H314,2)</f>
        <v>0</v>
      </c>
      <c r="K314" s="240" t="s">
        <v>164</v>
      </c>
      <c r="L314" s="45"/>
      <c r="M314" s="245" t="s">
        <v>21</v>
      </c>
      <c r="N314" s="246" t="s">
        <v>48</v>
      </c>
      <c r="O314" s="85"/>
      <c r="P314" s="215">
        <f>O314*H314</f>
        <v>0</v>
      </c>
      <c r="Q314" s="215">
        <v>0</v>
      </c>
      <c r="R314" s="215">
        <f>Q314*H314</f>
        <v>0</v>
      </c>
      <c r="S314" s="215">
        <v>0</v>
      </c>
      <c r="T314" s="216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17" t="s">
        <v>165</v>
      </c>
      <c r="AT314" s="217" t="s">
        <v>160</v>
      </c>
      <c r="AU314" s="217" t="s">
        <v>87</v>
      </c>
      <c r="AY314" s="18" t="s">
        <v>125</v>
      </c>
      <c r="BE314" s="218">
        <f>IF(N314="základní",J314,0)</f>
        <v>0</v>
      </c>
      <c r="BF314" s="218">
        <f>IF(N314="snížená",J314,0)</f>
        <v>0</v>
      </c>
      <c r="BG314" s="218">
        <f>IF(N314="zákl. přenesená",J314,0)</f>
        <v>0</v>
      </c>
      <c r="BH314" s="218">
        <f>IF(N314="sníž. přenesená",J314,0)</f>
        <v>0</v>
      </c>
      <c r="BI314" s="218">
        <f>IF(N314="nulová",J314,0)</f>
        <v>0</v>
      </c>
      <c r="BJ314" s="18" t="s">
        <v>85</v>
      </c>
      <c r="BK314" s="218">
        <f>ROUND(I314*H314,2)</f>
        <v>0</v>
      </c>
      <c r="BL314" s="18" t="s">
        <v>165</v>
      </c>
      <c r="BM314" s="217" t="s">
        <v>1171</v>
      </c>
    </row>
    <row r="315" s="2" customFormat="1">
      <c r="A315" s="39"/>
      <c r="B315" s="40"/>
      <c r="C315" s="41"/>
      <c r="D315" s="247" t="s">
        <v>167</v>
      </c>
      <c r="E315" s="41"/>
      <c r="F315" s="248" t="s">
        <v>317</v>
      </c>
      <c r="G315" s="41"/>
      <c r="H315" s="41"/>
      <c r="I315" s="221"/>
      <c r="J315" s="41"/>
      <c r="K315" s="41"/>
      <c r="L315" s="45"/>
      <c r="M315" s="222"/>
      <c r="N315" s="223"/>
      <c r="O315" s="85"/>
      <c r="P315" s="85"/>
      <c r="Q315" s="85"/>
      <c r="R315" s="85"/>
      <c r="S315" s="85"/>
      <c r="T315" s="86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T315" s="18" t="s">
        <v>167</v>
      </c>
      <c r="AU315" s="18" t="s">
        <v>87</v>
      </c>
    </row>
    <row r="316" s="2" customFormat="1" ht="21.75" customHeight="1">
      <c r="A316" s="39"/>
      <c r="B316" s="40"/>
      <c r="C316" s="238" t="s">
        <v>355</v>
      </c>
      <c r="D316" s="238" t="s">
        <v>160</v>
      </c>
      <c r="E316" s="239" t="s">
        <v>1172</v>
      </c>
      <c r="F316" s="240" t="s">
        <v>1173</v>
      </c>
      <c r="G316" s="241" t="s">
        <v>187</v>
      </c>
      <c r="H316" s="242">
        <v>0.95999999999999996</v>
      </c>
      <c r="I316" s="243"/>
      <c r="J316" s="244">
        <f>ROUND(I316*H316,2)</f>
        <v>0</v>
      </c>
      <c r="K316" s="240" t="s">
        <v>164</v>
      </c>
      <c r="L316" s="45"/>
      <c r="M316" s="245" t="s">
        <v>21</v>
      </c>
      <c r="N316" s="246" t="s">
        <v>48</v>
      </c>
      <c r="O316" s="85"/>
      <c r="P316" s="215">
        <f>O316*H316</f>
        <v>0</v>
      </c>
      <c r="Q316" s="215">
        <v>2.5018699999999998</v>
      </c>
      <c r="R316" s="215">
        <f>Q316*H316</f>
        <v>2.4017951999999996</v>
      </c>
      <c r="S316" s="215">
        <v>0</v>
      </c>
      <c r="T316" s="216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17" t="s">
        <v>165</v>
      </c>
      <c r="AT316" s="217" t="s">
        <v>160</v>
      </c>
      <c r="AU316" s="217" t="s">
        <v>87</v>
      </c>
      <c r="AY316" s="18" t="s">
        <v>125</v>
      </c>
      <c r="BE316" s="218">
        <f>IF(N316="základní",J316,0)</f>
        <v>0</v>
      </c>
      <c r="BF316" s="218">
        <f>IF(N316="snížená",J316,0)</f>
        <v>0</v>
      </c>
      <c r="BG316" s="218">
        <f>IF(N316="zákl. přenesená",J316,0)</f>
        <v>0</v>
      </c>
      <c r="BH316" s="218">
        <f>IF(N316="sníž. přenesená",J316,0)</f>
        <v>0</v>
      </c>
      <c r="BI316" s="218">
        <f>IF(N316="nulová",J316,0)</f>
        <v>0</v>
      </c>
      <c r="BJ316" s="18" t="s">
        <v>85</v>
      </c>
      <c r="BK316" s="218">
        <f>ROUND(I316*H316,2)</f>
        <v>0</v>
      </c>
      <c r="BL316" s="18" t="s">
        <v>165</v>
      </c>
      <c r="BM316" s="217" t="s">
        <v>1174</v>
      </c>
    </row>
    <row r="317" s="2" customFormat="1">
      <c r="A317" s="39"/>
      <c r="B317" s="40"/>
      <c r="C317" s="41"/>
      <c r="D317" s="247" t="s">
        <v>167</v>
      </c>
      <c r="E317" s="41"/>
      <c r="F317" s="248" t="s">
        <v>1175</v>
      </c>
      <c r="G317" s="41"/>
      <c r="H317" s="41"/>
      <c r="I317" s="221"/>
      <c r="J317" s="41"/>
      <c r="K317" s="41"/>
      <c r="L317" s="45"/>
      <c r="M317" s="222"/>
      <c r="N317" s="223"/>
      <c r="O317" s="85"/>
      <c r="P317" s="85"/>
      <c r="Q317" s="85"/>
      <c r="R317" s="85"/>
      <c r="S317" s="85"/>
      <c r="T317" s="86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T317" s="18" t="s">
        <v>167</v>
      </c>
      <c r="AU317" s="18" t="s">
        <v>87</v>
      </c>
    </row>
    <row r="318" s="13" customFormat="1">
      <c r="A318" s="13"/>
      <c r="B318" s="224"/>
      <c r="C318" s="225"/>
      <c r="D318" s="219" t="s">
        <v>135</v>
      </c>
      <c r="E318" s="226" t="s">
        <v>21</v>
      </c>
      <c r="F318" s="227" t="s">
        <v>1176</v>
      </c>
      <c r="G318" s="225"/>
      <c r="H318" s="228">
        <v>0.95999999999999996</v>
      </c>
      <c r="I318" s="229"/>
      <c r="J318" s="225"/>
      <c r="K318" s="225"/>
      <c r="L318" s="230"/>
      <c r="M318" s="231"/>
      <c r="N318" s="232"/>
      <c r="O318" s="232"/>
      <c r="P318" s="232"/>
      <c r="Q318" s="232"/>
      <c r="R318" s="232"/>
      <c r="S318" s="232"/>
      <c r="T318" s="23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4" t="s">
        <v>135</v>
      </c>
      <c r="AU318" s="234" t="s">
        <v>87</v>
      </c>
      <c r="AV318" s="13" t="s">
        <v>87</v>
      </c>
      <c r="AW318" s="13" t="s">
        <v>38</v>
      </c>
      <c r="AX318" s="13" t="s">
        <v>77</v>
      </c>
      <c r="AY318" s="234" t="s">
        <v>125</v>
      </c>
    </row>
    <row r="319" s="15" customFormat="1">
      <c r="A319" s="15"/>
      <c r="B319" s="260"/>
      <c r="C319" s="261"/>
      <c r="D319" s="219" t="s">
        <v>135</v>
      </c>
      <c r="E319" s="262" t="s">
        <v>21</v>
      </c>
      <c r="F319" s="263" t="s">
        <v>197</v>
      </c>
      <c r="G319" s="261"/>
      <c r="H319" s="264">
        <v>0.95999999999999996</v>
      </c>
      <c r="I319" s="265"/>
      <c r="J319" s="261"/>
      <c r="K319" s="261"/>
      <c r="L319" s="266"/>
      <c r="M319" s="267"/>
      <c r="N319" s="268"/>
      <c r="O319" s="268"/>
      <c r="P319" s="268"/>
      <c r="Q319" s="268"/>
      <c r="R319" s="268"/>
      <c r="S319" s="268"/>
      <c r="T319" s="269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T319" s="270" t="s">
        <v>135</v>
      </c>
      <c r="AU319" s="270" t="s">
        <v>87</v>
      </c>
      <c r="AV319" s="15" t="s">
        <v>165</v>
      </c>
      <c r="AW319" s="15" t="s">
        <v>38</v>
      </c>
      <c r="AX319" s="15" t="s">
        <v>85</v>
      </c>
      <c r="AY319" s="270" t="s">
        <v>125</v>
      </c>
    </row>
    <row r="320" s="2" customFormat="1" ht="16.5" customHeight="1">
      <c r="A320" s="39"/>
      <c r="B320" s="40"/>
      <c r="C320" s="238" t="s">
        <v>362</v>
      </c>
      <c r="D320" s="238" t="s">
        <v>160</v>
      </c>
      <c r="E320" s="239" t="s">
        <v>1177</v>
      </c>
      <c r="F320" s="240" t="s">
        <v>1178</v>
      </c>
      <c r="G320" s="241" t="s">
        <v>163</v>
      </c>
      <c r="H320" s="242">
        <v>15.82</v>
      </c>
      <c r="I320" s="243"/>
      <c r="J320" s="244">
        <f>ROUND(I320*H320,2)</f>
        <v>0</v>
      </c>
      <c r="K320" s="240" t="s">
        <v>164</v>
      </c>
      <c r="L320" s="45"/>
      <c r="M320" s="245" t="s">
        <v>21</v>
      </c>
      <c r="N320" s="246" t="s">
        <v>48</v>
      </c>
      <c r="O320" s="85"/>
      <c r="P320" s="215">
        <f>O320*H320</f>
        <v>0</v>
      </c>
      <c r="Q320" s="215">
        <v>0.0026900000000000001</v>
      </c>
      <c r="R320" s="215">
        <f>Q320*H320</f>
        <v>0.042555800000000005</v>
      </c>
      <c r="S320" s="215">
        <v>0</v>
      </c>
      <c r="T320" s="216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17" t="s">
        <v>165</v>
      </c>
      <c r="AT320" s="217" t="s">
        <v>160</v>
      </c>
      <c r="AU320" s="217" t="s">
        <v>87</v>
      </c>
      <c r="AY320" s="18" t="s">
        <v>125</v>
      </c>
      <c r="BE320" s="218">
        <f>IF(N320="základní",J320,0)</f>
        <v>0</v>
      </c>
      <c r="BF320" s="218">
        <f>IF(N320="snížená",J320,0)</f>
        <v>0</v>
      </c>
      <c r="BG320" s="218">
        <f>IF(N320="zákl. přenesená",J320,0)</f>
        <v>0</v>
      </c>
      <c r="BH320" s="218">
        <f>IF(N320="sníž. přenesená",J320,0)</f>
        <v>0</v>
      </c>
      <c r="BI320" s="218">
        <f>IF(N320="nulová",J320,0)</f>
        <v>0</v>
      </c>
      <c r="BJ320" s="18" t="s">
        <v>85</v>
      </c>
      <c r="BK320" s="218">
        <f>ROUND(I320*H320,2)</f>
        <v>0</v>
      </c>
      <c r="BL320" s="18" t="s">
        <v>165</v>
      </c>
      <c r="BM320" s="217" t="s">
        <v>1179</v>
      </c>
    </row>
    <row r="321" s="2" customFormat="1">
      <c r="A321" s="39"/>
      <c r="B321" s="40"/>
      <c r="C321" s="41"/>
      <c r="D321" s="247" t="s">
        <v>167</v>
      </c>
      <c r="E321" s="41"/>
      <c r="F321" s="248" t="s">
        <v>1180</v>
      </c>
      <c r="G321" s="41"/>
      <c r="H321" s="41"/>
      <c r="I321" s="221"/>
      <c r="J321" s="41"/>
      <c r="K321" s="41"/>
      <c r="L321" s="45"/>
      <c r="M321" s="222"/>
      <c r="N321" s="223"/>
      <c r="O321" s="85"/>
      <c r="P321" s="85"/>
      <c r="Q321" s="85"/>
      <c r="R321" s="85"/>
      <c r="S321" s="85"/>
      <c r="T321" s="86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T321" s="18" t="s">
        <v>167</v>
      </c>
      <c r="AU321" s="18" t="s">
        <v>87</v>
      </c>
    </row>
    <row r="322" s="13" customFormat="1">
      <c r="A322" s="13"/>
      <c r="B322" s="224"/>
      <c r="C322" s="225"/>
      <c r="D322" s="219" t="s">
        <v>135</v>
      </c>
      <c r="E322" s="226" t="s">
        <v>21</v>
      </c>
      <c r="F322" s="227" t="s">
        <v>1181</v>
      </c>
      <c r="G322" s="225"/>
      <c r="H322" s="228">
        <v>15.82</v>
      </c>
      <c r="I322" s="229"/>
      <c r="J322" s="225"/>
      <c r="K322" s="225"/>
      <c r="L322" s="230"/>
      <c r="M322" s="231"/>
      <c r="N322" s="232"/>
      <c r="O322" s="232"/>
      <c r="P322" s="232"/>
      <c r="Q322" s="232"/>
      <c r="R322" s="232"/>
      <c r="S322" s="232"/>
      <c r="T322" s="23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4" t="s">
        <v>135</v>
      </c>
      <c r="AU322" s="234" t="s">
        <v>87</v>
      </c>
      <c r="AV322" s="13" t="s">
        <v>87</v>
      </c>
      <c r="AW322" s="13" t="s">
        <v>38</v>
      </c>
      <c r="AX322" s="13" t="s">
        <v>77</v>
      </c>
      <c r="AY322" s="234" t="s">
        <v>125</v>
      </c>
    </row>
    <row r="323" s="15" customFormat="1">
      <c r="A323" s="15"/>
      <c r="B323" s="260"/>
      <c r="C323" s="261"/>
      <c r="D323" s="219" t="s">
        <v>135</v>
      </c>
      <c r="E323" s="262" t="s">
        <v>21</v>
      </c>
      <c r="F323" s="263" t="s">
        <v>197</v>
      </c>
      <c r="G323" s="261"/>
      <c r="H323" s="264">
        <v>15.82</v>
      </c>
      <c r="I323" s="265"/>
      <c r="J323" s="261"/>
      <c r="K323" s="261"/>
      <c r="L323" s="266"/>
      <c r="M323" s="267"/>
      <c r="N323" s="268"/>
      <c r="O323" s="268"/>
      <c r="P323" s="268"/>
      <c r="Q323" s="268"/>
      <c r="R323" s="268"/>
      <c r="S323" s="268"/>
      <c r="T323" s="269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T323" s="270" t="s">
        <v>135</v>
      </c>
      <c r="AU323" s="270" t="s">
        <v>87</v>
      </c>
      <c r="AV323" s="15" t="s">
        <v>165</v>
      </c>
      <c r="AW323" s="15" t="s">
        <v>38</v>
      </c>
      <c r="AX323" s="15" t="s">
        <v>85</v>
      </c>
      <c r="AY323" s="270" t="s">
        <v>125</v>
      </c>
    </row>
    <row r="324" s="2" customFormat="1" ht="16.5" customHeight="1">
      <c r="A324" s="39"/>
      <c r="B324" s="40"/>
      <c r="C324" s="238" t="s">
        <v>368</v>
      </c>
      <c r="D324" s="238" t="s">
        <v>160</v>
      </c>
      <c r="E324" s="239" t="s">
        <v>1182</v>
      </c>
      <c r="F324" s="240" t="s">
        <v>1183</v>
      </c>
      <c r="G324" s="241" t="s">
        <v>163</v>
      </c>
      <c r="H324" s="242">
        <v>15.82</v>
      </c>
      <c r="I324" s="243"/>
      <c r="J324" s="244">
        <f>ROUND(I324*H324,2)</f>
        <v>0</v>
      </c>
      <c r="K324" s="240" t="s">
        <v>164</v>
      </c>
      <c r="L324" s="45"/>
      <c r="M324" s="245" t="s">
        <v>21</v>
      </c>
      <c r="N324" s="246" t="s">
        <v>48</v>
      </c>
      <c r="O324" s="85"/>
      <c r="P324" s="215">
        <f>O324*H324</f>
        <v>0</v>
      </c>
      <c r="Q324" s="215">
        <v>0</v>
      </c>
      <c r="R324" s="215">
        <f>Q324*H324</f>
        <v>0</v>
      </c>
      <c r="S324" s="215">
        <v>0</v>
      </c>
      <c r="T324" s="216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17" t="s">
        <v>165</v>
      </c>
      <c r="AT324" s="217" t="s">
        <v>160</v>
      </c>
      <c r="AU324" s="217" t="s">
        <v>87</v>
      </c>
      <c r="AY324" s="18" t="s">
        <v>125</v>
      </c>
      <c r="BE324" s="218">
        <f>IF(N324="základní",J324,0)</f>
        <v>0</v>
      </c>
      <c r="BF324" s="218">
        <f>IF(N324="snížená",J324,0)</f>
        <v>0</v>
      </c>
      <c r="BG324" s="218">
        <f>IF(N324="zákl. přenesená",J324,0)</f>
        <v>0</v>
      </c>
      <c r="BH324" s="218">
        <f>IF(N324="sníž. přenesená",J324,0)</f>
        <v>0</v>
      </c>
      <c r="BI324" s="218">
        <f>IF(N324="nulová",J324,0)</f>
        <v>0</v>
      </c>
      <c r="BJ324" s="18" t="s">
        <v>85</v>
      </c>
      <c r="BK324" s="218">
        <f>ROUND(I324*H324,2)</f>
        <v>0</v>
      </c>
      <c r="BL324" s="18" t="s">
        <v>165</v>
      </c>
      <c r="BM324" s="217" t="s">
        <v>1184</v>
      </c>
    </row>
    <row r="325" s="2" customFormat="1">
      <c r="A325" s="39"/>
      <c r="B325" s="40"/>
      <c r="C325" s="41"/>
      <c r="D325" s="247" t="s">
        <v>167</v>
      </c>
      <c r="E325" s="41"/>
      <c r="F325" s="248" t="s">
        <v>1185</v>
      </c>
      <c r="G325" s="41"/>
      <c r="H325" s="41"/>
      <c r="I325" s="221"/>
      <c r="J325" s="41"/>
      <c r="K325" s="41"/>
      <c r="L325" s="45"/>
      <c r="M325" s="222"/>
      <c r="N325" s="223"/>
      <c r="O325" s="85"/>
      <c r="P325" s="85"/>
      <c r="Q325" s="85"/>
      <c r="R325" s="85"/>
      <c r="S325" s="85"/>
      <c r="T325" s="86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T325" s="18" t="s">
        <v>167</v>
      </c>
      <c r="AU325" s="18" t="s">
        <v>87</v>
      </c>
    </row>
    <row r="326" s="2" customFormat="1" ht="16.5" customHeight="1">
      <c r="A326" s="39"/>
      <c r="B326" s="40"/>
      <c r="C326" s="238" t="s">
        <v>375</v>
      </c>
      <c r="D326" s="238" t="s">
        <v>160</v>
      </c>
      <c r="E326" s="239" t="s">
        <v>1186</v>
      </c>
      <c r="F326" s="240" t="s">
        <v>1187</v>
      </c>
      <c r="G326" s="241" t="s">
        <v>248</v>
      </c>
      <c r="H326" s="242">
        <v>0.035999999999999997</v>
      </c>
      <c r="I326" s="243"/>
      <c r="J326" s="244">
        <f>ROUND(I326*H326,2)</f>
        <v>0</v>
      </c>
      <c r="K326" s="240" t="s">
        <v>164</v>
      </c>
      <c r="L326" s="45"/>
      <c r="M326" s="245" t="s">
        <v>21</v>
      </c>
      <c r="N326" s="246" t="s">
        <v>48</v>
      </c>
      <c r="O326" s="85"/>
      <c r="P326" s="215">
        <f>O326*H326</f>
        <v>0</v>
      </c>
      <c r="Q326" s="215">
        <v>1.06277</v>
      </c>
      <c r="R326" s="215">
        <f>Q326*H326</f>
        <v>0.038259719999999997</v>
      </c>
      <c r="S326" s="215">
        <v>0</v>
      </c>
      <c r="T326" s="216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17" t="s">
        <v>165</v>
      </c>
      <c r="AT326" s="217" t="s">
        <v>160</v>
      </c>
      <c r="AU326" s="217" t="s">
        <v>87</v>
      </c>
      <c r="AY326" s="18" t="s">
        <v>125</v>
      </c>
      <c r="BE326" s="218">
        <f>IF(N326="základní",J326,0)</f>
        <v>0</v>
      </c>
      <c r="BF326" s="218">
        <f>IF(N326="snížená",J326,0)</f>
        <v>0</v>
      </c>
      <c r="BG326" s="218">
        <f>IF(N326="zákl. přenesená",J326,0)</f>
        <v>0</v>
      </c>
      <c r="BH326" s="218">
        <f>IF(N326="sníž. přenesená",J326,0)</f>
        <v>0</v>
      </c>
      <c r="BI326" s="218">
        <f>IF(N326="nulová",J326,0)</f>
        <v>0</v>
      </c>
      <c r="BJ326" s="18" t="s">
        <v>85</v>
      </c>
      <c r="BK326" s="218">
        <f>ROUND(I326*H326,2)</f>
        <v>0</v>
      </c>
      <c r="BL326" s="18" t="s">
        <v>165</v>
      </c>
      <c r="BM326" s="217" t="s">
        <v>1188</v>
      </c>
    </row>
    <row r="327" s="2" customFormat="1">
      <c r="A327" s="39"/>
      <c r="B327" s="40"/>
      <c r="C327" s="41"/>
      <c r="D327" s="247" t="s">
        <v>167</v>
      </c>
      <c r="E327" s="41"/>
      <c r="F327" s="248" t="s">
        <v>1189</v>
      </c>
      <c r="G327" s="41"/>
      <c r="H327" s="41"/>
      <c r="I327" s="221"/>
      <c r="J327" s="41"/>
      <c r="K327" s="41"/>
      <c r="L327" s="45"/>
      <c r="M327" s="222"/>
      <c r="N327" s="223"/>
      <c r="O327" s="85"/>
      <c r="P327" s="85"/>
      <c r="Q327" s="85"/>
      <c r="R327" s="85"/>
      <c r="S327" s="85"/>
      <c r="T327" s="86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T327" s="18" t="s">
        <v>167</v>
      </c>
      <c r="AU327" s="18" t="s">
        <v>87</v>
      </c>
    </row>
    <row r="328" s="13" customFormat="1">
      <c r="A328" s="13"/>
      <c r="B328" s="224"/>
      <c r="C328" s="225"/>
      <c r="D328" s="219" t="s">
        <v>135</v>
      </c>
      <c r="E328" s="226" t="s">
        <v>21</v>
      </c>
      <c r="F328" s="227" t="s">
        <v>1190</v>
      </c>
      <c r="G328" s="225"/>
      <c r="H328" s="228">
        <v>0.035999999999999997</v>
      </c>
      <c r="I328" s="229"/>
      <c r="J328" s="225"/>
      <c r="K328" s="225"/>
      <c r="L328" s="230"/>
      <c r="M328" s="231"/>
      <c r="N328" s="232"/>
      <c r="O328" s="232"/>
      <c r="P328" s="232"/>
      <c r="Q328" s="232"/>
      <c r="R328" s="232"/>
      <c r="S328" s="232"/>
      <c r="T328" s="23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4" t="s">
        <v>135</v>
      </c>
      <c r="AU328" s="234" t="s">
        <v>87</v>
      </c>
      <c r="AV328" s="13" t="s">
        <v>87</v>
      </c>
      <c r="AW328" s="13" t="s">
        <v>38</v>
      </c>
      <c r="AX328" s="13" t="s">
        <v>85</v>
      </c>
      <c r="AY328" s="234" t="s">
        <v>125</v>
      </c>
    </row>
    <row r="329" s="12" customFormat="1" ht="22.8" customHeight="1">
      <c r="A329" s="12"/>
      <c r="B329" s="189"/>
      <c r="C329" s="190"/>
      <c r="D329" s="191" t="s">
        <v>76</v>
      </c>
      <c r="E329" s="203" t="s">
        <v>124</v>
      </c>
      <c r="F329" s="203" t="s">
        <v>318</v>
      </c>
      <c r="G329" s="190"/>
      <c r="H329" s="190"/>
      <c r="I329" s="193"/>
      <c r="J329" s="204">
        <f>BK329</f>
        <v>0</v>
      </c>
      <c r="K329" s="190"/>
      <c r="L329" s="195"/>
      <c r="M329" s="196"/>
      <c r="N329" s="197"/>
      <c r="O329" s="197"/>
      <c r="P329" s="198">
        <f>SUM(P330:P335)</f>
        <v>0</v>
      </c>
      <c r="Q329" s="197"/>
      <c r="R329" s="198">
        <f>SUM(R330:R335)</f>
        <v>8.3659680000000005</v>
      </c>
      <c r="S329" s="197"/>
      <c r="T329" s="199">
        <f>SUM(T330:T335)</f>
        <v>0</v>
      </c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R329" s="200" t="s">
        <v>85</v>
      </c>
      <c r="AT329" s="201" t="s">
        <v>76</v>
      </c>
      <c r="AU329" s="201" t="s">
        <v>85</v>
      </c>
      <c r="AY329" s="200" t="s">
        <v>125</v>
      </c>
      <c r="BK329" s="202">
        <f>SUM(BK330:BK335)</f>
        <v>0</v>
      </c>
    </row>
    <row r="330" s="2" customFormat="1" ht="33" customHeight="1">
      <c r="A330" s="39"/>
      <c r="B330" s="40"/>
      <c r="C330" s="238" t="s">
        <v>380</v>
      </c>
      <c r="D330" s="238" t="s">
        <v>160</v>
      </c>
      <c r="E330" s="239" t="s">
        <v>320</v>
      </c>
      <c r="F330" s="240" t="s">
        <v>321</v>
      </c>
      <c r="G330" s="241" t="s">
        <v>187</v>
      </c>
      <c r="H330" s="242">
        <v>3.1200000000000001</v>
      </c>
      <c r="I330" s="243"/>
      <c r="J330" s="244">
        <f>ROUND(I330*H330,2)</f>
        <v>0</v>
      </c>
      <c r="K330" s="240" t="s">
        <v>164</v>
      </c>
      <c r="L330" s="45"/>
      <c r="M330" s="245" t="s">
        <v>21</v>
      </c>
      <c r="N330" s="246" t="s">
        <v>48</v>
      </c>
      <c r="O330" s="85"/>
      <c r="P330" s="215">
        <f>O330*H330</f>
        <v>0</v>
      </c>
      <c r="Q330" s="215">
        <v>2.6814</v>
      </c>
      <c r="R330" s="215">
        <f>Q330*H330</f>
        <v>8.3659680000000005</v>
      </c>
      <c r="S330" s="215">
        <v>0</v>
      </c>
      <c r="T330" s="216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17" t="s">
        <v>165</v>
      </c>
      <c r="AT330" s="217" t="s">
        <v>160</v>
      </c>
      <c r="AU330" s="217" t="s">
        <v>87</v>
      </c>
      <c r="AY330" s="18" t="s">
        <v>125</v>
      </c>
      <c r="BE330" s="218">
        <f>IF(N330="základní",J330,0)</f>
        <v>0</v>
      </c>
      <c r="BF330" s="218">
        <f>IF(N330="snížená",J330,0)</f>
        <v>0</v>
      </c>
      <c r="BG330" s="218">
        <f>IF(N330="zákl. přenesená",J330,0)</f>
        <v>0</v>
      </c>
      <c r="BH330" s="218">
        <f>IF(N330="sníž. přenesená",J330,0)</f>
        <v>0</v>
      </c>
      <c r="BI330" s="218">
        <f>IF(N330="nulová",J330,0)</f>
        <v>0</v>
      </c>
      <c r="BJ330" s="18" t="s">
        <v>85</v>
      </c>
      <c r="BK330" s="218">
        <f>ROUND(I330*H330,2)</f>
        <v>0</v>
      </c>
      <c r="BL330" s="18" t="s">
        <v>165</v>
      </c>
      <c r="BM330" s="217" t="s">
        <v>1191</v>
      </c>
    </row>
    <row r="331" s="2" customFormat="1">
      <c r="A331" s="39"/>
      <c r="B331" s="40"/>
      <c r="C331" s="41"/>
      <c r="D331" s="247" t="s">
        <v>167</v>
      </c>
      <c r="E331" s="41"/>
      <c r="F331" s="248" t="s">
        <v>323</v>
      </c>
      <c r="G331" s="41"/>
      <c r="H331" s="41"/>
      <c r="I331" s="221"/>
      <c r="J331" s="41"/>
      <c r="K331" s="41"/>
      <c r="L331" s="45"/>
      <c r="M331" s="222"/>
      <c r="N331" s="223"/>
      <c r="O331" s="85"/>
      <c r="P331" s="85"/>
      <c r="Q331" s="85"/>
      <c r="R331" s="85"/>
      <c r="S331" s="85"/>
      <c r="T331" s="86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T331" s="18" t="s">
        <v>167</v>
      </c>
      <c r="AU331" s="18" t="s">
        <v>87</v>
      </c>
    </row>
    <row r="332" s="2" customFormat="1">
      <c r="A332" s="39"/>
      <c r="B332" s="40"/>
      <c r="C332" s="41"/>
      <c r="D332" s="219" t="s">
        <v>133</v>
      </c>
      <c r="E332" s="41"/>
      <c r="F332" s="220" t="s">
        <v>311</v>
      </c>
      <c r="G332" s="41"/>
      <c r="H332" s="41"/>
      <c r="I332" s="221"/>
      <c r="J332" s="41"/>
      <c r="K332" s="41"/>
      <c r="L332" s="45"/>
      <c r="M332" s="222"/>
      <c r="N332" s="223"/>
      <c r="O332" s="85"/>
      <c r="P332" s="85"/>
      <c r="Q332" s="85"/>
      <c r="R332" s="85"/>
      <c r="S332" s="85"/>
      <c r="T332" s="86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T332" s="18" t="s">
        <v>133</v>
      </c>
      <c r="AU332" s="18" t="s">
        <v>87</v>
      </c>
    </row>
    <row r="333" s="13" customFormat="1">
      <c r="A333" s="13"/>
      <c r="B333" s="224"/>
      <c r="C333" s="225"/>
      <c r="D333" s="219" t="s">
        <v>135</v>
      </c>
      <c r="E333" s="226" t="s">
        <v>21</v>
      </c>
      <c r="F333" s="227" t="s">
        <v>1192</v>
      </c>
      <c r="G333" s="225"/>
      <c r="H333" s="228">
        <v>2.1000000000000001</v>
      </c>
      <c r="I333" s="229"/>
      <c r="J333" s="225"/>
      <c r="K333" s="225"/>
      <c r="L333" s="230"/>
      <c r="M333" s="231"/>
      <c r="N333" s="232"/>
      <c r="O333" s="232"/>
      <c r="P333" s="232"/>
      <c r="Q333" s="232"/>
      <c r="R333" s="232"/>
      <c r="S333" s="232"/>
      <c r="T333" s="23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4" t="s">
        <v>135</v>
      </c>
      <c r="AU333" s="234" t="s">
        <v>87</v>
      </c>
      <c r="AV333" s="13" t="s">
        <v>87</v>
      </c>
      <c r="AW333" s="13" t="s">
        <v>38</v>
      </c>
      <c r="AX333" s="13" t="s">
        <v>77</v>
      </c>
      <c r="AY333" s="234" t="s">
        <v>125</v>
      </c>
    </row>
    <row r="334" s="13" customFormat="1">
      <c r="A334" s="13"/>
      <c r="B334" s="224"/>
      <c r="C334" s="225"/>
      <c r="D334" s="219" t="s">
        <v>135</v>
      </c>
      <c r="E334" s="226" t="s">
        <v>21</v>
      </c>
      <c r="F334" s="227" t="s">
        <v>1193</v>
      </c>
      <c r="G334" s="225"/>
      <c r="H334" s="228">
        <v>1.02</v>
      </c>
      <c r="I334" s="229"/>
      <c r="J334" s="225"/>
      <c r="K334" s="225"/>
      <c r="L334" s="230"/>
      <c r="M334" s="231"/>
      <c r="N334" s="232"/>
      <c r="O334" s="232"/>
      <c r="P334" s="232"/>
      <c r="Q334" s="232"/>
      <c r="R334" s="232"/>
      <c r="S334" s="232"/>
      <c r="T334" s="23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34" t="s">
        <v>135</v>
      </c>
      <c r="AU334" s="234" t="s">
        <v>87</v>
      </c>
      <c r="AV334" s="13" t="s">
        <v>87</v>
      </c>
      <c r="AW334" s="13" t="s">
        <v>38</v>
      </c>
      <c r="AX334" s="13" t="s">
        <v>77</v>
      </c>
      <c r="AY334" s="234" t="s">
        <v>125</v>
      </c>
    </row>
    <row r="335" s="15" customFormat="1">
      <c r="A335" s="15"/>
      <c r="B335" s="260"/>
      <c r="C335" s="261"/>
      <c r="D335" s="219" t="s">
        <v>135</v>
      </c>
      <c r="E335" s="262" t="s">
        <v>21</v>
      </c>
      <c r="F335" s="263" t="s">
        <v>197</v>
      </c>
      <c r="G335" s="261"/>
      <c r="H335" s="264">
        <v>3.1200000000000001</v>
      </c>
      <c r="I335" s="265"/>
      <c r="J335" s="261"/>
      <c r="K335" s="261"/>
      <c r="L335" s="266"/>
      <c r="M335" s="267"/>
      <c r="N335" s="268"/>
      <c r="O335" s="268"/>
      <c r="P335" s="268"/>
      <c r="Q335" s="268"/>
      <c r="R335" s="268"/>
      <c r="S335" s="268"/>
      <c r="T335" s="269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T335" s="270" t="s">
        <v>135</v>
      </c>
      <c r="AU335" s="270" t="s">
        <v>87</v>
      </c>
      <c r="AV335" s="15" t="s">
        <v>165</v>
      </c>
      <c r="AW335" s="15" t="s">
        <v>38</v>
      </c>
      <c r="AX335" s="15" t="s">
        <v>85</v>
      </c>
      <c r="AY335" s="270" t="s">
        <v>125</v>
      </c>
    </row>
    <row r="336" s="12" customFormat="1" ht="22.8" customHeight="1">
      <c r="A336" s="12"/>
      <c r="B336" s="189"/>
      <c r="C336" s="190"/>
      <c r="D336" s="191" t="s">
        <v>76</v>
      </c>
      <c r="E336" s="203" t="s">
        <v>165</v>
      </c>
      <c r="F336" s="203" t="s">
        <v>325</v>
      </c>
      <c r="G336" s="190"/>
      <c r="H336" s="190"/>
      <c r="I336" s="193"/>
      <c r="J336" s="204">
        <f>BK336</f>
        <v>0</v>
      </c>
      <c r="K336" s="190"/>
      <c r="L336" s="195"/>
      <c r="M336" s="196"/>
      <c r="N336" s="197"/>
      <c r="O336" s="197"/>
      <c r="P336" s="198">
        <f>SUM(P337:P378)</f>
        <v>0</v>
      </c>
      <c r="Q336" s="197"/>
      <c r="R336" s="198">
        <f>SUM(R337:R378)</f>
        <v>21.226577499999998</v>
      </c>
      <c r="S336" s="197"/>
      <c r="T336" s="199">
        <f>SUM(T337:T378)</f>
        <v>0</v>
      </c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R336" s="200" t="s">
        <v>85</v>
      </c>
      <c r="AT336" s="201" t="s">
        <v>76</v>
      </c>
      <c r="AU336" s="201" t="s">
        <v>85</v>
      </c>
      <c r="AY336" s="200" t="s">
        <v>125</v>
      </c>
      <c r="BK336" s="202">
        <f>SUM(BK337:BK378)</f>
        <v>0</v>
      </c>
    </row>
    <row r="337" s="2" customFormat="1" ht="24.15" customHeight="1">
      <c r="A337" s="39"/>
      <c r="B337" s="40"/>
      <c r="C337" s="238" t="s">
        <v>386</v>
      </c>
      <c r="D337" s="238" t="s">
        <v>160</v>
      </c>
      <c r="E337" s="239" t="s">
        <v>1194</v>
      </c>
      <c r="F337" s="240" t="s">
        <v>1195</v>
      </c>
      <c r="G337" s="241" t="s">
        <v>429</v>
      </c>
      <c r="H337" s="242">
        <v>6.4000000000000004</v>
      </c>
      <c r="I337" s="243"/>
      <c r="J337" s="244">
        <f>ROUND(I337*H337,2)</f>
        <v>0</v>
      </c>
      <c r="K337" s="240" t="s">
        <v>164</v>
      </c>
      <c r="L337" s="45"/>
      <c r="M337" s="245" t="s">
        <v>21</v>
      </c>
      <c r="N337" s="246" t="s">
        <v>48</v>
      </c>
      <c r="O337" s="85"/>
      <c r="P337" s="215">
        <f>O337*H337</f>
        <v>0</v>
      </c>
      <c r="Q337" s="215">
        <v>0.4204</v>
      </c>
      <c r="R337" s="215">
        <f>Q337*H337</f>
        <v>2.6905600000000001</v>
      </c>
      <c r="S337" s="215">
        <v>0</v>
      </c>
      <c r="T337" s="216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17" t="s">
        <v>165</v>
      </c>
      <c r="AT337" s="217" t="s">
        <v>160</v>
      </c>
      <c r="AU337" s="217" t="s">
        <v>87</v>
      </c>
      <c r="AY337" s="18" t="s">
        <v>125</v>
      </c>
      <c r="BE337" s="218">
        <f>IF(N337="základní",J337,0)</f>
        <v>0</v>
      </c>
      <c r="BF337" s="218">
        <f>IF(N337="snížená",J337,0)</f>
        <v>0</v>
      </c>
      <c r="BG337" s="218">
        <f>IF(N337="zákl. přenesená",J337,0)</f>
        <v>0</v>
      </c>
      <c r="BH337" s="218">
        <f>IF(N337="sníž. přenesená",J337,0)</f>
        <v>0</v>
      </c>
      <c r="BI337" s="218">
        <f>IF(N337="nulová",J337,0)</f>
        <v>0</v>
      </c>
      <c r="BJ337" s="18" t="s">
        <v>85</v>
      </c>
      <c r="BK337" s="218">
        <f>ROUND(I337*H337,2)</f>
        <v>0</v>
      </c>
      <c r="BL337" s="18" t="s">
        <v>165</v>
      </c>
      <c r="BM337" s="217" t="s">
        <v>1196</v>
      </c>
    </row>
    <row r="338" s="2" customFormat="1">
      <c r="A338" s="39"/>
      <c r="B338" s="40"/>
      <c r="C338" s="41"/>
      <c r="D338" s="247" t="s">
        <v>167</v>
      </c>
      <c r="E338" s="41"/>
      <c r="F338" s="248" t="s">
        <v>1197</v>
      </c>
      <c r="G338" s="41"/>
      <c r="H338" s="41"/>
      <c r="I338" s="221"/>
      <c r="J338" s="41"/>
      <c r="K338" s="41"/>
      <c r="L338" s="45"/>
      <c r="M338" s="222"/>
      <c r="N338" s="223"/>
      <c r="O338" s="85"/>
      <c r="P338" s="85"/>
      <c r="Q338" s="85"/>
      <c r="R338" s="85"/>
      <c r="S338" s="85"/>
      <c r="T338" s="86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T338" s="18" t="s">
        <v>167</v>
      </c>
      <c r="AU338" s="18" t="s">
        <v>87</v>
      </c>
    </row>
    <row r="339" s="13" customFormat="1">
      <c r="A339" s="13"/>
      <c r="B339" s="224"/>
      <c r="C339" s="225"/>
      <c r="D339" s="219" t="s">
        <v>135</v>
      </c>
      <c r="E339" s="226" t="s">
        <v>21</v>
      </c>
      <c r="F339" s="227" t="s">
        <v>1198</v>
      </c>
      <c r="G339" s="225"/>
      <c r="H339" s="228">
        <v>6.4000000000000004</v>
      </c>
      <c r="I339" s="229"/>
      <c r="J339" s="225"/>
      <c r="K339" s="225"/>
      <c r="L339" s="230"/>
      <c r="M339" s="231"/>
      <c r="N339" s="232"/>
      <c r="O339" s="232"/>
      <c r="P339" s="232"/>
      <c r="Q339" s="232"/>
      <c r="R339" s="232"/>
      <c r="S339" s="232"/>
      <c r="T339" s="23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4" t="s">
        <v>135</v>
      </c>
      <c r="AU339" s="234" t="s">
        <v>87</v>
      </c>
      <c r="AV339" s="13" t="s">
        <v>87</v>
      </c>
      <c r="AW339" s="13" t="s">
        <v>38</v>
      </c>
      <c r="AX339" s="13" t="s">
        <v>85</v>
      </c>
      <c r="AY339" s="234" t="s">
        <v>125</v>
      </c>
    </row>
    <row r="340" s="2" customFormat="1" ht="24.15" customHeight="1">
      <c r="A340" s="39"/>
      <c r="B340" s="40"/>
      <c r="C340" s="238" t="s">
        <v>392</v>
      </c>
      <c r="D340" s="238" t="s">
        <v>160</v>
      </c>
      <c r="E340" s="239" t="s">
        <v>335</v>
      </c>
      <c r="F340" s="240" t="s">
        <v>336</v>
      </c>
      <c r="G340" s="241" t="s">
        <v>163</v>
      </c>
      <c r="H340" s="242">
        <v>36.024999999999999</v>
      </c>
      <c r="I340" s="243"/>
      <c r="J340" s="244">
        <f>ROUND(I340*H340,2)</f>
        <v>0</v>
      </c>
      <c r="K340" s="240" t="s">
        <v>164</v>
      </c>
      <c r="L340" s="45"/>
      <c r="M340" s="245" t="s">
        <v>21</v>
      </c>
      <c r="N340" s="246" t="s">
        <v>48</v>
      </c>
      <c r="O340" s="85"/>
      <c r="P340" s="215">
        <f>O340*H340</f>
        <v>0</v>
      </c>
      <c r="Q340" s="215">
        <v>0</v>
      </c>
      <c r="R340" s="215">
        <f>Q340*H340</f>
        <v>0</v>
      </c>
      <c r="S340" s="215">
        <v>0</v>
      </c>
      <c r="T340" s="216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17" t="s">
        <v>165</v>
      </c>
      <c r="AT340" s="217" t="s">
        <v>160</v>
      </c>
      <c r="AU340" s="217" t="s">
        <v>87</v>
      </c>
      <c r="AY340" s="18" t="s">
        <v>125</v>
      </c>
      <c r="BE340" s="218">
        <f>IF(N340="základní",J340,0)</f>
        <v>0</v>
      </c>
      <c r="BF340" s="218">
        <f>IF(N340="snížená",J340,0)</f>
        <v>0</v>
      </c>
      <c r="BG340" s="218">
        <f>IF(N340="zákl. přenesená",J340,0)</f>
        <v>0</v>
      </c>
      <c r="BH340" s="218">
        <f>IF(N340="sníž. přenesená",J340,0)</f>
        <v>0</v>
      </c>
      <c r="BI340" s="218">
        <f>IF(N340="nulová",J340,0)</f>
        <v>0</v>
      </c>
      <c r="BJ340" s="18" t="s">
        <v>85</v>
      </c>
      <c r="BK340" s="218">
        <f>ROUND(I340*H340,2)</f>
        <v>0</v>
      </c>
      <c r="BL340" s="18" t="s">
        <v>165</v>
      </c>
      <c r="BM340" s="217" t="s">
        <v>1199</v>
      </c>
    </row>
    <row r="341" s="2" customFormat="1">
      <c r="A341" s="39"/>
      <c r="B341" s="40"/>
      <c r="C341" s="41"/>
      <c r="D341" s="247" t="s">
        <v>167</v>
      </c>
      <c r="E341" s="41"/>
      <c r="F341" s="248" t="s">
        <v>338</v>
      </c>
      <c r="G341" s="41"/>
      <c r="H341" s="41"/>
      <c r="I341" s="221"/>
      <c r="J341" s="41"/>
      <c r="K341" s="41"/>
      <c r="L341" s="45"/>
      <c r="M341" s="222"/>
      <c r="N341" s="223"/>
      <c r="O341" s="85"/>
      <c r="P341" s="85"/>
      <c r="Q341" s="85"/>
      <c r="R341" s="85"/>
      <c r="S341" s="85"/>
      <c r="T341" s="86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T341" s="18" t="s">
        <v>167</v>
      </c>
      <c r="AU341" s="18" t="s">
        <v>87</v>
      </c>
    </row>
    <row r="342" s="2" customFormat="1">
      <c r="A342" s="39"/>
      <c r="B342" s="40"/>
      <c r="C342" s="41"/>
      <c r="D342" s="219" t="s">
        <v>133</v>
      </c>
      <c r="E342" s="41"/>
      <c r="F342" s="220" t="s">
        <v>339</v>
      </c>
      <c r="G342" s="41"/>
      <c r="H342" s="41"/>
      <c r="I342" s="221"/>
      <c r="J342" s="41"/>
      <c r="K342" s="41"/>
      <c r="L342" s="45"/>
      <c r="M342" s="222"/>
      <c r="N342" s="223"/>
      <c r="O342" s="85"/>
      <c r="P342" s="85"/>
      <c r="Q342" s="85"/>
      <c r="R342" s="85"/>
      <c r="S342" s="85"/>
      <c r="T342" s="86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T342" s="18" t="s">
        <v>133</v>
      </c>
      <c r="AU342" s="18" t="s">
        <v>87</v>
      </c>
    </row>
    <row r="343" s="13" customFormat="1">
      <c r="A343" s="13"/>
      <c r="B343" s="224"/>
      <c r="C343" s="225"/>
      <c r="D343" s="219" t="s">
        <v>135</v>
      </c>
      <c r="E343" s="226" t="s">
        <v>21</v>
      </c>
      <c r="F343" s="227" t="s">
        <v>1200</v>
      </c>
      <c r="G343" s="225"/>
      <c r="H343" s="228">
        <v>36.024999999999999</v>
      </c>
      <c r="I343" s="229"/>
      <c r="J343" s="225"/>
      <c r="K343" s="225"/>
      <c r="L343" s="230"/>
      <c r="M343" s="231"/>
      <c r="N343" s="232"/>
      <c r="O343" s="232"/>
      <c r="P343" s="232"/>
      <c r="Q343" s="232"/>
      <c r="R343" s="232"/>
      <c r="S343" s="232"/>
      <c r="T343" s="23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34" t="s">
        <v>135</v>
      </c>
      <c r="AU343" s="234" t="s">
        <v>87</v>
      </c>
      <c r="AV343" s="13" t="s">
        <v>87</v>
      </c>
      <c r="AW343" s="13" t="s">
        <v>38</v>
      </c>
      <c r="AX343" s="13" t="s">
        <v>85</v>
      </c>
      <c r="AY343" s="234" t="s">
        <v>125</v>
      </c>
    </row>
    <row r="344" s="2" customFormat="1" ht="21.75" customHeight="1">
      <c r="A344" s="39"/>
      <c r="B344" s="40"/>
      <c r="C344" s="238" t="s">
        <v>397</v>
      </c>
      <c r="D344" s="238" t="s">
        <v>160</v>
      </c>
      <c r="E344" s="239" t="s">
        <v>342</v>
      </c>
      <c r="F344" s="240" t="s">
        <v>343</v>
      </c>
      <c r="G344" s="241" t="s">
        <v>187</v>
      </c>
      <c r="H344" s="242">
        <v>21.111999999999998</v>
      </c>
      <c r="I344" s="243"/>
      <c r="J344" s="244">
        <f>ROUND(I344*H344,2)</f>
        <v>0</v>
      </c>
      <c r="K344" s="240" t="s">
        <v>21</v>
      </c>
      <c r="L344" s="45"/>
      <c r="M344" s="245" t="s">
        <v>21</v>
      </c>
      <c r="N344" s="246" t="s">
        <v>48</v>
      </c>
      <c r="O344" s="85"/>
      <c r="P344" s="215">
        <f>O344*H344</f>
        <v>0</v>
      </c>
      <c r="Q344" s="215">
        <v>0</v>
      </c>
      <c r="R344" s="215">
        <f>Q344*H344</f>
        <v>0</v>
      </c>
      <c r="S344" s="215">
        <v>0</v>
      </c>
      <c r="T344" s="216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17" t="s">
        <v>165</v>
      </c>
      <c r="AT344" s="217" t="s">
        <v>160</v>
      </c>
      <c r="AU344" s="217" t="s">
        <v>87</v>
      </c>
      <c r="AY344" s="18" t="s">
        <v>125</v>
      </c>
      <c r="BE344" s="218">
        <f>IF(N344="základní",J344,0)</f>
        <v>0</v>
      </c>
      <c r="BF344" s="218">
        <f>IF(N344="snížená",J344,0)</f>
        <v>0</v>
      </c>
      <c r="BG344" s="218">
        <f>IF(N344="zákl. přenesená",J344,0)</f>
        <v>0</v>
      </c>
      <c r="BH344" s="218">
        <f>IF(N344="sníž. přenesená",J344,0)</f>
        <v>0</v>
      </c>
      <c r="BI344" s="218">
        <f>IF(N344="nulová",J344,0)</f>
        <v>0</v>
      </c>
      <c r="BJ344" s="18" t="s">
        <v>85</v>
      </c>
      <c r="BK344" s="218">
        <f>ROUND(I344*H344,2)</f>
        <v>0</v>
      </c>
      <c r="BL344" s="18" t="s">
        <v>165</v>
      </c>
      <c r="BM344" s="217" t="s">
        <v>1201</v>
      </c>
    </row>
    <row r="345" s="13" customFormat="1">
      <c r="A345" s="13"/>
      <c r="B345" s="224"/>
      <c r="C345" s="225"/>
      <c r="D345" s="219" t="s">
        <v>135</v>
      </c>
      <c r="E345" s="226" t="s">
        <v>21</v>
      </c>
      <c r="F345" s="227" t="s">
        <v>1202</v>
      </c>
      <c r="G345" s="225"/>
      <c r="H345" s="228">
        <v>1.008</v>
      </c>
      <c r="I345" s="229"/>
      <c r="J345" s="225"/>
      <c r="K345" s="225"/>
      <c r="L345" s="230"/>
      <c r="M345" s="231"/>
      <c r="N345" s="232"/>
      <c r="O345" s="232"/>
      <c r="P345" s="232"/>
      <c r="Q345" s="232"/>
      <c r="R345" s="232"/>
      <c r="S345" s="232"/>
      <c r="T345" s="23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4" t="s">
        <v>135</v>
      </c>
      <c r="AU345" s="234" t="s">
        <v>87</v>
      </c>
      <c r="AV345" s="13" t="s">
        <v>87</v>
      </c>
      <c r="AW345" s="13" t="s">
        <v>38</v>
      </c>
      <c r="AX345" s="13" t="s">
        <v>77</v>
      </c>
      <c r="AY345" s="234" t="s">
        <v>125</v>
      </c>
    </row>
    <row r="346" s="13" customFormat="1">
      <c r="A346" s="13"/>
      <c r="B346" s="224"/>
      <c r="C346" s="225"/>
      <c r="D346" s="219" t="s">
        <v>135</v>
      </c>
      <c r="E346" s="226" t="s">
        <v>21</v>
      </c>
      <c r="F346" s="227" t="s">
        <v>1203</v>
      </c>
      <c r="G346" s="225"/>
      <c r="H346" s="228">
        <v>0.81200000000000006</v>
      </c>
      <c r="I346" s="229"/>
      <c r="J346" s="225"/>
      <c r="K346" s="225"/>
      <c r="L346" s="230"/>
      <c r="M346" s="231"/>
      <c r="N346" s="232"/>
      <c r="O346" s="232"/>
      <c r="P346" s="232"/>
      <c r="Q346" s="232"/>
      <c r="R346" s="232"/>
      <c r="S346" s="232"/>
      <c r="T346" s="23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34" t="s">
        <v>135</v>
      </c>
      <c r="AU346" s="234" t="s">
        <v>87</v>
      </c>
      <c r="AV346" s="13" t="s">
        <v>87</v>
      </c>
      <c r="AW346" s="13" t="s">
        <v>38</v>
      </c>
      <c r="AX346" s="13" t="s">
        <v>77</v>
      </c>
      <c r="AY346" s="234" t="s">
        <v>125</v>
      </c>
    </row>
    <row r="347" s="13" customFormat="1">
      <c r="A347" s="13"/>
      <c r="B347" s="224"/>
      <c r="C347" s="225"/>
      <c r="D347" s="219" t="s">
        <v>135</v>
      </c>
      <c r="E347" s="226" t="s">
        <v>21</v>
      </c>
      <c r="F347" s="227" t="s">
        <v>1204</v>
      </c>
      <c r="G347" s="225"/>
      <c r="H347" s="228">
        <v>1.036</v>
      </c>
      <c r="I347" s="229"/>
      <c r="J347" s="225"/>
      <c r="K347" s="225"/>
      <c r="L347" s="230"/>
      <c r="M347" s="231"/>
      <c r="N347" s="232"/>
      <c r="O347" s="232"/>
      <c r="P347" s="232"/>
      <c r="Q347" s="232"/>
      <c r="R347" s="232"/>
      <c r="S347" s="232"/>
      <c r="T347" s="23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34" t="s">
        <v>135</v>
      </c>
      <c r="AU347" s="234" t="s">
        <v>87</v>
      </c>
      <c r="AV347" s="13" t="s">
        <v>87</v>
      </c>
      <c r="AW347" s="13" t="s">
        <v>38</v>
      </c>
      <c r="AX347" s="13" t="s">
        <v>77</v>
      </c>
      <c r="AY347" s="234" t="s">
        <v>125</v>
      </c>
    </row>
    <row r="348" s="13" customFormat="1">
      <c r="A348" s="13"/>
      <c r="B348" s="224"/>
      <c r="C348" s="225"/>
      <c r="D348" s="219" t="s">
        <v>135</v>
      </c>
      <c r="E348" s="226" t="s">
        <v>21</v>
      </c>
      <c r="F348" s="227" t="s">
        <v>1205</v>
      </c>
      <c r="G348" s="225"/>
      <c r="H348" s="228">
        <v>2.044</v>
      </c>
      <c r="I348" s="229"/>
      <c r="J348" s="225"/>
      <c r="K348" s="225"/>
      <c r="L348" s="230"/>
      <c r="M348" s="231"/>
      <c r="N348" s="232"/>
      <c r="O348" s="232"/>
      <c r="P348" s="232"/>
      <c r="Q348" s="232"/>
      <c r="R348" s="232"/>
      <c r="S348" s="232"/>
      <c r="T348" s="23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34" t="s">
        <v>135</v>
      </c>
      <c r="AU348" s="234" t="s">
        <v>87</v>
      </c>
      <c r="AV348" s="13" t="s">
        <v>87</v>
      </c>
      <c r="AW348" s="13" t="s">
        <v>38</v>
      </c>
      <c r="AX348" s="13" t="s">
        <v>77</v>
      </c>
      <c r="AY348" s="234" t="s">
        <v>125</v>
      </c>
    </row>
    <row r="349" s="13" customFormat="1">
      <c r="A349" s="13"/>
      <c r="B349" s="224"/>
      <c r="C349" s="225"/>
      <c r="D349" s="219" t="s">
        <v>135</v>
      </c>
      <c r="E349" s="226" t="s">
        <v>21</v>
      </c>
      <c r="F349" s="227" t="s">
        <v>1206</v>
      </c>
      <c r="G349" s="225"/>
      <c r="H349" s="228">
        <v>2.5760000000000001</v>
      </c>
      <c r="I349" s="229"/>
      <c r="J349" s="225"/>
      <c r="K349" s="225"/>
      <c r="L349" s="230"/>
      <c r="M349" s="231"/>
      <c r="N349" s="232"/>
      <c r="O349" s="232"/>
      <c r="P349" s="232"/>
      <c r="Q349" s="232"/>
      <c r="R349" s="232"/>
      <c r="S349" s="232"/>
      <c r="T349" s="23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34" t="s">
        <v>135</v>
      </c>
      <c r="AU349" s="234" t="s">
        <v>87</v>
      </c>
      <c r="AV349" s="13" t="s">
        <v>87</v>
      </c>
      <c r="AW349" s="13" t="s">
        <v>38</v>
      </c>
      <c r="AX349" s="13" t="s">
        <v>77</v>
      </c>
      <c r="AY349" s="234" t="s">
        <v>125</v>
      </c>
    </row>
    <row r="350" s="13" customFormat="1">
      <c r="A350" s="13"/>
      <c r="B350" s="224"/>
      <c r="C350" s="225"/>
      <c r="D350" s="219" t="s">
        <v>135</v>
      </c>
      <c r="E350" s="226" t="s">
        <v>21</v>
      </c>
      <c r="F350" s="227" t="s">
        <v>1207</v>
      </c>
      <c r="G350" s="225"/>
      <c r="H350" s="228">
        <v>0.83999999999999997</v>
      </c>
      <c r="I350" s="229"/>
      <c r="J350" s="225"/>
      <c r="K350" s="225"/>
      <c r="L350" s="230"/>
      <c r="M350" s="231"/>
      <c r="N350" s="232"/>
      <c r="O350" s="232"/>
      <c r="P350" s="232"/>
      <c r="Q350" s="232"/>
      <c r="R350" s="232"/>
      <c r="S350" s="232"/>
      <c r="T350" s="23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34" t="s">
        <v>135</v>
      </c>
      <c r="AU350" s="234" t="s">
        <v>87</v>
      </c>
      <c r="AV350" s="13" t="s">
        <v>87</v>
      </c>
      <c r="AW350" s="13" t="s">
        <v>38</v>
      </c>
      <c r="AX350" s="13" t="s">
        <v>77</v>
      </c>
      <c r="AY350" s="234" t="s">
        <v>125</v>
      </c>
    </row>
    <row r="351" s="13" customFormat="1">
      <c r="A351" s="13"/>
      <c r="B351" s="224"/>
      <c r="C351" s="225"/>
      <c r="D351" s="219" t="s">
        <v>135</v>
      </c>
      <c r="E351" s="226" t="s">
        <v>21</v>
      </c>
      <c r="F351" s="227" t="s">
        <v>1208</v>
      </c>
      <c r="G351" s="225"/>
      <c r="H351" s="228">
        <v>1.9319999999999999</v>
      </c>
      <c r="I351" s="229"/>
      <c r="J351" s="225"/>
      <c r="K351" s="225"/>
      <c r="L351" s="230"/>
      <c r="M351" s="231"/>
      <c r="N351" s="232"/>
      <c r="O351" s="232"/>
      <c r="P351" s="232"/>
      <c r="Q351" s="232"/>
      <c r="R351" s="232"/>
      <c r="S351" s="232"/>
      <c r="T351" s="23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34" t="s">
        <v>135</v>
      </c>
      <c r="AU351" s="234" t="s">
        <v>87</v>
      </c>
      <c r="AV351" s="13" t="s">
        <v>87</v>
      </c>
      <c r="AW351" s="13" t="s">
        <v>38</v>
      </c>
      <c r="AX351" s="13" t="s">
        <v>77</v>
      </c>
      <c r="AY351" s="234" t="s">
        <v>125</v>
      </c>
    </row>
    <row r="352" s="13" customFormat="1">
      <c r="A352" s="13"/>
      <c r="B352" s="224"/>
      <c r="C352" s="225"/>
      <c r="D352" s="219" t="s">
        <v>135</v>
      </c>
      <c r="E352" s="226" t="s">
        <v>21</v>
      </c>
      <c r="F352" s="227" t="s">
        <v>1209</v>
      </c>
      <c r="G352" s="225"/>
      <c r="H352" s="228">
        <v>1.008</v>
      </c>
      <c r="I352" s="229"/>
      <c r="J352" s="225"/>
      <c r="K352" s="225"/>
      <c r="L352" s="230"/>
      <c r="M352" s="231"/>
      <c r="N352" s="232"/>
      <c r="O352" s="232"/>
      <c r="P352" s="232"/>
      <c r="Q352" s="232"/>
      <c r="R352" s="232"/>
      <c r="S352" s="232"/>
      <c r="T352" s="23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34" t="s">
        <v>135</v>
      </c>
      <c r="AU352" s="234" t="s">
        <v>87</v>
      </c>
      <c r="AV352" s="13" t="s">
        <v>87</v>
      </c>
      <c r="AW352" s="13" t="s">
        <v>38</v>
      </c>
      <c r="AX352" s="13" t="s">
        <v>77</v>
      </c>
      <c r="AY352" s="234" t="s">
        <v>125</v>
      </c>
    </row>
    <row r="353" s="14" customFormat="1">
      <c r="A353" s="14"/>
      <c r="B353" s="249"/>
      <c r="C353" s="250"/>
      <c r="D353" s="219" t="s">
        <v>135</v>
      </c>
      <c r="E353" s="251" t="s">
        <v>21</v>
      </c>
      <c r="F353" s="252" t="s">
        <v>192</v>
      </c>
      <c r="G353" s="250"/>
      <c r="H353" s="253">
        <v>11.256</v>
      </c>
      <c r="I353" s="254"/>
      <c r="J353" s="250"/>
      <c r="K353" s="250"/>
      <c r="L353" s="255"/>
      <c r="M353" s="256"/>
      <c r="N353" s="257"/>
      <c r="O353" s="257"/>
      <c r="P353" s="257"/>
      <c r="Q353" s="257"/>
      <c r="R353" s="257"/>
      <c r="S353" s="257"/>
      <c r="T353" s="258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59" t="s">
        <v>135</v>
      </c>
      <c r="AU353" s="259" t="s">
        <v>87</v>
      </c>
      <c r="AV353" s="14" t="s">
        <v>124</v>
      </c>
      <c r="AW353" s="14" t="s">
        <v>38</v>
      </c>
      <c r="AX353" s="14" t="s">
        <v>77</v>
      </c>
      <c r="AY353" s="259" t="s">
        <v>125</v>
      </c>
    </row>
    <row r="354" s="13" customFormat="1">
      <c r="A354" s="13"/>
      <c r="B354" s="224"/>
      <c r="C354" s="225"/>
      <c r="D354" s="219" t="s">
        <v>135</v>
      </c>
      <c r="E354" s="226" t="s">
        <v>21</v>
      </c>
      <c r="F354" s="227" t="s">
        <v>1210</v>
      </c>
      <c r="G354" s="225"/>
      <c r="H354" s="228">
        <v>3.6400000000000001</v>
      </c>
      <c r="I354" s="229"/>
      <c r="J354" s="225"/>
      <c r="K354" s="225"/>
      <c r="L354" s="230"/>
      <c r="M354" s="231"/>
      <c r="N354" s="232"/>
      <c r="O354" s="232"/>
      <c r="P354" s="232"/>
      <c r="Q354" s="232"/>
      <c r="R354" s="232"/>
      <c r="S354" s="232"/>
      <c r="T354" s="23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34" t="s">
        <v>135</v>
      </c>
      <c r="AU354" s="234" t="s">
        <v>87</v>
      </c>
      <c r="AV354" s="13" t="s">
        <v>87</v>
      </c>
      <c r="AW354" s="13" t="s">
        <v>38</v>
      </c>
      <c r="AX354" s="13" t="s">
        <v>77</v>
      </c>
      <c r="AY354" s="234" t="s">
        <v>125</v>
      </c>
    </row>
    <row r="355" s="13" customFormat="1">
      <c r="A355" s="13"/>
      <c r="B355" s="224"/>
      <c r="C355" s="225"/>
      <c r="D355" s="219" t="s">
        <v>135</v>
      </c>
      <c r="E355" s="226" t="s">
        <v>21</v>
      </c>
      <c r="F355" s="227" t="s">
        <v>1211</v>
      </c>
      <c r="G355" s="225"/>
      <c r="H355" s="228">
        <v>1.1759999999999999</v>
      </c>
      <c r="I355" s="229"/>
      <c r="J355" s="225"/>
      <c r="K355" s="225"/>
      <c r="L355" s="230"/>
      <c r="M355" s="231"/>
      <c r="N355" s="232"/>
      <c r="O355" s="232"/>
      <c r="P355" s="232"/>
      <c r="Q355" s="232"/>
      <c r="R355" s="232"/>
      <c r="S355" s="232"/>
      <c r="T355" s="23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34" t="s">
        <v>135</v>
      </c>
      <c r="AU355" s="234" t="s">
        <v>87</v>
      </c>
      <c r="AV355" s="13" t="s">
        <v>87</v>
      </c>
      <c r="AW355" s="13" t="s">
        <v>38</v>
      </c>
      <c r="AX355" s="13" t="s">
        <v>77</v>
      </c>
      <c r="AY355" s="234" t="s">
        <v>125</v>
      </c>
    </row>
    <row r="356" s="13" customFormat="1">
      <c r="A356" s="13"/>
      <c r="B356" s="224"/>
      <c r="C356" s="225"/>
      <c r="D356" s="219" t="s">
        <v>135</v>
      </c>
      <c r="E356" s="226" t="s">
        <v>21</v>
      </c>
      <c r="F356" s="227" t="s">
        <v>1212</v>
      </c>
      <c r="G356" s="225"/>
      <c r="H356" s="228">
        <v>1.1759999999999999</v>
      </c>
      <c r="I356" s="229"/>
      <c r="J356" s="225"/>
      <c r="K356" s="225"/>
      <c r="L356" s="230"/>
      <c r="M356" s="231"/>
      <c r="N356" s="232"/>
      <c r="O356" s="232"/>
      <c r="P356" s="232"/>
      <c r="Q356" s="232"/>
      <c r="R356" s="232"/>
      <c r="S356" s="232"/>
      <c r="T356" s="23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34" t="s">
        <v>135</v>
      </c>
      <c r="AU356" s="234" t="s">
        <v>87</v>
      </c>
      <c r="AV356" s="13" t="s">
        <v>87</v>
      </c>
      <c r="AW356" s="13" t="s">
        <v>38</v>
      </c>
      <c r="AX356" s="13" t="s">
        <v>77</v>
      </c>
      <c r="AY356" s="234" t="s">
        <v>125</v>
      </c>
    </row>
    <row r="357" s="13" customFormat="1">
      <c r="A357" s="13"/>
      <c r="B357" s="224"/>
      <c r="C357" s="225"/>
      <c r="D357" s="219" t="s">
        <v>135</v>
      </c>
      <c r="E357" s="226" t="s">
        <v>21</v>
      </c>
      <c r="F357" s="227" t="s">
        <v>1213</v>
      </c>
      <c r="G357" s="225"/>
      <c r="H357" s="228">
        <v>0.61599999999999999</v>
      </c>
      <c r="I357" s="229"/>
      <c r="J357" s="225"/>
      <c r="K357" s="225"/>
      <c r="L357" s="230"/>
      <c r="M357" s="231"/>
      <c r="N357" s="232"/>
      <c r="O357" s="232"/>
      <c r="P357" s="232"/>
      <c r="Q357" s="232"/>
      <c r="R357" s="232"/>
      <c r="S357" s="232"/>
      <c r="T357" s="23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34" t="s">
        <v>135</v>
      </c>
      <c r="AU357" s="234" t="s">
        <v>87</v>
      </c>
      <c r="AV357" s="13" t="s">
        <v>87</v>
      </c>
      <c r="AW357" s="13" t="s">
        <v>38</v>
      </c>
      <c r="AX357" s="13" t="s">
        <v>77</v>
      </c>
      <c r="AY357" s="234" t="s">
        <v>125</v>
      </c>
    </row>
    <row r="358" s="13" customFormat="1">
      <c r="A358" s="13"/>
      <c r="B358" s="224"/>
      <c r="C358" s="225"/>
      <c r="D358" s="219" t="s">
        <v>135</v>
      </c>
      <c r="E358" s="226" t="s">
        <v>21</v>
      </c>
      <c r="F358" s="227" t="s">
        <v>1214</v>
      </c>
      <c r="G358" s="225"/>
      <c r="H358" s="228">
        <v>2.2120000000000002</v>
      </c>
      <c r="I358" s="229"/>
      <c r="J358" s="225"/>
      <c r="K358" s="225"/>
      <c r="L358" s="230"/>
      <c r="M358" s="231"/>
      <c r="N358" s="232"/>
      <c r="O358" s="232"/>
      <c r="P358" s="232"/>
      <c r="Q358" s="232"/>
      <c r="R358" s="232"/>
      <c r="S358" s="232"/>
      <c r="T358" s="23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34" t="s">
        <v>135</v>
      </c>
      <c r="AU358" s="234" t="s">
        <v>87</v>
      </c>
      <c r="AV358" s="13" t="s">
        <v>87</v>
      </c>
      <c r="AW358" s="13" t="s">
        <v>38</v>
      </c>
      <c r="AX358" s="13" t="s">
        <v>77</v>
      </c>
      <c r="AY358" s="234" t="s">
        <v>125</v>
      </c>
    </row>
    <row r="359" s="13" customFormat="1">
      <c r="A359" s="13"/>
      <c r="B359" s="224"/>
      <c r="C359" s="225"/>
      <c r="D359" s="219" t="s">
        <v>135</v>
      </c>
      <c r="E359" s="226" t="s">
        <v>21</v>
      </c>
      <c r="F359" s="227" t="s">
        <v>1215</v>
      </c>
      <c r="G359" s="225"/>
      <c r="H359" s="228">
        <v>1.036</v>
      </c>
      <c r="I359" s="229"/>
      <c r="J359" s="225"/>
      <c r="K359" s="225"/>
      <c r="L359" s="230"/>
      <c r="M359" s="231"/>
      <c r="N359" s="232"/>
      <c r="O359" s="232"/>
      <c r="P359" s="232"/>
      <c r="Q359" s="232"/>
      <c r="R359" s="232"/>
      <c r="S359" s="232"/>
      <c r="T359" s="23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34" t="s">
        <v>135</v>
      </c>
      <c r="AU359" s="234" t="s">
        <v>87</v>
      </c>
      <c r="AV359" s="13" t="s">
        <v>87</v>
      </c>
      <c r="AW359" s="13" t="s">
        <v>38</v>
      </c>
      <c r="AX359" s="13" t="s">
        <v>77</v>
      </c>
      <c r="AY359" s="234" t="s">
        <v>125</v>
      </c>
    </row>
    <row r="360" s="15" customFormat="1">
      <c r="A360" s="15"/>
      <c r="B360" s="260"/>
      <c r="C360" s="261"/>
      <c r="D360" s="219" t="s">
        <v>135</v>
      </c>
      <c r="E360" s="262" t="s">
        <v>21</v>
      </c>
      <c r="F360" s="263" t="s">
        <v>197</v>
      </c>
      <c r="G360" s="261"/>
      <c r="H360" s="264">
        <v>21.111999999999998</v>
      </c>
      <c r="I360" s="265"/>
      <c r="J360" s="261"/>
      <c r="K360" s="261"/>
      <c r="L360" s="266"/>
      <c r="M360" s="267"/>
      <c r="N360" s="268"/>
      <c r="O360" s="268"/>
      <c r="P360" s="268"/>
      <c r="Q360" s="268"/>
      <c r="R360" s="268"/>
      <c r="S360" s="268"/>
      <c r="T360" s="269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T360" s="270" t="s">
        <v>135</v>
      </c>
      <c r="AU360" s="270" t="s">
        <v>87</v>
      </c>
      <c r="AV360" s="15" t="s">
        <v>165</v>
      </c>
      <c r="AW360" s="15" t="s">
        <v>38</v>
      </c>
      <c r="AX360" s="15" t="s">
        <v>85</v>
      </c>
      <c r="AY360" s="270" t="s">
        <v>125</v>
      </c>
    </row>
    <row r="361" s="2" customFormat="1" ht="24.15" customHeight="1">
      <c r="A361" s="39"/>
      <c r="B361" s="40"/>
      <c r="C361" s="238" t="s">
        <v>402</v>
      </c>
      <c r="D361" s="238" t="s">
        <v>160</v>
      </c>
      <c r="E361" s="239" t="s">
        <v>348</v>
      </c>
      <c r="F361" s="240" t="s">
        <v>349</v>
      </c>
      <c r="G361" s="241" t="s">
        <v>163</v>
      </c>
      <c r="H361" s="242">
        <v>52.399999999999999</v>
      </c>
      <c r="I361" s="243"/>
      <c r="J361" s="244">
        <f>ROUND(I361*H361,2)</f>
        <v>0</v>
      </c>
      <c r="K361" s="240" t="s">
        <v>164</v>
      </c>
      <c r="L361" s="45"/>
      <c r="M361" s="245" t="s">
        <v>21</v>
      </c>
      <c r="N361" s="246" t="s">
        <v>48</v>
      </c>
      <c r="O361" s="85"/>
      <c r="P361" s="215">
        <f>O361*H361</f>
        <v>0</v>
      </c>
      <c r="Q361" s="215">
        <v>0</v>
      </c>
      <c r="R361" s="215">
        <f>Q361*H361</f>
        <v>0</v>
      </c>
      <c r="S361" s="215">
        <v>0</v>
      </c>
      <c r="T361" s="216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17" t="s">
        <v>165</v>
      </c>
      <c r="AT361" s="217" t="s">
        <v>160</v>
      </c>
      <c r="AU361" s="217" t="s">
        <v>87</v>
      </c>
      <c r="AY361" s="18" t="s">
        <v>125</v>
      </c>
      <c r="BE361" s="218">
        <f>IF(N361="základní",J361,0)</f>
        <v>0</v>
      </c>
      <c r="BF361" s="218">
        <f>IF(N361="snížená",J361,0)</f>
        <v>0</v>
      </c>
      <c r="BG361" s="218">
        <f>IF(N361="zákl. přenesená",J361,0)</f>
        <v>0</v>
      </c>
      <c r="BH361" s="218">
        <f>IF(N361="sníž. přenesená",J361,0)</f>
        <v>0</v>
      </c>
      <c r="BI361" s="218">
        <f>IF(N361="nulová",J361,0)</f>
        <v>0</v>
      </c>
      <c r="BJ361" s="18" t="s">
        <v>85</v>
      </c>
      <c r="BK361" s="218">
        <f>ROUND(I361*H361,2)</f>
        <v>0</v>
      </c>
      <c r="BL361" s="18" t="s">
        <v>165</v>
      </c>
      <c r="BM361" s="217" t="s">
        <v>1216</v>
      </c>
    </row>
    <row r="362" s="2" customFormat="1">
      <c r="A362" s="39"/>
      <c r="B362" s="40"/>
      <c r="C362" s="41"/>
      <c r="D362" s="247" t="s">
        <v>167</v>
      </c>
      <c r="E362" s="41"/>
      <c r="F362" s="248" t="s">
        <v>351</v>
      </c>
      <c r="G362" s="41"/>
      <c r="H362" s="41"/>
      <c r="I362" s="221"/>
      <c r="J362" s="41"/>
      <c r="K362" s="41"/>
      <c r="L362" s="45"/>
      <c r="M362" s="222"/>
      <c r="N362" s="223"/>
      <c r="O362" s="85"/>
      <c r="P362" s="85"/>
      <c r="Q362" s="85"/>
      <c r="R362" s="85"/>
      <c r="S362" s="85"/>
      <c r="T362" s="86"/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T362" s="18" t="s">
        <v>167</v>
      </c>
      <c r="AU362" s="18" t="s">
        <v>87</v>
      </c>
    </row>
    <row r="363" s="13" customFormat="1">
      <c r="A363" s="13"/>
      <c r="B363" s="224"/>
      <c r="C363" s="225"/>
      <c r="D363" s="219" t="s">
        <v>135</v>
      </c>
      <c r="E363" s="226" t="s">
        <v>21</v>
      </c>
      <c r="F363" s="227" t="s">
        <v>1217</v>
      </c>
      <c r="G363" s="225"/>
      <c r="H363" s="228">
        <v>52.399999999999999</v>
      </c>
      <c r="I363" s="229"/>
      <c r="J363" s="225"/>
      <c r="K363" s="225"/>
      <c r="L363" s="230"/>
      <c r="M363" s="231"/>
      <c r="N363" s="232"/>
      <c r="O363" s="232"/>
      <c r="P363" s="232"/>
      <c r="Q363" s="232"/>
      <c r="R363" s="232"/>
      <c r="S363" s="232"/>
      <c r="T363" s="23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34" t="s">
        <v>135</v>
      </c>
      <c r="AU363" s="234" t="s">
        <v>87</v>
      </c>
      <c r="AV363" s="13" t="s">
        <v>87</v>
      </c>
      <c r="AW363" s="13" t="s">
        <v>38</v>
      </c>
      <c r="AX363" s="13" t="s">
        <v>85</v>
      </c>
      <c r="AY363" s="234" t="s">
        <v>125</v>
      </c>
    </row>
    <row r="364" s="2" customFormat="1" ht="21.75" customHeight="1">
      <c r="A364" s="39"/>
      <c r="B364" s="40"/>
      <c r="C364" s="238" t="s">
        <v>407</v>
      </c>
      <c r="D364" s="238" t="s">
        <v>160</v>
      </c>
      <c r="E364" s="239" t="s">
        <v>356</v>
      </c>
      <c r="F364" s="240" t="s">
        <v>357</v>
      </c>
      <c r="G364" s="241" t="s">
        <v>187</v>
      </c>
      <c r="H364" s="242">
        <v>7.3920000000000003</v>
      </c>
      <c r="I364" s="243"/>
      <c r="J364" s="244">
        <f>ROUND(I364*H364,2)</f>
        <v>0</v>
      </c>
      <c r="K364" s="240" t="s">
        <v>164</v>
      </c>
      <c r="L364" s="45"/>
      <c r="M364" s="245" t="s">
        <v>21</v>
      </c>
      <c r="N364" s="246" t="s">
        <v>48</v>
      </c>
      <c r="O364" s="85"/>
      <c r="P364" s="215">
        <f>O364*H364</f>
        <v>0</v>
      </c>
      <c r="Q364" s="215">
        <v>1.8899999999999999</v>
      </c>
      <c r="R364" s="215">
        <f>Q364*H364</f>
        <v>13.970879999999999</v>
      </c>
      <c r="S364" s="215">
        <v>0</v>
      </c>
      <c r="T364" s="216">
        <f>S364*H364</f>
        <v>0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217" t="s">
        <v>165</v>
      </c>
      <c r="AT364" s="217" t="s">
        <v>160</v>
      </c>
      <c r="AU364" s="217" t="s">
        <v>87</v>
      </c>
      <c r="AY364" s="18" t="s">
        <v>125</v>
      </c>
      <c r="BE364" s="218">
        <f>IF(N364="základní",J364,0)</f>
        <v>0</v>
      </c>
      <c r="BF364" s="218">
        <f>IF(N364="snížená",J364,0)</f>
        <v>0</v>
      </c>
      <c r="BG364" s="218">
        <f>IF(N364="zákl. přenesená",J364,0)</f>
        <v>0</v>
      </c>
      <c r="BH364" s="218">
        <f>IF(N364="sníž. přenesená",J364,0)</f>
        <v>0</v>
      </c>
      <c r="BI364" s="218">
        <f>IF(N364="nulová",J364,0)</f>
        <v>0</v>
      </c>
      <c r="BJ364" s="18" t="s">
        <v>85</v>
      </c>
      <c r="BK364" s="218">
        <f>ROUND(I364*H364,2)</f>
        <v>0</v>
      </c>
      <c r="BL364" s="18" t="s">
        <v>165</v>
      </c>
      <c r="BM364" s="217" t="s">
        <v>1218</v>
      </c>
    </row>
    <row r="365" s="2" customFormat="1">
      <c r="A365" s="39"/>
      <c r="B365" s="40"/>
      <c r="C365" s="41"/>
      <c r="D365" s="247" t="s">
        <v>167</v>
      </c>
      <c r="E365" s="41"/>
      <c r="F365" s="248" t="s">
        <v>359</v>
      </c>
      <c r="G365" s="41"/>
      <c r="H365" s="41"/>
      <c r="I365" s="221"/>
      <c r="J365" s="41"/>
      <c r="K365" s="41"/>
      <c r="L365" s="45"/>
      <c r="M365" s="222"/>
      <c r="N365" s="223"/>
      <c r="O365" s="85"/>
      <c r="P365" s="85"/>
      <c r="Q365" s="85"/>
      <c r="R365" s="85"/>
      <c r="S365" s="85"/>
      <c r="T365" s="86"/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T365" s="18" t="s">
        <v>167</v>
      </c>
      <c r="AU365" s="18" t="s">
        <v>87</v>
      </c>
    </row>
    <row r="366" s="13" customFormat="1">
      <c r="A366" s="13"/>
      <c r="B366" s="224"/>
      <c r="C366" s="225"/>
      <c r="D366" s="219" t="s">
        <v>135</v>
      </c>
      <c r="E366" s="226" t="s">
        <v>21</v>
      </c>
      <c r="F366" s="227" t="s">
        <v>1219</v>
      </c>
      <c r="G366" s="225"/>
      <c r="H366" s="228">
        <v>2.73</v>
      </c>
      <c r="I366" s="229"/>
      <c r="J366" s="225"/>
      <c r="K366" s="225"/>
      <c r="L366" s="230"/>
      <c r="M366" s="231"/>
      <c r="N366" s="232"/>
      <c r="O366" s="232"/>
      <c r="P366" s="232"/>
      <c r="Q366" s="232"/>
      <c r="R366" s="232"/>
      <c r="S366" s="232"/>
      <c r="T366" s="23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4" t="s">
        <v>135</v>
      </c>
      <c r="AU366" s="234" t="s">
        <v>87</v>
      </c>
      <c r="AV366" s="13" t="s">
        <v>87</v>
      </c>
      <c r="AW366" s="13" t="s">
        <v>38</v>
      </c>
      <c r="AX366" s="13" t="s">
        <v>77</v>
      </c>
      <c r="AY366" s="234" t="s">
        <v>125</v>
      </c>
    </row>
    <row r="367" s="13" customFormat="1">
      <c r="A367" s="13"/>
      <c r="B367" s="224"/>
      <c r="C367" s="225"/>
      <c r="D367" s="219" t="s">
        <v>135</v>
      </c>
      <c r="E367" s="226" t="s">
        <v>21</v>
      </c>
      <c r="F367" s="227" t="s">
        <v>1220</v>
      </c>
      <c r="G367" s="225"/>
      <c r="H367" s="228">
        <v>0.88200000000000001</v>
      </c>
      <c r="I367" s="229"/>
      <c r="J367" s="225"/>
      <c r="K367" s="225"/>
      <c r="L367" s="230"/>
      <c r="M367" s="231"/>
      <c r="N367" s="232"/>
      <c r="O367" s="232"/>
      <c r="P367" s="232"/>
      <c r="Q367" s="232"/>
      <c r="R367" s="232"/>
      <c r="S367" s="232"/>
      <c r="T367" s="23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34" t="s">
        <v>135</v>
      </c>
      <c r="AU367" s="234" t="s">
        <v>87</v>
      </c>
      <c r="AV367" s="13" t="s">
        <v>87</v>
      </c>
      <c r="AW367" s="13" t="s">
        <v>38</v>
      </c>
      <c r="AX367" s="13" t="s">
        <v>77</v>
      </c>
      <c r="AY367" s="234" t="s">
        <v>125</v>
      </c>
    </row>
    <row r="368" s="13" customFormat="1">
      <c r="A368" s="13"/>
      <c r="B368" s="224"/>
      <c r="C368" s="225"/>
      <c r="D368" s="219" t="s">
        <v>135</v>
      </c>
      <c r="E368" s="226" t="s">
        <v>21</v>
      </c>
      <c r="F368" s="227" t="s">
        <v>1221</v>
      </c>
      <c r="G368" s="225"/>
      <c r="H368" s="228">
        <v>0.88200000000000001</v>
      </c>
      <c r="I368" s="229"/>
      <c r="J368" s="225"/>
      <c r="K368" s="225"/>
      <c r="L368" s="230"/>
      <c r="M368" s="231"/>
      <c r="N368" s="232"/>
      <c r="O368" s="232"/>
      <c r="P368" s="232"/>
      <c r="Q368" s="232"/>
      <c r="R368" s="232"/>
      <c r="S368" s="232"/>
      <c r="T368" s="23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34" t="s">
        <v>135</v>
      </c>
      <c r="AU368" s="234" t="s">
        <v>87</v>
      </c>
      <c r="AV368" s="13" t="s">
        <v>87</v>
      </c>
      <c r="AW368" s="13" t="s">
        <v>38</v>
      </c>
      <c r="AX368" s="13" t="s">
        <v>77</v>
      </c>
      <c r="AY368" s="234" t="s">
        <v>125</v>
      </c>
    </row>
    <row r="369" s="13" customFormat="1">
      <c r="A369" s="13"/>
      <c r="B369" s="224"/>
      <c r="C369" s="225"/>
      <c r="D369" s="219" t="s">
        <v>135</v>
      </c>
      <c r="E369" s="226" t="s">
        <v>21</v>
      </c>
      <c r="F369" s="227" t="s">
        <v>1222</v>
      </c>
      <c r="G369" s="225"/>
      <c r="H369" s="228">
        <v>0.46200000000000002</v>
      </c>
      <c r="I369" s="229"/>
      <c r="J369" s="225"/>
      <c r="K369" s="225"/>
      <c r="L369" s="230"/>
      <c r="M369" s="231"/>
      <c r="N369" s="232"/>
      <c r="O369" s="232"/>
      <c r="P369" s="232"/>
      <c r="Q369" s="232"/>
      <c r="R369" s="232"/>
      <c r="S369" s="232"/>
      <c r="T369" s="23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34" t="s">
        <v>135</v>
      </c>
      <c r="AU369" s="234" t="s">
        <v>87</v>
      </c>
      <c r="AV369" s="13" t="s">
        <v>87</v>
      </c>
      <c r="AW369" s="13" t="s">
        <v>38</v>
      </c>
      <c r="AX369" s="13" t="s">
        <v>77</v>
      </c>
      <c r="AY369" s="234" t="s">
        <v>125</v>
      </c>
    </row>
    <row r="370" s="13" customFormat="1">
      <c r="A370" s="13"/>
      <c r="B370" s="224"/>
      <c r="C370" s="225"/>
      <c r="D370" s="219" t="s">
        <v>135</v>
      </c>
      <c r="E370" s="226" t="s">
        <v>21</v>
      </c>
      <c r="F370" s="227" t="s">
        <v>1223</v>
      </c>
      <c r="G370" s="225"/>
      <c r="H370" s="228">
        <v>1.659</v>
      </c>
      <c r="I370" s="229"/>
      <c r="J370" s="225"/>
      <c r="K370" s="225"/>
      <c r="L370" s="230"/>
      <c r="M370" s="231"/>
      <c r="N370" s="232"/>
      <c r="O370" s="232"/>
      <c r="P370" s="232"/>
      <c r="Q370" s="232"/>
      <c r="R370" s="232"/>
      <c r="S370" s="232"/>
      <c r="T370" s="23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34" t="s">
        <v>135</v>
      </c>
      <c r="AU370" s="234" t="s">
        <v>87</v>
      </c>
      <c r="AV370" s="13" t="s">
        <v>87</v>
      </c>
      <c r="AW370" s="13" t="s">
        <v>38</v>
      </c>
      <c r="AX370" s="13" t="s">
        <v>77</v>
      </c>
      <c r="AY370" s="234" t="s">
        <v>125</v>
      </c>
    </row>
    <row r="371" s="13" customFormat="1">
      <c r="A371" s="13"/>
      <c r="B371" s="224"/>
      <c r="C371" s="225"/>
      <c r="D371" s="219" t="s">
        <v>135</v>
      </c>
      <c r="E371" s="226" t="s">
        <v>21</v>
      </c>
      <c r="F371" s="227" t="s">
        <v>1224</v>
      </c>
      <c r="G371" s="225"/>
      <c r="H371" s="228">
        <v>0.77700000000000002</v>
      </c>
      <c r="I371" s="229"/>
      <c r="J371" s="225"/>
      <c r="K371" s="225"/>
      <c r="L371" s="230"/>
      <c r="M371" s="231"/>
      <c r="N371" s="232"/>
      <c r="O371" s="232"/>
      <c r="P371" s="232"/>
      <c r="Q371" s="232"/>
      <c r="R371" s="232"/>
      <c r="S371" s="232"/>
      <c r="T371" s="23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4" t="s">
        <v>135</v>
      </c>
      <c r="AU371" s="234" t="s">
        <v>87</v>
      </c>
      <c r="AV371" s="13" t="s">
        <v>87</v>
      </c>
      <c r="AW371" s="13" t="s">
        <v>38</v>
      </c>
      <c r="AX371" s="13" t="s">
        <v>77</v>
      </c>
      <c r="AY371" s="234" t="s">
        <v>125</v>
      </c>
    </row>
    <row r="372" s="15" customFormat="1">
      <c r="A372" s="15"/>
      <c r="B372" s="260"/>
      <c r="C372" s="261"/>
      <c r="D372" s="219" t="s">
        <v>135</v>
      </c>
      <c r="E372" s="262" t="s">
        <v>21</v>
      </c>
      <c r="F372" s="263" t="s">
        <v>197</v>
      </c>
      <c r="G372" s="261"/>
      <c r="H372" s="264">
        <v>7.3920000000000003</v>
      </c>
      <c r="I372" s="265"/>
      <c r="J372" s="261"/>
      <c r="K372" s="261"/>
      <c r="L372" s="266"/>
      <c r="M372" s="267"/>
      <c r="N372" s="268"/>
      <c r="O372" s="268"/>
      <c r="P372" s="268"/>
      <c r="Q372" s="268"/>
      <c r="R372" s="268"/>
      <c r="S372" s="268"/>
      <c r="T372" s="269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T372" s="270" t="s">
        <v>135</v>
      </c>
      <c r="AU372" s="270" t="s">
        <v>87</v>
      </c>
      <c r="AV372" s="15" t="s">
        <v>165</v>
      </c>
      <c r="AW372" s="15" t="s">
        <v>38</v>
      </c>
      <c r="AX372" s="15" t="s">
        <v>85</v>
      </c>
      <c r="AY372" s="270" t="s">
        <v>125</v>
      </c>
    </row>
    <row r="373" s="2" customFormat="1" ht="24.15" customHeight="1">
      <c r="A373" s="39"/>
      <c r="B373" s="40"/>
      <c r="C373" s="238" t="s">
        <v>413</v>
      </c>
      <c r="D373" s="238" t="s">
        <v>160</v>
      </c>
      <c r="E373" s="239" t="s">
        <v>363</v>
      </c>
      <c r="F373" s="240" t="s">
        <v>364</v>
      </c>
      <c r="G373" s="241" t="s">
        <v>187</v>
      </c>
      <c r="H373" s="242">
        <v>1.3859999999999999</v>
      </c>
      <c r="I373" s="243"/>
      <c r="J373" s="244">
        <f>ROUND(I373*H373,2)</f>
        <v>0</v>
      </c>
      <c r="K373" s="240" t="s">
        <v>164</v>
      </c>
      <c r="L373" s="45"/>
      <c r="M373" s="245" t="s">
        <v>21</v>
      </c>
      <c r="N373" s="246" t="s">
        <v>48</v>
      </c>
      <c r="O373" s="85"/>
      <c r="P373" s="215">
        <f>O373*H373</f>
        <v>0</v>
      </c>
      <c r="Q373" s="215">
        <v>2.25</v>
      </c>
      <c r="R373" s="215">
        <f>Q373*H373</f>
        <v>3.1184999999999996</v>
      </c>
      <c r="S373" s="215">
        <v>0</v>
      </c>
      <c r="T373" s="216">
        <f>S373*H373</f>
        <v>0</v>
      </c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R373" s="217" t="s">
        <v>165</v>
      </c>
      <c r="AT373" s="217" t="s">
        <v>160</v>
      </c>
      <c r="AU373" s="217" t="s">
        <v>87</v>
      </c>
      <c r="AY373" s="18" t="s">
        <v>125</v>
      </c>
      <c r="BE373" s="218">
        <f>IF(N373="základní",J373,0)</f>
        <v>0</v>
      </c>
      <c r="BF373" s="218">
        <f>IF(N373="snížená",J373,0)</f>
        <v>0</v>
      </c>
      <c r="BG373" s="218">
        <f>IF(N373="zákl. přenesená",J373,0)</f>
        <v>0</v>
      </c>
      <c r="BH373" s="218">
        <f>IF(N373="sníž. přenesená",J373,0)</f>
        <v>0</v>
      </c>
      <c r="BI373" s="218">
        <f>IF(N373="nulová",J373,0)</f>
        <v>0</v>
      </c>
      <c r="BJ373" s="18" t="s">
        <v>85</v>
      </c>
      <c r="BK373" s="218">
        <f>ROUND(I373*H373,2)</f>
        <v>0</v>
      </c>
      <c r="BL373" s="18" t="s">
        <v>165</v>
      </c>
      <c r="BM373" s="217" t="s">
        <v>1225</v>
      </c>
    </row>
    <row r="374" s="2" customFormat="1">
      <c r="A374" s="39"/>
      <c r="B374" s="40"/>
      <c r="C374" s="41"/>
      <c r="D374" s="247" t="s">
        <v>167</v>
      </c>
      <c r="E374" s="41"/>
      <c r="F374" s="248" t="s">
        <v>366</v>
      </c>
      <c r="G374" s="41"/>
      <c r="H374" s="41"/>
      <c r="I374" s="221"/>
      <c r="J374" s="41"/>
      <c r="K374" s="41"/>
      <c r="L374" s="45"/>
      <c r="M374" s="222"/>
      <c r="N374" s="223"/>
      <c r="O374" s="85"/>
      <c r="P374" s="85"/>
      <c r="Q374" s="85"/>
      <c r="R374" s="85"/>
      <c r="S374" s="85"/>
      <c r="T374" s="86"/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T374" s="18" t="s">
        <v>167</v>
      </c>
      <c r="AU374" s="18" t="s">
        <v>87</v>
      </c>
    </row>
    <row r="375" s="13" customFormat="1">
      <c r="A375" s="13"/>
      <c r="B375" s="224"/>
      <c r="C375" s="225"/>
      <c r="D375" s="219" t="s">
        <v>135</v>
      </c>
      <c r="E375" s="226" t="s">
        <v>21</v>
      </c>
      <c r="F375" s="227" t="s">
        <v>1226</v>
      </c>
      <c r="G375" s="225"/>
      <c r="H375" s="228">
        <v>1.3859999999999999</v>
      </c>
      <c r="I375" s="229"/>
      <c r="J375" s="225"/>
      <c r="K375" s="225"/>
      <c r="L375" s="230"/>
      <c r="M375" s="231"/>
      <c r="N375" s="232"/>
      <c r="O375" s="232"/>
      <c r="P375" s="232"/>
      <c r="Q375" s="232"/>
      <c r="R375" s="232"/>
      <c r="S375" s="232"/>
      <c r="T375" s="23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34" t="s">
        <v>135</v>
      </c>
      <c r="AU375" s="234" t="s">
        <v>87</v>
      </c>
      <c r="AV375" s="13" t="s">
        <v>87</v>
      </c>
      <c r="AW375" s="13" t="s">
        <v>38</v>
      </c>
      <c r="AX375" s="13" t="s">
        <v>85</v>
      </c>
      <c r="AY375" s="234" t="s">
        <v>125</v>
      </c>
    </row>
    <row r="376" s="2" customFormat="1" ht="24.15" customHeight="1">
      <c r="A376" s="39"/>
      <c r="B376" s="40"/>
      <c r="C376" s="238" t="s">
        <v>419</v>
      </c>
      <c r="D376" s="238" t="s">
        <v>160</v>
      </c>
      <c r="E376" s="239" t="s">
        <v>369</v>
      </c>
      <c r="F376" s="240" t="s">
        <v>370</v>
      </c>
      <c r="G376" s="241" t="s">
        <v>187</v>
      </c>
      <c r="H376" s="242">
        <v>0.69299999999999995</v>
      </c>
      <c r="I376" s="243"/>
      <c r="J376" s="244">
        <f>ROUND(I376*H376,2)</f>
        <v>0</v>
      </c>
      <c r="K376" s="240" t="s">
        <v>164</v>
      </c>
      <c r="L376" s="45"/>
      <c r="M376" s="245" t="s">
        <v>21</v>
      </c>
      <c r="N376" s="246" t="s">
        <v>48</v>
      </c>
      <c r="O376" s="85"/>
      <c r="P376" s="215">
        <f>O376*H376</f>
        <v>0</v>
      </c>
      <c r="Q376" s="215">
        <v>2.0874999999999999</v>
      </c>
      <c r="R376" s="215">
        <f>Q376*H376</f>
        <v>1.4466374999999998</v>
      </c>
      <c r="S376" s="215">
        <v>0</v>
      </c>
      <c r="T376" s="216">
        <f>S376*H376</f>
        <v>0</v>
      </c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R376" s="217" t="s">
        <v>165</v>
      </c>
      <c r="AT376" s="217" t="s">
        <v>160</v>
      </c>
      <c r="AU376" s="217" t="s">
        <v>87</v>
      </c>
      <c r="AY376" s="18" t="s">
        <v>125</v>
      </c>
      <c r="BE376" s="218">
        <f>IF(N376="základní",J376,0)</f>
        <v>0</v>
      </c>
      <c r="BF376" s="218">
        <f>IF(N376="snížená",J376,0)</f>
        <v>0</v>
      </c>
      <c r="BG376" s="218">
        <f>IF(N376="zákl. přenesená",J376,0)</f>
        <v>0</v>
      </c>
      <c r="BH376" s="218">
        <f>IF(N376="sníž. přenesená",J376,0)</f>
        <v>0</v>
      </c>
      <c r="BI376" s="218">
        <f>IF(N376="nulová",J376,0)</f>
        <v>0</v>
      </c>
      <c r="BJ376" s="18" t="s">
        <v>85</v>
      </c>
      <c r="BK376" s="218">
        <f>ROUND(I376*H376,2)</f>
        <v>0</v>
      </c>
      <c r="BL376" s="18" t="s">
        <v>165</v>
      </c>
      <c r="BM376" s="217" t="s">
        <v>1227</v>
      </c>
    </row>
    <row r="377" s="2" customFormat="1">
      <c r="A377" s="39"/>
      <c r="B377" s="40"/>
      <c r="C377" s="41"/>
      <c r="D377" s="247" t="s">
        <v>167</v>
      </c>
      <c r="E377" s="41"/>
      <c r="F377" s="248" t="s">
        <v>372</v>
      </c>
      <c r="G377" s="41"/>
      <c r="H377" s="41"/>
      <c r="I377" s="221"/>
      <c r="J377" s="41"/>
      <c r="K377" s="41"/>
      <c r="L377" s="45"/>
      <c r="M377" s="222"/>
      <c r="N377" s="223"/>
      <c r="O377" s="85"/>
      <c r="P377" s="85"/>
      <c r="Q377" s="85"/>
      <c r="R377" s="85"/>
      <c r="S377" s="85"/>
      <c r="T377" s="86"/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T377" s="18" t="s">
        <v>167</v>
      </c>
      <c r="AU377" s="18" t="s">
        <v>87</v>
      </c>
    </row>
    <row r="378" s="13" customFormat="1">
      <c r="A378" s="13"/>
      <c r="B378" s="224"/>
      <c r="C378" s="225"/>
      <c r="D378" s="219" t="s">
        <v>135</v>
      </c>
      <c r="E378" s="226" t="s">
        <v>21</v>
      </c>
      <c r="F378" s="227" t="s">
        <v>1228</v>
      </c>
      <c r="G378" s="225"/>
      <c r="H378" s="228">
        <v>0.69299999999999995</v>
      </c>
      <c r="I378" s="229"/>
      <c r="J378" s="225"/>
      <c r="K378" s="225"/>
      <c r="L378" s="230"/>
      <c r="M378" s="231"/>
      <c r="N378" s="232"/>
      <c r="O378" s="232"/>
      <c r="P378" s="232"/>
      <c r="Q378" s="232"/>
      <c r="R378" s="232"/>
      <c r="S378" s="232"/>
      <c r="T378" s="23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34" t="s">
        <v>135</v>
      </c>
      <c r="AU378" s="234" t="s">
        <v>87</v>
      </c>
      <c r="AV378" s="13" t="s">
        <v>87</v>
      </c>
      <c r="AW378" s="13" t="s">
        <v>38</v>
      </c>
      <c r="AX378" s="13" t="s">
        <v>85</v>
      </c>
      <c r="AY378" s="234" t="s">
        <v>125</v>
      </c>
    </row>
    <row r="379" s="12" customFormat="1" ht="22.8" customHeight="1">
      <c r="A379" s="12"/>
      <c r="B379" s="189"/>
      <c r="C379" s="190"/>
      <c r="D379" s="191" t="s">
        <v>76</v>
      </c>
      <c r="E379" s="203" t="s">
        <v>184</v>
      </c>
      <c r="F379" s="203" t="s">
        <v>374</v>
      </c>
      <c r="G379" s="190"/>
      <c r="H379" s="190"/>
      <c r="I379" s="193"/>
      <c r="J379" s="204">
        <f>BK379</f>
        <v>0</v>
      </c>
      <c r="K379" s="190"/>
      <c r="L379" s="195"/>
      <c r="M379" s="196"/>
      <c r="N379" s="197"/>
      <c r="O379" s="197"/>
      <c r="P379" s="198">
        <f>SUM(P380:P410)</f>
        <v>0</v>
      </c>
      <c r="Q379" s="197"/>
      <c r="R379" s="198">
        <f>SUM(R380:R410)</f>
        <v>11.431266399999998</v>
      </c>
      <c r="S379" s="197"/>
      <c r="T379" s="199">
        <f>SUM(T380:T410)</f>
        <v>0</v>
      </c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R379" s="200" t="s">
        <v>85</v>
      </c>
      <c r="AT379" s="201" t="s">
        <v>76</v>
      </c>
      <c r="AU379" s="201" t="s">
        <v>85</v>
      </c>
      <c r="AY379" s="200" t="s">
        <v>125</v>
      </c>
      <c r="BK379" s="202">
        <f>SUM(BK380:BK410)</f>
        <v>0</v>
      </c>
    </row>
    <row r="380" s="2" customFormat="1" ht="21.75" customHeight="1">
      <c r="A380" s="39"/>
      <c r="B380" s="40"/>
      <c r="C380" s="238" t="s">
        <v>426</v>
      </c>
      <c r="D380" s="238" t="s">
        <v>160</v>
      </c>
      <c r="E380" s="239" t="s">
        <v>376</v>
      </c>
      <c r="F380" s="240" t="s">
        <v>377</v>
      </c>
      <c r="G380" s="241" t="s">
        <v>163</v>
      </c>
      <c r="H380" s="242">
        <v>36.024999999999999</v>
      </c>
      <c r="I380" s="243"/>
      <c r="J380" s="244">
        <f>ROUND(I380*H380,2)</f>
        <v>0</v>
      </c>
      <c r="K380" s="240" t="s">
        <v>164</v>
      </c>
      <c r="L380" s="45"/>
      <c r="M380" s="245" t="s">
        <v>21</v>
      </c>
      <c r="N380" s="246" t="s">
        <v>48</v>
      </c>
      <c r="O380" s="85"/>
      <c r="P380" s="215">
        <f>O380*H380</f>
        <v>0</v>
      </c>
      <c r="Q380" s="215">
        <v>0</v>
      </c>
      <c r="R380" s="215">
        <f>Q380*H380</f>
        <v>0</v>
      </c>
      <c r="S380" s="215">
        <v>0</v>
      </c>
      <c r="T380" s="216">
        <f>S380*H380</f>
        <v>0</v>
      </c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R380" s="217" t="s">
        <v>165</v>
      </c>
      <c r="AT380" s="217" t="s">
        <v>160</v>
      </c>
      <c r="AU380" s="217" t="s">
        <v>87</v>
      </c>
      <c r="AY380" s="18" t="s">
        <v>125</v>
      </c>
      <c r="BE380" s="218">
        <f>IF(N380="základní",J380,0)</f>
        <v>0</v>
      </c>
      <c r="BF380" s="218">
        <f>IF(N380="snížená",J380,0)</f>
        <v>0</v>
      </c>
      <c r="BG380" s="218">
        <f>IF(N380="zákl. přenesená",J380,0)</f>
        <v>0</v>
      </c>
      <c r="BH380" s="218">
        <f>IF(N380="sníž. přenesená",J380,0)</f>
        <v>0</v>
      </c>
      <c r="BI380" s="218">
        <f>IF(N380="nulová",J380,0)</f>
        <v>0</v>
      </c>
      <c r="BJ380" s="18" t="s">
        <v>85</v>
      </c>
      <c r="BK380" s="218">
        <f>ROUND(I380*H380,2)</f>
        <v>0</v>
      </c>
      <c r="BL380" s="18" t="s">
        <v>165</v>
      </c>
      <c r="BM380" s="217" t="s">
        <v>1229</v>
      </c>
    </row>
    <row r="381" s="2" customFormat="1">
      <c r="A381" s="39"/>
      <c r="B381" s="40"/>
      <c r="C381" s="41"/>
      <c r="D381" s="247" t="s">
        <v>167</v>
      </c>
      <c r="E381" s="41"/>
      <c r="F381" s="248" t="s">
        <v>379</v>
      </c>
      <c r="G381" s="41"/>
      <c r="H381" s="41"/>
      <c r="I381" s="221"/>
      <c r="J381" s="41"/>
      <c r="K381" s="41"/>
      <c r="L381" s="45"/>
      <c r="M381" s="222"/>
      <c r="N381" s="223"/>
      <c r="O381" s="85"/>
      <c r="P381" s="85"/>
      <c r="Q381" s="85"/>
      <c r="R381" s="85"/>
      <c r="S381" s="85"/>
      <c r="T381" s="86"/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T381" s="18" t="s">
        <v>167</v>
      </c>
      <c r="AU381" s="18" t="s">
        <v>87</v>
      </c>
    </row>
    <row r="382" s="13" customFormat="1">
      <c r="A382" s="13"/>
      <c r="B382" s="224"/>
      <c r="C382" s="225"/>
      <c r="D382" s="219" t="s">
        <v>135</v>
      </c>
      <c r="E382" s="226" t="s">
        <v>21</v>
      </c>
      <c r="F382" s="227" t="s">
        <v>1200</v>
      </c>
      <c r="G382" s="225"/>
      <c r="H382" s="228">
        <v>36.024999999999999</v>
      </c>
      <c r="I382" s="229"/>
      <c r="J382" s="225"/>
      <c r="K382" s="225"/>
      <c r="L382" s="230"/>
      <c r="M382" s="231"/>
      <c r="N382" s="232"/>
      <c r="O382" s="232"/>
      <c r="P382" s="232"/>
      <c r="Q382" s="232"/>
      <c r="R382" s="232"/>
      <c r="S382" s="232"/>
      <c r="T382" s="23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34" t="s">
        <v>135</v>
      </c>
      <c r="AU382" s="234" t="s">
        <v>87</v>
      </c>
      <c r="AV382" s="13" t="s">
        <v>87</v>
      </c>
      <c r="AW382" s="13" t="s">
        <v>38</v>
      </c>
      <c r="AX382" s="13" t="s">
        <v>85</v>
      </c>
      <c r="AY382" s="234" t="s">
        <v>125</v>
      </c>
    </row>
    <row r="383" s="2" customFormat="1" ht="21.75" customHeight="1">
      <c r="A383" s="39"/>
      <c r="B383" s="40"/>
      <c r="C383" s="238" t="s">
        <v>434</v>
      </c>
      <c r="D383" s="238" t="s">
        <v>160</v>
      </c>
      <c r="E383" s="239" t="s">
        <v>381</v>
      </c>
      <c r="F383" s="240" t="s">
        <v>382</v>
      </c>
      <c r="G383" s="241" t="s">
        <v>163</v>
      </c>
      <c r="H383" s="242">
        <v>434.30000000000001</v>
      </c>
      <c r="I383" s="243"/>
      <c r="J383" s="244">
        <f>ROUND(I383*H383,2)</f>
        <v>0</v>
      </c>
      <c r="K383" s="240" t="s">
        <v>164</v>
      </c>
      <c r="L383" s="45"/>
      <c r="M383" s="245" t="s">
        <v>21</v>
      </c>
      <c r="N383" s="246" t="s">
        <v>48</v>
      </c>
      <c r="O383" s="85"/>
      <c r="P383" s="215">
        <f>O383*H383</f>
        <v>0</v>
      </c>
      <c r="Q383" s="215">
        <v>0</v>
      </c>
      <c r="R383" s="215">
        <f>Q383*H383</f>
        <v>0</v>
      </c>
      <c r="S383" s="215">
        <v>0</v>
      </c>
      <c r="T383" s="216">
        <f>S383*H383</f>
        <v>0</v>
      </c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R383" s="217" t="s">
        <v>165</v>
      </c>
      <c r="AT383" s="217" t="s">
        <v>160</v>
      </c>
      <c r="AU383" s="217" t="s">
        <v>87</v>
      </c>
      <c r="AY383" s="18" t="s">
        <v>125</v>
      </c>
      <c r="BE383" s="218">
        <f>IF(N383="základní",J383,0)</f>
        <v>0</v>
      </c>
      <c r="BF383" s="218">
        <f>IF(N383="snížená",J383,0)</f>
        <v>0</v>
      </c>
      <c r="BG383" s="218">
        <f>IF(N383="zákl. přenesená",J383,0)</f>
        <v>0</v>
      </c>
      <c r="BH383" s="218">
        <f>IF(N383="sníž. přenesená",J383,0)</f>
        <v>0</v>
      </c>
      <c r="BI383" s="218">
        <f>IF(N383="nulová",J383,0)</f>
        <v>0</v>
      </c>
      <c r="BJ383" s="18" t="s">
        <v>85</v>
      </c>
      <c r="BK383" s="218">
        <f>ROUND(I383*H383,2)</f>
        <v>0</v>
      </c>
      <c r="BL383" s="18" t="s">
        <v>165</v>
      </c>
      <c r="BM383" s="217" t="s">
        <v>1230</v>
      </c>
    </row>
    <row r="384" s="2" customFormat="1">
      <c r="A384" s="39"/>
      <c r="B384" s="40"/>
      <c r="C384" s="41"/>
      <c r="D384" s="247" t="s">
        <v>167</v>
      </c>
      <c r="E384" s="41"/>
      <c r="F384" s="248" t="s">
        <v>384</v>
      </c>
      <c r="G384" s="41"/>
      <c r="H384" s="41"/>
      <c r="I384" s="221"/>
      <c r="J384" s="41"/>
      <c r="K384" s="41"/>
      <c r="L384" s="45"/>
      <c r="M384" s="222"/>
      <c r="N384" s="223"/>
      <c r="O384" s="85"/>
      <c r="P384" s="85"/>
      <c r="Q384" s="85"/>
      <c r="R384" s="85"/>
      <c r="S384" s="85"/>
      <c r="T384" s="86"/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T384" s="18" t="s">
        <v>167</v>
      </c>
      <c r="AU384" s="18" t="s">
        <v>87</v>
      </c>
    </row>
    <row r="385" s="13" customFormat="1">
      <c r="A385" s="13"/>
      <c r="B385" s="224"/>
      <c r="C385" s="225"/>
      <c r="D385" s="219" t="s">
        <v>135</v>
      </c>
      <c r="E385" s="226" t="s">
        <v>21</v>
      </c>
      <c r="F385" s="227" t="s">
        <v>1231</v>
      </c>
      <c r="G385" s="225"/>
      <c r="H385" s="228">
        <v>434.30000000000001</v>
      </c>
      <c r="I385" s="229"/>
      <c r="J385" s="225"/>
      <c r="K385" s="225"/>
      <c r="L385" s="230"/>
      <c r="M385" s="231"/>
      <c r="N385" s="232"/>
      <c r="O385" s="232"/>
      <c r="P385" s="232"/>
      <c r="Q385" s="232"/>
      <c r="R385" s="232"/>
      <c r="S385" s="232"/>
      <c r="T385" s="23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34" t="s">
        <v>135</v>
      </c>
      <c r="AU385" s="234" t="s">
        <v>87</v>
      </c>
      <c r="AV385" s="13" t="s">
        <v>87</v>
      </c>
      <c r="AW385" s="13" t="s">
        <v>38</v>
      </c>
      <c r="AX385" s="13" t="s">
        <v>85</v>
      </c>
      <c r="AY385" s="234" t="s">
        <v>125</v>
      </c>
    </row>
    <row r="386" s="2" customFormat="1" ht="16.5" customHeight="1">
      <c r="A386" s="39"/>
      <c r="B386" s="40"/>
      <c r="C386" s="238" t="s">
        <v>438</v>
      </c>
      <c r="D386" s="238" t="s">
        <v>160</v>
      </c>
      <c r="E386" s="239" t="s">
        <v>387</v>
      </c>
      <c r="F386" s="240" t="s">
        <v>388</v>
      </c>
      <c r="G386" s="241" t="s">
        <v>163</v>
      </c>
      <c r="H386" s="242">
        <v>434.30000000000001</v>
      </c>
      <c r="I386" s="243"/>
      <c r="J386" s="244">
        <f>ROUND(I386*H386,2)</f>
        <v>0</v>
      </c>
      <c r="K386" s="240" t="s">
        <v>164</v>
      </c>
      <c r="L386" s="45"/>
      <c r="M386" s="245" t="s">
        <v>21</v>
      </c>
      <c r="N386" s="246" t="s">
        <v>48</v>
      </c>
      <c r="O386" s="85"/>
      <c r="P386" s="215">
        <f>O386*H386</f>
        <v>0</v>
      </c>
      <c r="Q386" s="215">
        <v>0</v>
      </c>
      <c r="R386" s="215">
        <f>Q386*H386</f>
        <v>0</v>
      </c>
      <c r="S386" s="215">
        <v>0</v>
      </c>
      <c r="T386" s="216">
        <f>S386*H386</f>
        <v>0</v>
      </c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R386" s="217" t="s">
        <v>165</v>
      </c>
      <c r="AT386" s="217" t="s">
        <v>160</v>
      </c>
      <c r="AU386" s="217" t="s">
        <v>87</v>
      </c>
      <c r="AY386" s="18" t="s">
        <v>125</v>
      </c>
      <c r="BE386" s="218">
        <f>IF(N386="základní",J386,0)</f>
        <v>0</v>
      </c>
      <c r="BF386" s="218">
        <f>IF(N386="snížená",J386,0)</f>
        <v>0</v>
      </c>
      <c r="BG386" s="218">
        <f>IF(N386="zákl. přenesená",J386,0)</f>
        <v>0</v>
      </c>
      <c r="BH386" s="218">
        <f>IF(N386="sníž. přenesená",J386,0)</f>
        <v>0</v>
      </c>
      <c r="BI386" s="218">
        <f>IF(N386="nulová",J386,0)</f>
        <v>0</v>
      </c>
      <c r="BJ386" s="18" t="s">
        <v>85</v>
      </c>
      <c r="BK386" s="218">
        <f>ROUND(I386*H386,2)</f>
        <v>0</v>
      </c>
      <c r="BL386" s="18" t="s">
        <v>165</v>
      </c>
      <c r="BM386" s="217" t="s">
        <v>1232</v>
      </c>
    </row>
    <row r="387" s="2" customFormat="1">
      <c r="A387" s="39"/>
      <c r="B387" s="40"/>
      <c r="C387" s="41"/>
      <c r="D387" s="247" t="s">
        <v>167</v>
      </c>
      <c r="E387" s="41"/>
      <c r="F387" s="248" t="s">
        <v>390</v>
      </c>
      <c r="G387" s="41"/>
      <c r="H387" s="41"/>
      <c r="I387" s="221"/>
      <c r="J387" s="41"/>
      <c r="K387" s="41"/>
      <c r="L387" s="45"/>
      <c r="M387" s="222"/>
      <c r="N387" s="223"/>
      <c r="O387" s="85"/>
      <c r="P387" s="85"/>
      <c r="Q387" s="85"/>
      <c r="R387" s="85"/>
      <c r="S387" s="85"/>
      <c r="T387" s="86"/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T387" s="18" t="s">
        <v>167</v>
      </c>
      <c r="AU387" s="18" t="s">
        <v>87</v>
      </c>
    </row>
    <row r="388" s="13" customFormat="1">
      <c r="A388" s="13"/>
      <c r="B388" s="224"/>
      <c r="C388" s="225"/>
      <c r="D388" s="219" t="s">
        <v>135</v>
      </c>
      <c r="E388" s="226" t="s">
        <v>21</v>
      </c>
      <c r="F388" s="227" t="s">
        <v>1233</v>
      </c>
      <c r="G388" s="225"/>
      <c r="H388" s="228">
        <v>434.30000000000001</v>
      </c>
      <c r="I388" s="229"/>
      <c r="J388" s="225"/>
      <c r="K388" s="225"/>
      <c r="L388" s="230"/>
      <c r="M388" s="231"/>
      <c r="N388" s="232"/>
      <c r="O388" s="232"/>
      <c r="P388" s="232"/>
      <c r="Q388" s="232"/>
      <c r="R388" s="232"/>
      <c r="S388" s="232"/>
      <c r="T388" s="23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34" t="s">
        <v>135</v>
      </c>
      <c r="AU388" s="234" t="s">
        <v>87</v>
      </c>
      <c r="AV388" s="13" t="s">
        <v>87</v>
      </c>
      <c r="AW388" s="13" t="s">
        <v>38</v>
      </c>
      <c r="AX388" s="13" t="s">
        <v>85</v>
      </c>
      <c r="AY388" s="234" t="s">
        <v>125</v>
      </c>
    </row>
    <row r="389" s="2" customFormat="1" ht="16.5" customHeight="1">
      <c r="A389" s="39"/>
      <c r="B389" s="40"/>
      <c r="C389" s="238" t="s">
        <v>446</v>
      </c>
      <c r="D389" s="238" t="s">
        <v>160</v>
      </c>
      <c r="E389" s="239" t="s">
        <v>393</v>
      </c>
      <c r="F389" s="240" t="s">
        <v>394</v>
      </c>
      <c r="G389" s="241" t="s">
        <v>163</v>
      </c>
      <c r="H389" s="242">
        <v>434.30000000000001</v>
      </c>
      <c r="I389" s="243"/>
      <c r="J389" s="244">
        <f>ROUND(I389*H389,2)</f>
        <v>0</v>
      </c>
      <c r="K389" s="240" t="s">
        <v>164</v>
      </c>
      <c r="L389" s="45"/>
      <c r="M389" s="245" t="s">
        <v>21</v>
      </c>
      <c r="N389" s="246" t="s">
        <v>48</v>
      </c>
      <c r="O389" s="85"/>
      <c r="P389" s="215">
        <f>O389*H389</f>
        <v>0</v>
      </c>
      <c r="Q389" s="215">
        <v>0</v>
      </c>
      <c r="R389" s="215">
        <f>Q389*H389</f>
        <v>0</v>
      </c>
      <c r="S389" s="215">
        <v>0</v>
      </c>
      <c r="T389" s="216">
        <f>S389*H389</f>
        <v>0</v>
      </c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R389" s="217" t="s">
        <v>165</v>
      </c>
      <c r="AT389" s="217" t="s">
        <v>160</v>
      </c>
      <c r="AU389" s="217" t="s">
        <v>87</v>
      </c>
      <c r="AY389" s="18" t="s">
        <v>125</v>
      </c>
      <c r="BE389" s="218">
        <f>IF(N389="základní",J389,0)</f>
        <v>0</v>
      </c>
      <c r="BF389" s="218">
        <f>IF(N389="snížená",J389,0)</f>
        <v>0</v>
      </c>
      <c r="BG389" s="218">
        <f>IF(N389="zákl. přenesená",J389,0)</f>
        <v>0</v>
      </c>
      <c r="BH389" s="218">
        <f>IF(N389="sníž. přenesená",J389,0)</f>
        <v>0</v>
      </c>
      <c r="BI389" s="218">
        <f>IF(N389="nulová",J389,0)</f>
        <v>0</v>
      </c>
      <c r="BJ389" s="18" t="s">
        <v>85</v>
      </c>
      <c r="BK389" s="218">
        <f>ROUND(I389*H389,2)</f>
        <v>0</v>
      </c>
      <c r="BL389" s="18" t="s">
        <v>165</v>
      </c>
      <c r="BM389" s="217" t="s">
        <v>1234</v>
      </c>
    </row>
    <row r="390" s="2" customFormat="1">
      <c r="A390" s="39"/>
      <c r="B390" s="40"/>
      <c r="C390" s="41"/>
      <c r="D390" s="247" t="s">
        <v>167</v>
      </c>
      <c r="E390" s="41"/>
      <c r="F390" s="248" t="s">
        <v>396</v>
      </c>
      <c r="G390" s="41"/>
      <c r="H390" s="41"/>
      <c r="I390" s="221"/>
      <c r="J390" s="41"/>
      <c r="K390" s="41"/>
      <c r="L390" s="45"/>
      <c r="M390" s="222"/>
      <c r="N390" s="223"/>
      <c r="O390" s="85"/>
      <c r="P390" s="85"/>
      <c r="Q390" s="85"/>
      <c r="R390" s="85"/>
      <c r="S390" s="85"/>
      <c r="T390" s="86"/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T390" s="18" t="s">
        <v>167</v>
      </c>
      <c r="AU390" s="18" t="s">
        <v>87</v>
      </c>
    </row>
    <row r="391" s="13" customFormat="1">
      <c r="A391" s="13"/>
      <c r="B391" s="224"/>
      <c r="C391" s="225"/>
      <c r="D391" s="219" t="s">
        <v>135</v>
      </c>
      <c r="E391" s="226" t="s">
        <v>21</v>
      </c>
      <c r="F391" s="227" t="s">
        <v>1233</v>
      </c>
      <c r="G391" s="225"/>
      <c r="H391" s="228">
        <v>434.30000000000001</v>
      </c>
      <c r="I391" s="229"/>
      <c r="J391" s="225"/>
      <c r="K391" s="225"/>
      <c r="L391" s="230"/>
      <c r="M391" s="231"/>
      <c r="N391" s="232"/>
      <c r="O391" s="232"/>
      <c r="P391" s="232"/>
      <c r="Q391" s="232"/>
      <c r="R391" s="232"/>
      <c r="S391" s="232"/>
      <c r="T391" s="23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34" t="s">
        <v>135</v>
      </c>
      <c r="AU391" s="234" t="s">
        <v>87</v>
      </c>
      <c r="AV391" s="13" t="s">
        <v>87</v>
      </c>
      <c r="AW391" s="13" t="s">
        <v>38</v>
      </c>
      <c r="AX391" s="13" t="s">
        <v>85</v>
      </c>
      <c r="AY391" s="234" t="s">
        <v>125</v>
      </c>
    </row>
    <row r="392" s="2" customFormat="1" ht="24.15" customHeight="1">
      <c r="A392" s="39"/>
      <c r="B392" s="40"/>
      <c r="C392" s="238" t="s">
        <v>451</v>
      </c>
      <c r="D392" s="238" t="s">
        <v>160</v>
      </c>
      <c r="E392" s="239" t="s">
        <v>398</v>
      </c>
      <c r="F392" s="240" t="s">
        <v>399</v>
      </c>
      <c r="G392" s="241" t="s">
        <v>163</v>
      </c>
      <c r="H392" s="242">
        <v>434.30000000000001</v>
      </c>
      <c r="I392" s="243"/>
      <c r="J392" s="244">
        <f>ROUND(I392*H392,2)</f>
        <v>0</v>
      </c>
      <c r="K392" s="240" t="s">
        <v>164</v>
      </c>
      <c r="L392" s="45"/>
      <c r="M392" s="245" t="s">
        <v>21</v>
      </c>
      <c r="N392" s="246" t="s">
        <v>48</v>
      </c>
      <c r="O392" s="85"/>
      <c r="P392" s="215">
        <f>O392*H392</f>
        <v>0</v>
      </c>
      <c r="Q392" s="215">
        <v>0</v>
      </c>
      <c r="R392" s="215">
        <f>Q392*H392</f>
        <v>0</v>
      </c>
      <c r="S392" s="215">
        <v>0</v>
      </c>
      <c r="T392" s="216">
        <f>S392*H392</f>
        <v>0</v>
      </c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R392" s="217" t="s">
        <v>165</v>
      </c>
      <c r="AT392" s="217" t="s">
        <v>160</v>
      </c>
      <c r="AU392" s="217" t="s">
        <v>87</v>
      </c>
      <c r="AY392" s="18" t="s">
        <v>125</v>
      </c>
      <c r="BE392" s="218">
        <f>IF(N392="základní",J392,0)</f>
        <v>0</v>
      </c>
      <c r="BF392" s="218">
        <f>IF(N392="snížená",J392,0)</f>
        <v>0</v>
      </c>
      <c r="BG392" s="218">
        <f>IF(N392="zákl. přenesená",J392,0)</f>
        <v>0</v>
      </c>
      <c r="BH392" s="218">
        <f>IF(N392="sníž. přenesená",J392,0)</f>
        <v>0</v>
      </c>
      <c r="BI392" s="218">
        <f>IF(N392="nulová",J392,0)</f>
        <v>0</v>
      </c>
      <c r="BJ392" s="18" t="s">
        <v>85</v>
      </c>
      <c r="BK392" s="218">
        <f>ROUND(I392*H392,2)</f>
        <v>0</v>
      </c>
      <c r="BL392" s="18" t="s">
        <v>165</v>
      </c>
      <c r="BM392" s="217" t="s">
        <v>1235</v>
      </c>
    </row>
    <row r="393" s="2" customFormat="1">
      <c r="A393" s="39"/>
      <c r="B393" s="40"/>
      <c r="C393" s="41"/>
      <c r="D393" s="247" t="s">
        <v>167</v>
      </c>
      <c r="E393" s="41"/>
      <c r="F393" s="248" t="s">
        <v>401</v>
      </c>
      <c r="G393" s="41"/>
      <c r="H393" s="41"/>
      <c r="I393" s="221"/>
      <c r="J393" s="41"/>
      <c r="K393" s="41"/>
      <c r="L393" s="45"/>
      <c r="M393" s="222"/>
      <c r="N393" s="223"/>
      <c r="O393" s="85"/>
      <c r="P393" s="85"/>
      <c r="Q393" s="85"/>
      <c r="R393" s="85"/>
      <c r="S393" s="85"/>
      <c r="T393" s="86"/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T393" s="18" t="s">
        <v>167</v>
      </c>
      <c r="AU393" s="18" t="s">
        <v>87</v>
      </c>
    </row>
    <row r="394" s="13" customFormat="1">
      <c r="A394" s="13"/>
      <c r="B394" s="224"/>
      <c r="C394" s="225"/>
      <c r="D394" s="219" t="s">
        <v>135</v>
      </c>
      <c r="E394" s="226" t="s">
        <v>21</v>
      </c>
      <c r="F394" s="227" t="s">
        <v>1233</v>
      </c>
      <c r="G394" s="225"/>
      <c r="H394" s="228">
        <v>434.30000000000001</v>
      </c>
      <c r="I394" s="229"/>
      <c r="J394" s="225"/>
      <c r="K394" s="225"/>
      <c r="L394" s="230"/>
      <c r="M394" s="231"/>
      <c r="N394" s="232"/>
      <c r="O394" s="232"/>
      <c r="P394" s="232"/>
      <c r="Q394" s="232"/>
      <c r="R394" s="232"/>
      <c r="S394" s="232"/>
      <c r="T394" s="23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34" t="s">
        <v>135</v>
      </c>
      <c r="AU394" s="234" t="s">
        <v>87</v>
      </c>
      <c r="AV394" s="13" t="s">
        <v>87</v>
      </c>
      <c r="AW394" s="13" t="s">
        <v>38</v>
      </c>
      <c r="AX394" s="13" t="s">
        <v>85</v>
      </c>
      <c r="AY394" s="234" t="s">
        <v>125</v>
      </c>
    </row>
    <row r="395" s="2" customFormat="1" ht="24.15" customHeight="1">
      <c r="A395" s="39"/>
      <c r="B395" s="40"/>
      <c r="C395" s="238" t="s">
        <v>455</v>
      </c>
      <c r="D395" s="238" t="s">
        <v>160</v>
      </c>
      <c r="E395" s="239" t="s">
        <v>403</v>
      </c>
      <c r="F395" s="240" t="s">
        <v>404</v>
      </c>
      <c r="G395" s="241" t="s">
        <v>163</v>
      </c>
      <c r="H395" s="242">
        <v>434.30000000000001</v>
      </c>
      <c r="I395" s="243"/>
      <c r="J395" s="244">
        <f>ROUND(I395*H395,2)</f>
        <v>0</v>
      </c>
      <c r="K395" s="240" t="s">
        <v>164</v>
      </c>
      <c r="L395" s="45"/>
      <c r="M395" s="245" t="s">
        <v>21</v>
      </c>
      <c r="N395" s="246" t="s">
        <v>48</v>
      </c>
      <c r="O395" s="85"/>
      <c r="P395" s="215">
        <f>O395*H395</f>
        <v>0</v>
      </c>
      <c r="Q395" s="215">
        <v>0</v>
      </c>
      <c r="R395" s="215">
        <f>Q395*H395</f>
        <v>0</v>
      </c>
      <c r="S395" s="215">
        <v>0</v>
      </c>
      <c r="T395" s="216">
        <f>S395*H395</f>
        <v>0</v>
      </c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R395" s="217" t="s">
        <v>165</v>
      </c>
      <c r="AT395" s="217" t="s">
        <v>160</v>
      </c>
      <c r="AU395" s="217" t="s">
        <v>87</v>
      </c>
      <c r="AY395" s="18" t="s">
        <v>125</v>
      </c>
      <c r="BE395" s="218">
        <f>IF(N395="základní",J395,0)</f>
        <v>0</v>
      </c>
      <c r="BF395" s="218">
        <f>IF(N395="snížená",J395,0)</f>
        <v>0</v>
      </c>
      <c r="BG395" s="218">
        <f>IF(N395="zákl. přenesená",J395,0)</f>
        <v>0</v>
      </c>
      <c r="BH395" s="218">
        <f>IF(N395="sníž. přenesená",J395,0)</f>
        <v>0</v>
      </c>
      <c r="BI395" s="218">
        <f>IF(N395="nulová",J395,0)</f>
        <v>0</v>
      </c>
      <c r="BJ395" s="18" t="s">
        <v>85</v>
      </c>
      <c r="BK395" s="218">
        <f>ROUND(I395*H395,2)</f>
        <v>0</v>
      </c>
      <c r="BL395" s="18" t="s">
        <v>165</v>
      </c>
      <c r="BM395" s="217" t="s">
        <v>1236</v>
      </c>
    </row>
    <row r="396" s="2" customFormat="1">
      <c r="A396" s="39"/>
      <c r="B396" s="40"/>
      <c r="C396" s="41"/>
      <c r="D396" s="247" t="s">
        <v>167</v>
      </c>
      <c r="E396" s="41"/>
      <c r="F396" s="248" t="s">
        <v>406</v>
      </c>
      <c r="G396" s="41"/>
      <c r="H396" s="41"/>
      <c r="I396" s="221"/>
      <c r="J396" s="41"/>
      <c r="K396" s="41"/>
      <c r="L396" s="45"/>
      <c r="M396" s="222"/>
      <c r="N396" s="223"/>
      <c r="O396" s="85"/>
      <c r="P396" s="85"/>
      <c r="Q396" s="85"/>
      <c r="R396" s="85"/>
      <c r="S396" s="85"/>
      <c r="T396" s="86"/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T396" s="18" t="s">
        <v>167</v>
      </c>
      <c r="AU396" s="18" t="s">
        <v>87</v>
      </c>
    </row>
    <row r="397" s="13" customFormat="1">
      <c r="A397" s="13"/>
      <c r="B397" s="224"/>
      <c r="C397" s="225"/>
      <c r="D397" s="219" t="s">
        <v>135</v>
      </c>
      <c r="E397" s="226" t="s">
        <v>21</v>
      </c>
      <c r="F397" s="227" t="s">
        <v>1233</v>
      </c>
      <c r="G397" s="225"/>
      <c r="H397" s="228">
        <v>434.30000000000001</v>
      </c>
      <c r="I397" s="229"/>
      <c r="J397" s="225"/>
      <c r="K397" s="225"/>
      <c r="L397" s="230"/>
      <c r="M397" s="231"/>
      <c r="N397" s="232"/>
      <c r="O397" s="232"/>
      <c r="P397" s="232"/>
      <c r="Q397" s="232"/>
      <c r="R397" s="232"/>
      <c r="S397" s="232"/>
      <c r="T397" s="23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34" t="s">
        <v>135</v>
      </c>
      <c r="AU397" s="234" t="s">
        <v>87</v>
      </c>
      <c r="AV397" s="13" t="s">
        <v>87</v>
      </c>
      <c r="AW397" s="13" t="s">
        <v>38</v>
      </c>
      <c r="AX397" s="13" t="s">
        <v>85</v>
      </c>
      <c r="AY397" s="234" t="s">
        <v>125</v>
      </c>
    </row>
    <row r="398" s="2" customFormat="1" ht="33" customHeight="1">
      <c r="A398" s="39"/>
      <c r="B398" s="40"/>
      <c r="C398" s="238" t="s">
        <v>460</v>
      </c>
      <c r="D398" s="238" t="s">
        <v>160</v>
      </c>
      <c r="E398" s="239" t="s">
        <v>408</v>
      </c>
      <c r="F398" s="240" t="s">
        <v>409</v>
      </c>
      <c r="G398" s="241" t="s">
        <v>163</v>
      </c>
      <c r="H398" s="242">
        <v>23.579999999999998</v>
      </c>
      <c r="I398" s="243"/>
      <c r="J398" s="244">
        <f>ROUND(I398*H398,2)</f>
        <v>0</v>
      </c>
      <c r="K398" s="240" t="s">
        <v>21</v>
      </c>
      <c r="L398" s="45"/>
      <c r="M398" s="245" t="s">
        <v>21</v>
      </c>
      <c r="N398" s="246" t="s">
        <v>48</v>
      </c>
      <c r="O398" s="85"/>
      <c r="P398" s="215">
        <f>O398*H398</f>
        <v>0</v>
      </c>
      <c r="Q398" s="215">
        <v>0.19536000000000001</v>
      </c>
      <c r="R398" s="215">
        <f>Q398*H398</f>
        <v>4.6065887999999999</v>
      </c>
      <c r="S398" s="215">
        <v>0</v>
      </c>
      <c r="T398" s="216">
        <f>S398*H398</f>
        <v>0</v>
      </c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R398" s="217" t="s">
        <v>165</v>
      </c>
      <c r="AT398" s="217" t="s">
        <v>160</v>
      </c>
      <c r="AU398" s="217" t="s">
        <v>87</v>
      </c>
      <c r="AY398" s="18" t="s">
        <v>125</v>
      </c>
      <c r="BE398" s="218">
        <f>IF(N398="základní",J398,0)</f>
        <v>0</v>
      </c>
      <c r="BF398" s="218">
        <f>IF(N398="snížená",J398,0)</f>
        <v>0</v>
      </c>
      <c r="BG398" s="218">
        <f>IF(N398="zákl. přenesená",J398,0)</f>
        <v>0</v>
      </c>
      <c r="BH398" s="218">
        <f>IF(N398="sníž. přenesená",J398,0)</f>
        <v>0</v>
      </c>
      <c r="BI398" s="218">
        <f>IF(N398="nulová",J398,0)</f>
        <v>0</v>
      </c>
      <c r="BJ398" s="18" t="s">
        <v>85</v>
      </c>
      <c r="BK398" s="218">
        <f>ROUND(I398*H398,2)</f>
        <v>0</v>
      </c>
      <c r="BL398" s="18" t="s">
        <v>165</v>
      </c>
      <c r="BM398" s="217" t="s">
        <v>1237</v>
      </c>
    </row>
    <row r="399" s="2" customFormat="1">
      <c r="A399" s="39"/>
      <c r="B399" s="40"/>
      <c r="C399" s="41"/>
      <c r="D399" s="219" t="s">
        <v>133</v>
      </c>
      <c r="E399" s="41"/>
      <c r="F399" s="220" t="s">
        <v>411</v>
      </c>
      <c r="G399" s="41"/>
      <c r="H399" s="41"/>
      <c r="I399" s="221"/>
      <c r="J399" s="41"/>
      <c r="K399" s="41"/>
      <c r="L399" s="45"/>
      <c r="M399" s="222"/>
      <c r="N399" s="223"/>
      <c r="O399" s="85"/>
      <c r="P399" s="85"/>
      <c r="Q399" s="85"/>
      <c r="R399" s="85"/>
      <c r="S399" s="85"/>
      <c r="T399" s="86"/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T399" s="18" t="s">
        <v>133</v>
      </c>
      <c r="AU399" s="18" t="s">
        <v>87</v>
      </c>
    </row>
    <row r="400" s="13" customFormat="1">
      <c r="A400" s="13"/>
      <c r="B400" s="224"/>
      <c r="C400" s="225"/>
      <c r="D400" s="219" t="s">
        <v>135</v>
      </c>
      <c r="E400" s="226" t="s">
        <v>21</v>
      </c>
      <c r="F400" s="227" t="s">
        <v>1238</v>
      </c>
      <c r="G400" s="225"/>
      <c r="H400" s="228">
        <v>23.579999999999998</v>
      </c>
      <c r="I400" s="229"/>
      <c r="J400" s="225"/>
      <c r="K400" s="225"/>
      <c r="L400" s="230"/>
      <c r="M400" s="231"/>
      <c r="N400" s="232"/>
      <c r="O400" s="232"/>
      <c r="P400" s="232"/>
      <c r="Q400" s="232"/>
      <c r="R400" s="232"/>
      <c r="S400" s="232"/>
      <c r="T400" s="23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34" t="s">
        <v>135</v>
      </c>
      <c r="AU400" s="234" t="s">
        <v>87</v>
      </c>
      <c r="AV400" s="13" t="s">
        <v>87</v>
      </c>
      <c r="AW400" s="13" t="s">
        <v>38</v>
      </c>
      <c r="AX400" s="13" t="s">
        <v>85</v>
      </c>
      <c r="AY400" s="234" t="s">
        <v>125</v>
      </c>
    </row>
    <row r="401" s="2" customFormat="1" ht="16.5" customHeight="1">
      <c r="A401" s="39"/>
      <c r="B401" s="40"/>
      <c r="C401" s="205" t="s">
        <v>469</v>
      </c>
      <c r="D401" s="205" t="s">
        <v>122</v>
      </c>
      <c r="E401" s="206" t="s">
        <v>414</v>
      </c>
      <c r="F401" s="207" t="s">
        <v>415</v>
      </c>
      <c r="G401" s="208" t="s">
        <v>163</v>
      </c>
      <c r="H401" s="209">
        <v>23.579999999999998</v>
      </c>
      <c r="I401" s="210"/>
      <c r="J401" s="211">
        <f>ROUND(I401*H401,2)</f>
        <v>0</v>
      </c>
      <c r="K401" s="207" t="s">
        <v>164</v>
      </c>
      <c r="L401" s="212"/>
      <c r="M401" s="213" t="s">
        <v>21</v>
      </c>
      <c r="N401" s="214" t="s">
        <v>48</v>
      </c>
      <c r="O401" s="85"/>
      <c r="P401" s="215">
        <f>O401*H401</f>
        <v>0</v>
      </c>
      <c r="Q401" s="215">
        <v>0.222</v>
      </c>
      <c r="R401" s="215">
        <f>Q401*H401</f>
        <v>5.2347599999999996</v>
      </c>
      <c r="S401" s="215">
        <v>0</v>
      </c>
      <c r="T401" s="216">
        <f>S401*H401</f>
        <v>0</v>
      </c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R401" s="217" t="s">
        <v>210</v>
      </c>
      <c r="AT401" s="217" t="s">
        <v>122</v>
      </c>
      <c r="AU401" s="217" t="s">
        <v>87</v>
      </c>
      <c r="AY401" s="18" t="s">
        <v>125</v>
      </c>
      <c r="BE401" s="218">
        <f>IF(N401="základní",J401,0)</f>
        <v>0</v>
      </c>
      <c r="BF401" s="218">
        <f>IF(N401="snížená",J401,0)</f>
        <v>0</v>
      </c>
      <c r="BG401" s="218">
        <f>IF(N401="zákl. přenesená",J401,0)</f>
        <v>0</v>
      </c>
      <c r="BH401" s="218">
        <f>IF(N401="sníž. přenesená",J401,0)</f>
        <v>0</v>
      </c>
      <c r="BI401" s="218">
        <f>IF(N401="nulová",J401,0)</f>
        <v>0</v>
      </c>
      <c r="BJ401" s="18" t="s">
        <v>85</v>
      </c>
      <c r="BK401" s="218">
        <f>ROUND(I401*H401,2)</f>
        <v>0</v>
      </c>
      <c r="BL401" s="18" t="s">
        <v>165</v>
      </c>
      <c r="BM401" s="217" t="s">
        <v>1239</v>
      </c>
    </row>
    <row r="402" s="2" customFormat="1">
      <c r="A402" s="39"/>
      <c r="B402" s="40"/>
      <c r="C402" s="41"/>
      <c r="D402" s="219" t="s">
        <v>133</v>
      </c>
      <c r="E402" s="41"/>
      <c r="F402" s="220" t="s">
        <v>417</v>
      </c>
      <c r="G402" s="41"/>
      <c r="H402" s="41"/>
      <c r="I402" s="221"/>
      <c r="J402" s="41"/>
      <c r="K402" s="41"/>
      <c r="L402" s="45"/>
      <c r="M402" s="222"/>
      <c r="N402" s="223"/>
      <c r="O402" s="85"/>
      <c r="P402" s="85"/>
      <c r="Q402" s="85"/>
      <c r="R402" s="85"/>
      <c r="S402" s="85"/>
      <c r="T402" s="86"/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T402" s="18" t="s">
        <v>133</v>
      </c>
      <c r="AU402" s="18" t="s">
        <v>87</v>
      </c>
    </row>
    <row r="403" s="2" customFormat="1" ht="37.8" customHeight="1">
      <c r="A403" s="39"/>
      <c r="B403" s="40"/>
      <c r="C403" s="238" t="s">
        <v>473</v>
      </c>
      <c r="D403" s="238" t="s">
        <v>160</v>
      </c>
      <c r="E403" s="239" t="s">
        <v>1240</v>
      </c>
      <c r="F403" s="240" t="s">
        <v>1241</v>
      </c>
      <c r="G403" s="241" t="s">
        <v>163</v>
      </c>
      <c r="H403" s="242">
        <v>3.2000000000000002</v>
      </c>
      <c r="I403" s="243"/>
      <c r="J403" s="244">
        <f>ROUND(I403*H403,2)</f>
        <v>0</v>
      </c>
      <c r="K403" s="240" t="s">
        <v>164</v>
      </c>
      <c r="L403" s="45"/>
      <c r="M403" s="245" t="s">
        <v>21</v>
      </c>
      <c r="N403" s="246" t="s">
        <v>48</v>
      </c>
      <c r="O403" s="85"/>
      <c r="P403" s="215">
        <f>O403*H403</f>
        <v>0</v>
      </c>
      <c r="Q403" s="215">
        <v>0.10100000000000001</v>
      </c>
      <c r="R403" s="215">
        <f>Q403*H403</f>
        <v>0.32320000000000004</v>
      </c>
      <c r="S403" s="215">
        <v>0</v>
      </c>
      <c r="T403" s="216">
        <f>S403*H403</f>
        <v>0</v>
      </c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R403" s="217" t="s">
        <v>165</v>
      </c>
      <c r="AT403" s="217" t="s">
        <v>160</v>
      </c>
      <c r="AU403" s="217" t="s">
        <v>87</v>
      </c>
      <c r="AY403" s="18" t="s">
        <v>125</v>
      </c>
      <c r="BE403" s="218">
        <f>IF(N403="základní",J403,0)</f>
        <v>0</v>
      </c>
      <c r="BF403" s="218">
        <f>IF(N403="snížená",J403,0)</f>
        <v>0</v>
      </c>
      <c r="BG403" s="218">
        <f>IF(N403="zákl. přenesená",J403,0)</f>
        <v>0</v>
      </c>
      <c r="BH403" s="218">
        <f>IF(N403="sníž. přenesená",J403,0)</f>
        <v>0</v>
      </c>
      <c r="BI403" s="218">
        <f>IF(N403="nulová",J403,0)</f>
        <v>0</v>
      </c>
      <c r="BJ403" s="18" t="s">
        <v>85</v>
      </c>
      <c r="BK403" s="218">
        <f>ROUND(I403*H403,2)</f>
        <v>0</v>
      </c>
      <c r="BL403" s="18" t="s">
        <v>165</v>
      </c>
      <c r="BM403" s="217" t="s">
        <v>1242</v>
      </c>
    </row>
    <row r="404" s="2" customFormat="1">
      <c r="A404" s="39"/>
      <c r="B404" s="40"/>
      <c r="C404" s="41"/>
      <c r="D404" s="247" t="s">
        <v>167</v>
      </c>
      <c r="E404" s="41"/>
      <c r="F404" s="248" t="s">
        <v>1243</v>
      </c>
      <c r="G404" s="41"/>
      <c r="H404" s="41"/>
      <c r="I404" s="221"/>
      <c r="J404" s="41"/>
      <c r="K404" s="41"/>
      <c r="L404" s="45"/>
      <c r="M404" s="222"/>
      <c r="N404" s="223"/>
      <c r="O404" s="85"/>
      <c r="P404" s="85"/>
      <c r="Q404" s="85"/>
      <c r="R404" s="85"/>
      <c r="S404" s="85"/>
      <c r="T404" s="86"/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T404" s="18" t="s">
        <v>167</v>
      </c>
      <c r="AU404" s="18" t="s">
        <v>87</v>
      </c>
    </row>
    <row r="405" s="2" customFormat="1">
      <c r="A405" s="39"/>
      <c r="B405" s="40"/>
      <c r="C405" s="41"/>
      <c r="D405" s="219" t="s">
        <v>133</v>
      </c>
      <c r="E405" s="41"/>
      <c r="F405" s="220" t="s">
        <v>1244</v>
      </c>
      <c r="G405" s="41"/>
      <c r="H405" s="41"/>
      <c r="I405" s="221"/>
      <c r="J405" s="41"/>
      <c r="K405" s="41"/>
      <c r="L405" s="45"/>
      <c r="M405" s="222"/>
      <c r="N405" s="223"/>
      <c r="O405" s="85"/>
      <c r="P405" s="85"/>
      <c r="Q405" s="85"/>
      <c r="R405" s="85"/>
      <c r="S405" s="85"/>
      <c r="T405" s="86"/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T405" s="18" t="s">
        <v>133</v>
      </c>
      <c r="AU405" s="18" t="s">
        <v>87</v>
      </c>
    </row>
    <row r="406" s="13" customFormat="1">
      <c r="A406" s="13"/>
      <c r="B406" s="224"/>
      <c r="C406" s="225"/>
      <c r="D406" s="219" t="s">
        <v>135</v>
      </c>
      <c r="E406" s="226" t="s">
        <v>21</v>
      </c>
      <c r="F406" s="227" t="s">
        <v>1027</v>
      </c>
      <c r="G406" s="225"/>
      <c r="H406" s="228">
        <v>3.2000000000000002</v>
      </c>
      <c r="I406" s="229"/>
      <c r="J406" s="225"/>
      <c r="K406" s="225"/>
      <c r="L406" s="230"/>
      <c r="M406" s="231"/>
      <c r="N406" s="232"/>
      <c r="O406" s="232"/>
      <c r="P406" s="232"/>
      <c r="Q406" s="232"/>
      <c r="R406" s="232"/>
      <c r="S406" s="232"/>
      <c r="T406" s="23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34" t="s">
        <v>135</v>
      </c>
      <c r="AU406" s="234" t="s">
        <v>87</v>
      </c>
      <c r="AV406" s="13" t="s">
        <v>87</v>
      </c>
      <c r="AW406" s="13" t="s">
        <v>38</v>
      </c>
      <c r="AX406" s="13" t="s">
        <v>85</v>
      </c>
      <c r="AY406" s="234" t="s">
        <v>125</v>
      </c>
    </row>
    <row r="407" s="2" customFormat="1" ht="24.15" customHeight="1">
      <c r="A407" s="39"/>
      <c r="B407" s="40"/>
      <c r="C407" s="238" t="s">
        <v>478</v>
      </c>
      <c r="D407" s="238" t="s">
        <v>160</v>
      </c>
      <c r="E407" s="239" t="s">
        <v>420</v>
      </c>
      <c r="F407" s="240" t="s">
        <v>421</v>
      </c>
      <c r="G407" s="241" t="s">
        <v>163</v>
      </c>
      <c r="H407" s="242">
        <v>23.579999999999998</v>
      </c>
      <c r="I407" s="243"/>
      <c r="J407" s="244">
        <f>ROUND(I407*H407,2)</f>
        <v>0</v>
      </c>
      <c r="K407" s="240" t="s">
        <v>164</v>
      </c>
      <c r="L407" s="45"/>
      <c r="M407" s="245" t="s">
        <v>21</v>
      </c>
      <c r="N407" s="246" t="s">
        <v>48</v>
      </c>
      <c r="O407" s="85"/>
      <c r="P407" s="215">
        <f>O407*H407</f>
        <v>0</v>
      </c>
      <c r="Q407" s="215">
        <v>0.053719999999999997</v>
      </c>
      <c r="R407" s="215">
        <f>Q407*H407</f>
        <v>1.2667175999999998</v>
      </c>
      <c r="S407" s="215">
        <v>0</v>
      </c>
      <c r="T407" s="216">
        <f>S407*H407</f>
        <v>0</v>
      </c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R407" s="217" t="s">
        <v>165</v>
      </c>
      <c r="AT407" s="217" t="s">
        <v>160</v>
      </c>
      <c r="AU407" s="217" t="s">
        <v>87</v>
      </c>
      <c r="AY407" s="18" t="s">
        <v>125</v>
      </c>
      <c r="BE407" s="218">
        <f>IF(N407="základní",J407,0)</f>
        <v>0</v>
      </c>
      <c r="BF407" s="218">
        <f>IF(N407="snížená",J407,0)</f>
        <v>0</v>
      </c>
      <c r="BG407" s="218">
        <f>IF(N407="zákl. přenesená",J407,0)</f>
        <v>0</v>
      </c>
      <c r="BH407" s="218">
        <f>IF(N407="sníž. přenesená",J407,0)</f>
        <v>0</v>
      </c>
      <c r="BI407" s="218">
        <f>IF(N407="nulová",J407,0)</f>
        <v>0</v>
      </c>
      <c r="BJ407" s="18" t="s">
        <v>85</v>
      </c>
      <c r="BK407" s="218">
        <f>ROUND(I407*H407,2)</f>
        <v>0</v>
      </c>
      <c r="BL407" s="18" t="s">
        <v>165</v>
      </c>
      <c r="BM407" s="217" t="s">
        <v>1245</v>
      </c>
    </row>
    <row r="408" s="2" customFormat="1">
      <c r="A408" s="39"/>
      <c r="B408" s="40"/>
      <c r="C408" s="41"/>
      <c r="D408" s="247" t="s">
        <v>167</v>
      </c>
      <c r="E408" s="41"/>
      <c r="F408" s="248" t="s">
        <v>423</v>
      </c>
      <c r="G408" s="41"/>
      <c r="H408" s="41"/>
      <c r="I408" s="221"/>
      <c r="J408" s="41"/>
      <c r="K408" s="41"/>
      <c r="L408" s="45"/>
      <c r="M408" s="222"/>
      <c r="N408" s="223"/>
      <c r="O408" s="85"/>
      <c r="P408" s="85"/>
      <c r="Q408" s="85"/>
      <c r="R408" s="85"/>
      <c r="S408" s="85"/>
      <c r="T408" s="86"/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T408" s="18" t="s">
        <v>167</v>
      </c>
      <c r="AU408" s="18" t="s">
        <v>87</v>
      </c>
    </row>
    <row r="409" s="2" customFormat="1">
      <c r="A409" s="39"/>
      <c r="B409" s="40"/>
      <c r="C409" s="41"/>
      <c r="D409" s="219" t="s">
        <v>133</v>
      </c>
      <c r="E409" s="41"/>
      <c r="F409" s="220" t="s">
        <v>424</v>
      </c>
      <c r="G409" s="41"/>
      <c r="H409" s="41"/>
      <c r="I409" s="221"/>
      <c r="J409" s="41"/>
      <c r="K409" s="41"/>
      <c r="L409" s="45"/>
      <c r="M409" s="222"/>
      <c r="N409" s="223"/>
      <c r="O409" s="85"/>
      <c r="P409" s="85"/>
      <c r="Q409" s="85"/>
      <c r="R409" s="85"/>
      <c r="S409" s="85"/>
      <c r="T409" s="86"/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T409" s="18" t="s">
        <v>133</v>
      </c>
      <c r="AU409" s="18" t="s">
        <v>87</v>
      </c>
    </row>
    <row r="410" s="13" customFormat="1">
      <c r="A410" s="13"/>
      <c r="B410" s="224"/>
      <c r="C410" s="225"/>
      <c r="D410" s="219" t="s">
        <v>135</v>
      </c>
      <c r="E410" s="226" t="s">
        <v>21</v>
      </c>
      <c r="F410" s="227" t="s">
        <v>1238</v>
      </c>
      <c r="G410" s="225"/>
      <c r="H410" s="228">
        <v>23.579999999999998</v>
      </c>
      <c r="I410" s="229"/>
      <c r="J410" s="225"/>
      <c r="K410" s="225"/>
      <c r="L410" s="230"/>
      <c r="M410" s="231"/>
      <c r="N410" s="232"/>
      <c r="O410" s="232"/>
      <c r="P410" s="232"/>
      <c r="Q410" s="232"/>
      <c r="R410" s="232"/>
      <c r="S410" s="232"/>
      <c r="T410" s="23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34" t="s">
        <v>135</v>
      </c>
      <c r="AU410" s="234" t="s">
        <v>87</v>
      </c>
      <c r="AV410" s="13" t="s">
        <v>87</v>
      </c>
      <c r="AW410" s="13" t="s">
        <v>38</v>
      </c>
      <c r="AX410" s="13" t="s">
        <v>85</v>
      </c>
      <c r="AY410" s="234" t="s">
        <v>125</v>
      </c>
    </row>
    <row r="411" s="12" customFormat="1" ht="22.8" customHeight="1">
      <c r="A411" s="12"/>
      <c r="B411" s="189"/>
      <c r="C411" s="190"/>
      <c r="D411" s="191" t="s">
        <v>76</v>
      </c>
      <c r="E411" s="203" t="s">
        <v>210</v>
      </c>
      <c r="F411" s="203" t="s">
        <v>425</v>
      </c>
      <c r="G411" s="190"/>
      <c r="H411" s="190"/>
      <c r="I411" s="193"/>
      <c r="J411" s="204">
        <f>BK411</f>
        <v>0</v>
      </c>
      <c r="K411" s="190"/>
      <c r="L411" s="195"/>
      <c r="M411" s="196"/>
      <c r="N411" s="197"/>
      <c r="O411" s="197"/>
      <c r="P411" s="198">
        <f>SUM(P412:P554)</f>
        <v>0</v>
      </c>
      <c r="Q411" s="197"/>
      <c r="R411" s="198">
        <f>SUM(R412:R554)</f>
        <v>1.5013230000000002</v>
      </c>
      <c r="S411" s="197"/>
      <c r="T411" s="199">
        <f>SUM(T412:T554)</f>
        <v>0</v>
      </c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R411" s="200" t="s">
        <v>85</v>
      </c>
      <c r="AT411" s="201" t="s">
        <v>76</v>
      </c>
      <c r="AU411" s="201" t="s">
        <v>85</v>
      </c>
      <c r="AY411" s="200" t="s">
        <v>125</v>
      </c>
      <c r="BK411" s="202">
        <f>SUM(BK412:BK554)</f>
        <v>0</v>
      </c>
    </row>
    <row r="412" s="2" customFormat="1" ht="21.75" customHeight="1">
      <c r="A412" s="39"/>
      <c r="B412" s="40"/>
      <c r="C412" s="238" t="s">
        <v>482</v>
      </c>
      <c r="D412" s="238" t="s">
        <v>160</v>
      </c>
      <c r="E412" s="239" t="s">
        <v>427</v>
      </c>
      <c r="F412" s="240" t="s">
        <v>428</v>
      </c>
      <c r="G412" s="241" t="s">
        <v>429</v>
      </c>
      <c r="H412" s="242">
        <v>35.200000000000003</v>
      </c>
      <c r="I412" s="243"/>
      <c r="J412" s="244">
        <f>ROUND(I412*H412,2)</f>
        <v>0</v>
      </c>
      <c r="K412" s="240" t="s">
        <v>164</v>
      </c>
      <c r="L412" s="45"/>
      <c r="M412" s="245" t="s">
        <v>21</v>
      </c>
      <c r="N412" s="246" t="s">
        <v>48</v>
      </c>
      <c r="O412" s="85"/>
      <c r="P412" s="215">
        <f>O412*H412</f>
        <v>0</v>
      </c>
      <c r="Q412" s="215">
        <v>0</v>
      </c>
      <c r="R412" s="215">
        <f>Q412*H412</f>
        <v>0</v>
      </c>
      <c r="S412" s="215">
        <v>0</v>
      </c>
      <c r="T412" s="216">
        <f>S412*H412</f>
        <v>0</v>
      </c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R412" s="217" t="s">
        <v>165</v>
      </c>
      <c r="AT412" s="217" t="s">
        <v>160</v>
      </c>
      <c r="AU412" s="217" t="s">
        <v>87</v>
      </c>
      <c r="AY412" s="18" t="s">
        <v>125</v>
      </c>
      <c r="BE412" s="218">
        <f>IF(N412="základní",J412,0)</f>
        <v>0</v>
      </c>
      <c r="BF412" s="218">
        <f>IF(N412="snížená",J412,0)</f>
        <v>0</v>
      </c>
      <c r="BG412" s="218">
        <f>IF(N412="zákl. přenesená",J412,0)</f>
        <v>0</v>
      </c>
      <c r="BH412" s="218">
        <f>IF(N412="sníž. přenesená",J412,0)</f>
        <v>0</v>
      </c>
      <c r="BI412" s="218">
        <f>IF(N412="nulová",J412,0)</f>
        <v>0</v>
      </c>
      <c r="BJ412" s="18" t="s">
        <v>85</v>
      </c>
      <c r="BK412" s="218">
        <f>ROUND(I412*H412,2)</f>
        <v>0</v>
      </c>
      <c r="BL412" s="18" t="s">
        <v>165</v>
      </c>
      <c r="BM412" s="217" t="s">
        <v>1246</v>
      </c>
    </row>
    <row r="413" s="2" customFormat="1">
      <c r="A413" s="39"/>
      <c r="B413" s="40"/>
      <c r="C413" s="41"/>
      <c r="D413" s="247" t="s">
        <v>167</v>
      </c>
      <c r="E413" s="41"/>
      <c r="F413" s="248" t="s">
        <v>431</v>
      </c>
      <c r="G413" s="41"/>
      <c r="H413" s="41"/>
      <c r="I413" s="221"/>
      <c r="J413" s="41"/>
      <c r="K413" s="41"/>
      <c r="L413" s="45"/>
      <c r="M413" s="222"/>
      <c r="N413" s="223"/>
      <c r="O413" s="85"/>
      <c r="P413" s="85"/>
      <c r="Q413" s="85"/>
      <c r="R413" s="85"/>
      <c r="S413" s="85"/>
      <c r="T413" s="86"/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T413" s="18" t="s">
        <v>167</v>
      </c>
      <c r="AU413" s="18" t="s">
        <v>87</v>
      </c>
    </row>
    <row r="414" s="13" customFormat="1">
      <c r="A414" s="13"/>
      <c r="B414" s="224"/>
      <c r="C414" s="225"/>
      <c r="D414" s="219" t="s">
        <v>135</v>
      </c>
      <c r="E414" s="226" t="s">
        <v>21</v>
      </c>
      <c r="F414" s="227" t="s">
        <v>1155</v>
      </c>
      <c r="G414" s="225"/>
      <c r="H414" s="228">
        <v>13</v>
      </c>
      <c r="I414" s="229"/>
      <c r="J414" s="225"/>
      <c r="K414" s="225"/>
      <c r="L414" s="230"/>
      <c r="M414" s="231"/>
      <c r="N414" s="232"/>
      <c r="O414" s="232"/>
      <c r="P414" s="232"/>
      <c r="Q414" s="232"/>
      <c r="R414" s="232"/>
      <c r="S414" s="232"/>
      <c r="T414" s="23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34" t="s">
        <v>135</v>
      </c>
      <c r="AU414" s="234" t="s">
        <v>87</v>
      </c>
      <c r="AV414" s="13" t="s">
        <v>87</v>
      </c>
      <c r="AW414" s="13" t="s">
        <v>38</v>
      </c>
      <c r="AX414" s="13" t="s">
        <v>77</v>
      </c>
      <c r="AY414" s="234" t="s">
        <v>125</v>
      </c>
    </row>
    <row r="415" s="13" customFormat="1">
      <c r="A415" s="13"/>
      <c r="B415" s="224"/>
      <c r="C415" s="225"/>
      <c r="D415" s="219" t="s">
        <v>135</v>
      </c>
      <c r="E415" s="226" t="s">
        <v>21</v>
      </c>
      <c r="F415" s="227" t="s">
        <v>1156</v>
      </c>
      <c r="G415" s="225"/>
      <c r="H415" s="228">
        <v>4.2000000000000002</v>
      </c>
      <c r="I415" s="229"/>
      <c r="J415" s="225"/>
      <c r="K415" s="225"/>
      <c r="L415" s="230"/>
      <c r="M415" s="231"/>
      <c r="N415" s="232"/>
      <c r="O415" s="232"/>
      <c r="P415" s="232"/>
      <c r="Q415" s="232"/>
      <c r="R415" s="232"/>
      <c r="S415" s="232"/>
      <c r="T415" s="23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34" t="s">
        <v>135</v>
      </c>
      <c r="AU415" s="234" t="s">
        <v>87</v>
      </c>
      <c r="AV415" s="13" t="s">
        <v>87</v>
      </c>
      <c r="AW415" s="13" t="s">
        <v>38</v>
      </c>
      <c r="AX415" s="13" t="s">
        <v>77</v>
      </c>
      <c r="AY415" s="234" t="s">
        <v>125</v>
      </c>
    </row>
    <row r="416" s="13" customFormat="1">
      <c r="A416" s="13"/>
      <c r="B416" s="224"/>
      <c r="C416" s="225"/>
      <c r="D416" s="219" t="s">
        <v>135</v>
      </c>
      <c r="E416" s="226" t="s">
        <v>21</v>
      </c>
      <c r="F416" s="227" t="s">
        <v>1157</v>
      </c>
      <c r="G416" s="225"/>
      <c r="H416" s="228">
        <v>4.2000000000000002</v>
      </c>
      <c r="I416" s="229"/>
      <c r="J416" s="225"/>
      <c r="K416" s="225"/>
      <c r="L416" s="230"/>
      <c r="M416" s="231"/>
      <c r="N416" s="232"/>
      <c r="O416" s="232"/>
      <c r="P416" s="232"/>
      <c r="Q416" s="232"/>
      <c r="R416" s="232"/>
      <c r="S416" s="232"/>
      <c r="T416" s="23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34" t="s">
        <v>135</v>
      </c>
      <c r="AU416" s="234" t="s">
        <v>87</v>
      </c>
      <c r="AV416" s="13" t="s">
        <v>87</v>
      </c>
      <c r="AW416" s="13" t="s">
        <v>38</v>
      </c>
      <c r="AX416" s="13" t="s">
        <v>77</v>
      </c>
      <c r="AY416" s="234" t="s">
        <v>125</v>
      </c>
    </row>
    <row r="417" s="13" customFormat="1">
      <c r="A417" s="13"/>
      <c r="B417" s="224"/>
      <c r="C417" s="225"/>
      <c r="D417" s="219" t="s">
        <v>135</v>
      </c>
      <c r="E417" s="226" t="s">
        <v>21</v>
      </c>
      <c r="F417" s="227" t="s">
        <v>1158</v>
      </c>
      <c r="G417" s="225"/>
      <c r="H417" s="228">
        <v>2.2000000000000002</v>
      </c>
      <c r="I417" s="229"/>
      <c r="J417" s="225"/>
      <c r="K417" s="225"/>
      <c r="L417" s="230"/>
      <c r="M417" s="231"/>
      <c r="N417" s="232"/>
      <c r="O417" s="232"/>
      <c r="P417" s="232"/>
      <c r="Q417" s="232"/>
      <c r="R417" s="232"/>
      <c r="S417" s="232"/>
      <c r="T417" s="23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34" t="s">
        <v>135</v>
      </c>
      <c r="AU417" s="234" t="s">
        <v>87</v>
      </c>
      <c r="AV417" s="13" t="s">
        <v>87</v>
      </c>
      <c r="AW417" s="13" t="s">
        <v>38</v>
      </c>
      <c r="AX417" s="13" t="s">
        <v>77</v>
      </c>
      <c r="AY417" s="234" t="s">
        <v>125</v>
      </c>
    </row>
    <row r="418" s="13" customFormat="1">
      <c r="A418" s="13"/>
      <c r="B418" s="224"/>
      <c r="C418" s="225"/>
      <c r="D418" s="219" t="s">
        <v>135</v>
      </c>
      <c r="E418" s="226" t="s">
        <v>21</v>
      </c>
      <c r="F418" s="227" t="s">
        <v>1159</v>
      </c>
      <c r="G418" s="225"/>
      <c r="H418" s="228">
        <v>7.9000000000000004</v>
      </c>
      <c r="I418" s="229"/>
      <c r="J418" s="225"/>
      <c r="K418" s="225"/>
      <c r="L418" s="230"/>
      <c r="M418" s="231"/>
      <c r="N418" s="232"/>
      <c r="O418" s="232"/>
      <c r="P418" s="232"/>
      <c r="Q418" s="232"/>
      <c r="R418" s="232"/>
      <c r="S418" s="232"/>
      <c r="T418" s="23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34" t="s">
        <v>135</v>
      </c>
      <c r="AU418" s="234" t="s">
        <v>87</v>
      </c>
      <c r="AV418" s="13" t="s">
        <v>87</v>
      </c>
      <c r="AW418" s="13" t="s">
        <v>38</v>
      </c>
      <c r="AX418" s="13" t="s">
        <v>77</v>
      </c>
      <c r="AY418" s="234" t="s">
        <v>125</v>
      </c>
    </row>
    <row r="419" s="13" customFormat="1">
      <c r="A419" s="13"/>
      <c r="B419" s="224"/>
      <c r="C419" s="225"/>
      <c r="D419" s="219" t="s">
        <v>135</v>
      </c>
      <c r="E419" s="226" t="s">
        <v>21</v>
      </c>
      <c r="F419" s="227" t="s">
        <v>1160</v>
      </c>
      <c r="G419" s="225"/>
      <c r="H419" s="228">
        <v>3.7000000000000002</v>
      </c>
      <c r="I419" s="229"/>
      <c r="J419" s="225"/>
      <c r="K419" s="225"/>
      <c r="L419" s="230"/>
      <c r="M419" s="231"/>
      <c r="N419" s="232"/>
      <c r="O419" s="232"/>
      <c r="P419" s="232"/>
      <c r="Q419" s="232"/>
      <c r="R419" s="232"/>
      <c r="S419" s="232"/>
      <c r="T419" s="23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34" t="s">
        <v>135</v>
      </c>
      <c r="AU419" s="234" t="s">
        <v>87</v>
      </c>
      <c r="AV419" s="13" t="s">
        <v>87</v>
      </c>
      <c r="AW419" s="13" t="s">
        <v>38</v>
      </c>
      <c r="AX419" s="13" t="s">
        <v>77</v>
      </c>
      <c r="AY419" s="234" t="s">
        <v>125</v>
      </c>
    </row>
    <row r="420" s="15" customFormat="1">
      <c r="A420" s="15"/>
      <c r="B420" s="260"/>
      <c r="C420" s="261"/>
      <c r="D420" s="219" t="s">
        <v>135</v>
      </c>
      <c r="E420" s="262" t="s">
        <v>21</v>
      </c>
      <c r="F420" s="263" t="s">
        <v>197</v>
      </c>
      <c r="G420" s="261"/>
      <c r="H420" s="264">
        <v>35.200000000000003</v>
      </c>
      <c r="I420" s="265"/>
      <c r="J420" s="261"/>
      <c r="K420" s="261"/>
      <c r="L420" s="266"/>
      <c r="M420" s="267"/>
      <c r="N420" s="268"/>
      <c r="O420" s="268"/>
      <c r="P420" s="268"/>
      <c r="Q420" s="268"/>
      <c r="R420" s="268"/>
      <c r="S420" s="268"/>
      <c r="T420" s="269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T420" s="270" t="s">
        <v>135</v>
      </c>
      <c r="AU420" s="270" t="s">
        <v>87</v>
      </c>
      <c r="AV420" s="15" t="s">
        <v>165</v>
      </c>
      <c r="AW420" s="15" t="s">
        <v>38</v>
      </c>
      <c r="AX420" s="15" t="s">
        <v>85</v>
      </c>
      <c r="AY420" s="270" t="s">
        <v>125</v>
      </c>
    </row>
    <row r="421" s="2" customFormat="1" ht="24.15" customHeight="1">
      <c r="A421" s="39"/>
      <c r="B421" s="40"/>
      <c r="C421" s="205" t="s">
        <v>487</v>
      </c>
      <c r="D421" s="205" t="s">
        <v>122</v>
      </c>
      <c r="E421" s="206" t="s">
        <v>435</v>
      </c>
      <c r="F421" s="207" t="s">
        <v>436</v>
      </c>
      <c r="G421" s="208" t="s">
        <v>429</v>
      </c>
      <c r="H421" s="209">
        <v>35.200000000000003</v>
      </c>
      <c r="I421" s="210"/>
      <c r="J421" s="211">
        <f>ROUND(I421*H421,2)</f>
        <v>0</v>
      </c>
      <c r="K421" s="207" t="s">
        <v>164</v>
      </c>
      <c r="L421" s="212"/>
      <c r="M421" s="213" t="s">
        <v>21</v>
      </c>
      <c r="N421" s="214" t="s">
        <v>48</v>
      </c>
      <c r="O421" s="85"/>
      <c r="P421" s="215">
        <f>O421*H421</f>
        <v>0</v>
      </c>
      <c r="Q421" s="215">
        <v>0.00048000000000000001</v>
      </c>
      <c r="R421" s="215">
        <f>Q421*H421</f>
        <v>0.016896000000000001</v>
      </c>
      <c r="S421" s="215">
        <v>0</v>
      </c>
      <c r="T421" s="216">
        <f>S421*H421</f>
        <v>0</v>
      </c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R421" s="217" t="s">
        <v>210</v>
      </c>
      <c r="AT421" s="217" t="s">
        <v>122</v>
      </c>
      <c r="AU421" s="217" t="s">
        <v>87</v>
      </c>
      <c r="AY421" s="18" t="s">
        <v>125</v>
      </c>
      <c r="BE421" s="218">
        <f>IF(N421="základní",J421,0)</f>
        <v>0</v>
      </c>
      <c r="BF421" s="218">
        <f>IF(N421="snížená",J421,0)</f>
        <v>0</v>
      </c>
      <c r="BG421" s="218">
        <f>IF(N421="zákl. přenesená",J421,0)</f>
        <v>0</v>
      </c>
      <c r="BH421" s="218">
        <f>IF(N421="sníž. přenesená",J421,0)</f>
        <v>0</v>
      </c>
      <c r="BI421" s="218">
        <f>IF(N421="nulová",J421,0)</f>
        <v>0</v>
      </c>
      <c r="BJ421" s="18" t="s">
        <v>85</v>
      </c>
      <c r="BK421" s="218">
        <f>ROUND(I421*H421,2)</f>
        <v>0</v>
      </c>
      <c r="BL421" s="18" t="s">
        <v>165</v>
      </c>
      <c r="BM421" s="217" t="s">
        <v>1247</v>
      </c>
    </row>
    <row r="422" s="2" customFormat="1" ht="16.5" customHeight="1">
      <c r="A422" s="39"/>
      <c r="B422" s="40"/>
      <c r="C422" s="238" t="s">
        <v>491</v>
      </c>
      <c r="D422" s="238" t="s">
        <v>160</v>
      </c>
      <c r="E422" s="239" t="s">
        <v>439</v>
      </c>
      <c r="F422" s="240" t="s">
        <v>440</v>
      </c>
      <c r="G422" s="241" t="s">
        <v>429</v>
      </c>
      <c r="H422" s="242">
        <v>48.700000000000003</v>
      </c>
      <c r="I422" s="243"/>
      <c r="J422" s="244">
        <f>ROUND(I422*H422,2)</f>
        <v>0</v>
      </c>
      <c r="K422" s="240" t="s">
        <v>21</v>
      </c>
      <c r="L422" s="45"/>
      <c r="M422" s="245" t="s">
        <v>21</v>
      </c>
      <c r="N422" s="246" t="s">
        <v>48</v>
      </c>
      <c r="O422" s="85"/>
      <c r="P422" s="215">
        <f>O422*H422</f>
        <v>0</v>
      </c>
      <c r="Q422" s="215">
        <v>1.0000000000000001E-05</v>
      </c>
      <c r="R422" s="215">
        <f>Q422*H422</f>
        <v>0.00048700000000000007</v>
      </c>
      <c r="S422" s="215">
        <v>0</v>
      </c>
      <c r="T422" s="216">
        <f>S422*H422</f>
        <v>0</v>
      </c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R422" s="217" t="s">
        <v>165</v>
      </c>
      <c r="AT422" s="217" t="s">
        <v>160</v>
      </c>
      <c r="AU422" s="217" t="s">
        <v>87</v>
      </c>
      <c r="AY422" s="18" t="s">
        <v>125</v>
      </c>
      <c r="BE422" s="218">
        <f>IF(N422="základní",J422,0)</f>
        <v>0</v>
      </c>
      <c r="BF422" s="218">
        <f>IF(N422="snížená",J422,0)</f>
        <v>0</v>
      </c>
      <c r="BG422" s="218">
        <f>IF(N422="zákl. přenesená",J422,0)</f>
        <v>0</v>
      </c>
      <c r="BH422" s="218">
        <f>IF(N422="sníž. přenesená",J422,0)</f>
        <v>0</v>
      </c>
      <c r="BI422" s="218">
        <f>IF(N422="nulová",J422,0)</f>
        <v>0</v>
      </c>
      <c r="BJ422" s="18" t="s">
        <v>85</v>
      </c>
      <c r="BK422" s="218">
        <f>ROUND(I422*H422,2)</f>
        <v>0</v>
      </c>
      <c r="BL422" s="18" t="s">
        <v>165</v>
      </c>
      <c r="BM422" s="217" t="s">
        <v>1248</v>
      </c>
    </row>
    <row r="423" s="13" customFormat="1">
      <c r="A423" s="13"/>
      <c r="B423" s="224"/>
      <c r="C423" s="225"/>
      <c r="D423" s="219" t="s">
        <v>135</v>
      </c>
      <c r="E423" s="226" t="s">
        <v>21</v>
      </c>
      <c r="F423" s="227" t="s">
        <v>1249</v>
      </c>
      <c r="G423" s="225"/>
      <c r="H423" s="228">
        <v>4.0999999999999996</v>
      </c>
      <c r="I423" s="229"/>
      <c r="J423" s="225"/>
      <c r="K423" s="225"/>
      <c r="L423" s="230"/>
      <c r="M423" s="231"/>
      <c r="N423" s="232"/>
      <c r="O423" s="232"/>
      <c r="P423" s="232"/>
      <c r="Q423" s="232"/>
      <c r="R423" s="232"/>
      <c r="S423" s="232"/>
      <c r="T423" s="23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34" t="s">
        <v>135</v>
      </c>
      <c r="AU423" s="234" t="s">
        <v>87</v>
      </c>
      <c r="AV423" s="13" t="s">
        <v>87</v>
      </c>
      <c r="AW423" s="13" t="s">
        <v>38</v>
      </c>
      <c r="AX423" s="13" t="s">
        <v>77</v>
      </c>
      <c r="AY423" s="234" t="s">
        <v>125</v>
      </c>
    </row>
    <row r="424" s="13" customFormat="1">
      <c r="A424" s="13"/>
      <c r="B424" s="224"/>
      <c r="C424" s="225"/>
      <c r="D424" s="219" t="s">
        <v>135</v>
      </c>
      <c r="E424" s="226" t="s">
        <v>21</v>
      </c>
      <c r="F424" s="227" t="s">
        <v>1250</v>
      </c>
      <c r="G424" s="225"/>
      <c r="H424" s="228">
        <v>4.9000000000000004</v>
      </c>
      <c r="I424" s="229"/>
      <c r="J424" s="225"/>
      <c r="K424" s="225"/>
      <c r="L424" s="230"/>
      <c r="M424" s="231"/>
      <c r="N424" s="232"/>
      <c r="O424" s="232"/>
      <c r="P424" s="232"/>
      <c r="Q424" s="232"/>
      <c r="R424" s="232"/>
      <c r="S424" s="232"/>
      <c r="T424" s="23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34" t="s">
        <v>135</v>
      </c>
      <c r="AU424" s="234" t="s">
        <v>87</v>
      </c>
      <c r="AV424" s="13" t="s">
        <v>87</v>
      </c>
      <c r="AW424" s="13" t="s">
        <v>38</v>
      </c>
      <c r="AX424" s="13" t="s">
        <v>77</v>
      </c>
      <c r="AY424" s="234" t="s">
        <v>125</v>
      </c>
    </row>
    <row r="425" s="13" customFormat="1">
      <c r="A425" s="13"/>
      <c r="B425" s="224"/>
      <c r="C425" s="225"/>
      <c r="D425" s="219" t="s">
        <v>135</v>
      </c>
      <c r="E425" s="226" t="s">
        <v>21</v>
      </c>
      <c r="F425" s="227" t="s">
        <v>1251</v>
      </c>
      <c r="G425" s="225"/>
      <c r="H425" s="228">
        <v>5.7000000000000002</v>
      </c>
      <c r="I425" s="229"/>
      <c r="J425" s="225"/>
      <c r="K425" s="225"/>
      <c r="L425" s="230"/>
      <c r="M425" s="231"/>
      <c r="N425" s="232"/>
      <c r="O425" s="232"/>
      <c r="P425" s="232"/>
      <c r="Q425" s="232"/>
      <c r="R425" s="232"/>
      <c r="S425" s="232"/>
      <c r="T425" s="23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34" t="s">
        <v>135</v>
      </c>
      <c r="AU425" s="234" t="s">
        <v>87</v>
      </c>
      <c r="AV425" s="13" t="s">
        <v>87</v>
      </c>
      <c r="AW425" s="13" t="s">
        <v>38</v>
      </c>
      <c r="AX425" s="13" t="s">
        <v>77</v>
      </c>
      <c r="AY425" s="234" t="s">
        <v>125</v>
      </c>
    </row>
    <row r="426" s="13" customFormat="1">
      <c r="A426" s="13"/>
      <c r="B426" s="224"/>
      <c r="C426" s="225"/>
      <c r="D426" s="219" t="s">
        <v>135</v>
      </c>
      <c r="E426" s="226" t="s">
        <v>21</v>
      </c>
      <c r="F426" s="227" t="s">
        <v>1252</v>
      </c>
      <c r="G426" s="225"/>
      <c r="H426" s="228">
        <v>9.3000000000000007</v>
      </c>
      <c r="I426" s="229"/>
      <c r="J426" s="225"/>
      <c r="K426" s="225"/>
      <c r="L426" s="230"/>
      <c r="M426" s="231"/>
      <c r="N426" s="232"/>
      <c r="O426" s="232"/>
      <c r="P426" s="232"/>
      <c r="Q426" s="232"/>
      <c r="R426" s="232"/>
      <c r="S426" s="232"/>
      <c r="T426" s="23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34" t="s">
        <v>135</v>
      </c>
      <c r="AU426" s="234" t="s">
        <v>87</v>
      </c>
      <c r="AV426" s="13" t="s">
        <v>87</v>
      </c>
      <c r="AW426" s="13" t="s">
        <v>38</v>
      </c>
      <c r="AX426" s="13" t="s">
        <v>77</v>
      </c>
      <c r="AY426" s="234" t="s">
        <v>125</v>
      </c>
    </row>
    <row r="427" s="13" customFormat="1">
      <c r="A427" s="13"/>
      <c r="B427" s="224"/>
      <c r="C427" s="225"/>
      <c r="D427" s="219" t="s">
        <v>135</v>
      </c>
      <c r="E427" s="226" t="s">
        <v>21</v>
      </c>
      <c r="F427" s="227" t="s">
        <v>1253</v>
      </c>
      <c r="G427" s="225"/>
      <c r="H427" s="228">
        <v>9.6999999999999993</v>
      </c>
      <c r="I427" s="229"/>
      <c r="J427" s="225"/>
      <c r="K427" s="225"/>
      <c r="L427" s="230"/>
      <c r="M427" s="231"/>
      <c r="N427" s="232"/>
      <c r="O427" s="232"/>
      <c r="P427" s="232"/>
      <c r="Q427" s="232"/>
      <c r="R427" s="232"/>
      <c r="S427" s="232"/>
      <c r="T427" s="23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34" t="s">
        <v>135</v>
      </c>
      <c r="AU427" s="234" t="s">
        <v>87</v>
      </c>
      <c r="AV427" s="13" t="s">
        <v>87</v>
      </c>
      <c r="AW427" s="13" t="s">
        <v>38</v>
      </c>
      <c r="AX427" s="13" t="s">
        <v>77</v>
      </c>
      <c r="AY427" s="234" t="s">
        <v>125</v>
      </c>
    </row>
    <row r="428" s="13" customFormat="1">
      <c r="A428" s="13"/>
      <c r="B428" s="224"/>
      <c r="C428" s="225"/>
      <c r="D428" s="219" t="s">
        <v>135</v>
      </c>
      <c r="E428" s="226" t="s">
        <v>21</v>
      </c>
      <c r="F428" s="227" t="s">
        <v>1254</v>
      </c>
      <c r="G428" s="225"/>
      <c r="H428" s="228">
        <v>3.5</v>
      </c>
      <c r="I428" s="229"/>
      <c r="J428" s="225"/>
      <c r="K428" s="225"/>
      <c r="L428" s="230"/>
      <c r="M428" s="231"/>
      <c r="N428" s="232"/>
      <c r="O428" s="232"/>
      <c r="P428" s="232"/>
      <c r="Q428" s="232"/>
      <c r="R428" s="232"/>
      <c r="S428" s="232"/>
      <c r="T428" s="23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34" t="s">
        <v>135</v>
      </c>
      <c r="AU428" s="234" t="s">
        <v>87</v>
      </c>
      <c r="AV428" s="13" t="s">
        <v>87</v>
      </c>
      <c r="AW428" s="13" t="s">
        <v>38</v>
      </c>
      <c r="AX428" s="13" t="s">
        <v>77</v>
      </c>
      <c r="AY428" s="234" t="s">
        <v>125</v>
      </c>
    </row>
    <row r="429" s="13" customFormat="1">
      <c r="A429" s="13"/>
      <c r="B429" s="224"/>
      <c r="C429" s="225"/>
      <c r="D429" s="219" t="s">
        <v>135</v>
      </c>
      <c r="E429" s="226" t="s">
        <v>21</v>
      </c>
      <c r="F429" s="227" t="s">
        <v>1255</v>
      </c>
      <c r="G429" s="225"/>
      <c r="H429" s="228">
        <v>7.4000000000000004</v>
      </c>
      <c r="I429" s="229"/>
      <c r="J429" s="225"/>
      <c r="K429" s="225"/>
      <c r="L429" s="230"/>
      <c r="M429" s="231"/>
      <c r="N429" s="232"/>
      <c r="O429" s="232"/>
      <c r="P429" s="232"/>
      <c r="Q429" s="232"/>
      <c r="R429" s="232"/>
      <c r="S429" s="232"/>
      <c r="T429" s="23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34" t="s">
        <v>135</v>
      </c>
      <c r="AU429" s="234" t="s">
        <v>87</v>
      </c>
      <c r="AV429" s="13" t="s">
        <v>87</v>
      </c>
      <c r="AW429" s="13" t="s">
        <v>38</v>
      </c>
      <c r="AX429" s="13" t="s">
        <v>77</v>
      </c>
      <c r="AY429" s="234" t="s">
        <v>125</v>
      </c>
    </row>
    <row r="430" s="13" customFormat="1">
      <c r="A430" s="13"/>
      <c r="B430" s="224"/>
      <c r="C430" s="225"/>
      <c r="D430" s="219" t="s">
        <v>135</v>
      </c>
      <c r="E430" s="226" t="s">
        <v>21</v>
      </c>
      <c r="F430" s="227" t="s">
        <v>1256</v>
      </c>
      <c r="G430" s="225"/>
      <c r="H430" s="228">
        <v>4.0999999999999996</v>
      </c>
      <c r="I430" s="229"/>
      <c r="J430" s="225"/>
      <c r="K430" s="225"/>
      <c r="L430" s="230"/>
      <c r="M430" s="231"/>
      <c r="N430" s="232"/>
      <c r="O430" s="232"/>
      <c r="P430" s="232"/>
      <c r="Q430" s="232"/>
      <c r="R430" s="232"/>
      <c r="S430" s="232"/>
      <c r="T430" s="23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34" t="s">
        <v>135</v>
      </c>
      <c r="AU430" s="234" t="s">
        <v>87</v>
      </c>
      <c r="AV430" s="13" t="s">
        <v>87</v>
      </c>
      <c r="AW430" s="13" t="s">
        <v>38</v>
      </c>
      <c r="AX430" s="13" t="s">
        <v>77</v>
      </c>
      <c r="AY430" s="234" t="s">
        <v>125</v>
      </c>
    </row>
    <row r="431" s="15" customFormat="1">
      <c r="A431" s="15"/>
      <c r="B431" s="260"/>
      <c r="C431" s="261"/>
      <c r="D431" s="219" t="s">
        <v>135</v>
      </c>
      <c r="E431" s="262" t="s">
        <v>21</v>
      </c>
      <c r="F431" s="263" t="s">
        <v>197</v>
      </c>
      <c r="G431" s="261"/>
      <c r="H431" s="264">
        <v>48.700000000000003</v>
      </c>
      <c r="I431" s="265"/>
      <c r="J431" s="261"/>
      <c r="K431" s="261"/>
      <c r="L431" s="266"/>
      <c r="M431" s="267"/>
      <c r="N431" s="268"/>
      <c r="O431" s="268"/>
      <c r="P431" s="268"/>
      <c r="Q431" s="268"/>
      <c r="R431" s="268"/>
      <c r="S431" s="268"/>
      <c r="T431" s="269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T431" s="270" t="s">
        <v>135</v>
      </c>
      <c r="AU431" s="270" t="s">
        <v>87</v>
      </c>
      <c r="AV431" s="15" t="s">
        <v>165</v>
      </c>
      <c r="AW431" s="15" t="s">
        <v>38</v>
      </c>
      <c r="AX431" s="15" t="s">
        <v>85</v>
      </c>
      <c r="AY431" s="270" t="s">
        <v>125</v>
      </c>
    </row>
    <row r="432" s="2" customFormat="1" ht="16.5" customHeight="1">
      <c r="A432" s="39"/>
      <c r="B432" s="40"/>
      <c r="C432" s="205" t="s">
        <v>498</v>
      </c>
      <c r="D432" s="205" t="s">
        <v>122</v>
      </c>
      <c r="E432" s="206" t="s">
        <v>447</v>
      </c>
      <c r="F432" s="207" t="s">
        <v>448</v>
      </c>
      <c r="G432" s="208" t="s">
        <v>429</v>
      </c>
      <c r="H432" s="209">
        <v>48.700000000000003</v>
      </c>
      <c r="I432" s="210"/>
      <c r="J432" s="211">
        <f>ROUND(I432*H432,2)</f>
        <v>0</v>
      </c>
      <c r="K432" s="207" t="s">
        <v>21</v>
      </c>
      <c r="L432" s="212"/>
      <c r="M432" s="213" t="s">
        <v>21</v>
      </c>
      <c r="N432" s="214" t="s">
        <v>48</v>
      </c>
      <c r="O432" s="85"/>
      <c r="P432" s="215">
        <f>O432*H432</f>
        <v>0</v>
      </c>
      <c r="Q432" s="215">
        <v>0.0022200000000000002</v>
      </c>
      <c r="R432" s="215">
        <f>Q432*H432</f>
        <v>0.10811400000000002</v>
      </c>
      <c r="S432" s="215">
        <v>0</v>
      </c>
      <c r="T432" s="216">
        <f>S432*H432</f>
        <v>0</v>
      </c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R432" s="217" t="s">
        <v>210</v>
      </c>
      <c r="AT432" s="217" t="s">
        <v>122</v>
      </c>
      <c r="AU432" s="217" t="s">
        <v>87</v>
      </c>
      <c r="AY432" s="18" t="s">
        <v>125</v>
      </c>
      <c r="BE432" s="218">
        <f>IF(N432="základní",J432,0)</f>
        <v>0</v>
      </c>
      <c r="BF432" s="218">
        <f>IF(N432="snížená",J432,0)</f>
        <v>0</v>
      </c>
      <c r="BG432" s="218">
        <f>IF(N432="zákl. přenesená",J432,0)</f>
        <v>0</v>
      </c>
      <c r="BH432" s="218">
        <f>IF(N432="sníž. přenesená",J432,0)</f>
        <v>0</v>
      </c>
      <c r="BI432" s="218">
        <f>IF(N432="nulová",J432,0)</f>
        <v>0</v>
      </c>
      <c r="BJ432" s="18" t="s">
        <v>85</v>
      </c>
      <c r="BK432" s="218">
        <f>ROUND(I432*H432,2)</f>
        <v>0</v>
      </c>
      <c r="BL432" s="18" t="s">
        <v>165</v>
      </c>
      <c r="BM432" s="217" t="s">
        <v>1257</v>
      </c>
    </row>
    <row r="433" s="2" customFormat="1" ht="16.5" customHeight="1">
      <c r="A433" s="39"/>
      <c r="B433" s="40"/>
      <c r="C433" s="238" t="s">
        <v>502</v>
      </c>
      <c r="D433" s="238" t="s">
        <v>160</v>
      </c>
      <c r="E433" s="239" t="s">
        <v>452</v>
      </c>
      <c r="F433" s="240" t="s">
        <v>453</v>
      </c>
      <c r="G433" s="241" t="s">
        <v>429</v>
      </c>
      <c r="H433" s="242">
        <v>35.200000000000003</v>
      </c>
      <c r="I433" s="243"/>
      <c r="J433" s="244">
        <f>ROUND(I433*H433,2)</f>
        <v>0</v>
      </c>
      <c r="K433" s="240" t="s">
        <v>21</v>
      </c>
      <c r="L433" s="45"/>
      <c r="M433" s="245" t="s">
        <v>21</v>
      </c>
      <c r="N433" s="246" t="s">
        <v>48</v>
      </c>
      <c r="O433" s="85"/>
      <c r="P433" s="215">
        <f>O433*H433</f>
        <v>0</v>
      </c>
      <c r="Q433" s="215">
        <v>2.0000000000000002E-05</v>
      </c>
      <c r="R433" s="215">
        <f>Q433*H433</f>
        <v>0.00070400000000000009</v>
      </c>
      <c r="S433" s="215">
        <v>0</v>
      </c>
      <c r="T433" s="216">
        <f>S433*H433</f>
        <v>0</v>
      </c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R433" s="217" t="s">
        <v>165</v>
      </c>
      <c r="AT433" s="217" t="s">
        <v>160</v>
      </c>
      <c r="AU433" s="217" t="s">
        <v>87</v>
      </c>
      <c r="AY433" s="18" t="s">
        <v>125</v>
      </c>
      <c r="BE433" s="218">
        <f>IF(N433="základní",J433,0)</f>
        <v>0</v>
      </c>
      <c r="BF433" s="218">
        <f>IF(N433="snížená",J433,0)</f>
        <v>0</v>
      </c>
      <c r="BG433" s="218">
        <f>IF(N433="zákl. přenesená",J433,0)</f>
        <v>0</v>
      </c>
      <c r="BH433" s="218">
        <f>IF(N433="sníž. přenesená",J433,0)</f>
        <v>0</v>
      </c>
      <c r="BI433" s="218">
        <f>IF(N433="nulová",J433,0)</f>
        <v>0</v>
      </c>
      <c r="BJ433" s="18" t="s">
        <v>85</v>
      </c>
      <c r="BK433" s="218">
        <f>ROUND(I433*H433,2)</f>
        <v>0</v>
      </c>
      <c r="BL433" s="18" t="s">
        <v>165</v>
      </c>
      <c r="BM433" s="217" t="s">
        <v>1258</v>
      </c>
    </row>
    <row r="434" s="13" customFormat="1">
      <c r="A434" s="13"/>
      <c r="B434" s="224"/>
      <c r="C434" s="225"/>
      <c r="D434" s="219" t="s">
        <v>135</v>
      </c>
      <c r="E434" s="226" t="s">
        <v>21</v>
      </c>
      <c r="F434" s="227" t="s">
        <v>1155</v>
      </c>
      <c r="G434" s="225"/>
      <c r="H434" s="228">
        <v>13</v>
      </c>
      <c r="I434" s="229"/>
      <c r="J434" s="225"/>
      <c r="K434" s="225"/>
      <c r="L434" s="230"/>
      <c r="M434" s="231"/>
      <c r="N434" s="232"/>
      <c r="O434" s="232"/>
      <c r="P434" s="232"/>
      <c r="Q434" s="232"/>
      <c r="R434" s="232"/>
      <c r="S434" s="232"/>
      <c r="T434" s="23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34" t="s">
        <v>135</v>
      </c>
      <c r="AU434" s="234" t="s">
        <v>87</v>
      </c>
      <c r="AV434" s="13" t="s">
        <v>87</v>
      </c>
      <c r="AW434" s="13" t="s">
        <v>38</v>
      </c>
      <c r="AX434" s="13" t="s">
        <v>77</v>
      </c>
      <c r="AY434" s="234" t="s">
        <v>125</v>
      </c>
    </row>
    <row r="435" s="13" customFormat="1">
      <c r="A435" s="13"/>
      <c r="B435" s="224"/>
      <c r="C435" s="225"/>
      <c r="D435" s="219" t="s">
        <v>135</v>
      </c>
      <c r="E435" s="226" t="s">
        <v>21</v>
      </c>
      <c r="F435" s="227" t="s">
        <v>1156</v>
      </c>
      <c r="G435" s="225"/>
      <c r="H435" s="228">
        <v>4.2000000000000002</v>
      </c>
      <c r="I435" s="229"/>
      <c r="J435" s="225"/>
      <c r="K435" s="225"/>
      <c r="L435" s="230"/>
      <c r="M435" s="231"/>
      <c r="N435" s="232"/>
      <c r="O435" s="232"/>
      <c r="P435" s="232"/>
      <c r="Q435" s="232"/>
      <c r="R435" s="232"/>
      <c r="S435" s="232"/>
      <c r="T435" s="23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34" t="s">
        <v>135</v>
      </c>
      <c r="AU435" s="234" t="s">
        <v>87</v>
      </c>
      <c r="AV435" s="13" t="s">
        <v>87</v>
      </c>
      <c r="AW435" s="13" t="s">
        <v>38</v>
      </c>
      <c r="AX435" s="13" t="s">
        <v>77</v>
      </c>
      <c r="AY435" s="234" t="s">
        <v>125</v>
      </c>
    </row>
    <row r="436" s="13" customFormat="1">
      <c r="A436" s="13"/>
      <c r="B436" s="224"/>
      <c r="C436" s="225"/>
      <c r="D436" s="219" t="s">
        <v>135</v>
      </c>
      <c r="E436" s="226" t="s">
        <v>21</v>
      </c>
      <c r="F436" s="227" t="s">
        <v>1157</v>
      </c>
      <c r="G436" s="225"/>
      <c r="H436" s="228">
        <v>4.2000000000000002</v>
      </c>
      <c r="I436" s="229"/>
      <c r="J436" s="225"/>
      <c r="K436" s="225"/>
      <c r="L436" s="230"/>
      <c r="M436" s="231"/>
      <c r="N436" s="232"/>
      <c r="O436" s="232"/>
      <c r="P436" s="232"/>
      <c r="Q436" s="232"/>
      <c r="R436" s="232"/>
      <c r="S436" s="232"/>
      <c r="T436" s="23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34" t="s">
        <v>135</v>
      </c>
      <c r="AU436" s="234" t="s">
        <v>87</v>
      </c>
      <c r="AV436" s="13" t="s">
        <v>87</v>
      </c>
      <c r="AW436" s="13" t="s">
        <v>38</v>
      </c>
      <c r="AX436" s="13" t="s">
        <v>77</v>
      </c>
      <c r="AY436" s="234" t="s">
        <v>125</v>
      </c>
    </row>
    <row r="437" s="13" customFormat="1">
      <c r="A437" s="13"/>
      <c r="B437" s="224"/>
      <c r="C437" s="225"/>
      <c r="D437" s="219" t="s">
        <v>135</v>
      </c>
      <c r="E437" s="226" t="s">
        <v>21</v>
      </c>
      <c r="F437" s="227" t="s">
        <v>1158</v>
      </c>
      <c r="G437" s="225"/>
      <c r="H437" s="228">
        <v>2.2000000000000002</v>
      </c>
      <c r="I437" s="229"/>
      <c r="J437" s="225"/>
      <c r="K437" s="225"/>
      <c r="L437" s="230"/>
      <c r="M437" s="231"/>
      <c r="N437" s="232"/>
      <c r="O437" s="232"/>
      <c r="P437" s="232"/>
      <c r="Q437" s="232"/>
      <c r="R437" s="232"/>
      <c r="S437" s="232"/>
      <c r="T437" s="23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34" t="s">
        <v>135</v>
      </c>
      <c r="AU437" s="234" t="s">
        <v>87</v>
      </c>
      <c r="AV437" s="13" t="s">
        <v>87</v>
      </c>
      <c r="AW437" s="13" t="s">
        <v>38</v>
      </c>
      <c r="AX437" s="13" t="s">
        <v>77</v>
      </c>
      <c r="AY437" s="234" t="s">
        <v>125</v>
      </c>
    </row>
    <row r="438" s="13" customFormat="1">
      <c r="A438" s="13"/>
      <c r="B438" s="224"/>
      <c r="C438" s="225"/>
      <c r="D438" s="219" t="s">
        <v>135</v>
      </c>
      <c r="E438" s="226" t="s">
        <v>21</v>
      </c>
      <c r="F438" s="227" t="s">
        <v>1159</v>
      </c>
      <c r="G438" s="225"/>
      <c r="H438" s="228">
        <v>7.9000000000000004</v>
      </c>
      <c r="I438" s="229"/>
      <c r="J438" s="225"/>
      <c r="K438" s="225"/>
      <c r="L438" s="230"/>
      <c r="M438" s="231"/>
      <c r="N438" s="232"/>
      <c r="O438" s="232"/>
      <c r="P438" s="232"/>
      <c r="Q438" s="232"/>
      <c r="R438" s="232"/>
      <c r="S438" s="232"/>
      <c r="T438" s="23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34" t="s">
        <v>135</v>
      </c>
      <c r="AU438" s="234" t="s">
        <v>87</v>
      </c>
      <c r="AV438" s="13" t="s">
        <v>87</v>
      </c>
      <c r="AW438" s="13" t="s">
        <v>38</v>
      </c>
      <c r="AX438" s="13" t="s">
        <v>77</v>
      </c>
      <c r="AY438" s="234" t="s">
        <v>125</v>
      </c>
    </row>
    <row r="439" s="13" customFormat="1">
      <c r="A439" s="13"/>
      <c r="B439" s="224"/>
      <c r="C439" s="225"/>
      <c r="D439" s="219" t="s">
        <v>135</v>
      </c>
      <c r="E439" s="226" t="s">
        <v>21</v>
      </c>
      <c r="F439" s="227" t="s">
        <v>1160</v>
      </c>
      <c r="G439" s="225"/>
      <c r="H439" s="228">
        <v>3.7000000000000002</v>
      </c>
      <c r="I439" s="229"/>
      <c r="J439" s="225"/>
      <c r="K439" s="225"/>
      <c r="L439" s="230"/>
      <c r="M439" s="231"/>
      <c r="N439" s="232"/>
      <c r="O439" s="232"/>
      <c r="P439" s="232"/>
      <c r="Q439" s="232"/>
      <c r="R439" s="232"/>
      <c r="S439" s="232"/>
      <c r="T439" s="23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34" t="s">
        <v>135</v>
      </c>
      <c r="AU439" s="234" t="s">
        <v>87</v>
      </c>
      <c r="AV439" s="13" t="s">
        <v>87</v>
      </c>
      <c r="AW439" s="13" t="s">
        <v>38</v>
      </c>
      <c r="AX439" s="13" t="s">
        <v>77</v>
      </c>
      <c r="AY439" s="234" t="s">
        <v>125</v>
      </c>
    </row>
    <row r="440" s="15" customFormat="1">
      <c r="A440" s="15"/>
      <c r="B440" s="260"/>
      <c r="C440" s="261"/>
      <c r="D440" s="219" t="s">
        <v>135</v>
      </c>
      <c r="E440" s="262" t="s">
        <v>21</v>
      </c>
      <c r="F440" s="263" t="s">
        <v>197</v>
      </c>
      <c r="G440" s="261"/>
      <c r="H440" s="264">
        <v>35.200000000000003</v>
      </c>
      <c r="I440" s="265"/>
      <c r="J440" s="261"/>
      <c r="K440" s="261"/>
      <c r="L440" s="266"/>
      <c r="M440" s="267"/>
      <c r="N440" s="268"/>
      <c r="O440" s="268"/>
      <c r="P440" s="268"/>
      <c r="Q440" s="268"/>
      <c r="R440" s="268"/>
      <c r="S440" s="268"/>
      <c r="T440" s="269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T440" s="270" t="s">
        <v>135</v>
      </c>
      <c r="AU440" s="270" t="s">
        <v>87</v>
      </c>
      <c r="AV440" s="15" t="s">
        <v>165</v>
      </c>
      <c r="AW440" s="15" t="s">
        <v>38</v>
      </c>
      <c r="AX440" s="15" t="s">
        <v>85</v>
      </c>
      <c r="AY440" s="270" t="s">
        <v>125</v>
      </c>
    </row>
    <row r="441" s="2" customFormat="1" ht="16.5" customHeight="1">
      <c r="A441" s="39"/>
      <c r="B441" s="40"/>
      <c r="C441" s="205" t="s">
        <v>507</v>
      </c>
      <c r="D441" s="205" t="s">
        <v>122</v>
      </c>
      <c r="E441" s="206" t="s">
        <v>456</v>
      </c>
      <c r="F441" s="207" t="s">
        <v>457</v>
      </c>
      <c r="G441" s="208" t="s">
        <v>429</v>
      </c>
      <c r="H441" s="209">
        <v>35.200000000000003</v>
      </c>
      <c r="I441" s="210"/>
      <c r="J441" s="211">
        <f>ROUND(I441*H441,2)</f>
        <v>0</v>
      </c>
      <c r="K441" s="207" t="s">
        <v>21</v>
      </c>
      <c r="L441" s="212"/>
      <c r="M441" s="213" t="s">
        <v>21</v>
      </c>
      <c r="N441" s="214" t="s">
        <v>48</v>
      </c>
      <c r="O441" s="85"/>
      <c r="P441" s="215">
        <f>O441*H441</f>
        <v>0</v>
      </c>
      <c r="Q441" s="215">
        <v>0.0073299999999999997</v>
      </c>
      <c r="R441" s="215">
        <f>Q441*H441</f>
        <v>0.25801600000000002</v>
      </c>
      <c r="S441" s="215">
        <v>0</v>
      </c>
      <c r="T441" s="216">
        <f>S441*H441</f>
        <v>0</v>
      </c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  <c r="AR441" s="217" t="s">
        <v>210</v>
      </c>
      <c r="AT441" s="217" t="s">
        <v>122</v>
      </c>
      <c r="AU441" s="217" t="s">
        <v>87</v>
      </c>
      <c r="AY441" s="18" t="s">
        <v>125</v>
      </c>
      <c r="BE441" s="218">
        <f>IF(N441="základní",J441,0)</f>
        <v>0</v>
      </c>
      <c r="BF441" s="218">
        <f>IF(N441="snížená",J441,0)</f>
        <v>0</v>
      </c>
      <c r="BG441" s="218">
        <f>IF(N441="zákl. přenesená",J441,0)</f>
        <v>0</v>
      </c>
      <c r="BH441" s="218">
        <f>IF(N441="sníž. přenesená",J441,0)</f>
        <v>0</v>
      </c>
      <c r="BI441" s="218">
        <f>IF(N441="nulová",J441,0)</f>
        <v>0</v>
      </c>
      <c r="BJ441" s="18" t="s">
        <v>85</v>
      </c>
      <c r="BK441" s="218">
        <f>ROUND(I441*H441,2)</f>
        <v>0</v>
      </c>
      <c r="BL441" s="18" t="s">
        <v>165</v>
      </c>
      <c r="BM441" s="217" t="s">
        <v>1259</v>
      </c>
    </row>
    <row r="442" s="2" customFormat="1" ht="24.15" customHeight="1">
      <c r="A442" s="39"/>
      <c r="B442" s="40"/>
      <c r="C442" s="238" t="s">
        <v>511</v>
      </c>
      <c r="D442" s="238" t="s">
        <v>160</v>
      </c>
      <c r="E442" s="239" t="s">
        <v>461</v>
      </c>
      <c r="F442" s="240" t="s">
        <v>462</v>
      </c>
      <c r="G442" s="241" t="s">
        <v>130</v>
      </c>
      <c r="H442" s="242">
        <v>8</v>
      </c>
      <c r="I442" s="243"/>
      <c r="J442" s="244">
        <f>ROUND(I442*H442,2)</f>
        <v>0</v>
      </c>
      <c r="K442" s="240" t="s">
        <v>164</v>
      </c>
      <c r="L442" s="45"/>
      <c r="M442" s="245" t="s">
        <v>21</v>
      </c>
      <c r="N442" s="246" t="s">
        <v>48</v>
      </c>
      <c r="O442" s="85"/>
      <c r="P442" s="215">
        <f>O442*H442</f>
        <v>0</v>
      </c>
      <c r="Q442" s="215">
        <v>0</v>
      </c>
      <c r="R442" s="215">
        <f>Q442*H442</f>
        <v>0</v>
      </c>
      <c r="S442" s="215">
        <v>0</v>
      </c>
      <c r="T442" s="216">
        <f>S442*H442</f>
        <v>0</v>
      </c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R442" s="217" t="s">
        <v>165</v>
      </c>
      <c r="AT442" s="217" t="s">
        <v>160</v>
      </c>
      <c r="AU442" s="217" t="s">
        <v>87</v>
      </c>
      <c r="AY442" s="18" t="s">
        <v>125</v>
      </c>
      <c r="BE442" s="218">
        <f>IF(N442="základní",J442,0)</f>
        <v>0</v>
      </c>
      <c r="BF442" s="218">
        <f>IF(N442="snížená",J442,0)</f>
        <v>0</v>
      </c>
      <c r="BG442" s="218">
        <f>IF(N442="zákl. přenesená",J442,0)</f>
        <v>0</v>
      </c>
      <c r="BH442" s="218">
        <f>IF(N442="sníž. přenesená",J442,0)</f>
        <v>0</v>
      </c>
      <c r="BI442" s="218">
        <f>IF(N442="nulová",J442,0)</f>
        <v>0</v>
      </c>
      <c r="BJ442" s="18" t="s">
        <v>85</v>
      </c>
      <c r="BK442" s="218">
        <f>ROUND(I442*H442,2)</f>
        <v>0</v>
      </c>
      <c r="BL442" s="18" t="s">
        <v>165</v>
      </c>
      <c r="BM442" s="217" t="s">
        <v>1260</v>
      </c>
    </row>
    <row r="443" s="2" customFormat="1">
      <c r="A443" s="39"/>
      <c r="B443" s="40"/>
      <c r="C443" s="41"/>
      <c r="D443" s="247" t="s">
        <v>167</v>
      </c>
      <c r="E443" s="41"/>
      <c r="F443" s="248" t="s">
        <v>464</v>
      </c>
      <c r="G443" s="41"/>
      <c r="H443" s="41"/>
      <c r="I443" s="221"/>
      <c r="J443" s="41"/>
      <c r="K443" s="41"/>
      <c r="L443" s="45"/>
      <c r="M443" s="222"/>
      <c r="N443" s="223"/>
      <c r="O443" s="85"/>
      <c r="P443" s="85"/>
      <c r="Q443" s="85"/>
      <c r="R443" s="85"/>
      <c r="S443" s="85"/>
      <c r="T443" s="86"/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T443" s="18" t="s">
        <v>167</v>
      </c>
      <c r="AU443" s="18" t="s">
        <v>87</v>
      </c>
    </row>
    <row r="444" s="13" customFormat="1">
      <c r="A444" s="13"/>
      <c r="B444" s="224"/>
      <c r="C444" s="225"/>
      <c r="D444" s="219" t="s">
        <v>135</v>
      </c>
      <c r="E444" s="226" t="s">
        <v>21</v>
      </c>
      <c r="F444" s="227" t="s">
        <v>1261</v>
      </c>
      <c r="G444" s="225"/>
      <c r="H444" s="228">
        <v>3</v>
      </c>
      <c r="I444" s="229"/>
      <c r="J444" s="225"/>
      <c r="K444" s="225"/>
      <c r="L444" s="230"/>
      <c r="M444" s="231"/>
      <c r="N444" s="232"/>
      <c r="O444" s="232"/>
      <c r="P444" s="232"/>
      <c r="Q444" s="232"/>
      <c r="R444" s="232"/>
      <c r="S444" s="232"/>
      <c r="T444" s="23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34" t="s">
        <v>135</v>
      </c>
      <c r="AU444" s="234" t="s">
        <v>87</v>
      </c>
      <c r="AV444" s="13" t="s">
        <v>87</v>
      </c>
      <c r="AW444" s="13" t="s">
        <v>38</v>
      </c>
      <c r="AX444" s="13" t="s">
        <v>77</v>
      </c>
      <c r="AY444" s="234" t="s">
        <v>125</v>
      </c>
    </row>
    <row r="445" s="13" customFormat="1">
      <c r="A445" s="13"/>
      <c r="B445" s="224"/>
      <c r="C445" s="225"/>
      <c r="D445" s="219" t="s">
        <v>135</v>
      </c>
      <c r="E445" s="226" t="s">
        <v>21</v>
      </c>
      <c r="F445" s="227" t="s">
        <v>1262</v>
      </c>
      <c r="G445" s="225"/>
      <c r="H445" s="228">
        <v>5</v>
      </c>
      <c r="I445" s="229"/>
      <c r="J445" s="225"/>
      <c r="K445" s="225"/>
      <c r="L445" s="230"/>
      <c r="M445" s="231"/>
      <c r="N445" s="232"/>
      <c r="O445" s="232"/>
      <c r="P445" s="232"/>
      <c r="Q445" s="232"/>
      <c r="R445" s="232"/>
      <c r="S445" s="232"/>
      <c r="T445" s="23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34" t="s">
        <v>135</v>
      </c>
      <c r="AU445" s="234" t="s">
        <v>87</v>
      </c>
      <c r="AV445" s="13" t="s">
        <v>87</v>
      </c>
      <c r="AW445" s="13" t="s">
        <v>38</v>
      </c>
      <c r="AX445" s="13" t="s">
        <v>77</v>
      </c>
      <c r="AY445" s="234" t="s">
        <v>125</v>
      </c>
    </row>
    <row r="446" s="15" customFormat="1">
      <c r="A446" s="15"/>
      <c r="B446" s="260"/>
      <c r="C446" s="261"/>
      <c r="D446" s="219" t="s">
        <v>135</v>
      </c>
      <c r="E446" s="262" t="s">
        <v>21</v>
      </c>
      <c r="F446" s="263" t="s">
        <v>197</v>
      </c>
      <c r="G446" s="261"/>
      <c r="H446" s="264">
        <v>8</v>
      </c>
      <c r="I446" s="265"/>
      <c r="J446" s="261"/>
      <c r="K446" s="261"/>
      <c r="L446" s="266"/>
      <c r="M446" s="267"/>
      <c r="N446" s="268"/>
      <c r="O446" s="268"/>
      <c r="P446" s="268"/>
      <c r="Q446" s="268"/>
      <c r="R446" s="268"/>
      <c r="S446" s="268"/>
      <c r="T446" s="269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T446" s="270" t="s">
        <v>135</v>
      </c>
      <c r="AU446" s="270" t="s">
        <v>87</v>
      </c>
      <c r="AV446" s="15" t="s">
        <v>165</v>
      </c>
      <c r="AW446" s="15" t="s">
        <v>38</v>
      </c>
      <c r="AX446" s="15" t="s">
        <v>85</v>
      </c>
      <c r="AY446" s="270" t="s">
        <v>125</v>
      </c>
    </row>
    <row r="447" s="2" customFormat="1" ht="16.5" customHeight="1">
      <c r="A447" s="39"/>
      <c r="B447" s="40"/>
      <c r="C447" s="205" t="s">
        <v>519</v>
      </c>
      <c r="D447" s="205" t="s">
        <v>122</v>
      </c>
      <c r="E447" s="206" t="s">
        <v>470</v>
      </c>
      <c r="F447" s="207" t="s">
        <v>471</v>
      </c>
      <c r="G447" s="208" t="s">
        <v>130</v>
      </c>
      <c r="H447" s="209">
        <v>8</v>
      </c>
      <c r="I447" s="210"/>
      <c r="J447" s="211">
        <f>ROUND(I447*H447,2)</f>
        <v>0</v>
      </c>
      <c r="K447" s="207" t="s">
        <v>164</v>
      </c>
      <c r="L447" s="212"/>
      <c r="M447" s="213" t="s">
        <v>21</v>
      </c>
      <c r="N447" s="214" t="s">
        <v>48</v>
      </c>
      <c r="O447" s="85"/>
      <c r="P447" s="215">
        <f>O447*H447</f>
        <v>0</v>
      </c>
      <c r="Q447" s="215">
        <v>0.00080000000000000004</v>
      </c>
      <c r="R447" s="215">
        <f>Q447*H447</f>
        <v>0.0064000000000000003</v>
      </c>
      <c r="S447" s="215">
        <v>0</v>
      </c>
      <c r="T447" s="216">
        <f>S447*H447</f>
        <v>0</v>
      </c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R447" s="217" t="s">
        <v>210</v>
      </c>
      <c r="AT447" s="217" t="s">
        <v>122</v>
      </c>
      <c r="AU447" s="217" t="s">
        <v>87</v>
      </c>
      <c r="AY447" s="18" t="s">
        <v>125</v>
      </c>
      <c r="BE447" s="218">
        <f>IF(N447="základní",J447,0)</f>
        <v>0</v>
      </c>
      <c r="BF447" s="218">
        <f>IF(N447="snížená",J447,0)</f>
        <v>0</v>
      </c>
      <c r="BG447" s="218">
        <f>IF(N447="zákl. přenesená",J447,0)</f>
        <v>0</v>
      </c>
      <c r="BH447" s="218">
        <f>IF(N447="sníž. přenesená",J447,0)</f>
        <v>0</v>
      </c>
      <c r="BI447" s="218">
        <f>IF(N447="nulová",J447,0)</f>
        <v>0</v>
      </c>
      <c r="BJ447" s="18" t="s">
        <v>85</v>
      </c>
      <c r="BK447" s="218">
        <f>ROUND(I447*H447,2)</f>
        <v>0</v>
      </c>
      <c r="BL447" s="18" t="s">
        <v>165</v>
      </c>
      <c r="BM447" s="217" t="s">
        <v>1263</v>
      </c>
    </row>
    <row r="448" s="2" customFormat="1" ht="24.15" customHeight="1">
      <c r="A448" s="39"/>
      <c r="B448" s="40"/>
      <c r="C448" s="238" t="s">
        <v>526</v>
      </c>
      <c r="D448" s="238" t="s">
        <v>160</v>
      </c>
      <c r="E448" s="239" t="s">
        <v>474</v>
      </c>
      <c r="F448" s="240" t="s">
        <v>475</v>
      </c>
      <c r="G448" s="241" t="s">
        <v>130</v>
      </c>
      <c r="H448" s="242">
        <v>8</v>
      </c>
      <c r="I448" s="243"/>
      <c r="J448" s="244">
        <f>ROUND(I448*H448,2)</f>
        <v>0</v>
      </c>
      <c r="K448" s="240" t="s">
        <v>164</v>
      </c>
      <c r="L448" s="45"/>
      <c r="M448" s="245" t="s">
        <v>21</v>
      </c>
      <c r="N448" s="246" t="s">
        <v>48</v>
      </c>
      <c r="O448" s="85"/>
      <c r="P448" s="215">
        <f>O448*H448</f>
        <v>0</v>
      </c>
      <c r="Q448" s="215">
        <v>0</v>
      </c>
      <c r="R448" s="215">
        <f>Q448*H448</f>
        <v>0</v>
      </c>
      <c r="S448" s="215">
        <v>0</v>
      </c>
      <c r="T448" s="216">
        <f>S448*H448</f>
        <v>0</v>
      </c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R448" s="217" t="s">
        <v>165</v>
      </c>
      <c r="AT448" s="217" t="s">
        <v>160</v>
      </c>
      <c r="AU448" s="217" t="s">
        <v>87</v>
      </c>
      <c r="AY448" s="18" t="s">
        <v>125</v>
      </c>
      <c r="BE448" s="218">
        <f>IF(N448="základní",J448,0)</f>
        <v>0</v>
      </c>
      <c r="BF448" s="218">
        <f>IF(N448="snížená",J448,0)</f>
        <v>0</v>
      </c>
      <c r="BG448" s="218">
        <f>IF(N448="zákl. přenesená",J448,0)</f>
        <v>0</v>
      </c>
      <c r="BH448" s="218">
        <f>IF(N448="sníž. přenesená",J448,0)</f>
        <v>0</v>
      </c>
      <c r="BI448" s="218">
        <f>IF(N448="nulová",J448,0)</f>
        <v>0</v>
      </c>
      <c r="BJ448" s="18" t="s">
        <v>85</v>
      </c>
      <c r="BK448" s="218">
        <f>ROUND(I448*H448,2)</f>
        <v>0</v>
      </c>
      <c r="BL448" s="18" t="s">
        <v>165</v>
      </c>
      <c r="BM448" s="217" t="s">
        <v>1264</v>
      </c>
    </row>
    <row r="449" s="2" customFormat="1">
      <c r="A449" s="39"/>
      <c r="B449" s="40"/>
      <c r="C449" s="41"/>
      <c r="D449" s="247" t="s">
        <v>167</v>
      </c>
      <c r="E449" s="41"/>
      <c r="F449" s="248" t="s">
        <v>477</v>
      </c>
      <c r="G449" s="41"/>
      <c r="H449" s="41"/>
      <c r="I449" s="221"/>
      <c r="J449" s="41"/>
      <c r="K449" s="41"/>
      <c r="L449" s="45"/>
      <c r="M449" s="222"/>
      <c r="N449" s="223"/>
      <c r="O449" s="85"/>
      <c r="P449" s="85"/>
      <c r="Q449" s="85"/>
      <c r="R449" s="85"/>
      <c r="S449" s="85"/>
      <c r="T449" s="86"/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T449" s="18" t="s">
        <v>167</v>
      </c>
      <c r="AU449" s="18" t="s">
        <v>87</v>
      </c>
    </row>
    <row r="450" s="13" customFormat="1">
      <c r="A450" s="13"/>
      <c r="B450" s="224"/>
      <c r="C450" s="225"/>
      <c r="D450" s="219" t="s">
        <v>135</v>
      </c>
      <c r="E450" s="226" t="s">
        <v>21</v>
      </c>
      <c r="F450" s="227" t="s">
        <v>1261</v>
      </c>
      <c r="G450" s="225"/>
      <c r="H450" s="228">
        <v>3</v>
      </c>
      <c r="I450" s="229"/>
      <c r="J450" s="225"/>
      <c r="K450" s="225"/>
      <c r="L450" s="230"/>
      <c r="M450" s="231"/>
      <c r="N450" s="232"/>
      <c r="O450" s="232"/>
      <c r="P450" s="232"/>
      <c r="Q450" s="232"/>
      <c r="R450" s="232"/>
      <c r="S450" s="232"/>
      <c r="T450" s="23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34" t="s">
        <v>135</v>
      </c>
      <c r="AU450" s="234" t="s">
        <v>87</v>
      </c>
      <c r="AV450" s="13" t="s">
        <v>87</v>
      </c>
      <c r="AW450" s="13" t="s">
        <v>38</v>
      </c>
      <c r="AX450" s="13" t="s">
        <v>77</v>
      </c>
      <c r="AY450" s="234" t="s">
        <v>125</v>
      </c>
    </row>
    <row r="451" s="13" customFormat="1">
      <c r="A451" s="13"/>
      <c r="B451" s="224"/>
      <c r="C451" s="225"/>
      <c r="D451" s="219" t="s">
        <v>135</v>
      </c>
      <c r="E451" s="226" t="s">
        <v>21</v>
      </c>
      <c r="F451" s="227" t="s">
        <v>1262</v>
      </c>
      <c r="G451" s="225"/>
      <c r="H451" s="228">
        <v>5</v>
      </c>
      <c r="I451" s="229"/>
      <c r="J451" s="225"/>
      <c r="K451" s="225"/>
      <c r="L451" s="230"/>
      <c r="M451" s="231"/>
      <c r="N451" s="232"/>
      <c r="O451" s="232"/>
      <c r="P451" s="232"/>
      <c r="Q451" s="232"/>
      <c r="R451" s="232"/>
      <c r="S451" s="232"/>
      <c r="T451" s="23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34" t="s">
        <v>135</v>
      </c>
      <c r="AU451" s="234" t="s">
        <v>87</v>
      </c>
      <c r="AV451" s="13" t="s">
        <v>87</v>
      </c>
      <c r="AW451" s="13" t="s">
        <v>38</v>
      </c>
      <c r="AX451" s="13" t="s">
        <v>77</v>
      </c>
      <c r="AY451" s="234" t="s">
        <v>125</v>
      </c>
    </row>
    <row r="452" s="15" customFormat="1">
      <c r="A452" s="15"/>
      <c r="B452" s="260"/>
      <c r="C452" s="261"/>
      <c r="D452" s="219" t="s">
        <v>135</v>
      </c>
      <c r="E452" s="262" t="s">
        <v>21</v>
      </c>
      <c r="F452" s="263" t="s">
        <v>197</v>
      </c>
      <c r="G452" s="261"/>
      <c r="H452" s="264">
        <v>8</v>
      </c>
      <c r="I452" s="265"/>
      <c r="J452" s="261"/>
      <c r="K452" s="261"/>
      <c r="L452" s="266"/>
      <c r="M452" s="267"/>
      <c r="N452" s="268"/>
      <c r="O452" s="268"/>
      <c r="P452" s="268"/>
      <c r="Q452" s="268"/>
      <c r="R452" s="268"/>
      <c r="S452" s="268"/>
      <c r="T452" s="269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T452" s="270" t="s">
        <v>135</v>
      </c>
      <c r="AU452" s="270" t="s">
        <v>87</v>
      </c>
      <c r="AV452" s="15" t="s">
        <v>165</v>
      </c>
      <c r="AW452" s="15" t="s">
        <v>38</v>
      </c>
      <c r="AX452" s="15" t="s">
        <v>85</v>
      </c>
      <c r="AY452" s="270" t="s">
        <v>125</v>
      </c>
    </row>
    <row r="453" s="2" customFormat="1" ht="16.5" customHeight="1">
      <c r="A453" s="39"/>
      <c r="B453" s="40"/>
      <c r="C453" s="205" t="s">
        <v>532</v>
      </c>
      <c r="D453" s="205" t="s">
        <v>122</v>
      </c>
      <c r="E453" s="206" t="s">
        <v>479</v>
      </c>
      <c r="F453" s="207" t="s">
        <v>480</v>
      </c>
      <c r="G453" s="208" t="s">
        <v>130</v>
      </c>
      <c r="H453" s="209">
        <v>8</v>
      </c>
      <c r="I453" s="210"/>
      <c r="J453" s="211">
        <f>ROUND(I453*H453,2)</f>
        <v>0</v>
      </c>
      <c r="K453" s="207" t="s">
        <v>164</v>
      </c>
      <c r="L453" s="212"/>
      <c r="M453" s="213" t="s">
        <v>21</v>
      </c>
      <c r="N453" s="214" t="s">
        <v>48</v>
      </c>
      <c r="O453" s="85"/>
      <c r="P453" s="215">
        <f>O453*H453</f>
        <v>0</v>
      </c>
      <c r="Q453" s="215">
        <v>0.00040999999999999999</v>
      </c>
      <c r="R453" s="215">
        <f>Q453*H453</f>
        <v>0.0032799999999999999</v>
      </c>
      <c r="S453" s="215">
        <v>0</v>
      </c>
      <c r="T453" s="216">
        <f>S453*H453</f>
        <v>0</v>
      </c>
      <c r="U453" s="39"/>
      <c r="V453" s="39"/>
      <c r="W453" s="39"/>
      <c r="X453" s="39"/>
      <c r="Y453" s="39"/>
      <c r="Z453" s="39"/>
      <c r="AA453" s="39"/>
      <c r="AB453" s="39"/>
      <c r="AC453" s="39"/>
      <c r="AD453" s="39"/>
      <c r="AE453" s="39"/>
      <c r="AR453" s="217" t="s">
        <v>210</v>
      </c>
      <c r="AT453" s="217" t="s">
        <v>122</v>
      </c>
      <c r="AU453" s="217" t="s">
        <v>87</v>
      </c>
      <c r="AY453" s="18" t="s">
        <v>125</v>
      </c>
      <c r="BE453" s="218">
        <f>IF(N453="základní",J453,0)</f>
        <v>0</v>
      </c>
      <c r="BF453" s="218">
        <f>IF(N453="snížená",J453,0)</f>
        <v>0</v>
      </c>
      <c r="BG453" s="218">
        <f>IF(N453="zákl. přenesená",J453,0)</f>
        <v>0</v>
      </c>
      <c r="BH453" s="218">
        <f>IF(N453="sníž. přenesená",J453,0)</f>
        <v>0</v>
      </c>
      <c r="BI453" s="218">
        <f>IF(N453="nulová",J453,0)</f>
        <v>0</v>
      </c>
      <c r="BJ453" s="18" t="s">
        <v>85</v>
      </c>
      <c r="BK453" s="218">
        <f>ROUND(I453*H453,2)</f>
        <v>0</v>
      </c>
      <c r="BL453" s="18" t="s">
        <v>165</v>
      </c>
      <c r="BM453" s="217" t="s">
        <v>1265</v>
      </c>
    </row>
    <row r="454" s="2" customFormat="1" ht="24.15" customHeight="1">
      <c r="A454" s="39"/>
      <c r="B454" s="40"/>
      <c r="C454" s="238" t="s">
        <v>538</v>
      </c>
      <c r="D454" s="238" t="s">
        <v>160</v>
      </c>
      <c r="E454" s="239" t="s">
        <v>483</v>
      </c>
      <c r="F454" s="240" t="s">
        <v>484</v>
      </c>
      <c r="G454" s="241" t="s">
        <v>130</v>
      </c>
      <c r="H454" s="242">
        <v>8</v>
      </c>
      <c r="I454" s="243"/>
      <c r="J454" s="244">
        <f>ROUND(I454*H454,2)</f>
        <v>0</v>
      </c>
      <c r="K454" s="240" t="s">
        <v>164</v>
      </c>
      <c r="L454" s="45"/>
      <c r="M454" s="245" t="s">
        <v>21</v>
      </c>
      <c r="N454" s="246" t="s">
        <v>48</v>
      </c>
      <c r="O454" s="85"/>
      <c r="P454" s="215">
        <f>O454*H454</f>
        <v>0</v>
      </c>
      <c r="Q454" s="215">
        <v>0</v>
      </c>
      <c r="R454" s="215">
        <f>Q454*H454</f>
        <v>0</v>
      </c>
      <c r="S454" s="215">
        <v>0</v>
      </c>
      <c r="T454" s="216">
        <f>S454*H454</f>
        <v>0</v>
      </c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R454" s="217" t="s">
        <v>165</v>
      </c>
      <c r="AT454" s="217" t="s">
        <v>160</v>
      </c>
      <c r="AU454" s="217" t="s">
        <v>87</v>
      </c>
      <c r="AY454" s="18" t="s">
        <v>125</v>
      </c>
      <c r="BE454" s="218">
        <f>IF(N454="základní",J454,0)</f>
        <v>0</v>
      </c>
      <c r="BF454" s="218">
        <f>IF(N454="snížená",J454,0)</f>
        <v>0</v>
      </c>
      <c r="BG454" s="218">
        <f>IF(N454="zákl. přenesená",J454,0)</f>
        <v>0</v>
      </c>
      <c r="BH454" s="218">
        <f>IF(N454="sníž. přenesená",J454,0)</f>
        <v>0</v>
      </c>
      <c r="BI454" s="218">
        <f>IF(N454="nulová",J454,0)</f>
        <v>0</v>
      </c>
      <c r="BJ454" s="18" t="s">
        <v>85</v>
      </c>
      <c r="BK454" s="218">
        <f>ROUND(I454*H454,2)</f>
        <v>0</v>
      </c>
      <c r="BL454" s="18" t="s">
        <v>165</v>
      </c>
      <c r="BM454" s="217" t="s">
        <v>1266</v>
      </c>
    </row>
    <row r="455" s="2" customFormat="1">
      <c r="A455" s="39"/>
      <c r="B455" s="40"/>
      <c r="C455" s="41"/>
      <c r="D455" s="247" t="s">
        <v>167</v>
      </c>
      <c r="E455" s="41"/>
      <c r="F455" s="248" t="s">
        <v>486</v>
      </c>
      <c r="G455" s="41"/>
      <c r="H455" s="41"/>
      <c r="I455" s="221"/>
      <c r="J455" s="41"/>
      <c r="K455" s="41"/>
      <c r="L455" s="45"/>
      <c r="M455" s="222"/>
      <c r="N455" s="223"/>
      <c r="O455" s="85"/>
      <c r="P455" s="85"/>
      <c r="Q455" s="85"/>
      <c r="R455" s="85"/>
      <c r="S455" s="85"/>
      <c r="T455" s="86"/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T455" s="18" t="s">
        <v>167</v>
      </c>
      <c r="AU455" s="18" t="s">
        <v>87</v>
      </c>
    </row>
    <row r="456" s="13" customFormat="1">
      <c r="A456" s="13"/>
      <c r="B456" s="224"/>
      <c r="C456" s="225"/>
      <c r="D456" s="219" t="s">
        <v>135</v>
      </c>
      <c r="E456" s="226" t="s">
        <v>21</v>
      </c>
      <c r="F456" s="227" t="s">
        <v>1261</v>
      </c>
      <c r="G456" s="225"/>
      <c r="H456" s="228">
        <v>3</v>
      </c>
      <c r="I456" s="229"/>
      <c r="J456" s="225"/>
      <c r="K456" s="225"/>
      <c r="L456" s="230"/>
      <c r="M456" s="231"/>
      <c r="N456" s="232"/>
      <c r="O456" s="232"/>
      <c r="P456" s="232"/>
      <c r="Q456" s="232"/>
      <c r="R456" s="232"/>
      <c r="S456" s="232"/>
      <c r="T456" s="23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34" t="s">
        <v>135</v>
      </c>
      <c r="AU456" s="234" t="s">
        <v>87</v>
      </c>
      <c r="AV456" s="13" t="s">
        <v>87</v>
      </c>
      <c r="AW456" s="13" t="s">
        <v>38</v>
      </c>
      <c r="AX456" s="13" t="s">
        <v>77</v>
      </c>
      <c r="AY456" s="234" t="s">
        <v>125</v>
      </c>
    </row>
    <row r="457" s="13" customFormat="1">
      <c r="A457" s="13"/>
      <c r="B457" s="224"/>
      <c r="C457" s="225"/>
      <c r="D457" s="219" t="s">
        <v>135</v>
      </c>
      <c r="E457" s="226" t="s">
        <v>21</v>
      </c>
      <c r="F457" s="227" t="s">
        <v>1262</v>
      </c>
      <c r="G457" s="225"/>
      <c r="H457" s="228">
        <v>5</v>
      </c>
      <c r="I457" s="229"/>
      <c r="J457" s="225"/>
      <c r="K457" s="225"/>
      <c r="L457" s="230"/>
      <c r="M457" s="231"/>
      <c r="N457" s="232"/>
      <c r="O457" s="232"/>
      <c r="P457" s="232"/>
      <c r="Q457" s="232"/>
      <c r="R457" s="232"/>
      <c r="S457" s="232"/>
      <c r="T457" s="23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34" t="s">
        <v>135</v>
      </c>
      <c r="AU457" s="234" t="s">
        <v>87</v>
      </c>
      <c r="AV457" s="13" t="s">
        <v>87</v>
      </c>
      <c r="AW457" s="13" t="s">
        <v>38</v>
      </c>
      <c r="AX457" s="13" t="s">
        <v>77</v>
      </c>
      <c r="AY457" s="234" t="s">
        <v>125</v>
      </c>
    </row>
    <row r="458" s="15" customFormat="1">
      <c r="A458" s="15"/>
      <c r="B458" s="260"/>
      <c r="C458" s="261"/>
      <c r="D458" s="219" t="s">
        <v>135</v>
      </c>
      <c r="E458" s="262" t="s">
        <v>21</v>
      </c>
      <c r="F458" s="263" t="s">
        <v>197</v>
      </c>
      <c r="G458" s="261"/>
      <c r="H458" s="264">
        <v>8</v>
      </c>
      <c r="I458" s="265"/>
      <c r="J458" s="261"/>
      <c r="K458" s="261"/>
      <c r="L458" s="266"/>
      <c r="M458" s="267"/>
      <c r="N458" s="268"/>
      <c r="O458" s="268"/>
      <c r="P458" s="268"/>
      <c r="Q458" s="268"/>
      <c r="R458" s="268"/>
      <c r="S458" s="268"/>
      <c r="T458" s="269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T458" s="270" t="s">
        <v>135</v>
      </c>
      <c r="AU458" s="270" t="s">
        <v>87</v>
      </c>
      <c r="AV458" s="15" t="s">
        <v>165</v>
      </c>
      <c r="AW458" s="15" t="s">
        <v>38</v>
      </c>
      <c r="AX458" s="15" t="s">
        <v>85</v>
      </c>
      <c r="AY458" s="270" t="s">
        <v>125</v>
      </c>
    </row>
    <row r="459" s="2" customFormat="1" ht="16.5" customHeight="1">
      <c r="A459" s="39"/>
      <c r="B459" s="40"/>
      <c r="C459" s="205" t="s">
        <v>543</v>
      </c>
      <c r="D459" s="205" t="s">
        <v>122</v>
      </c>
      <c r="E459" s="206" t="s">
        <v>488</v>
      </c>
      <c r="F459" s="207" t="s">
        <v>489</v>
      </c>
      <c r="G459" s="208" t="s">
        <v>130</v>
      </c>
      <c r="H459" s="209">
        <v>8</v>
      </c>
      <c r="I459" s="210"/>
      <c r="J459" s="211">
        <f>ROUND(I459*H459,2)</f>
        <v>0</v>
      </c>
      <c r="K459" s="207" t="s">
        <v>164</v>
      </c>
      <c r="L459" s="212"/>
      <c r="M459" s="213" t="s">
        <v>21</v>
      </c>
      <c r="N459" s="214" t="s">
        <v>48</v>
      </c>
      <c r="O459" s="85"/>
      <c r="P459" s="215">
        <f>O459*H459</f>
        <v>0</v>
      </c>
      <c r="Q459" s="215">
        <v>0.00079000000000000001</v>
      </c>
      <c r="R459" s="215">
        <f>Q459*H459</f>
        <v>0.0063200000000000001</v>
      </c>
      <c r="S459" s="215">
        <v>0</v>
      </c>
      <c r="T459" s="216">
        <f>S459*H459</f>
        <v>0</v>
      </c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R459" s="217" t="s">
        <v>210</v>
      </c>
      <c r="AT459" s="217" t="s">
        <v>122</v>
      </c>
      <c r="AU459" s="217" t="s">
        <v>87</v>
      </c>
      <c r="AY459" s="18" t="s">
        <v>125</v>
      </c>
      <c r="BE459" s="218">
        <f>IF(N459="základní",J459,0)</f>
        <v>0</v>
      </c>
      <c r="BF459" s="218">
        <f>IF(N459="snížená",J459,0)</f>
        <v>0</v>
      </c>
      <c r="BG459" s="218">
        <f>IF(N459="zákl. přenesená",J459,0)</f>
        <v>0</v>
      </c>
      <c r="BH459" s="218">
        <f>IF(N459="sníž. přenesená",J459,0)</f>
        <v>0</v>
      </c>
      <c r="BI459" s="218">
        <f>IF(N459="nulová",J459,0)</f>
        <v>0</v>
      </c>
      <c r="BJ459" s="18" t="s">
        <v>85</v>
      </c>
      <c r="BK459" s="218">
        <f>ROUND(I459*H459,2)</f>
        <v>0</v>
      </c>
      <c r="BL459" s="18" t="s">
        <v>165</v>
      </c>
      <c r="BM459" s="217" t="s">
        <v>1267</v>
      </c>
    </row>
    <row r="460" s="2" customFormat="1" ht="24.15" customHeight="1">
      <c r="A460" s="39"/>
      <c r="B460" s="40"/>
      <c r="C460" s="238" t="s">
        <v>553</v>
      </c>
      <c r="D460" s="238" t="s">
        <v>160</v>
      </c>
      <c r="E460" s="239" t="s">
        <v>492</v>
      </c>
      <c r="F460" s="240" t="s">
        <v>493</v>
      </c>
      <c r="G460" s="241" t="s">
        <v>130</v>
      </c>
      <c r="H460" s="242">
        <v>2</v>
      </c>
      <c r="I460" s="243"/>
      <c r="J460" s="244">
        <f>ROUND(I460*H460,2)</f>
        <v>0</v>
      </c>
      <c r="K460" s="240" t="s">
        <v>164</v>
      </c>
      <c r="L460" s="45"/>
      <c r="M460" s="245" t="s">
        <v>21</v>
      </c>
      <c r="N460" s="246" t="s">
        <v>48</v>
      </c>
      <c r="O460" s="85"/>
      <c r="P460" s="215">
        <f>O460*H460</f>
        <v>0</v>
      </c>
      <c r="Q460" s="215">
        <v>0</v>
      </c>
      <c r="R460" s="215">
        <f>Q460*H460</f>
        <v>0</v>
      </c>
      <c r="S460" s="215">
        <v>0</v>
      </c>
      <c r="T460" s="216">
        <f>S460*H460</f>
        <v>0</v>
      </c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R460" s="217" t="s">
        <v>165</v>
      </c>
      <c r="AT460" s="217" t="s">
        <v>160</v>
      </c>
      <c r="AU460" s="217" t="s">
        <v>87</v>
      </c>
      <c r="AY460" s="18" t="s">
        <v>125</v>
      </c>
      <c r="BE460" s="218">
        <f>IF(N460="základní",J460,0)</f>
        <v>0</v>
      </c>
      <c r="BF460" s="218">
        <f>IF(N460="snížená",J460,0)</f>
        <v>0</v>
      </c>
      <c r="BG460" s="218">
        <f>IF(N460="zákl. přenesená",J460,0)</f>
        <v>0</v>
      </c>
      <c r="BH460" s="218">
        <f>IF(N460="sníž. přenesená",J460,0)</f>
        <v>0</v>
      </c>
      <c r="BI460" s="218">
        <f>IF(N460="nulová",J460,0)</f>
        <v>0</v>
      </c>
      <c r="BJ460" s="18" t="s">
        <v>85</v>
      </c>
      <c r="BK460" s="218">
        <f>ROUND(I460*H460,2)</f>
        <v>0</v>
      </c>
      <c r="BL460" s="18" t="s">
        <v>165</v>
      </c>
      <c r="BM460" s="217" t="s">
        <v>1268</v>
      </c>
    </row>
    <row r="461" s="2" customFormat="1">
      <c r="A461" s="39"/>
      <c r="B461" s="40"/>
      <c r="C461" s="41"/>
      <c r="D461" s="247" t="s">
        <v>167</v>
      </c>
      <c r="E461" s="41"/>
      <c r="F461" s="248" t="s">
        <v>495</v>
      </c>
      <c r="G461" s="41"/>
      <c r="H461" s="41"/>
      <c r="I461" s="221"/>
      <c r="J461" s="41"/>
      <c r="K461" s="41"/>
      <c r="L461" s="45"/>
      <c r="M461" s="222"/>
      <c r="N461" s="223"/>
      <c r="O461" s="85"/>
      <c r="P461" s="85"/>
      <c r="Q461" s="85"/>
      <c r="R461" s="85"/>
      <c r="S461" s="85"/>
      <c r="T461" s="86"/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T461" s="18" t="s">
        <v>167</v>
      </c>
      <c r="AU461" s="18" t="s">
        <v>87</v>
      </c>
    </row>
    <row r="462" s="13" customFormat="1">
      <c r="A462" s="13"/>
      <c r="B462" s="224"/>
      <c r="C462" s="225"/>
      <c r="D462" s="219" t="s">
        <v>135</v>
      </c>
      <c r="E462" s="226" t="s">
        <v>21</v>
      </c>
      <c r="F462" s="227" t="s">
        <v>1269</v>
      </c>
      <c r="G462" s="225"/>
      <c r="H462" s="228">
        <v>1</v>
      </c>
      <c r="I462" s="229"/>
      <c r="J462" s="225"/>
      <c r="K462" s="225"/>
      <c r="L462" s="230"/>
      <c r="M462" s="231"/>
      <c r="N462" s="232"/>
      <c r="O462" s="232"/>
      <c r="P462" s="232"/>
      <c r="Q462" s="232"/>
      <c r="R462" s="232"/>
      <c r="S462" s="232"/>
      <c r="T462" s="23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34" t="s">
        <v>135</v>
      </c>
      <c r="AU462" s="234" t="s">
        <v>87</v>
      </c>
      <c r="AV462" s="13" t="s">
        <v>87</v>
      </c>
      <c r="AW462" s="13" t="s">
        <v>38</v>
      </c>
      <c r="AX462" s="13" t="s">
        <v>77</v>
      </c>
      <c r="AY462" s="234" t="s">
        <v>125</v>
      </c>
    </row>
    <row r="463" s="13" customFormat="1">
      <c r="A463" s="13"/>
      <c r="B463" s="224"/>
      <c r="C463" s="225"/>
      <c r="D463" s="219" t="s">
        <v>135</v>
      </c>
      <c r="E463" s="226" t="s">
        <v>21</v>
      </c>
      <c r="F463" s="227" t="s">
        <v>1269</v>
      </c>
      <c r="G463" s="225"/>
      <c r="H463" s="228">
        <v>1</v>
      </c>
      <c r="I463" s="229"/>
      <c r="J463" s="225"/>
      <c r="K463" s="225"/>
      <c r="L463" s="230"/>
      <c r="M463" s="231"/>
      <c r="N463" s="232"/>
      <c r="O463" s="232"/>
      <c r="P463" s="232"/>
      <c r="Q463" s="232"/>
      <c r="R463" s="232"/>
      <c r="S463" s="232"/>
      <c r="T463" s="23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34" t="s">
        <v>135</v>
      </c>
      <c r="AU463" s="234" t="s">
        <v>87</v>
      </c>
      <c r="AV463" s="13" t="s">
        <v>87</v>
      </c>
      <c r="AW463" s="13" t="s">
        <v>38</v>
      </c>
      <c r="AX463" s="13" t="s">
        <v>77</v>
      </c>
      <c r="AY463" s="234" t="s">
        <v>125</v>
      </c>
    </row>
    <row r="464" s="15" customFormat="1">
      <c r="A464" s="15"/>
      <c r="B464" s="260"/>
      <c r="C464" s="261"/>
      <c r="D464" s="219" t="s">
        <v>135</v>
      </c>
      <c r="E464" s="262" t="s">
        <v>21</v>
      </c>
      <c r="F464" s="263" t="s">
        <v>197</v>
      </c>
      <c r="G464" s="261"/>
      <c r="H464" s="264">
        <v>2</v>
      </c>
      <c r="I464" s="265"/>
      <c r="J464" s="261"/>
      <c r="K464" s="261"/>
      <c r="L464" s="266"/>
      <c r="M464" s="267"/>
      <c r="N464" s="268"/>
      <c r="O464" s="268"/>
      <c r="P464" s="268"/>
      <c r="Q464" s="268"/>
      <c r="R464" s="268"/>
      <c r="S464" s="268"/>
      <c r="T464" s="269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T464" s="270" t="s">
        <v>135</v>
      </c>
      <c r="AU464" s="270" t="s">
        <v>87</v>
      </c>
      <c r="AV464" s="15" t="s">
        <v>165</v>
      </c>
      <c r="AW464" s="15" t="s">
        <v>38</v>
      </c>
      <c r="AX464" s="15" t="s">
        <v>85</v>
      </c>
      <c r="AY464" s="270" t="s">
        <v>125</v>
      </c>
    </row>
    <row r="465" s="2" customFormat="1" ht="16.5" customHeight="1">
      <c r="A465" s="39"/>
      <c r="B465" s="40"/>
      <c r="C465" s="205" t="s">
        <v>563</v>
      </c>
      <c r="D465" s="205" t="s">
        <v>122</v>
      </c>
      <c r="E465" s="206" t="s">
        <v>499</v>
      </c>
      <c r="F465" s="207" t="s">
        <v>500</v>
      </c>
      <c r="G465" s="208" t="s">
        <v>130</v>
      </c>
      <c r="H465" s="209">
        <v>2</v>
      </c>
      <c r="I465" s="210"/>
      <c r="J465" s="211">
        <f>ROUND(I465*H465,2)</f>
        <v>0</v>
      </c>
      <c r="K465" s="207" t="s">
        <v>164</v>
      </c>
      <c r="L465" s="212"/>
      <c r="M465" s="213" t="s">
        <v>21</v>
      </c>
      <c r="N465" s="214" t="s">
        <v>48</v>
      </c>
      <c r="O465" s="85"/>
      <c r="P465" s="215">
        <f>O465*H465</f>
        <v>0</v>
      </c>
      <c r="Q465" s="215">
        <v>0.001</v>
      </c>
      <c r="R465" s="215">
        <f>Q465*H465</f>
        <v>0.002</v>
      </c>
      <c r="S465" s="215">
        <v>0</v>
      </c>
      <c r="T465" s="216">
        <f>S465*H465</f>
        <v>0</v>
      </c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R465" s="217" t="s">
        <v>210</v>
      </c>
      <c r="AT465" s="217" t="s">
        <v>122</v>
      </c>
      <c r="AU465" s="217" t="s">
        <v>87</v>
      </c>
      <c r="AY465" s="18" t="s">
        <v>125</v>
      </c>
      <c r="BE465" s="218">
        <f>IF(N465="základní",J465,0)</f>
        <v>0</v>
      </c>
      <c r="BF465" s="218">
        <f>IF(N465="snížená",J465,0)</f>
        <v>0</v>
      </c>
      <c r="BG465" s="218">
        <f>IF(N465="zákl. přenesená",J465,0)</f>
        <v>0</v>
      </c>
      <c r="BH465" s="218">
        <f>IF(N465="sníž. přenesená",J465,0)</f>
        <v>0</v>
      </c>
      <c r="BI465" s="218">
        <f>IF(N465="nulová",J465,0)</f>
        <v>0</v>
      </c>
      <c r="BJ465" s="18" t="s">
        <v>85</v>
      </c>
      <c r="BK465" s="218">
        <f>ROUND(I465*H465,2)</f>
        <v>0</v>
      </c>
      <c r="BL465" s="18" t="s">
        <v>165</v>
      </c>
      <c r="BM465" s="217" t="s">
        <v>1270</v>
      </c>
    </row>
    <row r="466" s="2" customFormat="1" ht="24.15" customHeight="1">
      <c r="A466" s="39"/>
      <c r="B466" s="40"/>
      <c r="C466" s="238" t="s">
        <v>572</v>
      </c>
      <c r="D466" s="238" t="s">
        <v>160</v>
      </c>
      <c r="E466" s="239" t="s">
        <v>503</v>
      </c>
      <c r="F466" s="240" t="s">
        <v>504</v>
      </c>
      <c r="G466" s="241" t="s">
        <v>130</v>
      </c>
      <c r="H466" s="242">
        <v>8</v>
      </c>
      <c r="I466" s="243"/>
      <c r="J466" s="244">
        <f>ROUND(I466*H466,2)</f>
        <v>0</v>
      </c>
      <c r="K466" s="240" t="s">
        <v>164</v>
      </c>
      <c r="L466" s="45"/>
      <c r="M466" s="245" t="s">
        <v>21</v>
      </c>
      <c r="N466" s="246" t="s">
        <v>48</v>
      </c>
      <c r="O466" s="85"/>
      <c r="P466" s="215">
        <f>O466*H466</f>
        <v>0</v>
      </c>
      <c r="Q466" s="215">
        <v>0</v>
      </c>
      <c r="R466" s="215">
        <f>Q466*H466</f>
        <v>0</v>
      </c>
      <c r="S466" s="215">
        <v>0</v>
      </c>
      <c r="T466" s="216">
        <f>S466*H466</f>
        <v>0</v>
      </c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  <c r="AR466" s="217" t="s">
        <v>165</v>
      </c>
      <c r="AT466" s="217" t="s">
        <v>160</v>
      </c>
      <c r="AU466" s="217" t="s">
        <v>87</v>
      </c>
      <c r="AY466" s="18" t="s">
        <v>125</v>
      </c>
      <c r="BE466" s="218">
        <f>IF(N466="základní",J466,0)</f>
        <v>0</v>
      </c>
      <c r="BF466" s="218">
        <f>IF(N466="snížená",J466,0)</f>
        <v>0</v>
      </c>
      <c r="BG466" s="218">
        <f>IF(N466="zákl. přenesená",J466,0)</f>
        <v>0</v>
      </c>
      <c r="BH466" s="218">
        <f>IF(N466="sníž. přenesená",J466,0)</f>
        <v>0</v>
      </c>
      <c r="BI466" s="218">
        <f>IF(N466="nulová",J466,0)</f>
        <v>0</v>
      </c>
      <c r="BJ466" s="18" t="s">
        <v>85</v>
      </c>
      <c r="BK466" s="218">
        <f>ROUND(I466*H466,2)</f>
        <v>0</v>
      </c>
      <c r="BL466" s="18" t="s">
        <v>165</v>
      </c>
      <c r="BM466" s="217" t="s">
        <v>1271</v>
      </c>
    </row>
    <row r="467" s="2" customFormat="1">
      <c r="A467" s="39"/>
      <c r="B467" s="40"/>
      <c r="C467" s="41"/>
      <c r="D467" s="247" t="s">
        <v>167</v>
      </c>
      <c r="E467" s="41"/>
      <c r="F467" s="248" t="s">
        <v>506</v>
      </c>
      <c r="G467" s="41"/>
      <c r="H467" s="41"/>
      <c r="I467" s="221"/>
      <c r="J467" s="41"/>
      <c r="K467" s="41"/>
      <c r="L467" s="45"/>
      <c r="M467" s="222"/>
      <c r="N467" s="223"/>
      <c r="O467" s="85"/>
      <c r="P467" s="85"/>
      <c r="Q467" s="85"/>
      <c r="R467" s="85"/>
      <c r="S467" s="85"/>
      <c r="T467" s="86"/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T467" s="18" t="s">
        <v>167</v>
      </c>
      <c r="AU467" s="18" t="s">
        <v>87</v>
      </c>
    </row>
    <row r="468" s="13" customFormat="1">
      <c r="A468" s="13"/>
      <c r="B468" s="224"/>
      <c r="C468" s="225"/>
      <c r="D468" s="219" t="s">
        <v>135</v>
      </c>
      <c r="E468" s="226" t="s">
        <v>21</v>
      </c>
      <c r="F468" s="227" t="s">
        <v>929</v>
      </c>
      <c r="G468" s="225"/>
      <c r="H468" s="228">
        <v>1</v>
      </c>
      <c r="I468" s="229"/>
      <c r="J468" s="225"/>
      <c r="K468" s="225"/>
      <c r="L468" s="230"/>
      <c r="M468" s="231"/>
      <c r="N468" s="232"/>
      <c r="O468" s="232"/>
      <c r="P468" s="232"/>
      <c r="Q468" s="232"/>
      <c r="R468" s="232"/>
      <c r="S468" s="232"/>
      <c r="T468" s="23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34" t="s">
        <v>135</v>
      </c>
      <c r="AU468" s="234" t="s">
        <v>87</v>
      </c>
      <c r="AV468" s="13" t="s">
        <v>87</v>
      </c>
      <c r="AW468" s="13" t="s">
        <v>38</v>
      </c>
      <c r="AX468" s="13" t="s">
        <v>77</v>
      </c>
      <c r="AY468" s="234" t="s">
        <v>125</v>
      </c>
    </row>
    <row r="469" s="13" customFormat="1">
      <c r="A469" s="13"/>
      <c r="B469" s="224"/>
      <c r="C469" s="225"/>
      <c r="D469" s="219" t="s">
        <v>135</v>
      </c>
      <c r="E469" s="226" t="s">
        <v>21</v>
      </c>
      <c r="F469" s="227" t="s">
        <v>930</v>
      </c>
      <c r="G469" s="225"/>
      <c r="H469" s="228">
        <v>1</v>
      </c>
      <c r="I469" s="229"/>
      <c r="J469" s="225"/>
      <c r="K469" s="225"/>
      <c r="L469" s="230"/>
      <c r="M469" s="231"/>
      <c r="N469" s="232"/>
      <c r="O469" s="232"/>
      <c r="P469" s="232"/>
      <c r="Q469" s="232"/>
      <c r="R469" s="232"/>
      <c r="S469" s="232"/>
      <c r="T469" s="23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34" t="s">
        <v>135</v>
      </c>
      <c r="AU469" s="234" t="s">
        <v>87</v>
      </c>
      <c r="AV469" s="13" t="s">
        <v>87</v>
      </c>
      <c r="AW469" s="13" t="s">
        <v>38</v>
      </c>
      <c r="AX469" s="13" t="s">
        <v>77</v>
      </c>
      <c r="AY469" s="234" t="s">
        <v>125</v>
      </c>
    </row>
    <row r="470" s="13" customFormat="1">
      <c r="A470" s="13"/>
      <c r="B470" s="224"/>
      <c r="C470" s="225"/>
      <c r="D470" s="219" t="s">
        <v>135</v>
      </c>
      <c r="E470" s="226" t="s">
        <v>21</v>
      </c>
      <c r="F470" s="227" t="s">
        <v>931</v>
      </c>
      <c r="G470" s="225"/>
      <c r="H470" s="228">
        <v>1</v>
      </c>
      <c r="I470" s="229"/>
      <c r="J470" s="225"/>
      <c r="K470" s="225"/>
      <c r="L470" s="230"/>
      <c r="M470" s="231"/>
      <c r="N470" s="232"/>
      <c r="O470" s="232"/>
      <c r="P470" s="232"/>
      <c r="Q470" s="232"/>
      <c r="R470" s="232"/>
      <c r="S470" s="232"/>
      <c r="T470" s="23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34" t="s">
        <v>135</v>
      </c>
      <c r="AU470" s="234" t="s">
        <v>87</v>
      </c>
      <c r="AV470" s="13" t="s">
        <v>87</v>
      </c>
      <c r="AW470" s="13" t="s">
        <v>38</v>
      </c>
      <c r="AX470" s="13" t="s">
        <v>77</v>
      </c>
      <c r="AY470" s="234" t="s">
        <v>125</v>
      </c>
    </row>
    <row r="471" s="13" customFormat="1">
      <c r="A471" s="13"/>
      <c r="B471" s="224"/>
      <c r="C471" s="225"/>
      <c r="D471" s="219" t="s">
        <v>135</v>
      </c>
      <c r="E471" s="226" t="s">
        <v>21</v>
      </c>
      <c r="F471" s="227" t="s">
        <v>932</v>
      </c>
      <c r="G471" s="225"/>
      <c r="H471" s="228">
        <v>1</v>
      </c>
      <c r="I471" s="229"/>
      <c r="J471" s="225"/>
      <c r="K471" s="225"/>
      <c r="L471" s="230"/>
      <c r="M471" s="231"/>
      <c r="N471" s="232"/>
      <c r="O471" s="232"/>
      <c r="P471" s="232"/>
      <c r="Q471" s="232"/>
      <c r="R471" s="232"/>
      <c r="S471" s="232"/>
      <c r="T471" s="23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34" t="s">
        <v>135</v>
      </c>
      <c r="AU471" s="234" t="s">
        <v>87</v>
      </c>
      <c r="AV471" s="13" t="s">
        <v>87</v>
      </c>
      <c r="AW471" s="13" t="s">
        <v>38</v>
      </c>
      <c r="AX471" s="13" t="s">
        <v>77</v>
      </c>
      <c r="AY471" s="234" t="s">
        <v>125</v>
      </c>
    </row>
    <row r="472" s="15" customFormat="1">
      <c r="A472" s="15"/>
      <c r="B472" s="260"/>
      <c r="C472" s="261"/>
      <c r="D472" s="219" t="s">
        <v>135</v>
      </c>
      <c r="E472" s="262" t="s">
        <v>21</v>
      </c>
      <c r="F472" s="263" t="s">
        <v>197</v>
      </c>
      <c r="G472" s="261"/>
      <c r="H472" s="264">
        <v>4</v>
      </c>
      <c r="I472" s="265"/>
      <c r="J472" s="261"/>
      <c r="K472" s="261"/>
      <c r="L472" s="266"/>
      <c r="M472" s="267"/>
      <c r="N472" s="268"/>
      <c r="O472" s="268"/>
      <c r="P472" s="268"/>
      <c r="Q472" s="268"/>
      <c r="R472" s="268"/>
      <c r="S472" s="268"/>
      <c r="T472" s="269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T472" s="270" t="s">
        <v>135</v>
      </c>
      <c r="AU472" s="270" t="s">
        <v>87</v>
      </c>
      <c r="AV472" s="15" t="s">
        <v>165</v>
      </c>
      <c r="AW472" s="15" t="s">
        <v>38</v>
      </c>
      <c r="AX472" s="15" t="s">
        <v>77</v>
      </c>
      <c r="AY472" s="270" t="s">
        <v>125</v>
      </c>
    </row>
    <row r="473" s="13" customFormat="1">
      <c r="A473" s="13"/>
      <c r="B473" s="224"/>
      <c r="C473" s="225"/>
      <c r="D473" s="219" t="s">
        <v>135</v>
      </c>
      <c r="E473" s="226" t="s">
        <v>21</v>
      </c>
      <c r="F473" s="227" t="s">
        <v>1261</v>
      </c>
      <c r="G473" s="225"/>
      <c r="H473" s="228">
        <v>3</v>
      </c>
      <c r="I473" s="229"/>
      <c r="J473" s="225"/>
      <c r="K473" s="225"/>
      <c r="L473" s="230"/>
      <c r="M473" s="231"/>
      <c r="N473" s="232"/>
      <c r="O473" s="232"/>
      <c r="P473" s="232"/>
      <c r="Q473" s="232"/>
      <c r="R473" s="232"/>
      <c r="S473" s="232"/>
      <c r="T473" s="23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34" t="s">
        <v>135</v>
      </c>
      <c r="AU473" s="234" t="s">
        <v>87</v>
      </c>
      <c r="AV473" s="13" t="s">
        <v>87</v>
      </c>
      <c r="AW473" s="13" t="s">
        <v>38</v>
      </c>
      <c r="AX473" s="13" t="s">
        <v>77</v>
      </c>
      <c r="AY473" s="234" t="s">
        <v>125</v>
      </c>
    </row>
    <row r="474" s="13" customFormat="1">
      <c r="A474" s="13"/>
      <c r="B474" s="224"/>
      <c r="C474" s="225"/>
      <c r="D474" s="219" t="s">
        <v>135</v>
      </c>
      <c r="E474" s="226" t="s">
        <v>21</v>
      </c>
      <c r="F474" s="227" t="s">
        <v>1262</v>
      </c>
      <c r="G474" s="225"/>
      <c r="H474" s="228">
        <v>5</v>
      </c>
      <c r="I474" s="229"/>
      <c r="J474" s="225"/>
      <c r="K474" s="225"/>
      <c r="L474" s="230"/>
      <c r="M474" s="231"/>
      <c r="N474" s="232"/>
      <c r="O474" s="232"/>
      <c r="P474" s="232"/>
      <c r="Q474" s="232"/>
      <c r="R474" s="232"/>
      <c r="S474" s="232"/>
      <c r="T474" s="23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34" t="s">
        <v>135</v>
      </c>
      <c r="AU474" s="234" t="s">
        <v>87</v>
      </c>
      <c r="AV474" s="13" t="s">
        <v>87</v>
      </c>
      <c r="AW474" s="13" t="s">
        <v>38</v>
      </c>
      <c r="AX474" s="13" t="s">
        <v>77</v>
      </c>
      <c r="AY474" s="234" t="s">
        <v>125</v>
      </c>
    </row>
    <row r="475" s="15" customFormat="1">
      <c r="A475" s="15"/>
      <c r="B475" s="260"/>
      <c r="C475" s="261"/>
      <c r="D475" s="219" t="s">
        <v>135</v>
      </c>
      <c r="E475" s="262" t="s">
        <v>21</v>
      </c>
      <c r="F475" s="263" t="s">
        <v>197</v>
      </c>
      <c r="G475" s="261"/>
      <c r="H475" s="264">
        <v>8</v>
      </c>
      <c r="I475" s="265"/>
      <c r="J475" s="261"/>
      <c r="K475" s="261"/>
      <c r="L475" s="266"/>
      <c r="M475" s="267"/>
      <c r="N475" s="268"/>
      <c r="O475" s="268"/>
      <c r="P475" s="268"/>
      <c r="Q475" s="268"/>
      <c r="R475" s="268"/>
      <c r="S475" s="268"/>
      <c r="T475" s="269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T475" s="270" t="s">
        <v>135</v>
      </c>
      <c r="AU475" s="270" t="s">
        <v>87</v>
      </c>
      <c r="AV475" s="15" t="s">
        <v>165</v>
      </c>
      <c r="AW475" s="15" t="s">
        <v>38</v>
      </c>
      <c r="AX475" s="15" t="s">
        <v>85</v>
      </c>
      <c r="AY475" s="270" t="s">
        <v>125</v>
      </c>
    </row>
    <row r="476" s="2" customFormat="1" ht="16.5" customHeight="1">
      <c r="A476" s="39"/>
      <c r="B476" s="40"/>
      <c r="C476" s="205" t="s">
        <v>576</v>
      </c>
      <c r="D476" s="205" t="s">
        <v>122</v>
      </c>
      <c r="E476" s="206" t="s">
        <v>508</v>
      </c>
      <c r="F476" s="207" t="s">
        <v>509</v>
      </c>
      <c r="G476" s="208" t="s">
        <v>130</v>
      </c>
      <c r="H476" s="209">
        <v>8</v>
      </c>
      <c r="I476" s="210"/>
      <c r="J476" s="211">
        <f>ROUND(I476*H476,2)</f>
        <v>0</v>
      </c>
      <c r="K476" s="207" t="s">
        <v>164</v>
      </c>
      <c r="L476" s="212"/>
      <c r="M476" s="213" t="s">
        <v>21</v>
      </c>
      <c r="N476" s="214" t="s">
        <v>48</v>
      </c>
      <c r="O476" s="85"/>
      <c r="P476" s="215">
        <f>O476*H476</f>
        <v>0</v>
      </c>
      <c r="Q476" s="215">
        <v>0.0022000000000000001</v>
      </c>
      <c r="R476" s="215">
        <f>Q476*H476</f>
        <v>0.017600000000000001</v>
      </c>
      <c r="S476" s="215">
        <v>0</v>
      </c>
      <c r="T476" s="216">
        <f>S476*H476</f>
        <v>0</v>
      </c>
      <c r="U476" s="39"/>
      <c r="V476" s="39"/>
      <c r="W476" s="39"/>
      <c r="X476" s="39"/>
      <c r="Y476" s="39"/>
      <c r="Z476" s="39"/>
      <c r="AA476" s="39"/>
      <c r="AB476" s="39"/>
      <c r="AC476" s="39"/>
      <c r="AD476" s="39"/>
      <c r="AE476" s="39"/>
      <c r="AR476" s="217" t="s">
        <v>210</v>
      </c>
      <c r="AT476" s="217" t="s">
        <v>122</v>
      </c>
      <c r="AU476" s="217" t="s">
        <v>87</v>
      </c>
      <c r="AY476" s="18" t="s">
        <v>125</v>
      </c>
      <c r="BE476" s="218">
        <f>IF(N476="základní",J476,0)</f>
        <v>0</v>
      </c>
      <c r="BF476" s="218">
        <f>IF(N476="snížená",J476,0)</f>
        <v>0</v>
      </c>
      <c r="BG476" s="218">
        <f>IF(N476="zákl. přenesená",J476,0)</f>
        <v>0</v>
      </c>
      <c r="BH476" s="218">
        <f>IF(N476="sníž. přenesená",J476,0)</f>
        <v>0</v>
      </c>
      <c r="BI476" s="218">
        <f>IF(N476="nulová",J476,0)</f>
        <v>0</v>
      </c>
      <c r="BJ476" s="18" t="s">
        <v>85</v>
      </c>
      <c r="BK476" s="218">
        <f>ROUND(I476*H476,2)</f>
        <v>0</v>
      </c>
      <c r="BL476" s="18" t="s">
        <v>165</v>
      </c>
      <c r="BM476" s="217" t="s">
        <v>1272</v>
      </c>
    </row>
    <row r="477" s="2" customFormat="1" ht="24.15" customHeight="1">
      <c r="A477" s="39"/>
      <c r="B477" s="40"/>
      <c r="C477" s="238" t="s">
        <v>580</v>
      </c>
      <c r="D477" s="238" t="s">
        <v>160</v>
      </c>
      <c r="E477" s="239" t="s">
        <v>520</v>
      </c>
      <c r="F477" s="240" t="s">
        <v>521</v>
      </c>
      <c r="G477" s="241" t="s">
        <v>130</v>
      </c>
      <c r="H477" s="242">
        <v>6</v>
      </c>
      <c r="I477" s="243"/>
      <c r="J477" s="244">
        <f>ROUND(I477*H477,2)</f>
        <v>0</v>
      </c>
      <c r="K477" s="240" t="s">
        <v>164</v>
      </c>
      <c r="L477" s="45"/>
      <c r="M477" s="245" t="s">
        <v>21</v>
      </c>
      <c r="N477" s="246" t="s">
        <v>48</v>
      </c>
      <c r="O477" s="85"/>
      <c r="P477" s="215">
        <f>O477*H477</f>
        <v>0</v>
      </c>
      <c r="Q477" s="215">
        <v>0.018180000000000002</v>
      </c>
      <c r="R477" s="215">
        <f>Q477*H477</f>
        <v>0.10908000000000001</v>
      </c>
      <c r="S477" s="215">
        <v>0</v>
      </c>
      <c r="T477" s="216">
        <f>S477*H477</f>
        <v>0</v>
      </c>
      <c r="U477" s="39"/>
      <c r="V477" s="39"/>
      <c r="W477" s="39"/>
      <c r="X477" s="39"/>
      <c r="Y477" s="39"/>
      <c r="Z477" s="39"/>
      <c r="AA477" s="39"/>
      <c r="AB477" s="39"/>
      <c r="AC477" s="39"/>
      <c r="AD477" s="39"/>
      <c r="AE477" s="39"/>
      <c r="AR477" s="217" t="s">
        <v>165</v>
      </c>
      <c r="AT477" s="217" t="s">
        <v>160</v>
      </c>
      <c r="AU477" s="217" t="s">
        <v>87</v>
      </c>
      <c r="AY477" s="18" t="s">
        <v>125</v>
      </c>
      <c r="BE477" s="218">
        <f>IF(N477="základní",J477,0)</f>
        <v>0</v>
      </c>
      <c r="BF477" s="218">
        <f>IF(N477="snížená",J477,0)</f>
        <v>0</v>
      </c>
      <c r="BG477" s="218">
        <f>IF(N477="zákl. přenesená",J477,0)</f>
        <v>0</v>
      </c>
      <c r="BH477" s="218">
        <f>IF(N477="sníž. přenesená",J477,0)</f>
        <v>0</v>
      </c>
      <c r="BI477" s="218">
        <f>IF(N477="nulová",J477,0)</f>
        <v>0</v>
      </c>
      <c r="BJ477" s="18" t="s">
        <v>85</v>
      </c>
      <c r="BK477" s="218">
        <f>ROUND(I477*H477,2)</f>
        <v>0</v>
      </c>
      <c r="BL477" s="18" t="s">
        <v>165</v>
      </c>
      <c r="BM477" s="217" t="s">
        <v>1273</v>
      </c>
    </row>
    <row r="478" s="2" customFormat="1">
      <c r="A478" s="39"/>
      <c r="B478" s="40"/>
      <c r="C478" s="41"/>
      <c r="D478" s="247" t="s">
        <v>167</v>
      </c>
      <c r="E478" s="41"/>
      <c r="F478" s="248" t="s">
        <v>523</v>
      </c>
      <c r="G478" s="41"/>
      <c r="H478" s="41"/>
      <c r="I478" s="221"/>
      <c r="J478" s="41"/>
      <c r="K478" s="41"/>
      <c r="L478" s="45"/>
      <c r="M478" s="222"/>
      <c r="N478" s="223"/>
      <c r="O478" s="85"/>
      <c r="P478" s="85"/>
      <c r="Q478" s="85"/>
      <c r="R478" s="85"/>
      <c r="S478" s="85"/>
      <c r="T478" s="86"/>
      <c r="U478" s="39"/>
      <c r="V478" s="39"/>
      <c r="W478" s="39"/>
      <c r="X478" s="39"/>
      <c r="Y478" s="39"/>
      <c r="Z478" s="39"/>
      <c r="AA478" s="39"/>
      <c r="AB478" s="39"/>
      <c r="AC478" s="39"/>
      <c r="AD478" s="39"/>
      <c r="AE478" s="39"/>
      <c r="AT478" s="18" t="s">
        <v>167</v>
      </c>
      <c r="AU478" s="18" t="s">
        <v>87</v>
      </c>
    </row>
    <row r="479" s="13" customFormat="1">
      <c r="A479" s="13"/>
      <c r="B479" s="224"/>
      <c r="C479" s="225"/>
      <c r="D479" s="219" t="s">
        <v>135</v>
      </c>
      <c r="E479" s="226" t="s">
        <v>21</v>
      </c>
      <c r="F479" s="227" t="s">
        <v>1274</v>
      </c>
      <c r="G479" s="225"/>
      <c r="H479" s="228">
        <v>1</v>
      </c>
      <c r="I479" s="229"/>
      <c r="J479" s="225"/>
      <c r="K479" s="225"/>
      <c r="L479" s="230"/>
      <c r="M479" s="231"/>
      <c r="N479" s="232"/>
      <c r="O479" s="232"/>
      <c r="P479" s="232"/>
      <c r="Q479" s="232"/>
      <c r="R479" s="232"/>
      <c r="S479" s="232"/>
      <c r="T479" s="23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34" t="s">
        <v>135</v>
      </c>
      <c r="AU479" s="234" t="s">
        <v>87</v>
      </c>
      <c r="AV479" s="13" t="s">
        <v>87</v>
      </c>
      <c r="AW479" s="13" t="s">
        <v>38</v>
      </c>
      <c r="AX479" s="13" t="s">
        <v>77</v>
      </c>
      <c r="AY479" s="234" t="s">
        <v>125</v>
      </c>
    </row>
    <row r="480" s="13" customFormat="1">
      <c r="A480" s="13"/>
      <c r="B480" s="224"/>
      <c r="C480" s="225"/>
      <c r="D480" s="219" t="s">
        <v>135</v>
      </c>
      <c r="E480" s="226" t="s">
        <v>21</v>
      </c>
      <c r="F480" s="227" t="s">
        <v>1275</v>
      </c>
      <c r="G480" s="225"/>
      <c r="H480" s="228">
        <v>1</v>
      </c>
      <c r="I480" s="229"/>
      <c r="J480" s="225"/>
      <c r="K480" s="225"/>
      <c r="L480" s="230"/>
      <c r="M480" s="231"/>
      <c r="N480" s="232"/>
      <c r="O480" s="232"/>
      <c r="P480" s="232"/>
      <c r="Q480" s="232"/>
      <c r="R480" s="232"/>
      <c r="S480" s="232"/>
      <c r="T480" s="23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34" t="s">
        <v>135</v>
      </c>
      <c r="AU480" s="234" t="s">
        <v>87</v>
      </c>
      <c r="AV480" s="13" t="s">
        <v>87</v>
      </c>
      <c r="AW480" s="13" t="s">
        <v>38</v>
      </c>
      <c r="AX480" s="13" t="s">
        <v>77</v>
      </c>
      <c r="AY480" s="234" t="s">
        <v>125</v>
      </c>
    </row>
    <row r="481" s="13" customFormat="1">
      <c r="A481" s="13"/>
      <c r="B481" s="224"/>
      <c r="C481" s="225"/>
      <c r="D481" s="219" t="s">
        <v>135</v>
      </c>
      <c r="E481" s="226" t="s">
        <v>21</v>
      </c>
      <c r="F481" s="227" t="s">
        <v>1275</v>
      </c>
      <c r="G481" s="225"/>
      <c r="H481" s="228">
        <v>1</v>
      </c>
      <c r="I481" s="229"/>
      <c r="J481" s="225"/>
      <c r="K481" s="225"/>
      <c r="L481" s="230"/>
      <c r="M481" s="231"/>
      <c r="N481" s="232"/>
      <c r="O481" s="232"/>
      <c r="P481" s="232"/>
      <c r="Q481" s="232"/>
      <c r="R481" s="232"/>
      <c r="S481" s="232"/>
      <c r="T481" s="23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34" t="s">
        <v>135</v>
      </c>
      <c r="AU481" s="234" t="s">
        <v>87</v>
      </c>
      <c r="AV481" s="13" t="s">
        <v>87</v>
      </c>
      <c r="AW481" s="13" t="s">
        <v>38</v>
      </c>
      <c r="AX481" s="13" t="s">
        <v>77</v>
      </c>
      <c r="AY481" s="234" t="s">
        <v>125</v>
      </c>
    </row>
    <row r="482" s="13" customFormat="1">
      <c r="A482" s="13"/>
      <c r="B482" s="224"/>
      <c r="C482" s="225"/>
      <c r="D482" s="219" t="s">
        <v>135</v>
      </c>
      <c r="E482" s="226" t="s">
        <v>21</v>
      </c>
      <c r="F482" s="227" t="s">
        <v>1276</v>
      </c>
      <c r="G482" s="225"/>
      <c r="H482" s="228">
        <v>1</v>
      </c>
      <c r="I482" s="229"/>
      <c r="J482" s="225"/>
      <c r="K482" s="225"/>
      <c r="L482" s="230"/>
      <c r="M482" s="231"/>
      <c r="N482" s="232"/>
      <c r="O482" s="232"/>
      <c r="P482" s="232"/>
      <c r="Q482" s="232"/>
      <c r="R482" s="232"/>
      <c r="S482" s="232"/>
      <c r="T482" s="23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34" t="s">
        <v>135</v>
      </c>
      <c r="AU482" s="234" t="s">
        <v>87</v>
      </c>
      <c r="AV482" s="13" t="s">
        <v>87</v>
      </c>
      <c r="AW482" s="13" t="s">
        <v>38</v>
      </c>
      <c r="AX482" s="13" t="s">
        <v>77</v>
      </c>
      <c r="AY482" s="234" t="s">
        <v>125</v>
      </c>
    </row>
    <row r="483" s="13" customFormat="1">
      <c r="A483" s="13"/>
      <c r="B483" s="224"/>
      <c r="C483" s="225"/>
      <c r="D483" s="219" t="s">
        <v>135</v>
      </c>
      <c r="E483" s="226" t="s">
        <v>21</v>
      </c>
      <c r="F483" s="227" t="s">
        <v>1277</v>
      </c>
      <c r="G483" s="225"/>
      <c r="H483" s="228">
        <v>1</v>
      </c>
      <c r="I483" s="229"/>
      <c r="J483" s="225"/>
      <c r="K483" s="225"/>
      <c r="L483" s="230"/>
      <c r="M483" s="231"/>
      <c r="N483" s="232"/>
      <c r="O483" s="232"/>
      <c r="P483" s="232"/>
      <c r="Q483" s="232"/>
      <c r="R483" s="232"/>
      <c r="S483" s="232"/>
      <c r="T483" s="23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34" t="s">
        <v>135</v>
      </c>
      <c r="AU483" s="234" t="s">
        <v>87</v>
      </c>
      <c r="AV483" s="13" t="s">
        <v>87</v>
      </c>
      <c r="AW483" s="13" t="s">
        <v>38</v>
      </c>
      <c r="AX483" s="13" t="s">
        <v>77</v>
      </c>
      <c r="AY483" s="234" t="s">
        <v>125</v>
      </c>
    </row>
    <row r="484" s="13" customFormat="1">
      <c r="A484" s="13"/>
      <c r="B484" s="224"/>
      <c r="C484" s="225"/>
      <c r="D484" s="219" t="s">
        <v>135</v>
      </c>
      <c r="E484" s="226" t="s">
        <v>21</v>
      </c>
      <c r="F484" s="227" t="s">
        <v>1278</v>
      </c>
      <c r="G484" s="225"/>
      <c r="H484" s="228">
        <v>1</v>
      </c>
      <c r="I484" s="229"/>
      <c r="J484" s="225"/>
      <c r="K484" s="225"/>
      <c r="L484" s="230"/>
      <c r="M484" s="231"/>
      <c r="N484" s="232"/>
      <c r="O484" s="232"/>
      <c r="P484" s="232"/>
      <c r="Q484" s="232"/>
      <c r="R484" s="232"/>
      <c r="S484" s="232"/>
      <c r="T484" s="23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34" t="s">
        <v>135</v>
      </c>
      <c r="AU484" s="234" t="s">
        <v>87</v>
      </c>
      <c r="AV484" s="13" t="s">
        <v>87</v>
      </c>
      <c r="AW484" s="13" t="s">
        <v>38</v>
      </c>
      <c r="AX484" s="13" t="s">
        <v>77</v>
      </c>
      <c r="AY484" s="234" t="s">
        <v>125</v>
      </c>
    </row>
    <row r="485" s="15" customFormat="1">
      <c r="A485" s="15"/>
      <c r="B485" s="260"/>
      <c r="C485" s="261"/>
      <c r="D485" s="219" t="s">
        <v>135</v>
      </c>
      <c r="E485" s="262" t="s">
        <v>21</v>
      </c>
      <c r="F485" s="263" t="s">
        <v>197</v>
      </c>
      <c r="G485" s="261"/>
      <c r="H485" s="264">
        <v>6</v>
      </c>
      <c r="I485" s="265"/>
      <c r="J485" s="261"/>
      <c r="K485" s="261"/>
      <c r="L485" s="266"/>
      <c r="M485" s="267"/>
      <c r="N485" s="268"/>
      <c r="O485" s="268"/>
      <c r="P485" s="268"/>
      <c r="Q485" s="268"/>
      <c r="R485" s="268"/>
      <c r="S485" s="268"/>
      <c r="T485" s="269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T485" s="270" t="s">
        <v>135</v>
      </c>
      <c r="AU485" s="270" t="s">
        <v>87</v>
      </c>
      <c r="AV485" s="15" t="s">
        <v>165</v>
      </c>
      <c r="AW485" s="15" t="s">
        <v>38</v>
      </c>
      <c r="AX485" s="15" t="s">
        <v>85</v>
      </c>
      <c r="AY485" s="270" t="s">
        <v>125</v>
      </c>
    </row>
    <row r="486" s="2" customFormat="1" ht="24.15" customHeight="1">
      <c r="A486" s="39"/>
      <c r="B486" s="40"/>
      <c r="C486" s="238" t="s">
        <v>584</v>
      </c>
      <c r="D486" s="238" t="s">
        <v>160</v>
      </c>
      <c r="E486" s="239" t="s">
        <v>533</v>
      </c>
      <c r="F486" s="240" t="s">
        <v>534</v>
      </c>
      <c r="G486" s="241" t="s">
        <v>130</v>
      </c>
      <c r="H486" s="242">
        <v>6</v>
      </c>
      <c r="I486" s="243"/>
      <c r="J486" s="244">
        <f>ROUND(I486*H486,2)</f>
        <v>0</v>
      </c>
      <c r="K486" s="240" t="s">
        <v>164</v>
      </c>
      <c r="L486" s="45"/>
      <c r="M486" s="245" t="s">
        <v>21</v>
      </c>
      <c r="N486" s="246" t="s">
        <v>48</v>
      </c>
      <c r="O486" s="85"/>
      <c r="P486" s="215">
        <f>O486*H486</f>
        <v>0</v>
      </c>
      <c r="Q486" s="215">
        <v>0.0062199999999999998</v>
      </c>
      <c r="R486" s="215">
        <f>Q486*H486</f>
        <v>0.037319999999999999</v>
      </c>
      <c r="S486" s="215">
        <v>0</v>
      </c>
      <c r="T486" s="216">
        <f>S486*H486</f>
        <v>0</v>
      </c>
      <c r="U486" s="39"/>
      <c r="V486" s="39"/>
      <c r="W486" s="39"/>
      <c r="X486" s="39"/>
      <c r="Y486" s="39"/>
      <c r="Z486" s="39"/>
      <c r="AA486" s="39"/>
      <c r="AB486" s="39"/>
      <c r="AC486" s="39"/>
      <c r="AD486" s="39"/>
      <c r="AE486" s="39"/>
      <c r="AR486" s="217" t="s">
        <v>165</v>
      </c>
      <c r="AT486" s="217" t="s">
        <v>160</v>
      </c>
      <c r="AU486" s="217" t="s">
        <v>87</v>
      </c>
      <c r="AY486" s="18" t="s">
        <v>125</v>
      </c>
      <c r="BE486" s="218">
        <f>IF(N486="základní",J486,0)</f>
        <v>0</v>
      </c>
      <c r="BF486" s="218">
        <f>IF(N486="snížená",J486,0)</f>
        <v>0</v>
      </c>
      <c r="BG486" s="218">
        <f>IF(N486="zákl. přenesená",J486,0)</f>
        <v>0</v>
      </c>
      <c r="BH486" s="218">
        <f>IF(N486="sníž. přenesená",J486,0)</f>
        <v>0</v>
      </c>
      <c r="BI486" s="218">
        <f>IF(N486="nulová",J486,0)</f>
        <v>0</v>
      </c>
      <c r="BJ486" s="18" t="s">
        <v>85</v>
      </c>
      <c r="BK486" s="218">
        <f>ROUND(I486*H486,2)</f>
        <v>0</v>
      </c>
      <c r="BL486" s="18" t="s">
        <v>165</v>
      </c>
      <c r="BM486" s="217" t="s">
        <v>1279</v>
      </c>
    </row>
    <row r="487" s="2" customFormat="1">
      <c r="A487" s="39"/>
      <c r="B487" s="40"/>
      <c r="C487" s="41"/>
      <c r="D487" s="247" t="s">
        <v>167</v>
      </c>
      <c r="E487" s="41"/>
      <c r="F487" s="248" t="s">
        <v>536</v>
      </c>
      <c r="G487" s="41"/>
      <c r="H487" s="41"/>
      <c r="I487" s="221"/>
      <c r="J487" s="41"/>
      <c r="K487" s="41"/>
      <c r="L487" s="45"/>
      <c r="M487" s="222"/>
      <c r="N487" s="223"/>
      <c r="O487" s="85"/>
      <c r="P487" s="85"/>
      <c r="Q487" s="85"/>
      <c r="R487" s="85"/>
      <c r="S487" s="85"/>
      <c r="T487" s="86"/>
      <c r="U487" s="39"/>
      <c r="V487" s="39"/>
      <c r="W487" s="39"/>
      <c r="X487" s="39"/>
      <c r="Y487" s="39"/>
      <c r="Z487" s="39"/>
      <c r="AA487" s="39"/>
      <c r="AB487" s="39"/>
      <c r="AC487" s="39"/>
      <c r="AD487" s="39"/>
      <c r="AE487" s="39"/>
      <c r="AT487" s="18" t="s">
        <v>167</v>
      </c>
      <c r="AU487" s="18" t="s">
        <v>87</v>
      </c>
    </row>
    <row r="488" s="13" customFormat="1">
      <c r="A488" s="13"/>
      <c r="B488" s="224"/>
      <c r="C488" s="225"/>
      <c r="D488" s="219" t="s">
        <v>135</v>
      </c>
      <c r="E488" s="226" t="s">
        <v>21</v>
      </c>
      <c r="F488" s="227" t="s">
        <v>1274</v>
      </c>
      <c r="G488" s="225"/>
      <c r="H488" s="228">
        <v>1</v>
      </c>
      <c r="I488" s="229"/>
      <c r="J488" s="225"/>
      <c r="K488" s="225"/>
      <c r="L488" s="230"/>
      <c r="M488" s="231"/>
      <c r="N488" s="232"/>
      <c r="O488" s="232"/>
      <c r="P488" s="232"/>
      <c r="Q488" s="232"/>
      <c r="R488" s="232"/>
      <c r="S488" s="232"/>
      <c r="T488" s="23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34" t="s">
        <v>135</v>
      </c>
      <c r="AU488" s="234" t="s">
        <v>87</v>
      </c>
      <c r="AV488" s="13" t="s">
        <v>87</v>
      </c>
      <c r="AW488" s="13" t="s">
        <v>38</v>
      </c>
      <c r="AX488" s="13" t="s">
        <v>77</v>
      </c>
      <c r="AY488" s="234" t="s">
        <v>125</v>
      </c>
    </row>
    <row r="489" s="13" customFormat="1">
      <c r="A489" s="13"/>
      <c r="B489" s="224"/>
      <c r="C489" s="225"/>
      <c r="D489" s="219" t="s">
        <v>135</v>
      </c>
      <c r="E489" s="226" t="s">
        <v>21</v>
      </c>
      <c r="F489" s="227" t="s">
        <v>1275</v>
      </c>
      <c r="G489" s="225"/>
      <c r="H489" s="228">
        <v>1</v>
      </c>
      <c r="I489" s="229"/>
      <c r="J489" s="225"/>
      <c r="K489" s="225"/>
      <c r="L489" s="230"/>
      <c r="M489" s="231"/>
      <c r="N489" s="232"/>
      <c r="O489" s="232"/>
      <c r="P489" s="232"/>
      <c r="Q489" s="232"/>
      <c r="R489" s="232"/>
      <c r="S489" s="232"/>
      <c r="T489" s="23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34" t="s">
        <v>135</v>
      </c>
      <c r="AU489" s="234" t="s">
        <v>87</v>
      </c>
      <c r="AV489" s="13" t="s">
        <v>87</v>
      </c>
      <c r="AW489" s="13" t="s">
        <v>38</v>
      </c>
      <c r="AX489" s="13" t="s">
        <v>77</v>
      </c>
      <c r="AY489" s="234" t="s">
        <v>125</v>
      </c>
    </row>
    <row r="490" s="13" customFormat="1">
      <c r="A490" s="13"/>
      <c r="B490" s="224"/>
      <c r="C490" s="225"/>
      <c r="D490" s="219" t="s">
        <v>135</v>
      </c>
      <c r="E490" s="226" t="s">
        <v>21</v>
      </c>
      <c r="F490" s="227" t="s">
        <v>1275</v>
      </c>
      <c r="G490" s="225"/>
      <c r="H490" s="228">
        <v>1</v>
      </c>
      <c r="I490" s="229"/>
      <c r="J490" s="225"/>
      <c r="K490" s="225"/>
      <c r="L490" s="230"/>
      <c r="M490" s="231"/>
      <c r="N490" s="232"/>
      <c r="O490" s="232"/>
      <c r="P490" s="232"/>
      <c r="Q490" s="232"/>
      <c r="R490" s="232"/>
      <c r="S490" s="232"/>
      <c r="T490" s="23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34" t="s">
        <v>135</v>
      </c>
      <c r="AU490" s="234" t="s">
        <v>87</v>
      </c>
      <c r="AV490" s="13" t="s">
        <v>87</v>
      </c>
      <c r="AW490" s="13" t="s">
        <v>38</v>
      </c>
      <c r="AX490" s="13" t="s">
        <v>77</v>
      </c>
      <c r="AY490" s="234" t="s">
        <v>125</v>
      </c>
    </row>
    <row r="491" s="13" customFormat="1">
      <c r="A491" s="13"/>
      <c r="B491" s="224"/>
      <c r="C491" s="225"/>
      <c r="D491" s="219" t="s">
        <v>135</v>
      </c>
      <c r="E491" s="226" t="s">
        <v>21</v>
      </c>
      <c r="F491" s="227" t="s">
        <v>1276</v>
      </c>
      <c r="G491" s="225"/>
      <c r="H491" s="228">
        <v>1</v>
      </c>
      <c r="I491" s="229"/>
      <c r="J491" s="225"/>
      <c r="K491" s="225"/>
      <c r="L491" s="230"/>
      <c r="M491" s="231"/>
      <c r="N491" s="232"/>
      <c r="O491" s="232"/>
      <c r="P491" s="232"/>
      <c r="Q491" s="232"/>
      <c r="R491" s="232"/>
      <c r="S491" s="232"/>
      <c r="T491" s="23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34" t="s">
        <v>135</v>
      </c>
      <c r="AU491" s="234" t="s">
        <v>87</v>
      </c>
      <c r="AV491" s="13" t="s">
        <v>87</v>
      </c>
      <c r="AW491" s="13" t="s">
        <v>38</v>
      </c>
      <c r="AX491" s="13" t="s">
        <v>77</v>
      </c>
      <c r="AY491" s="234" t="s">
        <v>125</v>
      </c>
    </row>
    <row r="492" s="13" customFormat="1">
      <c r="A492" s="13"/>
      <c r="B492" s="224"/>
      <c r="C492" s="225"/>
      <c r="D492" s="219" t="s">
        <v>135</v>
      </c>
      <c r="E492" s="226" t="s">
        <v>21</v>
      </c>
      <c r="F492" s="227" t="s">
        <v>1277</v>
      </c>
      <c r="G492" s="225"/>
      <c r="H492" s="228">
        <v>1</v>
      </c>
      <c r="I492" s="229"/>
      <c r="J492" s="225"/>
      <c r="K492" s="225"/>
      <c r="L492" s="230"/>
      <c r="M492" s="231"/>
      <c r="N492" s="232"/>
      <c r="O492" s="232"/>
      <c r="P492" s="232"/>
      <c r="Q492" s="232"/>
      <c r="R492" s="232"/>
      <c r="S492" s="232"/>
      <c r="T492" s="23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34" t="s">
        <v>135</v>
      </c>
      <c r="AU492" s="234" t="s">
        <v>87</v>
      </c>
      <c r="AV492" s="13" t="s">
        <v>87</v>
      </c>
      <c r="AW492" s="13" t="s">
        <v>38</v>
      </c>
      <c r="AX492" s="13" t="s">
        <v>77</v>
      </c>
      <c r="AY492" s="234" t="s">
        <v>125</v>
      </c>
    </row>
    <row r="493" s="13" customFormat="1">
      <c r="A493" s="13"/>
      <c r="B493" s="224"/>
      <c r="C493" s="225"/>
      <c r="D493" s="219" t="s">
        <v>135</v>
      </c>
      <c r="E493" s="226" t="s">
        <v>21</v>
      </c>
      <c r="F493" s="227" t="s">
        <v>1278</v>
      </c>
      <c r="G493" s="225"/>
      <c r="H493" s="228">
        <v>1</v>
      </c>
      <c r="I493" s="229"/>
      <c r="J493" s="225"/>
      <c r="K493" s="225"/>
      <c r="L493" s="230"/>
      <c r="M493" s="231"/>
      <c r="N493" s="232"/>
      <c r="O493" s="232"/>
      <c r="P493" s="232"/>
      <c r="Q493" s="232"/>
      <c r="R493" s="232"/>
      <c r="S493" s="232"/>
      <c r="T493" s="23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34" t="s">
        <v>135</v>
      </c>
      <c r="AU493" s="234" t="s">
        <v>87</v>
      </c>
      <c r="AV493" s="13" t="s">
        <v>87</v>
      </c>
      <c r="AW493" s="13" t="s">
        <v>38</v>
      </c>
      <c r="AX493" s="13" t="s">
        <v>77</v>
      </c>
      <c r="AY493" s="234" t="s">
        <v>125</v>
      </c>
    </row>
    <row r="494" s="15" customFormat="1">
      <c r="A494" s="15"/>
      <c r="B494" s="260"/>
      <c r="C494" s="261"/>
      <c r="D494" s="219" t="s">
        <v>135</v>
      </c>
      <c r="E494" s="262" t="s">
        <v>21</v>
      </c>
      <c r="F494" s="263" t="s">
        <v>197</v>
      </c>
      <c r="G494" s="261"/>
      <c r="H494" s="264">
        <v>6</v>
      </c>
      <c r="I494" s="265"/>
      <c r="J494" s="261"/>
      <c r="K494" s="261"/>
      <c r="L494" s="266"/>
      <c r="M494" s="267"/>
      <c r="N494" s="268"/>
      <c r="O494" s="268"/>
      <c r="P494" s="268"/>
      <c r="Q494" s="268"/>
      <c r="R494" s="268"/>
      <c r="S494" s="268"/>
      <c r="T494" s="269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T494" s="270" t="s">
        <v>135</v>
      </c>
      <c r="AU494" s="270" t="s">
        <v>87</v>
      </c>
      <c r="AV494" s="15" t="s">
        <v>165</v>
      </c>
      <c r="AW494" s="15" t="s">
        <v>38</v>
      </c>
      <c r="AX494" s="15" t="s">
        <v>85</v>
      </c>
      <c r="AY494" s="270" t="s">
        <v>125</v>
      </c>
    </row>
    <row r="495" s="2" customFormat="1" ht="24.15" customHeight="1">
      <c r="A495" s="39"/>
      <c r="B495" s="40"/>
      <c r="C495" s="238" t="s">
        <v>589</v>
      </c>
      <c r="D495" s="238" t="s">
        <v>160</v>
      </c>
      <c r="E495" s="239" t="s">
        <v>527</v>
      </c>
      <c r="F495" s="240" t="s">
        <v>528</v>
      </c>
      <c r="G495" s="241" t="s">
        <v>130</v>
      </c>
      <c r="H495" s="242">
        <v>6</v>
      </c>
      <c r="I495" s="243"/>
      <c r="J495" s="244">
        <f>ROUND(I495*H495,2)</f>
        <v>0</v>
      </c>
      <c r="K495" s="240" t="s">
        <v>164</v>
      </c>
      <c r="L495" s="45"/>
      <c r="M495" s="245" t="s">
        <v>21</v>
      </c>
      <c r="N495" s="246" t="s">
        <v>48</v>
      </c>
      <c r="O495" s="85"/>
      <c r="P495" s="215">
        <f>O495*H495</f>
        <v>0</v>
      </c>
      <c r="Q495" s="215">
        <v>0</v>
      </c>
      <c r="R495" s="215">
        <f>Q495*H495</f>
        <v>0</v>
      </c>
      <c r="S495" s="215">
        <v>0</v>
      </c>
      <c r="T495" s="216">
        <f>S495*H495</f>
        <v>0</v>
      </c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  <c r="AR495" s="217" t="s">
        <v>165</v>
      </c>
      <c r="AT495" s="217" t="s">
        <v>160</v>
      </c>
      <c r="AU495" s="217" t="s">
        <v>87</v>
      </c>
      <c r="AY495" s="18" t="s">
        <v>125</v>
      </c>
      <c r="BE495" s="218">
        <f>IF(N495="základní",J495,0)</f>
        <v>0</v>
      </c>
      <c r="BF495" s="218">
        <f>IF(N495="snížená",J495,0)</f>
        <v>0</v>
      </c>
      <c r="BG495" s="218">
        <f>IF(N495="zákl. přenesená",J495,0)</f>
        <v>0</v>
      </c>
      <c r="BH495" s="218">
        <f>IF(N495="sníž. přenesená",J495,0)</f>
        <v>0</v>
      </c>
      <c r="BI495" s="218">
        <f>IF(N495="nulová",J495,0)</f>
        <v>0</v>
      </c>
      <c r="BJ495" s="18" t="s">
        <v>85</v>
      </c>
      <c r="BK495" s="218">
        <f>ROUND(I495*H495,2)</f>
        <v>0</v>
      </c>
      <c r="BL495" s="18" t="s">
        <v>165</v>
      </c>
      <c r="BM495" s="217" t="s">
        <v>1280</v>
      </c>
    </row>
    <row r="496" s="2" customFormat="1">
      <c r="A496" s="39"/>
      <c r="B496" s="40"/>
      <c r="C496" s="41"/>
      <c r="D496" s="247" t="s">
        <v>167</v>
      </c>
      <c r="E496" s="41"/>
      <c r="F496" s="248" t="s">
        <v>530</v>
      </c>
      <c r="G496" s="41"/>
      <c r="H496" s="41"/>
      <c r="I496" s="221"/>
      <c r="J496" s="41"/>
      <c r="K496" s="41"/>
      <c r="L496" s="45"/>
      <c r="M496" s="222"/>
      <c r="N496" s="223"/>
      <c r="O496" s="85"/>
      <c r="P496" s="85"/>
      <c r="Q496" s="85"/>
      <c r="R496" s="85"/>
      <c r="S496" s="85"/>
      <c r="T496" s="86"/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T496" s="18" t="s">
        <v>167</v>
      </c>
      <c r="AU496" s="18" t="s">
        <v>87</v>
      </c>
    </row>
    <row r="497" s="13" customFormat="1">
      <c r="A497" s="13"/>
      <c r="B497" s="224"/>
      <c r="C497" s="225"/>
      <c r="D497" s="219" t="s">
        <v>135</v>
      </c>
      <c r="E497" s="226" t="s">
        <v>21</v>
      </c>
      <c r="F497" s="227" t="s">
        <v>1274</v>
      </c>
      <c r="G497" s="225"/>
      <c r="H497" s="228">
        <v>1</v>
      </c>
      <c r="I497" s="229"/>
      <c r="J497" s="225"/>
      <c r="K497" s="225"/>
      <c r="L497" s="230"/>
      <c r="M497" s="231"/>
      <c r="N497" s="232"/>
      <c r="O497" s="232"/>
      <c r="P497" s="232"/>
      <c r="Q497" s="232"/>
      <c r="R497" s="232"/>
      <c r="S497" s="232"/>
      <c r="T497" s="23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34" t="s">
        <v>135</v>
      </c>
      <c r="AU497" s="234" t="s">
        <v>87</v>
      </c>
      <c r="AV497" s="13" t="s">
        <v>87</v>
      </c>
      <c r="AW497" s="13" t="s">
        <v>38</v>
      </c>
      <c r="AX497" s="13" t="s">
        <v>77</v>
      </c>
      <c r="AY497" s="234" t="s">
        <v>125</v>
      </c>
    </row>
    <row r="498" s="13" customFormat="1">
      <c r="A498" s="13"/>
      <c r="B498" s="224"/>
      <c r="C498" s="225"/>
      <c r="D498" s="219" t="s">
        <v>135</v>
      </c>
      <c r="E498" s="226" t="s">
        <v>21</v>
      </c>
      <c r="F498" s="227" t="s">
        <v>1275</v>
      </c>
      <c r="G498" s="225"/>
      <c r="H498" s="228">
        <v>1</v>
      </c>
      <c r="I498" s="229"/>
      <c r="J498" s="225"/>
      <c r="K498" s="225"/>
      <c r="L498" s="230"/>
      <c r="M498" s="231"/>
      <c r="N498" s="232"/>
      <c r="O498" s="232"/>
      <c r="P498" s="232"/>
      <c r="Q498" s="232"/>
      <c r="R498" s="232"/>
      <c r="S498" s="232"/>
      <c r="T498" s="23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34" t="s">
        <v>135</v>
      </c>
      <c r="AU498" s="234" t="s">
        <v>87</v>
      </c>
      <c r="AV498" s="13" t="s">
        <v>87</v>
      </c>
      <c r="AW498" s="13" t="s">
        <v>38</v>
      </c>
      <c r="AX498" s="13" t="s">
        <v>77</v>
      </c>
      <c r="AY498" s="234" t="s">
        <v>125</v>
      </c>
    </row>
    <row r="499" s="13" customFormat="1">
      <c r="A499" s="13"/>
      <c r="B499" s="224"/>
      <c r="C499" s="225"/>
      <c r="D499" s="219" t="s">
        <v>135</v>
      </c>
      <c r="E499" s="226" t="s">
        <v>21</v>
      </c>
      <c r="F499" s="227" t="s">
        <v>1275</v>
      </c>
      <c r="G499" s="225"/>
      <c r="H499" s="228">
        <v>1</v>
      </c>
      <c r="I499" s="229"/>
      <c r="J499" s="225"/>
      <c r="K499" s="225"/>
      <c r="L499" s="230"/>
      <c r="M499" s="231"/>
      <c r="N499" s="232"/>
      <c r="O499" s="232"/>
      <c r="P499" s="232"/>
      <c r="Q499" s="232"/>
      <c r="R499" s="232"/>
      <c r="S499" s="232"/>
      <c r="T499" s="23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34" t="s">
        <v>135</v>
      </c>
      <c r="AU499" s="234" t="s">
        <v>87</v>
      </c>
      <c r="AV499" s="13" t="s">
        <v>87</v>
      </c>
      <c r="AW499" s="13" t="s">
        <v>38</v>
      </c>
      <c r="AX499" s="13" t="s">
        <v>77</v>
      </c>
      <c r="AY499" s="234" t="s">
        <v>125</v>
      </c>
    </row>
    <row r="500" s="13" customFormat="1">
      <c r="A500" s="13"/>
      <c r="B500" s="224"/>
      <c r="C500" s="225"/>
      <c r="D500" s="219" t="s">
        <v>135</v>
      </c>
      <c r="E500" s="226" t="s">
        <v>21</v>
      </c>
      <c r="F500" s="227" t="s">
        <v>1276</v>
      </c>
      <c r="G500" s="225"/>
      <c r="H500" s="228">
        <v>1</v>
      </c>
      <c r="I500" s="229"/>
      <c r="J500" s="225"/>
      <c r="K500" s="225"/>
      <c r="L500" s="230"/>
      <c r="M500" s="231"/>
      <c r="N500" s="232"/>
      <c r="O500" s="232"/>
      <c r="P500" s="232"/>
      <c r="Q500" s="232"/>
      <c r="R500" s="232"/>
      <c r="S500" s="232"/>
      <c r="T500" s="23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34" t="s">
        <v>135</v>
      </c>
      <c r="AU500" s="234" t="s">
        <v>87</v>
      </c>
      <c r="AV500" s="13" t="s">
        <v>87</v>
      </c>
      <c r="AW500" s="13" t="s">
        <v>38</v>
      </c>
      <c r="AX500" s="13" t="s">
        <v>77</v>
      </c>
      <c r="AY500" s="234" t="s">
        <v>125</v>
      </c>
    </row>
    <row r="501" s="13" customFormat="1">
      <c r="A501" s="13"/>
      <c r="B501" s="224"/>
      <c r="C501" s="225"/>
      <c r="D501" s="219" t="s">
        <v>135</v>
      </c>
      <c r="E501" s="226" t="s">
        <v>21</v>
      </c>
      <c r="F501" s="227" t="s">
        <v>1277</v>
      </c>
      <c r="G501" s="225"/>
      <c r="H501" s="228">
        <v>1</v>
      </c>
      <c r="I501" s="229"/>
      <c r="J501" s="225"/>
      <c r="K501" s="225"/>
      <c r="L501" s="230"/>
      <c r="M501" s="231"/>
      <c r="N501" s="232"/>
      <c r="O501" s="232"/>
      <c r="P501" s="232"/>
      <c r="Q501" s="232"/>
      <c r="R501" s="232"/>
      <c r="S501" s="232"/>
      <c r="T501" s="23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34" t="s">
        <v>135</v>
      </c>
      <c r="AU501" s="234" t="s">
        <v>87</v>
      </c>
      <c r="AV501" s="13" t="s">
        <v>87</v>
      </c>
      <c r="AW501" s="13" t="s">
        <v>38</v>
      </c>
      <c r="AX501" s="13" t="s">
        <v>77</v>
      </c>
      <c r="AY501" s="234" t="s">
        <v>125</v>
      </c>
    </row>
    <row r="502" s="13" customFormat="1">
      <c r="A502" s="13"/>
      <c r="B502" s="224"/>
      <c r="C502" s="225"/>
      <c r="D502" s="219" t="s">
        <v>135</v>
      </c>
      <c r="E502" s="226" t="s">
        <v>21</v>
      </c>
      <c r="F502" s="227" t="s">
        <v>1278</v>
      </c>
      <c r="G502" s="225"/>
      <c r="H502" s="228">
        <v>1</v>
      </c>
      <c r="I502" s="229"/>
      <c r="J502" s="225"/>
      <c r="K502" s="225"/>
      <c r="L502" s="230"/>
      <c r="M502" s="231"/>
      <c r="N502" s="232"/>
      <c r="O502" s="232"/>
      <c r="P502" s="232"/>
      <c r="Q502" s="232"/>
      <c r="R502" s="232"/>
      <c r="S502" s="232"/>
      <c r="T502" s="23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34" t="s">
        <v>135</v>
      </c>
      <c r="AU502" s="234" t="s">
        <v>87</v>
      </c>
      <c r="AV502" s="13" t="s">
        <v>87</v>
      </c>
      <c r="AW502" s="13" t="s">
        <v>38</v>
      </c>
      <c r="AX502" s="13" t="s">
        <v>77</v>
      </c>
      <c r="AY502" s="234" t="s">
        <v>125</v>
      </c>
    </row>
    <row r="503" s="15" customFormat="1">
      <c r="A503" s="15"/>
      <c r="B503" s="260"/>
      <c r="C503" s="261"/>
      <c r="D503" s="219" t="s">
        <v>135</v>
      </c>
      <c r="E503" s="262" t="s">
        <v>21</v>
      </c>
      <c r="F503" s="263" t="s">
        <v>197</v>
      </c>
      <c r="G503" s="261"/>
      <c r="H503" s="264">
        <v>6</v>
      </c>
      <c r="I503" s="265"/>
      <c r="J503" s="261"/>
      <c r="K503" s="261"/>
      <c r="L503" s="266"/>
      <c r="M503" s="267"/>
      <c r="N503" s="268"/>
      <c r="O503" s="268"/>
      <c r="P503" s="268"/>
      <c r="Q503" s="268"/>
      <c r="R503" s="268"/>
      <c r="S503" s="268"/>
      <c r="T503" s="269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T503" s="270" t="s">
        <v>135</v>
      </c>
      <c r="AU503" s="270" t="s">
        <v>87</v>
      </c>
      <c r="AV503" s="15" t="s">
        <v>165</v>
      </c>
      <c r="AW503" s="15" t="s">
        <v>38</v>
      </c>
      <c r="AX503" s="15" t="s">
        <v>85</v>
      </c>
      <c r="AY503" s="270" t="s">
        <v>125</v>
      </c>
    </row>
    <row r="504" s="2" customFormat="1" ht="16.5" customHeight="1">
      <c r="A504" s="39"/>
      <c r="B504" s="40"/>
      <c r="C504" s="238" t="s">
        <v>595</v>
      </c>
      <c r="D504" s="238" t="s">
        <v>160</v>
      </c>
      <c r="E504" s="239" t="s">
        <v>539</v>
      </c>
      <c r="F504" s="240" t="s">
        <v>540</v>
      </c>
      <c r="G504" s="241" t="s">
        <v>429</v>
      </c>
      <c r="H504" s="242">
        <v>35.200000000000003</v>
      </c>
      <c r="I504" s="243"/>
      <c r="J504" s="244">
        <f>ROUND(I504*H504,2)</f>
        <v>0</v>
      </c>
      <c r="K504" s="240" t="s">
        <v>164</v>
      </c>
      <c r="L504" s="45"/>
      <c r="M504" s="245" t="s">
        <v>21</v>
      </c>
      <c r="N504" s="246" t="s">
        <v>48</v>
      </c>
      <c r="O504" s="85"/>
      <c r="P504" s="215">
        <f>O504*H504</f>
        <v>0</v>
      </c>
      <c r="Q504" s="215">
        <v>0.00012999999999999999</v>
      </c>
      <c r="R504" s="215">
        <f>Q504*H504</f>
        <v>0.0045760000000000002</v>
      </c>
      <c r="S504" s="215">
        <v>0</v>
      </c>
      <c r="T504" s="216">
        <f>S504*H504</f>
        <v>0</v>
      </c>
      <c r="U504" s="39"/>
      <c r="V504" s="39"/>
      <c r="W504" s="39"/>
      <c r="X504" s="39"/>
      <c r="Y504" s="39"/>
      <c r="Z504" s="39"/>
      <c r="AA504" s="39"/>
      <c r="AB504" s="39"/>
      <c r="AC504" s="39"/>
      <c r="AD504" s="39"/>
      <c r="AE504" s="39"/>
      <c r="AR504" s="217" t="s">
        <v>165</v>
      </c>
      <c r="AT504" s="217" t="s">
        <v>160</v>
      </c>
      <c r="AU504" s="217" t="s">
        <v>87</v>
      </c>
      <c r="AY504" s="18" t="s">
        <v>125</v>
      </c>
      <c r="BE504" s="218">
        <f>IF(N504="základní",J504,0)</f>
        <v>0</v>
      </c>
      <c r="BF504" s="218">
        <f>IF(N504="snížená",J504,0)</f>
        <v>0</v>
      </c>
      <c r="BG504" s="218">
        <f>IF(N504="zákl. přenesená",J504,0)</f>
        <v>0</v>
      </c>
      <c r="BH504" s="218">
        <f>IF(N504="sníž. přenesená",J504,0)</f>
        <v>0</v>
      </c>
      <c r="BI504" s="218">
        <f>IF(N504="nulová",J504,0)</f>
        <v>0</v>
      </c>
      <c r="BJ504" s="18" t="s">
        <v>85</v>
      </c>
      <c r="BK504" s="218">
        <f>ROUND(I504*H504,2)</f>
        <v>0</v>
      </c>
      <c r="BL504" s="18" t="s">
        <v>165</v>
      </c>
      <c r="BM504" s="217" t="s">
        <v>1281</v>
      </c>
    </row>
    <row r="505" s="2" customFormat="1">
      <c r="A505" s="39"/>
      <c r="B505" s="40"/>
      <c r="C505" s="41"/>
      <c r="D505" s="247" t="s">
        <v>167</v>
      </c>
      <c r="E505" s="41"/>
      <c r="F505" s="248" t="s">
        <v>542</v>
      </c>
      <c r="G505" s="41"/>
      <c r="H505" s="41"/>
      <c r="I505" s="221"/>
      <c r="J505" s="41"/>
      <c r="K505" s="41"/>
      <c r="L505" s="45"/>
      <c r="M505" s="222"/>
      <c r="N505" s="223"/>
      <c r="O505" s="85"/>
      <c r="P505" s="85"/>
      <c r="Q505" s="85"/>
      <c r="R505" s="85"/>
      <c r="S505" s="85"/>
      <c r="T505" s="86"/>
      <c r="U505" s="39"/>
      <c r="V505" s="39"/>
      <c r="W505" s="39"/>
      <c r="X505" s="39"/>
      <c r="Y505" s="39"/>
      <c r="Z505" s="39"/>
      <c r="AA505" s="39"/>
      <c r="AB505" s="39"/>
      <c r="AC505" s="39"/>
      <c r="AD505" s="39"/>
      <c r="AE505" s="39"/>
      <c r="AT505" s="18" t="s">
        <v>167</v>
      </c>
      <c r="AU505" s="18" t="s">
        <v>87</v>
      </c>
    </row>
    <row r="506" s="13" customFormat="1">
      <c r="A506" s="13"/>
      <c r="B506" s="224"/>
      <c r="C506" s="225"/>
      <c r="D506" s="219" t="s">
        <v>135</v>
      </c>
      <c r="E506" s="226" t="s">
        <v>21</v>
      </c>
      <c r="F506" s="227" t="s">
        <v>1155</v>
      </c>
      <c r="G506" s="225"/>
      <c r="H506" s="228">
        <v>13</v>
      </c>
      <c r="I506" s="229"/>
      <c r="J506" s="225"/>
      <c r="K506" s="225"/>
      <c r="L506" s="230"/>
      <c r="M506" s="231"/>
      <c r="N506" s="232"/>
      <c r="O506" s="232"/>
      <c r="P506" s="232"/>
      <c r="Q506" s="232"/>
      <c r="R506" s="232"/>
      <c r="S506" s="232"/>
      <c r="T506" s="23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34" t="s">
        <v>135</v>
      </c>
      <c r="AU506" s="234" t="s">
        <v>87</v>
      </c>
      <c r="AV506" s="13" t="s">
        <v>87</v>
      </c>
      <c r="AW506" s="13" t="s">
        <v>38</v>
      </c>
      <c r="AX506" s="13" t="s">
        <v>77</v>
      </c>
      <c r="AY506" s="234" t="s">
        <v>125</v>
      </c>
    </row>
    <row r="507" s="13" customFormat="1">
      <c r="A507" s="13"/>
      <c r="B507" s="224"/>
      <c r="C507" s="225"/>
      <c r="D507" s="219" t="s">
        <v>135</v>
      </c>
      <c r="E507" s="226" t="s">
        <v>21</v>
      </c>
      <c r="F507" s="227" t="s">
        <v>1156</v>
      </c>
      <c r="G507" s="225"/>
      <c r="H507" s="228">
        <v>4.2000000000000002</v>
      </c>
      <c r="I507" s="229"/>
      <c r="J507" s="225"/>
      <c r="K507" s="225"/>
      <c r="L507" s="230"/>
      <c r="M507" s="231"/>
      <c r="N507" s="232"/>
      <c r="O507" s="232"/>
      <c r="P507" s="232"/>
      <c r="Q507" s="232"/>
      <c r="R507" s="232"/>
      <c r="S507" s="232"/>
      <c r="T507" s="23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34" t="s">
        <v>135</v>
      </c>
      <c r="AU507" s="234" t="s">
        <v>87</v>
      </c>
      <c r="AV507" s="13" t="s">
        <v>87</v>
      </c>
      <c r="AW507" s="13" t="s">
        <v>38</v>
      </c>
      <c r="AX507" s="13" t="s">
        <v>77</v>
      </c>
      <c r="AY507" s="234" t="s">
        <v>125</v>
      </c>
    </row>
    <row r="508" s="13" customFormat="1">
      <c r="A508" s="13"/>
      <c r="B508" s="224"/>
      <c r="C508" s="225"/>
      <c r="D508" s="219" t="s">
        <v>135</v>
      </c>
      <c r="E508" s="226" t="s">
        <v>21</v>
      </c>
      <c r="F508" s="227" t="s">
        <v>1157</v>
      </c>
      <c r="G508" s="225"/>
      <c r="H508" s="228">
        <v>4.2000000000000002</v>
      </c>
      <c r="I508" s="229"/>
      <c r="J508" s="225"/>
      <c r="K508" s="225"/>
      <c r="L508" s="230"/>
      <c r="M508" s="231"/>
      <c r="N508" s="232"/>
      <c r="O508" s="232"/>
      <c r="P508" s="232"/>
      <c r="Q508" s="232"/>
      <c r="R508" s="232"/>
      <c r="S508" s="232"/>
      <c r="T508" s="23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34" t="s">
        <v>135</v>
      </c>
      <c r="AU508" s="234" t="s">
        <v>87</v>
      </c>
      <c r="AV508" s="13" t="s">
        <v>87</v>
      </c>
      <c r="AW508" s="13" t="s">
        <v>38</v>
      </c>
      <c r="AX508" s="13" t="s">
        <v>77</v>
      </c>
      <c r="AY508" s="234" t="s">
        <v>125</v>
      </c>
    </row>
    <row r="509" s="13" customFormat="1">
      <c r="A509" s="13"/>
      <c r="B509" s="224"/>
      <c r="C509" s="225"/>
      <c r="D509" s="219" t="s">
        <v>135</v>
      </c>
      <c r="E509" s="226" t="s">
        <v>21</v>
      </c>
      <c r="F509" s="227" t="s">
        <v>1158</v>
      </c>
      <c r="G509" s="225"/>
      <c r="H509" s="228">
        <v>2.2000000000000002</v>
      </c>
      <c r="I509" s="229"/>
      <c r="J509" s="225"/>
      <c r="K509" s="225"/>
      <c r="L509" s="230"/>
      <c r="M509" s="231"/>
      <c r="N509" s="232"/>
      <c r="O509" s="232"/>
      <c r="P509" s="232"/>
      <c r="Q509" s="232"/>
      <c r="R509" s="232"/>
      <c r="S509" s="232"/>
      <c r="T509" s="23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34" t="s">
        <v>135</v>
      </c>
      <c r="AU509" s="234" t="s">
        <v>87</v>
      </c>
      <c r="AV509" s="13" t="s">
        <v>87</v>
      </c>
      <c r="AW509" s="13" t="s">
        <v>38</v>
      </c>
      <c r="AX509" s="13" t="s">
        <v>77</v>
      </c>
      <c r="AY509" s="234" t="s">
        <v>125</v>
      </c>
    </row>
    <row r="510" s="13" customFormat="1">
      <c r="A510" s="13"/>
      <c r="B510" s="224"/>
      <c r="C510" s="225"/>
      <c r="D510" s="219" t="s">
        <v>135</v>
      </c>
      <c r="E510" s="226" t="s">
        <v>21</v>
      </c>
      <c r="F510" s="227" t="s">
        <v>1159</v>
      </c>
      <c r="G510" s="225"/>
      <c r="H510" s="228">
        <v>7.9000000000000004</v>
      </c>
      <c r="I510" s="229"/>
      <c r="J510" s="225"/>
      <c r="K510" s="225"/>
      <c r="L510" s="230"/>
      <c r="M510" s="231"/>
      <c r="N510" s="232"/>
      <c r="O510" s="232"/>
      <c r="P510" s="232"/>
      <c r="Q510" s="232"/>
      <c r="R510" s="232"/>
      <c r="S510" s="232"/>
      <c r="T510" s="23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34" t="s">
        <v>135</v>
      </c>
      <c r="AU510" s="234" t="s">
        <v>87</v>
      </c>
      <c r="AV510" s="13" t="s">
        <v>87</v>
      </c>
      <c r="AW510" s="13" t="s">
        <v>38</v>
      </c>
      <c r="AX510" s="13" t="s">
        <v>77</v>
      </c>
      <c r="AY510" s="234" t="s">
        <v>125</v>
      </c>
    </row>
    <row r="511" s="13" customFormat="1">
      <c r="A511" s="13"/>
      <c r="B511" s="224"/>
      <c r="C511" s="225"/>
      <c r="D511" s="219" t="s">
        <v>135</v>
      </c>
      <c r="E511" s="226" t="s">
        <v>21</v>
      </c>
      <c r="F511" s="227" t="s">
        <v>1160</v>
      </c>
      <c r="G511" s="225"/>
      <c r="H511" s="228">
        <v>3.7000000000000002</v>
      </c>
      <c r="I511" s="229"/>
      <c r="J511" s="225"/>
      <c r="K511" s="225"/>
      <c r="L511" s="230"/>
      <c r="M511" s="231"/>
      <c r="N511" s="232"/>
      <c r="O511" s="232"/>
      <c r="P511" s="232"/>
      <c r="Q511" s="232"/>
      <c r="R511" s="232"/>
      <c r="S511" s="232"/>
      <c r="T511" s="23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34" t="s">
        <v>135</v>
      </c>
      <c r="AU511" s="234" t="s">
        <v>87</v>
      </c>
      <c r="AV511" s="13" t="s">
        <v>87</v>
      </c>
      <c r="AW511" s="13" t="s">
        <v>38</v>
      </c>
      <c r="AX511" s="13" t="s">
        <v>77</v>
      </c>
      <c r="AY511" s="234" t="s">
        <v>125</v>
      </c>
    </row>
    <row r="512" s="15" customFormat="1">
      <c r="A512" s="15"/>
      <c r="B512" s="260"/>
      <c r="C512" s="261"/>
      <c r="D512" s="219" t="s">
        <v>135</v>
      </c>
      <c r="E512" s="262" t="s">
        <v>21</v>
      </c>
      <c r="F512" s="263" t="s">
        <v>197</v>
      </c>
      <c r="G512" s="261"/>
      <c r="H512" s="264">
        <v>35.200000000000003</v>
      </c>
      <c r="I512" s="265"/>
      <c r="J512" s="261"/>
      <c r="K512" s="261"/>
      <c r="L512" s="266"/>
      <c r="M512" s="267"/>
      <c r="N512" s="268"/>
      <c r="O512" s="268"/>
      <c r="P512" s="268"/>
      <c r="Q512" s="268"/>
      <c r="R512" s="268"/>
      <c r="S512" s="268"/>
      <c r="T512" s="269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T512" s="270" t="s">
        <v>135</v>
      </c>
      <c r="AU512" s="270" t="s">
        <v>87</v>
      </c>
      <c r="AV512" s="15" t="s">
        <v>165</v>
      </c>
      <c r="AW512" s="15" t="s">
        <v>38</v>
      </c>
      <c r="AX512" s="15" t="s">
        <v>85</v>
      </c>
      <c r="AY512" s="270" t="s">
        <v>125</v>
      </c>
    </row>
    <row r="513" s="2" customFormat="1" ht="24.15" customHeight="1">
      <c r="A513" s="39"/>
      <c r="B513" s="40"/>
      <c r="C513" s="238" t="s">
        <v>599</v>
      </c>
      <c r="D513" s="238" t="s">
        <v>160</v>
      </c>
      <c r="E513" s="239" t="s">
        <v>544</v>
      </c>
      <c r="F513" s="240" t="s">
        <v>545</v>
      </c>
      <c r="G513" s="241" t="s">
        <v>290</v>
      </c>
      <c r="H513" s="242">
        <v>39</v>
      </c>
      <c r="I513" s="243"/>
      <c r="J513" s="244">
        <f>ROUND(I513*H513,2)</f>
        <v>0</v>
      </c>
      <c r="K513" s="240" t="s">
        <v>164</v>
      </c>
      <c r="L513" s="45"/>
      <c r="M513" s="245" t="s">
        <v>21</v>
      </c>
      <c r="N513" s="246" t="s">
        <v>48</v>
      </c>
      <c r="O513" s="85"/>
      <c r="P513" s="215">
        <f>O513*H513</f>
        <v>0</v>
      </c>
      <c r="Q513" s="215">
        <v>0.0023400000000000001</v>
      </c>
      <c r="R513" s="215">
        <f>Q513*H513</f>
        <v>0.091260000000000008</v>
      </c>
      <c r="S513" s="215">
        <v>0</v>
      </c>
      <c r="T513" s="216">
        <f>S513*H513</f>
        <v>0</v>
      </c>
      <c r="U513" s="39"/>
      <c r="V513" s="39"/>
      <c r="W513" s="39"/>
      <c r="X513" s="39"/>
      <c r="Y513" s="39"/>
      <c r="Z513" s="39"/>
      <c r="AA513" s="39"/>
      <c r="AB513" s="39"/>
      <c r="AC513" s="39"/>
      <c r="AD513" s="39"/>
      <c r="AE513" s="39"/>
      <c r="AR513" s="217" t="s">
        <v>165</v>
      </c>
      <c r="AT513" s="217" t="s">
        <v>160</v>
      </c>
      <c r="AU513" s="217" t="s">
        <v>87</v>
      </c>
      <c r="AY513" s="18" t="s">
        <v>125</v>
      </c>
      <c r="BE513" s="218">
        <f>IF(N513="základní",J513,0)</f>
        <v>0</v>
      </c>
      <c r="BF513" s="218">
        <f>IF(N513="snížená",J513,0)</f>
        <v>0</v>
      </c>
      <c r="BG513" s="218">
        <f>IF(N513="zákl. přenesená",J513,0)</f>
        <v>0</v>
      </c>
      <c r="BH513" s="218">
        <f>IF(N513="sníž. přenesená",J513,0)</f>
        <v>0</v>
      </c>
      <c r="BI513" s="218">
        <f>IF(N513="nulová",J513,0)</f>
        <v>0</v>
      </c>
      <c r="BJ513" s="18" t="s">
        <v>85</v>
      </c>
      <c r="BK513" s="218">
        <f>ROUND(I513*H513,2)</f>
        <v>0</v>
      </c>
      <c r="BL513" s="18" t="s">
        <v>165</v>
      </c>
      <c r="BM513" s="217" t="s">
        <v>1282</v>
      </c>
    </row>
    <row r="514" s="2" customFormat="1">
      <c r="A514" s="39"/>
      <c r="B514" s="40"/>
      <c r="C514" s="41"/>
      <c r="D514" s="247" t="s">
        <v>167</v>
      </c>
      <c r="E514" s="41"/>
      <c r="F514" s="248" t="s">
        <v>547</v>
      </c>
      <c r="G514" s="41"/>
      <c r="H514" s="41"/>
      <c r="I514" s="221"/>
      <c r="J514" s="41"/>
      <c r="K514" s="41"/>
      <c r="L514" s="45"/>
      <c r="M514" s="222"/>
      <c r="N514" s="223"/>
      <c r="O514" s="85"/>
      <c r="P514" s="85"/>
      <c r="Q514" s="85"/>
      <c r="R514" s="85"/>
      <c r="S514" s="85"/>
      <c r="T514" s="86"/>
      <c r="U514" s="39"/>
      <c r="V514" s="39"/>
      <c r="W514" s="39"/>
      <c r="X514" s="39"/>
      <c r="Y514" s="39"/>
      <c r="Z514" s="39"/>
      <c r="AA514" s="39"/>
      <c r="AB514" s="39"/>
      <c r="AC514" s="39"/>
      <c r="AD514" s="39"/>
      <c r="AE514" s="39"/>
      <c r="AT514" s="18" t="s">
        <v>167</v>
      </c>
      <c r="AU514" s="18" t="s">
        <v>87</v>
      </c>
    </row>
    <row r="515" s="13" customFormat="1">
      <c r="A515" s="13"/>
      <c r="B515" s="224"/>
      <c r="C515" s="225"/>
      <c r="D515" s="219" t="s">
        <v>135</v>
      </c>
      <c r="E515" s="226" t="s">
        <v>21</v>
      </c>
      <c r="F515" s="227" t="s">
        <v>1283</v>
      </c>
      <c r="G515" s="225"/>
      <c r="H515" s="228">
        <v>6.5</v>
      </c>
      <c r="I515" s="229"/>
      <c r="J515" s="225"/>
      <c r="K515" s="225"/>
      <c r="L515" s="230"/>
      <c r="M515" s="231"/>
      <c r="N515" s="232"/>
      <c r="O515" s="232"/>
      <c r="P515" s="232"/>
      <c r="Q515" s="232"/>
      <c r="R515" s="232"/>
      <c r="S515" s="232"/>
      <c r="T515" s="23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34" t="s">
        <v>135</v>
      </c>
      <c r="AU515" s="234" t="s">
        <v>87</v>
      </c>
      <c r="AV515" s="13" t="s">
        <v>87</v>
      </c>
      <c r="AW515" s="13" t="s">
        <v>38</v>
      </c>
      <c r="AX515" s="13" t="s">
        <v>77</v>
      </c>
      <c r="AY515" s="234" t="s">
        <v>125</v>
      </c>
    </row>
    <row r="516" s="13" customFormat="1">
      <c r="A516" s="13"/>
      <c r="B516" s="224"/>
      <c r="C516" s="225"/>
      <c r="D516" s="219" t="s">
        <v>135</v>
      </c>
      <c r="E516" s="226" t="s">
        <v>21</v>
      </c>
      <c r="F516" s="227" t="s">
        <v>1284</v>
      </c>
      <c r="G516" s="225"/>
      <c r="H516" s="228">
        <v>6.5</v>
      </c>
      <c r="I516" s="229"/>
      <c r="J516" s="225"/>
      <c r="K516" s="225"/>
      <c r="L516" s="230"/>
      <c r="M516" s="231"/>
      <c r="N516" s="232"/>
      <c r="O516" s="232"/>
      <c r="P516" s="232"/>
      <c r="Q516" s="232"/>
      <c r="R516" s="232"/>
      <c r="S516" s="232"/>
      <c r="T516" s="23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34" t="s">
        <v>135</v>
      </c>
      <c r="AU516" s="234" t="s">
        <v>87</v>
      </c>
      <c r="AV516" s="13" t="s">
        <v>87</v>
      </c>
      <c r="AW516" s="13" t="s">
        <v>38</v>
      </c>
      <c r="AX516" s="13" t="s">
        <v>77</v>
      </c>
      <c r="AY516" s="234" t="s">
        <v>125</v>
      </c>
    </row>
    <row r="517" s="13" customFormat="1">
      <c r="A517" s="13"/>
      <c r="B517" s="224"/>
      <c r="C517" s="225"/>
      <c r="D517" s="219" t="s">
        <v>135</v>
      </c>
      <c r="E517" s="226" t="s">
        <v>21</v>
      </c>
      <c r="F517" s="227" t="s">
        <v>1284</v>
      </c>
      <c r="G517" s="225"/>
      <c r="H517" s="228">
        <v>6.5</v>
      </c>
      <c r="I517" s="229"/>
      <c r="J517" s="225"/>
      <c r="K517" s="225"/>
      <c r="L517" s="230"/>
      <c r="M517" s="231"/>
      <c r="N517" s="232"/>
      <c r="O517" s="232"/>
      <c r="P517" s="232"/>
      <c r="Q517" s="232"/>
      <c r="R517" s="232"/>
      <c r="S517" s="232"/>
      <c r="T517" s="23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34" t="s">
        <v>135</v>
      </c>
      <c r="AU517" s="234" t="s">
        <v>87</v>
      </c>
      <c r="AV517" s="13" t="s">
        <v>87</v>
      </c>
      <c r="AW517" s="13" t="s">
        <v>38</v>
      </c>
      <c r="AX517" s="13" t="s">
        <v>77</v>
      </c>
      <c r="AY517" s="234" t="s">
        <v>125</v>
      </c>
    </row>
    <row r="518" s="13" customFormat="1">
      <c r="A518" s="13"/>
      <c r="B518" s="224"/>
      <c r="C518" s="225"/>
      <c r="D518" s="219" t="s">
        <v>135</v>
      </c>
      <c r="E518" s="226" t="s">
        <v>21</v>
      </c>
      <c r="F518" s="227" t="s">
        <v>1285</v>
      </c>
      <c r="G518" s="225"/>
      <c r="H518" s="228">
        <v>6.5</v>
      </c>
      <c r="I518" s="229"/>
      <c r="J518" s="225"/>
      <c r="K518" s="225"/>
      <c r="L518" s="230"/>
      <c r="M518" s="231"/>
      <c r="N518" s="232"/>
      <c r="O518" s="232"/>
      <c r="P518" s="232"/>
      <c r="Q518" s="232"/>
      <c r="R518" s="232"/>
      <c r="S518" s="232"/>
      <c r="T518" s="23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34" t="s">
        <v>135</v>
      </c>
      <c r="AU518" s="234" t="s">
        <v>87</v>
      </c>
      <c r="AV518" s="13" t="s">
        <v>87</v>
      </c>
      <c r="AW518" s="13" t="s">
        <v>38</v>
      </c>
      <c r="AX518" s="13" t="s">
        <v>77</v>
      </c>
      <c r="AY518" s="234" t="s">
        <v>125</v>
      </c>
    </row>
    <row r="519" s="13" customFormat="1">
      <c r="A519" s="13"/>
      <c r="B519" s="224"/>
      <c r="C519" s="225"/>
      <c r="D519" s="219" t="s">
        <v>135</v>
      </c>
      <c r="E519" s="226" t="s">
        <v>21</v>
      </c>
      <c r="F519" s="227" t="s">
        <v>1286</v>
      </c>
      <c r="G519" s="225"/>
      <c r="H519" s="228">
        <v>6.5</v>
      </c>
      <c r="I519" s="229"/>
      <c r="J519" s="225"/>
      <c r="K519" s="225"/>
      <c r="L519" s="230"/>
      <c r="M519" s="231"/>
      <c r="N519" s="232"/>
      <c r="O519" s="232"/>
      <c r="P519" s="232"/>
      <c r="Q519" s="232"/>
      <c r="R519" s="232"/>
      <c r="S519" s="232"/>
      <c r="T519" s="23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34" t="s">
        <v>135</v>
      </c>
      <c r="AU519" s="234" t="s">
        <v>87</v>
      </c>
      <c r="AV519" s="13" t="s">
        <v>87</v>
      </c>
      <c r="AW519" s="13" t="s">
        <v>38</v>
      </c>
      <c r="AX519" s="13" t="s">
        <v>77</v>
      </c>
      <c r="AY519" s="234" t="s">
        <v>125</v>
      </c>
    </row>
    <row r="520" s="13" customFormat="1">
      <c r="A520" s="13"/>
      <c r="B520" s="224"/>
      <c r="C520" s="225"/>
      <c r="D520" s="219" t="s">
        <v>135</v>
      </c>
      <c r="E520" s="226" t="s">
        <v>21</v>
      </c>
      <c r="F520" s="227" t="s">
        <v>1287</v>
      </c>
      <c r="G520" s="225"/>
      <c r="H520" s="228">
        <v>6.5</v>
      </c>
      <c r="I520" s="229"/>
      <c r="J520" s="225"/>
      <c r="K520" s="225"/>
      <c r="L520" s="230"/>
      <c r="M520" s="231"/>
      <c r="N520" s="232"/>
      <c r="O520" s="232"/>
      <c r="P520" s="232"/>
      <c r="Q520" s="232"/>
      <c r="R520" s="232"/>
      <c r="S520" s="232"/>
      <c r="T520" s="23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34" t="s">
        <v>135</v>
      </c>
      <c r="AU520" s="234" t="s">
        <v>87</v>
      </c>
      <c r="AV520" s="13" t="s">
        <v>87</v>
      </c>
      <c r="AW520" s="13" t="s">
        <v>38</v>
      </c>
      <c r="AX520" s="13" t="s">
        <v>77</v>
      </c>
      <c r="AY520" s="234" t="s">
        <v>125</v>
      </c>
    </row>
    <row r="521" s="15" customFormat="1">
      <c r="A521" s="15"/>
      <c r="B521" s="260"/>
      <c r="C521" s="261"/>
      <c r="D521" s="219" t="s">
        <v>135</v>
      </c>
      <c r="E521" s="262" t="s">
        <v>21</v>
      </c>
      <c r="F521" s="263" t="s">
        <v>197</v>
      </c>
      <c r="G521" s="261"/>
      <c r="H521" s="264">
        <v>39</v>
      </c>
      <c r="I521" s="265"/>
      <c r="J521" s="261"/>
      <c r="K521" s="261"/>
      <c r="L521" s="266"/>
      <c r="M521" s="267"/>
      <c r="N521" s="268"/>
      <c r="O521" s="268"/>
      <c r="P521" s="268"/>
      <c r="Q521" s="268"/>
      <c r="R521" s="268"/>
      <c r="S521" s="268"/>
      <c r="T521" s="269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T521" s="270" t="s">
        <v>135</v>
      </c>
      <c r="AU521" s="270" t="s">
        <v>87</v>
      </c>
      <c r="AV521" s="15" t="s">
        <v>165</v>
      </c>
      <c r="AW521" s="15" t="s">
        <v>38</v>
      </c>
      <c r="AX521" s="15" t="s">
        <v>85</v>
      </c>
      <c r="AY521" s="270" t="s">
        <v>125</v>
      </c>
    </row>
    <row r="522" s="2" customFormat="1" ht="16.5" customHeight="1">
      <c r="A522" s="39"/>
      <c r="B522" s="40"/>
      <c r="C522" s="205" t="s">
        <v>607</v>
      </c>
      <c r="D522" s="205" t="s">
        <v>122</v>
      </c>
      <c r="E522" s="206" t="s">
        <v>554</v>
      </c>
      <c r="F522" s="207" t="s">
        <v>555</v>
      </c>
      <c r="G522" s="208" t="s">
        <v>130</v>
      </c>
      <c r="H522" s="209">
        <v>6</v>
      </c>
      <c r="I522" s="210"/>
      <c r="J522" s="211">
        <f>ROUND(I522*H522,2)</f>
        <v>0</v>
      </c>
      <c r="K522" s="207" t="s">
        <v>164</v>
      </c>
      <c r="L522" s="212"/>
      <c r="M522" s="213" t="s">
        <v>21</v>
      </c>
      <c r="N522" s="214" t="s">
        <v>48</v>
      </c>
      <c r="O522" s="85"/>
      <c r="P522" s="215">
        <f>O522*H522</f>
        <v>0</v>
      </c>
      <c r="Q522" s="215">
        <v>0.0064999999999999997</v>
      </c>
      <c r="R522" s="215">
        <f>Q522*H522</f>
        <v>0.039</v>
      </c>
      <c r="S522" s="215">
        <v>0</v>
      </c>
      <c r="T522" s="216">
        <f>S522*H522</f>
        <v>0</v>
      </c>
      <c r="U522" s="39"/>
      <c r="V522" s="39"/>
      <c r="W522" s="39"/>
      <c r="X522" s="39"/>
      <c r="Y522" s="39"/>
      <c r="Z522" s="39"/>
      <c r="AA522" s="39"/>
      <c r="AB522" s="39"/>
      <c r="AC522" s="39"/>
      <c r="AD522" s="39"/>
      <c r="AE522" s="39"/>
      <c r="AR522" s="217" t="s">
        <v>210</v>
      </c>
      <c r="AT522" s="217" t="s">
        <v>122</v>
      </c>
      <c r="AU522" s="217" t="s">
        <v>87</v>
      </c>
      <c r="AY522" s="18" t="s">
        <v>125</v>
      </c>
      <c r="BE522" s="218">
        <f>IF(N522="základní",J522,0)</f>
        <v>0</v>
      </c>
      <c r="BF522" s="218">
        <f>IF(N522="snížená",J522,0)</f>
        <v>0</v>
      </c>
      <c r="BG522" s="218">
        <f>IF(N522="zákl. přenesená",J522,0)</f>
        <v>0</v>
      </c>
      <c r="BH522" s="218">
        <f>IF(N522="sníž. přenesená",J522,0)</f>
        <v>0</v>
      </c>
      <c r="BI522" s="218">
        <f>IF(N522="nulová",J522,0)</f>
        <v>0</v>
      </c>
      <c r="BJ522" s="18" t="s">
        <v>85</v>
      </c>
      <c r="BK522" s="218">
        <f>ROUND(I522*H522,2)</f>
        <v>0</v>
      </c>
      <c r="BL522" s="18" t="s">
        <v>165</v>
      </c>
      <c r="BM522" s="217" t="s">
        <v>1288</v>
      </c>
    </row>
    <row r="523" s="2" customFormat="1">
      <c r="A523" s="39"/>
      <c r="B523" s="40"/>
      <c r="C523" s="41"/>
      <c r="D523" s="219" t="s">
        <v>133</v>
      </c>
      <c r="E523" s="41"/>
      <c r="F523" s="220" t="s">
        <v>557</v>
      </c>
      <c r="G523" s="41"/>
      <c r="H523" s="41"/>
      <c r="I523" s="221"/>
      <c r="J523" s="41"/>
      <c r="K523" s="41"/>
      <c r="L523" s="45"/>
      <c r="M523" s="222"/>
      <c r="N523" s="223"/>
      <c r="O523" s="85"/>
      <c r="P523" s="85"/>
      <c r="Q523" s="85"/>
      <c r="R523" s="85"/>
      <c r="S523" s="85"/>
      <c r="T523" s="86"/>
      <c r="U523" s="39"/>
      <c r="V523" s="39"/>
      <c r="W523" s="39"/>
      <c r="X523" s="39"/>
      <c r="Y523" s="39"/>
      <c r="Z523" s="39"/>
      <c r="AA523" s="39"/>
      <c r="AB523" s="39"/>
      <c r="AC523" s="39"/>
      <c r="AD523" s="39"/>
      <c r="AE523" s="39"/>
      <c r="AT523" s="18" t="s">
        <v>133</v>
      </c>
      <c r="AU523" s="18" t="s">
        <v>87</v>
      </c>
    </row>
    <row r="524" s="13" customFormat="1">
      <c r="A524" s="13"/>
      <c r="B524" s="224"/>
      <c r="C524" s="225"/>
      <c r="D524" s="219" t="s">
        <v>135</v>
      </c>
      <c r="E524" s="226" t="s">
        <v>21</v>
      </c>
      <c r="F524" s="227" t="s">
        <v>1289</v>
      </c>
      <c r="G524" s="225"/>
      <c r="H524" s="228">
        <v>1</v>
      </c>
      <c r="I524" s="229"/>
      <c r="J524" s="225"/>
      <c r="K524" s="225"/>
      <c r="L524" s="230"/>
      <c r="M524" s="231"/>
      <c r="N524" s="232"/>
      <c r="O524" s="232"/>
      <c r="P524" s="232"/>
      <c r="Q524" s="232"/>
      <c r="R524" s="232"/>
      <c r="S524" s="232"/>
      <c r="T524" s="23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34" t="s">
        <v>135</v>
      </c>
      <c r="AU524" s="234" t="s">
        <v>87</v>
      </c>
      <c r="AV524" s="13" t="s">
        <v>87</v>
      </c>
      <c r="AW524" s="13" t="s">
        <v>38</v>
      </c>
      <c r="AX524" s="13" t="s">
        <v>77</v>
      </c>
      <c r="AY524" s="234" t="s">
        <v>125</v>
      </c>
    </row>
    <row r="525" s="13" customFormat="1">
      <c r="A525" s="13"/>
      <c r="B525" s="224"/>
      <c r="C525" s="225"/>
      <c r="D525" s="219" t="s">
        <v>135</v>
      </c>
      <c r="E525" s="226" t="s">
        <v>21</v>
      </c>
      <c r="F525" s="227" t="s">
        <v>1290</v>
      </c>
      <c r="G525" s="225"/>
      <c r="H525" s="228">
        <v>1</v>
      </c>
      <c r="I525" s="229"/>
      <c r="J525" s="225"/>
      <c r="K525" s="225"/>
      <c r="L525" s="230"/>
      <c r="M525" s="231"/>
      <c r="N525" s="232"/>
      <c r="O525" s="232"/>
      <c r="P525" s="232"/>
      <c r="Q525" s="232"/>
      <c r="R525" s="232"/>
      <c r="S525" s="232"/>
      <c r="T525" s="23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34" t="s">
        <v>135</v>
      </c>
      <c r="AU525" s="234" t="s">
        <v>87</v>
      </c>
      <c r="AV525" s="13" t="s">
        <v>87</v>
      </c>
      <c r="AW525" s="13" t="s">
        <v>38</v>
      </c>
      <c r="AX525" s="13" t="s">
        <v>77</v>
      </c>
      <c r="AY525" s="234" t="s">
        <v>125</v>
      </c>
    </row>
    <row r="526" s="13" customFormat="1">
      <c r="A526" s="13"/>
      <c r="B526" s="224"/>
      <c r="C526" s="225"/>
      <c r="D526" s="219" t="s">
        <v>135</v>
      </c>
      <c r="E526" s="226" t="s">
        <v>21</v>
      </c>
      <c r="F526" s="227" t="s">
        <v>1290</v>
      </c>
      <c r="G526" s="225"/>
      <c r="H526" s="228">
        <v>1</v>
      </c>
      <c r="I526" s="229"/>
      <c r="J526" s="225"/>
      <c r="K526" s="225"/>
      <c r="L526" s="230"/>
      <c r="M526" s="231"/>
      <c r="N526" s="232"/>
      <c r="O526" s="232"/>
      <c r="P526" s="232"/>
      <c r="Q526" s="232"/>
      <c r="R526" s="232"/>
      <c r="S526" s="232"/>
      <c r="T526" s="23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34" t="s">
        <v>135</v>
      </c>
      <c r="AU526" s="234" t="s">
        <v>87</v>
      </c>
      <c r="AV526" s="13" t="s">
        <v>87</v>
      </c>
      <c r="AW526" s="13" t="s">
        <v>38</v>
      </c>
      <c r="AX526" s="13" t="s">
        <v>77</v>
      </c>
      <c r="AY526" s="234" t="s">
        <v>125</v>
      </c>
    </row>
    <row r="527" s="13" customFormat="1">
      <c r="A527" s="13"/>
      <c r="B527" s="224"/>
      <c r="C527" s="225"/>
      <c r="D527" s="219" t="s">
        <v>135</v>
      </c>
      <c r="E527" s="226" t="s">
        <v>21</v>
      </c>
      <c r="F527" s="227" t="s">
        <v>1291</v>
      </c>
      <c r="G527" s="225"/>
      <c r="H527" s="228">
        <v>1</v>
      </c>
      <c r="I527" s="229"/>
      <c r="J527" s="225"/>
      <c r="K527" s="225"/>
      <c r="L527" s="230"/>
      <c r="M527" s="231"/>
      <c r="N527" s="232"/>
      <c r="O527" s="232"/>
      <c r="P527" s="232"/>
      <c r="Q527" s="232"/>
      <c r="R527" s="232"/>
      <c r="S527" s="232"/>
      <c r="T527" s="23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34" t="s">
        <v>135</v>
      </c>
      <c r="AU527" s="234" t="s">
        <v>87</v>
      </c>
      <c r="AV527" s="13" t="s">
        <v>87</v>
      </c>
      <c r="AW527" s="13" t="s">
        <v>38</v>
      </c>
      <c r="AX527" s="13" t="s">
        <v>77</v>
      </c>
      <c r="AY527" s="234" t="s">
        <v>125</v>
      </c>
    </row>
    <row r="528" s="13" customFormat="1">
      <c r="A528" s="13"/>
      <c r="B528" s="224"/>
      <c r="C528" s="225"/>
      <c r="D528" s="219" t="s">
        <v>135</v>
      </c>
      <c r="E528" s="226" t="s">
        <v>21</v>
      </c>
      <c r="F528" s="227" t="s">
        <v>1292</v>
      </c>
      <c r="G528" s="225"/>
      <c r="H528" s="228">
        <v>1</v>
      </c>
      <c r="I528" s="229"/>
      <c r="J528" s="225"/>
      <c r="K528" s="225"/>
      <c r="L528" s="230"/>
      <c r="M528" s="231"/>
      <c r="N528" s="232"/>
      <c r="O528" s="232"/>
      <c r="P528" s="232"/>
      <c r="Q528" s="232"/>
      <c r="R528" s="232"/>
      <c r="S528" s="232"/>
      <c r="T528" s="23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34" t="s">
        <v>135</v>
      </c>
      <c r="AU528" s="234" t="s">
        <v>87</v>
      </c>
      <c r="AV528" s="13" t="s">
        <v>87</v>
      </c>
      <c r="AW528" s="13" t="s">
        <v>38</v>
      </c>
      <c r="AX528" s="13" t="s">
        <v>77</v>
      </c>
      <c r="AY528" s="234" t="s">
        <v>125</v>
      </c>
    </row>
    <row r="529" s="13" customFormat="1">
      <c r="A529" s="13"/>
      <c r="B529" s="224"/>
      <c r="C529" s="225"/>
      <c r="D529" s="219" t="s">
        <v>135</v>
      </c>
      <c r="E529" s="226" t="s">
        <v>21</v>
      </c>
      <c r="F529" s="227" t="s">
        <v>1293</v>
      </c>
      <c r="G529" s="225"/>
      <c r="H529" s="228">
        <v>1</v>
      </c>
      <c r="I529" s="229"/>
      <c r="J529" s="225"/>
      <c r="K529" s="225"/>
      <c r="L529" s="230"/>
      <c r="M529" s="231"/>
      <c r="N529" s="232"/>
      <c r="O529" s="232"/>
      <c r="P529" s="232"/>
      <c r="Q529" s="232"/>
      <c r="R529" s="232"/>
      <c r="S529" s="232"/>
      <c r="T529" s="23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34" t="s">
        <v>135</v>
      </c>
      <c r="AU529" s="234" t="s">
        <v>87</v>
      </c>
      <c r="AV529" s="13" t="s">
        <v>87</v>
      </c>
      <c r="AW529" s="13" t="s">
        <v>38</v>
      </c>
      <c r="AX529" s="13" t="s">
        <v>77</v>
      </c>
      <c r="AY529" s="234" t="s">
        <v>125</v>
      </c>
    </row>
    <row r="530" s="15" customFormat="1">
      <c r="A530" s="15"/>
      <c r="B530" s="260"/>
      <c r="C530" s="261"/>
      <c r="D530" s="219" t="s">
        <v>135</v>
      </c>
      <c r="E530" s="262" t="s">
        <v>21</v>
      </c>
      <c r="F530" s="263" t="s">
        <v>197</v>
      </c>
      <c r="G530" s="261"/>
      <c r="H530" s="264">
        <v>6</v>
      </c>
      <c r="I530" s="265"/>
      <c r="J530" s="261"/>
      <c r="K530" s="261"/>
      <c r="L530" s="266"/>
      <c r="M530" s="267"/>
      <c r="N530" s="268"/>
      <c r="O530" s="268"/>
      <c r="P530" s="268"/>
      <c r="Q530" s="268"/>
      <c r="R530" s="268"/>
      <c r="S530" s="268"/>
      <c r="T530" s="269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T530" s="270" t="s">
        <v>135</v>
      </c>
      <c r="AU530" s="270" t="s">
        <v>87</v>
      </c>
      <c r="AV530" s="15" t="s">
        <v>165</v>
      </c>
      <c r="AW530" s="15" t="s">
        <v>38</v>
      </c>
      <c r="AX530" s="15" t="s">
        <v>85</v>
      </c>
      <c r="AY530" s="270" t="s">
        <v>125</v>
      </c>
    </row>
    <row r="531" s="2" customFormat="1" ht="16.5" customHeight="1">
      <c r="A531" s="39"/>
      <c r="B531" s="40"/>
      <c r="C531" s="238" t="s">
        <v>613</v>
      </c>
      <c r="D531" s="238" t="s">
        <v>160</v>
      </c>
      <c r="E531" s="239" t="s">
        <v>1294</v>
      </c>
      <c r="F531" s="240" t="s">
        <v>1295</v>
      </c>
      <c r="G531" s="241" t="s">
        <v>429</v>
      </c>
      <c r="H531" s="242">
        <v>1</v>
      </c>
      <c r="I531" s="243"/>
      <c r="J531" s="244">
        <f>ROUND(I531*H531,2)</f>
        <v>0</v>
      </c>
      <c r="K531" s="240" t="s">
        <v>164</v>
      </c>
      <c r="L531" s="45"/>
      <c r="M531" s="245" t="s">
        <v>21</v>
      </c>
      <c r="N531" s="246" t="s">
        <v>48</v>
      </c>
      <c r="O531" s="85"/>
      <c r="P531" s="215">
        <f>O531*H531</f>
        <v>0</v>
      </c>
      <c r="Q531" s="215">
        <v>0.00046999999999999999</v>
      </c>
      <c r="R531" s="215">
        <f>Q531*H531</f>
        <v>0.00046999999999999999</v>
      </c>
      <c r="S531" s="215">
        <v>0</v>
      </c>
      <c r="T531" s="216">
        <f>S531*H531</f>
        <v>0</v>
      </c>
      <c r="U531" s="39"/>
      <c r="V531" s="39"/>
      <c r="W531" s="39"/>
      <c r="X531" s="39"/>
      <c r="Y531" s="39"/>
      <c r="Z531" s="39"/>
      <c r="AA531" s="39"/>
      <c r="AB531" s="39"/>
      <c r="AC531" s="39"/>
      <c r="AD531" s="39"/>
      <c r="AE531" s="39"/>
      <c r="AR531" s="217" t="s">
        <v>165</v>
      </c>
      <c r="AT531" s="217" t="s">
        <v>160</v>
      </c>
      <c r="AU531" s="217" t="s">
        <v>87</v>
      </c>
      <c r="AY531" s="18" t="s">
        <v>125</v>
      </c>
      <c r="BE531" s="218">
        <f>IF(N531="základní",J531,0)</f>
        <v>0</v>
      </c>
      <c r="BF531" s="218">
        <f>IF(N531="snížená",J531,0)</f>
        <v>0</v>
      </c>
      <c r="BG531" s="218">
        <f>IF(N531="zákl. přenesená",J531,0)</f>
        <v>0</v>
      </c>
      <c r="BH531" s="218">
        <f>IF(N531="sníž. přenesená",J531,0)</f>
        <v>0</v>
      </c>
      <c r="BI531" s="218">
        <f>IF(N531="nulová",J531,0)</f>
        <v>0</v>
      </c>
      <c r="BJ531" s="18" t="s">
        <v>85</v>
      </c>
      <c r="BK531" s="218">
        <f>ROUND(I531*H531,2)</f>
        <v>0</v>
      </c>
      <c r="BL531" s="18" t="s">
        <v>165</v>
      </c>
      <c r="BM531" s="217" t="s">
        <v>1296</v>
      </c>
    </row>
    <row r="532" s="2" customFormat="1">
      <c r="A532" s="39"/>
      <c r="B532" s="40"/>
      <c r="C532" s="41"/>
      <c r="D532" s="247" t="s">
        <v>167</v>
      </c>
      <c r="E532" s="41"/>
      <c r="F532" s="248" t="s">
        <v>1297</v>
      </c>
      <c r="G532" s="41"/>
      <c r="H532" s="41"/>
      <c r="I532" s="221"/>
      <c r="J532" s="41"/>
      <c r="K532" s="41"/>
      <c r="L532" s="45"/>
      <c r="M532" s="222"/>
      <c r="N532" s="223"/>
      <c r="O532" s="85"/>
      <c r="P532" s="85"/>
      <c r="Q532" s="85"/>
      <c r="R532" s="85"/>
      <c r="S532" s="85"/>
      <c r="T532" s="86"/>
      <c r="U532" s="39"/>
      <c r="V532" s="39"/>
      <c r="W532" s="39"/>
      <c r="X532" s="39"/>
      <c r="Y532" s="39"/>
      <c r="Z532" s="39"/>
      <c r="AA532" s="39"/>
      <c r="AB532" s="39"/>
      <c r="AC532" s="39"/>
      <c r="AD532" s="39"/>
      <c r="AE532" s="39"/>
      <c r="AT532" s="18" t="s">
        <v>167</v>
      </c>
      <c r="AU532" s="18" t="s">
        <v>87</v>
      </c>
    </row>
    <row r="533" s="13" customFormat="1">
      <c r="A533" s="13"/>
      <c r="B533" s="224"/>
      <c r="C533" s="225"/>
      <c r="D533" s="219" t="s">
        <v>135</v>
      </c>
      <c r="E533" s="226" t="s">
        <v>21</v>
      </c>
      <c r="F533" s="227" t="s">
        <v>1298</v>
      </c>
      <c r="G533" s="225"/>
      <c r="H533" s="228">
        <v>1</v>
      </c>
      <c r="I533" s="229"/>
      <c r="J533" s="225"/>
      <c r="K533" s="225"/>
      <c r="L533" s="230"/>
      <c r="M533" s="231"/>
      <c r="N533" s="232"/>
      <c r="O533" s="232"/>
      <c r="P533" s="232"/>
      <c r="Q533" s="232"/>
      <c r="R533" s="232"/>
      <c r="S533" s="232"/>
      <c r="T533" s="23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34" t="s">
        <v>135</v>
      </c>
      <c r="AU533" s="234" t="s">
        <v>87</v>
      </c>
      <c r="AV533" s="13" t="s">
        <v>87</v>
      </c>
      <c r="AW533" s="13" t="s">
        <v>38</v>
      </c>
      <c r="AX533" s="13" t="s">
        <v>85</v>
      </c>
      <c r="AY533" s="234" t="s">
        <v>125</v>
      </c>
    </row>
    <row r="534" s="2" customFormat="1" ht="16.5" customHeight="1">
      <c r="A534" s="39"/>
      <c r="B534" s="40"/>
      <c r="C534" s="205" t="s">
        <v>617</v>
      </c>
      <c r="D534" s="205" t="s">
        <v>122</v>
      </c>
      <c r="E534" s="206" t="s">
        <v>1299</v>
      </c>
      <c r="F534" s="207" t="s">
        <v>1300</v>
      </c>
      <c r="G534" s="208" t="s">
        <v>429</v>
      </c>
      <c r="H534" s="209">
        <v>1</v>
      </c>
      <c r="I534" s="210"/>
      <c r="J534" s="211">
        <f>ROUND(I534*H534,2)</f>
        <v>0</v>
      </c>
      <c r="K534" s="207" t="s">
        <v>21</v>
      </c>
      <c r="L534" s="212"/>
      <c r="M534" s="213" t="s">
        <v>21</v>
      </c>
      <c r="N534" s="214" t="s">
        <v>48</v>
      </c>
      <c r="O534" s="85"/>
      <c r="P534" s="215">
        <f>O534*H534</f>
        <v>0</v>
      </c>
      <c r="Q534" s="215">
        <v>0.017149999999999999</v>
      </c>
      <c r="R534" s="215">
        <f>Q534*H534</f>
        <v>0.017149999999999999</v>
      </c>
      <c r="S534" s="215">
        <v>0</v>
      </c>
      <c r="T534" s="216">
        <f>S534*H534</f>
        <v>0</v>
      </c>
      <c r="U534" s="39"/>
      <c r="V534" s="39"/>
      <c r="W534" s="39"/>
      <c r="X534" s="39"/>
      <c r="Y534" s="39"/>
      <c r="Z534" s="39"/>
      <c r="AA534" s="39"/>
      <c r="AB534" s="39"/>
      <c r="AC534" s="39"/>
      <c r="AD534" s="39"/>
      <c r="AE534" s="39"/>
      <c r="AR534" s="217" t="s">
        <v>210</v>
      </c>
      <c r="AT534" s="217" t="s">
        <v>122</v>
      </c>
      <c r="AU534" s="217" t="s">
        <v>87</v>
      </c>
      <c r="AY534" s="18" t="s">
        <v>125</v>
      </c>
      <c r="BE534" s="218">
        <f>IF(N534="základní",J534,0)</f>
        <v>0</v>
      </c>
      <c r="BF534" s="218">
        <f>IF(N534="snížená",J534,0)</f>
        <v>0</v>
      </c>
      <c r="BG534" s="218">
        <f>IF(N534="zákl. přenesená",J534,0)</f>
        <v>0</v>
      </c>
      <c r="BH534" s="218">
        <f>IF(N534="sníž. přenesená",J534,0)</f>
        <v>0</v>
      </c>
      <c r="BI534" s="218">
        <f>IF(N534="nulová",J534,0)</f>
        <v>0</v>
      </c>
      <c r="BJ534" s="18" t="s">
        <v>85</v>
      </c>
      <c r="BK534" s="218">
        <f>ROUND(I534*H534,2)</f>
        <v>0</v>
      </c>
      <c r="BL534" s="18" t="s">
        <v>165</v>
      </c>
      <c r="BM534" s="217" t="s">
        <v>1301</v>
      </c>
    </row>
    <row r="535" s="2" customFormat="1" ht="24.15" customHeight="1">
      <c r="A535" s="39"/>
      <c r="B535" s="40"/>
      <c r="C535" s="238" t="s">
        <v>622</v>
      </c>
      <c r="D535" s="238" t="s">
        <v>160</v>
      </c>
      <c r="E535" s="239" t="s">
        <v>577</v>
      </c>
      <c r="F535" s="240" t="s">
        <v>578</v>
      </c>
      <c r="G535" s="241" t="s">
        <v>130</v>
      </c>
      <c r="H535" s="242">
        <v>2</v>
      </c>
      <c r="I535" s="243"/>
      <c r="J535" s="244">
        <f>ROUND(I535*H535,2)</f>
        <v>0</v>
      </c>
      <c r="K535" s="240" t="s">
        <v>21</v>
      </c>
      <c r="L535" s="45"/>
      <c r="M535" s="245" t="s">
        <v>21</v>
      </c>
      <c r="N535" s="246" t="s">
        <v>48</v>
      </c>
      <c r="O535" s="85"/>
      <c r="P535" s="215">
        <f>O535*H535</f>
        <v>0</v>
      </c>
      <c r="Q535" s="215">
        <v>0.064509999999999998</v>
      </c>
      <c r="R535" s="215">
        <f>Q535*H535</f>
        <v>0.12902</v>
      </c>
      <c r="S535" s="215">
        <v>0</v>
      </c>
      <c r="T535" s="216">
        <f>S535*H535</f>
        <v>0</v>
      </c>
      <c r="U535" s="39"/>
      <c r="V535" s="39"/>
      <c r="W535" s="39"/>
      <c r="X535" s="39"/>
      <c r="Y535" s="39"/>
      <c r="Z535" s="39"/>
      <c r="AA535" s="39"/>
      <c r="AB535" s="39"/>
      <c r="AC535" s="39"/>
      <c r="AD535" s="39"/>
      <c r="AE535" s="39"/>
      <c r="AR535" s="217" t="s">
        <v>165</v>
      </c>
      <c r="AT535" s="217" t="s">
        <v>160</v>
      </c>
      <c r="AU535" s="217" t="s">
        <v>87</v>
      </c>
      <c r="AY535" s="18" t="s">
        <v>125</v>
      </c>
      <c r="BE535" s="218">
        <f>IF(N535="základní",J535,0)</f>
        <v>0</v>
      </c>
      <c r="BF535" s="218">
        <f>IF(N535="snížená",J535,0)</f>
        <v>0</v>
      </c>
      <c r="BG535" s="218">
        <f>IF(N535="zákl. přenesená",J535,0)</f>
        <v>0</v>
      </c>
      <c r="BH535" s="218">
        <f>IF(N535="sníž. přenesená",J535,0)</f>
        <v>0</v>
      </c>
      <c r="BI535" s="218">
        <f>IF(N535="nulová",J535,0)</f>
        <v>0</v>
      </c>
      <c r="BJ535" s="18" t="s">
        <v>85</v>
      </c>
      <c r="BK535" s="218">
        <f>ROUND(I535*H535,2)</f>
        <v>0</v>
      </c>
      <c r="BL535" s="18" t="s">
        <v>165</v>
      </c>
      <c r="BM535" s="217" t="s">
        <v>1302</v>
      </c>
    </row>
    <row r="536" s="13" customFormat="1">
      <c r="A536" s="13"/>
      <c r="B536" s="224"/>
      <c r="C536" s="225"/>
      <c r="D536" s="219" t="s">
        <v>135</v>
      </c>
      <c r="E536" s="226" t="s">
        <v>21</v>
      </c>
      <c r="F536" s="227" t="s">
        <v>1275</v>
      </c>
      <c r="G536" s="225"/>
      <c r="H536" s="228">
        <v>1</v>
      </c>
      <c r="I536" s="229"/>
      <c r="J536" s="225"/>
      <c r="K536" s="225"/>
      <c r="L536" s="230"/>
      <c r="M536" s="231"/>
      <c r="N536" s="232"/>
      <c r="O536" s="232"/>
      <c r="P536" s="232"/>
      <c r="Q536" s="232"/>
      <c r="R536" s="232"/>
      <c r="S536" s="232"/>
      <c r="T536" s="23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34" t="s">
        <v>135</v>
      </c>
      <c r="AU536" s="234" t="s">
        <v>87</v>
      </c>
      <c r="AV536" s="13" t="s">
        <v>87</v>
      </c>
      <c r="AW536" s="13" t="s">
        <v>38</v>
      </c>
      <c r="AX536" s="13" t="s">
        <v>77</v>
      </c>
      <c r="AY536" s="234" t="s">
        <v>125</v>
      </c>
    </row>
    <row r="537" s="13" customFormat="1">
      <c r="A537" s="13"/>
      <c r="B537" s="224"/>
      <c r="C537" s="225"/>
      <c r="D537" s="219" t="s">
        <v>135</v>
      </c>
      <c r="E537" s="226" t="s">
        <v>21</v>
      </c>
      <c r="F537" s="227" t="s">
        <v>1275</v>
      </c>
      <c r="G537" s="225"/>
      <c r="H537" s="228">
        <v>1</v>
      </c>
      <c r="I537" s="229"/>
      <c r="J537" s="225"/>
      <c r="K537" s="225"/>
      <c r="L537" s="230"/>
      <c r="M537" s="231"/>
      <c r="N537" s="232"/>
      <c r="O537" s="232"/>
      <c r="P537" s="232"/>
      <c r="Q537" s="232"/>
      <c r="R537" s="232"/>
      <c r="S537" s="232"/>
      <c r="T537" s="23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34" t="s">
        <v>135</v>
      </c>
      <c r="AU537" s="234" t="s">
        <v>87</v>
      </c>
      <c r="AV537" s="13" t="s">
        <v>87</v>
      </c>
      <c r="AW537" s="13" t="s">
        <v>38</v>
      </c>
      <c r="AX537" s="13" t="s">
        <v>77</v>
      </c>
      <c r="AY537" s="234" t="s">
        <v>125</v>
      </c>
    </row>
    <row r="538" s="15" customFormat="1">
      <c r="A538" s="15"/>
      <c r="B538" s="260"/>
      <c r="C538" s="261"/>
      <c r="D538" s="219" t="s">
        <v>135</v>
      </c>
      <c r="E538" s="262" t="s">
        <v>21</v>
      </c>
      <c r="F538" s="263" t="s">
        <v>197</v>
      </c>
      <c r="G538" s="261"/>
      <c r="H538" s="264">
        <v>2</v>
      </c>
      <c r="I538" s="265"/>
      <c r="J538" s="261"/>
      <c r="K538" s="261"/>
      <c r="L538" s="266"/>
      <c r="M538" s="267"/>
      <c r="N538" s="268"/>
      <c r="O538" s="268"/>
      <c r="P538" s="268"/>
      <c r="Q538" s="268"/>
      <c r="R538" s="268"/>
      <c r="S538" s="268"/>
      <c r="T538" s="269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T538" s="270" t="s">
        <v>135</v>
      </c>
      <c r="AU538" s="270" t="s">
        <v>87</v>
      </c>
      <c r="AV538" s="15" t="s">
        <v>165</v>
      </c>
      <c r="AW538" s="15" t="s">
        <v>38</v>
      </c>
      <c r="AX538" s="15" t="s">
        <v>85</v>
      </c>
      <c r="AY538" s="270" t="s">
        <v>125</v>
      </c>
    </row>
    <row r="539" s="2" customFormat="1" ht="24.15" customHeight="1">
      <c r="A539" s="39"/>
      <c r="B539" s="40"/>
      <c r="C539" s="238" t="s">
        <v>626</v>
      </c>
      <c r="D539" s="238" t="s">
        <v>160</v>
      </c>
      <c r="E539" s="239" t="s">
        <v>573</v>
      </c>
      <c r="F539" s="240" t="s">
        <v>574</v>
      </c>
      <c r="G539" s="241" t="s">
        <v>130</v>
      </c>
      <c r="H539" s="242">
        <v>1</v>
      </c>
      <c r="I539" s="243"/>
      <c r="J539" s="244">
        <f>ROUND(I539*H539,2)</f>
        <v>0</v>
      </c>
      <c r="K539" s="240" t="s">
        <v>21</v>
      </c>
      <c r="L539" s="45"/>
      <c r="M539" s="245" t="s">
        <v>21</v>
      </c>
      <c r="N539" s="246" t="s">
        <v>48</v>
      </c>
      <c r="O539" s="85"/>
      <c r="P539" s="215">
        <f>O539*H539</f>
        <v>0</v>
      </c>
      <c r="Q539" s="215">
        <v>0.086120000000000002</v>
      </c>
      <c r="R539" s="215">
        <f>Q539*H539</f>
        <v>0.086120000000000002</v>
      </c>
      <c r="S539" s="215">
        <v>0</v>
      </c>
      <c r="T539" s="216">
        <f>S539*H539</f>
        <v>0</v>
      </c>
      <c r="U539" s="39"/>
      <c r="V539" s="39"/>
      <c r="W539" s="39"/>
      <c r="X539" s="39"/>
      <c r="Y539" s="39"/>
      <c r="Z539" s="39"/>
      <c r="AA539" s="39"/>
      <c r="AB539" s="39"/>
      <c r="AC539" s="39"/>
      <c r="AD539" s="39"/>
      <c r="AE539" s="39"/>
      <c r="AR539" s="217" t="s">
        <v>165</v>
      </c>
      <c r="AT539" s="217" t="s">
        <v>160</v>
      </c>
      <c r="AU539" s="217" t="s">
        <v>87</v>
      </c>
      <c r="AY539" s="18" t="s">
        <v>125</v>
      </c>
      <c r="BE539" s="218">
        <f>IF(N539="základní",J539,0)</f>
        <v>0</v>
      </c>
      <c r="BF539" s="218">
        <f>IF(N539="snížená",J539,0)</f>
        <v>0</v>
      </c>
      <c r="BG539" s="218">
        <f>IF(N539="zákl. přenesená",J539,0)</f>
        <v>0</v>
      </c>
      <c r="BH539" s="218">
        <f>IF(N539="sníž. přenesená",J539,0)</f>
        <v>0</v>
      </c>
      <c r="BI539" s="218">
        <f>IF(N539="nulová",J539,0)</f>
        <v>0</v>
      </c>
      <c r="BJ539" s="18" t="s">
        <v>85</v>
      </c>
      <c r="BK539" s="218">
        <f>ROUND(I539*H539,2)</f>
        <v>0</v>
      </c>
      <c r="BL539" s="18" t="s">
        <v>165</v>
      </c>
      <c r="BM539" s="217" t="s">
        <v>1303</v>
      </c>
    </row>
    <row r="540" s="13" customFormat="1">
      <c r="A540" s="13"/>
      <c r="B540" s="224"/>
      <c r="C540" s="225"/>
      <c r="D540" s="219" t="s">
        <v>135</v>
      </c>
      <c r="E540" s="226" t="s">
        <v>21</v>
      </c>
      <c r="F540" s="227" t="s">
        <v>1276</v>
      </c>
      <c r="G540" s="225"/>
      <c r="H540" s="228">
        <v>1</v>
      </c>
      <c r="I540" s="229"/>
      <c r="J540" s="225"/>
      <c r="K540" s="225"/>
      <c r="L540" s="230"/>
      <c r="M540" s="231"/>
      <c r="N540" s="232"/>
      <c r="O540" s="232"/>
      <c r="P540" s="232"/>
      <c r="Q540" s="232"/>
      <c r="R540" s="232"/>
      <c r="S540" s="232"/>
      <c r="T540" s="23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34" t="s">
        <v>135</v>
      </c>
      <c r="AU540" s="234" t="s">
        <v>87</v>
      </c>
      <c r="AV540" s="13" t="s">
        <v>87</v>
      </c>
      <c r="AW540" s="13" t="s">
        <v>38</v>
      </c>
      <c r="AX540" s="13" t="s">
        <v>85</v>
      </c>
      <c r="AY540" s="234" t="s">
        <v>125</v>
      </c>
    </row>
    <row r="541" s="2" customFormat="1" ht="24.15" customHeight="1">
      <c r="A541" s="39"/>
      <c r="B541" s="40"/>
      <c r="C541" s="238" t="s">
        <v>633</v>
      </c>
      <c r="D541" s="238" t="s">
        <v>160</v>
      </c>
      <c r="E541" s="239" t="s">
        <v>564</v>
      </c>
      <c r="F541" s="240" t="s">
        <v>565</v>
      </c>
      <c r="G541" s="241" t="s">
        <v>130</v>
      </c>
      <c r="H541" s="242">
        <v>6</v>
      </c>
      <c r="I541" s="243"/>
      <c r="J541" s="244">
        <f>ROUND(I541*H541,2)</f>
        <v>0</v>
      </c>
      <c r="K541" s="240" t="s">
        <v>21</v>
      </c>
      <c r="L541" s="45"/>
      <c r="M541" s="245" t="s">
        <v>21</v>
      </c>
      <c r="N541" s="246" t="s">
        <v>48</v>
      </c>
      <c r="O541" s="85"/>
      <c r="P541" s="215">
        <f>O541*H541</f>
        <v>0</v>
      </c>
      <c r="Q541" s="215">
        <v>0.054140000000000001</v>
      </c>
      <c r="R541" s="215">
        <f>Q541*H541</f>
        <v>0.32484000000000002</v>
      </c>
      <c r="S541" s="215">
        <v>0</v>
      </c>
      <c r="T541" s="216">
        <f>S541*H541</f>
        <v>0</v>
      </c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R541" s="217" t="s">
        <v>165</v>
      </c>
      <c r="AT541" s="217" t="s">
        <v>160</v>
      </c>
      <c r="AU541" s="217" t="s">
        <v>87</v>
      </c>
      <c r="AY541" s="18" t="s">
        <v>125</v>
      </c>
      <c r="BE541" s="218">
        <f>IF(N541="základní",J541,0)</f>
        <v>0</v>
      </c>
      <c r="BF541" s="218">
        <f>IF(N541="snížená",J541,0)</f>
        <v>0</v>
      </c>
      <c r="BG541" s="218">
        <f>IF(N541="zákl. přenesená",J541,0)</f>
        <v>0</v>
      </c>
      <c r="BH541" s="218">
        <f>IF(N541="sníž. přenesená",J541,0)</f>
        <v>0</v>
      </c>
      <c r="BI541" s="218">
        <f>IF(N541="nulová",J541,0)</f>
        <v>0</v>
      </c>
      <c r="BJ541" s="18" t="s">
        <v>85</v>
      </c>
      <c r="BK541" s="218">
        <f>ROUND(I541*H541,2)</f>
        <v>0</v>
      </c>
      <c r="BL541" s="18" t="s">
        <v>165</v>
      </c>
      <c r="BM541" s="217" t="s">
        <v>1304</v>
      </c>
    </row>
    <row r="542" s="13" customFormat="1">
      <c r="A542" s="13"/>
      <c r="B542" s="224"/>
      <c r="C542" s="225"/>
      <c r="D542" s="219" t="s">
        <v>135</v>
      </c>
      <c r="E542" s="226" t="s">
        <v>21</v>
      </c>
      <c r="F542" s="227" t="s">
        <v>1305</v>
      </c>
      <c r="G542" s="225"/>
      <c r="H542" s="228">
        <v>1</v>
      </c>
      <c r="I542" s="229"/>
      <c r="J542" s="225"/>
      <c r="K542" s="225"/>
      <c r="L542" s="230"/>
      <c r="M542" s="231"/>
      <c r="N542" s="232"/>
      <c r="O542" s="232"/>
      <c r="P542" s="232"/>
      <c r="Q542" s="232"/>
      <c r="R542" s="232"/>
      <c r="S542" s="232"/>
      <c r="T542" s="23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34" t="s">
        <v>135</v>
      </c>
      <c r="AU542" s="234" t="s">
        <v>87</v>
      </c>
      <c r="AV542" s="13" t="s">
        <v>87</v>
      </c>
      <c r="AW542" s="13" t="s">
        <v>38</v>
      </c>
      <c r="AX542" s="13" t="s">
        <v>77</v>
      </c>
      <c r="AY542" s="234" t="s">
        <v>125</v>
      </c>
    </row>
    <row r="543" s="13" customFormat="1">
      <c r="A543" s="13"/>
      <c r="B543" s="224"/>
      <c r="C543" s="225"/>
      <c r="D543" s="219" t="s">
        <v>135</v>
      </c>
      <c r="E543" s="226" t="s">
        <v>21</v>
      </c>
      <c r="F543" s="227" t="s">
        <v>1306</v>
      </c>
      <c r="G543" s="225"/>
      <c r="H543" s="228">
        <v>1</v>
      </c>
      <c r="I543" s="229"/>
      <c r="J543" s="225"/>
      <c r="K543" s="225"/>
      <c r="L543" s="230"/>
      <c r="M543" s="231"/>
      <c r="N543" s="232"/>
      <c r="O543" s="232"/>
      <c r="P543" s="232"/>
      <c r="Q543" s="232"/>
      <c r="R543" s="232"/>
      <c r="S543" s="232"/>
      <c r="T543" s="23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34" t="s">
        <v>135</v>
      </c>
      <c r="AU543" s="234" t="s">
        <v>87</v>
      </c>
      <c r="AV543" s="13" t="s">
        <v>87</v>
      </c>
      <c r="AW543" s="13" t="s">
        <v>38</v>
      </c>
      <c r="AX543" s="13" t="s">
        <v>77</v>
      </c>
      <c r="AY543" s="234" t="s">
        <v>125</v>
      </c>
    </row>
    <row r="544" s="13" customFormat="1">
      <c r="A544" s="13"/>
      <c r="B544" s="224"/>
      <c r="C544" s="225"/>
      <c r="D544" s="219" t="s">
        <v>135</v>
      </c>
      <c r="E544" s="226" t="s">
        <v>21</v>
      </c>
      <c r="F544" s="227" t="s">
        <v>1306</v>
      </c>
      <c r="G544" s="225"/>
      <c r="H544" s="228">
        <v>1</v>
      </c>
      <c r="I544" s="229"/>
      <c r="J544" s="225"/>
      <c r="K544" s="225"/>
      <c r="L544" s="230"/>
      <c r="M544" s="231"/>
      <c r="N544" s="232"/>
      <c r="O544" s="232"/>
      <c r="P544" s="232"/>
      <c r="Q544" s="232"/>
      <c r="R544" s="232"/>
      <c r="S544" s="232"/>
      <c r="T544" s="23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34" t="s">
        <v>135</v>
      </c>
      <c r="AU544" s="234" t="s">
        <v>87</v>
      </c>
      <c r="AV544" s="13" t="s">
        <v>87</v>
      </c>
      <c r="AW544" s="13" t="s">
        <v>38</v>
      </c>
      <c r="AX544" s="13" t="s">
        <v>77</v>
      </c>
      <c r="AY544" s="234" t="s">
        <v>125</v>
      </c>
    </row>
    <row r="545" s="13" customFormat="1">
      <c r="A545" s="13"/>
      <c r="B545" s="224"/>
      <c r="C545" s="225"/>
      <c r="D545" s="219" t="s">
        <v>135</v>
      </c>
      <c r="E545" s="226" t="s">
        <v>21</v>
      </c>
      <c r="F545" s="227" t="s">
        <v>1307</v>
      </c>
      <c r="G545" s="225"/>
      <c r="H545" s="228">
        <v>1</v>
      </c>
      <c r="I545" s="229"/>
      <c r="J545" s="225"/>
      <c r="K545" s="225"/>
      <c r="L545" s="230"/>
      <c r="M545" s="231"/>
      <c r="N545" s="232"/>
      <c r="O545" s="232"/>
      <c r="P545" s="232"/>
      <c r="Q545" s="232"/>
      <c r="R545" s="232"/>
      <c r="S545" s="232"/>
      <c r="T545" s="23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34" t="s">
        <v>135</v>
      </c>
      <c r="AU545" s="234" t="s">
        <v>87</v>
      </c>
      <c r="AV545" s="13" t="s">
        <v>87</v>
      </c>
      <c r="AW545" s="13" t="s">
        <v>38</v>
      </c>
      <c r="AX545" s="13" t="s">
        <v>77</v>
      </c>
      <c r="AY545" s="234" t="s">
        <v>125</v>
      </c>
    </row>
    <row r="546" s="13" customFormat="1">
      <c r="A546" s="13"/>
      <c r="B546" s="224"/>
      <c r="C546" s="225"/>
      <c r="D546" s="219" t="s">
        <v>135</v>
      </c>
      <c r="E546" s="226" t="s">
        <v>21</v>
      </c>
      <c r="F546" s="227" t="s">
        <v>1308</v>
      </c>
      <c r="G546" s="225"/>
      <c r="H546" s="228">
        <v>1</v>
      </c>
      <c r="I546" s="229"/>
      <c r="J546" s="225"/>
      <c r="K546" s="225"/>
      <c r="L546" s="230"/>
      <c r="M546" s="231"/>
      <c r="N546" s="232"/>
      <c r="O546" s="232"/>
      <c r="P546" s="232"/>
      <c r="Q546" s="232"/>
      <c r="R546" s="232"/>
      <c r="S546" s="232"/>
      <c r="T546" s="23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34" t="s">
        <v>135</v>
      </c>
      <c r="AU546" s="234" t="s">
        <v>87</v>
      </c>
      <c r="AV546" s="13" t="s">
        <v>87</v>
      </c>
      <c r="AW546" s="13" t="s">
        <v>38</v>
      </c>
      <c r="AX546" s="13" t="s">
        <v>77</v>
      </c>
      <c r="AY546" s="234" t="s">
        <v>125</v>
      </c>
    </row>
    <row r="547" s="13" customFormat="1">
      <c r="A547" s="13"/>
      <c r="B547" s="224"/>
      <c r="C547" s="225"/>
      <c r="D547" s="219" t="s">
        <v>135</v>
      </c>
      <c r="E547" s="226" t="s">
        <v>21</v>
      </c>
      <c r="F547" s="227" t="s">
        <v>1309</v>
      </c>
      <c r="G547" s="225"/>
      <c r="H547" s="228">
        <v>1</v>
      </c>
      <c r="I547" s="229"/>
      <c r="J547" s="225"/>
      <c r="K547" s="225"/>
      <c r="L547" s="230"/>
      <c r="M547" s="231"/>
      <c r="N547" s="232"/>
      <c r="O547" s="232"/>
      <c r="P547" s="232"/>
      <c r="Q547" s="232"/>
      <c r="R547" s="232"/>
      <c r="S547" s="232"/>
      <c r="T547" s="23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34" t="s">
        <v>135</v>
      </c>
      <c r="AU547" s="234" t="s">
        <v>87</v>
      </c>
      <c r="AV547" s="13" t="s">
        <v>87</v>
      </c>
      <c r="AW547" s="13" t="s">
        <v>38</v>
      </c>
      <c r="AX547" s="13" t="s">
        <v>77</v>
      </c>
      <c r="AY547" s="234" t="s">
        <v>125</v>
      </c>
    </row>
    <row r="548" s="15" customFormat="1">
      <c r="A548" s="15"/>
      <c r="B548" s="260"/>
      <c r="C548" s="261"/>
      <c r="D548" s="219" t="s">
        <v>135</v>
      </c>
      <c r="E548" s="262" t="s">
        <v>21</v>
      </c>
      <c r="F548" s="263" t="s">
        <v>197</v>
      </c>
      <c r="G548" s="261"/>
      <c r="H548" s="264">
        <v>6</v>
      </c>
      <c r="I548" s="265"/>
      <c r="J548" s="261"/>
      <c r="K548" s="261"/>
      <c r="L548" s="266"/>
      <c r="M548" s="267"/>
      <c r="N548" s="268"/>
      <c r="O548" s="268"/>
      <c r="P548" s="268"/>
      <c r="Q548" s="268"/>
      <c r="R548" s="268"/>
      <c r="S548" s="268"/>
      <c r="T548" s="269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T548" s="270" t="s">
        <v>135</v>
      </c>
      <c r="AU548" s="270" t="s">
        <v>87</v>
      </c>
      <c r="AV548" s="15" t="s">
        <v>165</v>
      </c>
      <c r="AW548" s="15" t="s">
        <v>38</v>
      </c>
      <c r="AX548" s="15" t="s">
        <v>85</v>
      </c>
      <c r="AY548" s="270" t="s">
        <v>125</v>
      </c>
    </row>
    <row r="549" s="2" customFormat="1" ht="24.15" customHeight="1">
      <c r="A549" s="39"/>
      <c r="B549" s="40"/>
      <c r="C549" s="238" t="s">
        <v>639</v>
      </c>
      <c r="D549" s="238" t="s">
        <v>160</v>
      </c>
      <c r="E549" s="239" t="s">
        <v>581</v>
      </c>
      <c r="F549" s="240" t="s">
        <v>582</v>
      </c>
      <c r="G549" s="241" t="s">
        <v>130</v>
      </c>
      <c r="H549" s="242">
        <v>1</v>
      </c>
      <c r="I549" s="243"/>
      <c r="J549" s="244">
        <f>ROUND(I549*H549,2)</f>
        <v>0</v>
      </c>
      <c r="K549" s="240" t="s">
        <v>21</v>
      </c>
      <c r="L549" s="45"/>
      <c r="M549" s="245" t="s">
        <v>21</v>
      </c>
      <c r="N549" s="246" t="s">
        <v>48</v>
      </c>
      <c r="O549" s="85"/>
      <c r="P549" s="215">
        <f>O549*H549</f>
        <v>0</v>
      </c>
      <c r="Q549" s="215">
        <v>0.074370000000000006</v>
      </c>
      <c r="R549" s="215">
        <f>Q549*H549</f>
        <v>0.074370000000000006</v>
      </c>
      <c r="S549" s="215">
        <v>0</v>
      </c>
      <c r="T549" s="216">
        <f>S549*H549</f>
        <v>0</v>
      </c>
      <c r="U549" s="39"/>
      <c r="V549" s="39"/>
      <c r="W549" s="39"/>
      <c r="X549" s="39"/>
      <c r="Y549" s="39"/>
      <c r="Z549" s="39"/>
      <c r="AA549" s="39"/>
      <c r="AB549" s="39"/>
      <c r="AC549" s="39"/>
      <c r="AD549" s="39"/>
      <c r="AE549" s="39"/>
      <c r="AR549" s="217" t="s">
        <v>165</v>
      </c>
      <c r="AT549" s="217" t="s">
        <v>160</v>
      </c>
      <c r="AU549" s="217" t="s">
        <v>87</v>
      </c>
      <c r="AY549" s="18" t="s">
        <v>125</v>
      </c>
      <c r="BE549" s="218">
        <f>IF(N549="základní",J549,0)</f>
        <v>0</v>
      </c>
      <c r="BF549" s="218">
        <f>IF(N549="snížená",J549,0)</f>
        <v>0</v>
      </c>
      <c r="BG549" s="218">
        <f>IF(N549="zákl. přenesená",J549,0)</f>
        <v>0</v>
      </c>
      <c r="BH549" s="218">
        <f>IF(N549="sníž. přenesená",J549,0)</f>
        <v>0</v>
      </c>
      <c r="BI549" s="218">
        <f>IF(N549="nulová",J549,0)</f>
        <v>0</v>
      </c>
      <c r="BJ549" s="18" t="s">
        <v>85</v>
      </c>
      <c r="BK549" s="218">
        <f>ROUND(I549*H549,2)</f>
        <v>0</v>
      </c>
      <c r="BL549" s="18" t="s">
        <v>165</v>
      </c>
      <c r="BM549" s="217" t="s">
        <v>1310</v>
      </c>
    </row>
    <row r="550" s="13" customFormat="1">
      <c r="A550" s="13"/>
      <c r="B550" s="224"/>
      <c r="C550" s="225"/>
      <c r="D550" s="219" t="s">
        <v>135</v>
      </c>
      <c r="E550" s="226" t="s">
        <v>21</v>
      </c>
      <c r="F550" s="227" t="s">
        <v>1277</v>
      </c>
      <c r="G550" s="225"/>
      <c r="H550" s="228">
        <v>1</v>
      </c>
      <c r="I550" s="229"/>
      <c r="J550" s="225"/>
      <c r="K550" s="225"/>
      <c r="L550" s="230"/>
      <c r="M550" s="231"/>
      <c r="N550" s="232"/>
      <c r="O550" s="232"/>
      <c r="P550" s="232"/>
      <c r="Q550" s="232"/>
      <c r="R550" s="232"/>
      <c r="S550" s="232"/>
      <c r="T550" s="23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34" t="s">
        <v>135</v>
      </c>
      <c r="AU550" s="234" t="s">
        <v>87</v>
      </c>
      <c r="AV550" s="13" t="s">
        <v>87</v>
      </c>
      <c r="AW550" s="13" t="s">
        <v>38</v>
      </c>
      <c r="AX550" s="13" t="s">
        <v>85</v>
      </c>
      <c r="AY550" s="234" t="s">
        <v>125</v>
      </c>
    </row>
    <row r="551" s="2" customFormat="1" ht="24.15" customHeight="1">
      <c r="A551" s="39"/>
      <c r="B551" s="40"/>
      <c r="C551" s="238" t="s">
        <v>644</v>
      </c>
      <c r="D551" s="238" t="s">
        <v>160</v>
      </c>
      <c r="E551" s="239" t="s">
        <v>585</v>
      </c>
      <c r="F551" s="240" t="s">
        <v>586</v>
      </c>
      <c r="G551" s="241" t="s">
        <v>130</v>
      </c>
      <c r="H551" s="242">
        <v>2</v>
      </c>
      <c r="I551" s="243"/>
      <c r="J551" s="244">
        <f>ROUND(I551*H551,2)</f>
        <v>0</v>
      </c>
      <c r="K551" s="240" t="s">
        <v>21</v>
      </c>
      <c r="L551" s="45"/>
      <c r="M551" s="245" t="s">
        <v>21</v>
      </c>
      <c r="N551" s="246" t="s">
        <v>48</v>
      </c>
      <c r="O551" s="85"/>
      <c r="P551" s="215">
        <f>O551*H551</f>
        <v>0</v>
      </c>
      <c r="Q551" s="215">
        <v>0.084150000000000003</v>
      </c>
      <c r="R551" s="215">
        <f>Q551*H551</f>
        <v>0.16830000000000001</v>
      </c>
      <c r="S551" s="215">
        <v>0</v>
      </c>
      <c r="T551" s="216">
        <f>S551*H551</f>
        <v>0</v>
      </c>
      <c r="U551" s="39"/>
      <c r="V551" s="39"/>
      <c r="W551" s="39"/>
      <c r="X551" s="39"/>
      <c r="Y551" s="39"/>
      <c r="Z551" s="39"/>
      <c r="AA551" s="39"/>
      <c r="AB551" s="39"/>
      <c r="AC551" s="39"/>
      <c r="AD551" s="39"/>
      <c r="AE551" s="39"/>
      <c r="AR551" s="217" t="s">
        <v>165</v>
      </c>
      <c r="AT551" s="217" t="s">
        <v>160</v>
      </c>
      <c r="AU551" s="217" t="s">
        <v>87</v>
      </c>
      <c r="AY551" s="18" t="s">
        <v>125</v>
      </c>
      <c r="BE551" s="218">
        <f>IF(N551="základní",J551,0)</f>
        <v>0</v>
      </c>
      <c r="BF551" s="218">
        <f>IF(N551="snížená",J551,0)</f>
        <v>0</v>
      </c>
      <c r="BG551" s="218">
        <f>IF(N551="zákl. přenesená",J551,0)</f>
        <v>0</v>
      </c>
      <c r="BH551" s="218">
        <f>IF(N551="sníž. přenesená",J551,0)</f>
        <v>0</v>
      </c>
      <c r="BI551" s="218">
        <f>IF(N551="nulová",J551,0)</f>
        <v>0</v>
      </c>
      <c r="BJ551" s="18" t="s">
        <v>85</v>
      </c>
      <c r="BK551" s="218">
        <f>ROUND(I551*H551,2)</f>
        <v>0</v>
      </c>
      <c r="BL551" s="18" t="s">
        <v>165</v>
      </c>
      <c r="BM551" s="217" t="s">
        <v>1311</v>
      </c>
    </row>
    <row r="552" s="13" customFormat="1">
      <c r="A552" s="13"/>
      <c r="B552" s="224"/>
      <c r="C552" s="225"/>
      <c r="D552" s="219" t="s">
        <v>135</v>
      </c>
      <c r="E552" s="226" t="s">
        <v>21</v>
      </c>
      <c r="F552" s="227" t="s">
        <v>1278</v>
      </c>
      <c r="G552" s="225"/>
      <c r="H552" s="228">
        <v>1</v>
      </c>
      <c r="I552" s="229"/>
      <c r="J552" s="225"/>
      <c r="K552" s="225"/>
      <c r="L552" s="230"/>
      <c r="M552" s="231"/>
      <c r="N552" s="232"/>
      <c r="O552" s="232"/>
      <c r="P552" s="232"/>
      <c r="Q552" s="232"/>
      <c r="R552" s="232"/>
      <c r="S552" s="232"/>
      <c r="T552" s="23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34" t="s">
        <v>135</v>
      </c>
      <c r="AU552" s="234" t="s">
        <v>87</v>
      </c>
      <c r="AV552" s="13" t="s">
        <v>87</v>
      </c>
      <c r="AW552" s="13" t="s">
        <v>38</v>
      </c>
      <c r="AX552" s="13" t="s">
        <v>77</v>
      </c>
      <c r="AY552" s="234" t="s">
        <v>125</v>
      </c>
    </row>
    <row r="553" s="13" customFormat="1">
      <c r="A553" s="13"/>
      <c r="B553" s="224"/>
      <c r="C553" s="225"/>
      <c r="D553" s="219" t="s">
        <v>135</v>
      </c>
      <c r="E553" s="226" t="s">
        <v>21</v>
      </c>
      <c r="F553" s="227" t="s">
        <v>1274</v>
      </c>
      <c r="G553" s="225"/>
      <c r="H553" s="228">
        <v>1</v>
      </c>
      <c r="I553" s="229"/>
      <c r="J553" s="225"/>
      <c r="K553" s="225"/>
      <c r="L553" s="230"/>
      <c r="M553" s="231"/>
      <c r="N553" s="232"/>
      <c r="O553" s="232"/>
      <c r="P553" s="232"/>
      <c r="Q553" s="232"/>
      <c r="R553" s="232"/>
      <c r="S553" s="232"/>
      <c r="T553" s="23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34" t="s">
        <v>135</v>
      </c>
      <c r="AU553" s="234" t="s">
        <v>87</v>
      </c>
      <c r="AV553" s="13" t="s">
        <v>87</v>
      </c>
      <c r="AW553" s="13" t="s">
        <v>38</v>
      </c>
      <c r="AX553" s="13" t="s">
        <v>77</v>
      </c>
      <c r="AY553" s="234" t="s">
        <v>125</v>
      </c>
    </row>
    <row r="554" s="15" customFormat="1">
      <c r="A554" s="15"/>
      <c r="B554" s="260"/>
      <c r="C554" s="261"/>
      <c r="D554" s="219" t="s">
        <v>135</v>
      </c>
      <c r="E554" s="262" t="s">
        <v>21</v>
      </c>
      <c r="F554" s="263" t="s">
        <v>197</v>
      </c>
      <c r="G554" s="261"/>
      <c r="H554" s="264">
        <v>2</v>
      </c>
      <c r="I554" s="265"/>
      <c r="J554" s="261"/>
      <c r="K554" s="261"/>
      <c r="L554" s="266"/>
      <c r="M554" s="267"/>
      <c r="N554" s="268"/>
      <c r="O554" s="268"/>
      <c r="P554" s="268"/>
      <c r="Q554" s="268"/>
      <c r="R554" s="268"/>
      <c r="S554" s="268"/>
      <c r="T554" s="269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T554" s="270" t="s">
        <v>135</v>
      </c>
      <c r="AU554" s="270" t="s">
        <v>87</v>
      </c>
      <c r="AV554" s="15" t="s">
        <v>165</v>
      </c>
      <c r="AW554" s="15" t="s">
        <v>38</v>
      </c>
      <c r="AX554" s="15" t="s">
        <v>85</v>
      </c>
      <c r="AY554" s="270" t="s">
        <v>125</v>
      </c>
    </row>
    <row r="555" s="12" customFormat="1" ht="22.8" customHeight="1">
      <c r="A555" s="12"/>
      <c r="B555" s="189"/>
      <c r="C555" s="190"/>
      <c r="D555" s="191" t="s">
        <v>76</v>
      </c>
      <c r="E555" s="203" t="s">
        <v>217</v>
      </c>
      <c r="F555" s="203" t="s">
        <v>588</v>
      </c>
      <c r="G555" s="190"/>
      <c r="H555" s="190"/>
      <c r="I555" s="193"/>
      <c r="J555" s="204">
        <f>BK555</f>
        <v>0</v>
      </c>
      <c r="K555" s="190"/>
      <c r="L555" s="195"/>
      <c r="M555" s="196"/>
      <c r="N555" s="197"/>
      <c r="O555" s="197"/>
      <c r="P555" s="198">
        <f>SUM(P556:P626)</f>
        <v>0</v>
      </c>
      <c r="Q555" s="197"/>
      <c r="R555" s="198">
        <f>SUM(R556:R626)</f>
        <v>15.009279400000001</v>
      </c>
      <c r="S555" s="197"/>
      <c r="T555" s="199">
        <f>SUM(T556:T626)</f>
        <v>0.58240000000000003</v>
      </c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R555" s="200" t="s">
        <v>85</v>
      </c>
      <c r="AT555" s="201" t="s">
        <v>76</v>
      </c>
      <c r="AU555" s="201" t="s">
        <v>85</v>
      </c>
      <c r="AY555" s="200" t="s">
        <v>125</v>
      </c>
      <c r="BK555" s="202">
        <f>SUM(BK556:BK626)</f>
        <v>0</v>
      </c>
    </row>
    <row r="556" s="2" customFormat="1" ht="24.15" customHeight="1">
      <c r="A556" s="39"/>
      <c r="B556" s="40"/>
      <c r="C556" s="238" t="s">
        <v>649</v>
      </c>
      <c r="D556" s="238" t="s">
        <v>160</v>
      </c>
      <c r="E556" s="239" t="s">
        <v>600</v>
      </c>
      <c r="F556" s="240" t="s">
        <v>601</v>
      </c>
      <c r="G556" s="241" t="s">
        <v>429</v>
      </c>
      <c r="H556" s="242">
        <v>11</v>
      </c>
      <c r="I556" s="243"/>
      <c r="J556" s="244">
        <f>ROUND(I556*H556,2)</f>
        <v>0</v>
      </c>
      <c r="K556" s="240" t="s">
        <v>164</v>
      </c>
      <c r="L556" s="45"/>
      <c r="M556" s="245" t="s">
        <v>21</v>
      </c>
      <c r="N556" s="246" t="s">
        <v>48</v>
      </c>
      <c r="O556" s="85"/>
      <c r="P556" s="215">
        <f>O556*H556</f>
        <v>0</v>
      </c>
      <c r="Q556" s="215">
        <v>0.15540000000000001</v>
      </c>
      <c r="R556" s="215">
        <f>Q556*H556</f>
        <v>1.7094</v>
      </c>
      <c r="S556" s="215">
        <v>0</v>
      </c>
      <c r="T556" s="216">
        <f>S556*H556</f>
        <v>0</v>
      </c>
      <c r="U556" s="39"/>
      <c r="V556" s="39"/>
      <c r="W556" s="39"/>
      <c r="X556" s="39"/>
      <c r="Y556" s="39"/>
      <c r="Z556" s="39"/>
      <c r="AA556" s="39"/>
      <c r="AB556" s="39"/>
      <c r="AC556" s="39"/>
      <c r="AD556" s="39"/>
      <c r="AE556" s="39"/>
      <c r="AR556" s="217" t="s">
        <v>165</v>
      </c>
      <c r="AT556" s="217" t="s">
        <v>160</v>
      </c>
      <c r="AU556" s="217" t="s">
        <v>87</v>
      </c>
      <c r="AY556" s="18" t="s">
        <v>125</v>
      </c>
      <c r="BE556" s="218">
        <f>IF(N556="základní",J556,0)</f>
        <v>0</v>
      </c>
      <c r="BF556" s="218">
        <f>IF(N556="snížená",J556,0)</f>
        <v>0</v>
      </c>
      <c r="BG556" s="218">
        <f>IF(N556="zákl. přenesená",J556,0)</f>
        <v>0</v>
      </c>
      <c r="BH556" s="218">
        <f>IF(N556="sníž. přenesená",J556,0)</f>
        <v>0</v>
      </c>
      <c r="BI556" s="218">
        <f>IF(N556="nulová",J556,0)</f>
        <v>0</v>
      </c>
      <c r="BJ556" s="18" t="s">
        <v>85</v>
      </c>
      <c r="BK556" s="218">
        <f>ROUND(I556*H556,2)</f>
        <v>0</v>
      </c>
      <c r="BL556" s="18" t="s">
        <v>165</v>
      </c>
      <c r="BM556" s="217" t="s">
        <v>1312</v>
      </c>
    </row>
    <row r="557" s="2" customFormat="1">
      <c r="A557" s="39"/>
      <c r="B557" s="40"/>
      <c r="C557" s="41"/>
      <c r="D557" s="247" t="s">
        <v>167</v>
      </c>
      <c r="E557" s="41"/>
      <c r="F557" s="248" t="s">
        <v>603</v>
      </c>
      <c r="G557" s="41"/>
      <c r="H557" s="41"/>
      <c r="I557" s="221"/>
      <c r="J557" s="41"/>
      <c r="K557" s="41"/>
      <c r="L557" s="45"/>
      <c r="M557" s="222"/>
      <c r="N557" s="223"/>
      <c r="O557" s="85"/>
      <c r="P557" s="85"/>
      <c r="Q557" s="85"/>
      <c r="R557" s="85"/>
      <c r="S557" s="85"/>
      <c r="T557" s="86"/>
      <c r="U557" s="39"/>
      <c r="V557" s="39"/>
      <c r="W557" s="39"/>
      <c r="X557" s="39"/>
      <c r="Y557" s="39"/>
      <c r="Z557" s="39"/>
      <c r="AA557" s="39"/>
      <c r="AB557" s="39"/>
      <c r="AC557" s="39"/>
      <c r="AD557" s="39"/>
      <c r="AE557" s="39"/>
      <c r="AT557" s="18" t="s">
        <v>167</v>
      </c>
      <c r="AU557" s="18" t="s">
        <v>87</v>
      </c>
    </row>
    <row r="558" s="2" customFormat="1">
      <c r="A558" s="39"/>
      <c r="B558" s="40"/>
      <c r="C558" s="41"/>
      <c r="D558" s="219" t="s">
        <v>133</v>
      </c>
      <c r="E558" s="41"/>
      <c r="F558" s="220" t="s">
        <v>604</v>
      </c>
      <c r="G558" s="41"/>
      <c r="H558" s="41"/>
      <c r="I558" s="221"/>
      <c r="J558" s="41"/>
      <c r="K558" s="41"/>
      <c r="L558" s="45"/>
      <c r="M558" s="222"/>
      <c r="N558" s="223"/>
      <c r="O558" s="85"/>
      <c r="P558" s="85"/>
      <c r="Q558" s="85"/>
      <c r="R558" s="85"/>
      <c r="S558" s="85"/>
      <c r="T558" s="86"/>
      <c r="U558" s="39"/>
      <c r="V558" s="39"/>
      <c r="W558" s="39"/>
      <c r="X558" s="39"/>
      <c r="Y558" s="39"/>
      <c r="Z558" s="39"/>
      <c r="AA558" s="39"/>
      <c r="AB558" s="39"/>
      <c r="AC558" s="39"/>
      <c r="AD558" s="39"/>
      <c r="AE558" s="39"/>
      <c r="AT558" s="18" t="s">
        <v>133</v>
      </c>
      <c r="AU558" s="18" t="s">
        <v>87</v>
      </c>
    </row>
    <row r="559" s="13" customFormat="1">
      <c r="A559" s="13"/>
      <c r="B559" s="224"/>
      <c r="C559" s="225"/>
      <c r="D559" s="219" t="s">
        <v>135</v>
      </c>
      <c r="E559" s="226" t="s">
        <v>21</v>
      </c>
      <c r="F559" s="227" t="s">
        <v>1313</v>
      </c>
      <c r="G559" s="225"/>
      <c r="H559" s="228">
        <v>11</v>
      </c>
      <c r="I559" s="229"/>
      <c r="J559" s="225"/>
      <c r="K559" s="225"/>
      <c r="L559" s="230"/>
      <c r="M559" s="231"/>
      <c r="N559" s="232"/>
      <c r="O559" s="232"/>
      <c r="P559" s="232"/>
      <c r="Q559" s="232"/>
      <c r="R559" s="232"/>
      <c r="S559" s="232"/>
      <c r="T559" s="23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234" t="s">
        <v>135</v>
      </c>
      <c r="AU559" s="234" t="s">
        <v>87</v>
      </c>
      <c r="AV559" s="13" t="s">
        <v>87</v>
      </c>
      <c r="AW559" s="13" t="s">
        <v>38</v>
      </c>
      <c r="AX559" s="13" t="s">
        <v>85</v>
      </c>
      <c r="AY559" s="234" t="s">
        <v>125</v>
      </c>
    </row>
    <row r="560" s="2" customFormat="1" ht="24.15" customHeight="1">
      <c r="A560" s="39"/>
      <c r="B560" s="40"/>
      <c r="C560" s="238" t="s">
        <v>658</v>
      </c>
      <c r="D560" s="238" t="s">
        <v>160</v>
      </c>
      <c r="E560" s="239" t="s">
        <v>608</v>
      </c>
      <c r="F560" s="240" t="s">
        <v>609</v>
      </c>
      <c r="G560" s="241" t="s">
        <v>429</v>
      </c>
      <c r="H560" s="242">
        <v>53.700000000000003</v>
      </c>
      <c r="I560" s="243"/>
      <c r="J560" s="244">
        <f>ROUND(I560*H560,2)</f>
        <v>0</v>
      </c>
      <c r="K560" s="240" t="s">
        <v>164</v>
      </c>
      <c r="L560" s="45"/>
      <c r="M560" s="245" t="s">
        <v>21</v>
      </c>
      <c r="N560" s="246" t="s">
        <v>48</v>
      </c>
      <c r="O560" s="85"/>
      <c r="P560" s="215">
        <f>O560*H560</f>
        <v>0</v>
      </c>
      <c r="Q560" s="215">
        <v>0.14066999999999999</v>
      </c>
      <c r="R560" s="215">
        <f>Q560*H560</f>
        <v>7.553979</v>
      </c>
      <c r="S560" s="215">
        <v>0</v>
      </c>
      <c r="T560" s="216">
        <f>S560*H560</f>
        <v>0</v>
      </c>
      <c r="U560" s="39"/>
      <c r="V560" s="39"/>
      <c r="W560" s="39"/>
      <c r="X560" s="39"/>
      <c r="Y560" s="39"/>
      <c r="Z560" s="39"/>
      <c r="AA560" s="39"/>
      <c r="AB560" s="39"/>
      <c r="AC560" s="39"/>
      <c r="AD560" s="39"/>
      <c r="AE560" s="39"/>
      <c r="AR560" s="217" t="s">
        <v>165</v>
      </c>
      <c r="AT560" s="217" t="s">
        <v>160</v>
      </c>
      <c r="AU560" s="217" t="s">
        <v>87</v>
      </c>
      <c r="AY560" s="18" t="s">
        <v>125</v>
      </c>
      <c r="BE560" s="218">
        <f>IF(N560="základní",J560,0)</f>
        <v>0</v>
      </c>
      <c r="BF560" s="218">
        <f>IF(N560="snížená",J560,0)</f>
        <v>0</v>
      </c>
      <c r="BG560" s="218">
        <f>IF(N560="zákl. přenesená",J560,0)</f>
        <v>0</v>
      </c>
      <c r="BH560" s="218">
        <f>IF(N560="sníž. přenesená",J560,0)</f>
        <v>0</v>
      </c>
      <c r="BI560" s="218">
        <f>IF(N560="nulová",J560,0)</f>
        <v>0</v>
      </c>
      <c r="BJ560" s="18" t="s">
        <v>85</v>
      </c>
      <c r="BK560" s="218">
        <f>ROUND(I560*H560,2)</f>
        <v>0</v>
      </c>
      <c r="BL560" s="18" t="s">
        <v>165</v>
      </c>
      <c r="BM560" s="217" t="s">
        <v>1314</v>
      </c>
    </row>
    <row r="561" s="2" customFormat="1">
      <c r="A561" s="39"/>
      <c r="B561" s="40"/>
      <c r="C561" s="41"/>
      <c r="D561" s="247" t="s">
        <v>167</v>
      </c>
      <c r="E561" s="41"/>
      <c r="F561" s="248" t="s">
        <v>611</v>
      </c>
      <c r="G561" s="41"/>
      <c r="H561" s="41"/>
      <c r="I561" s="221"/>
      <c r="J561" s="41"/>
      <c r="K561" s="41"/>
      <c r="L561" s="45"/>
      <c r="M561" s="222"/>
      <c r="N561" s="223"/>
      <c r="O561" s="85"/>
      <c r="P561" s="85"/>
      <c r="Q561" s="85"/>
      <c r="R561" s="85"/>
      <c r="S561" s="85"/>
      <c r="T561" s="86"/>
      <c r="U561" s="39"/>
      <c r="V561" s="39"/>
      <c r="W561" s="39"/>
      <c r="X561" s="39"/>
      <c r="Y561" s="39"/>
      <c r="Z561" s="39"/>
      <c r="AA561" s="39"/>
      <c r="AB561" s="39"/>
      <c r="AC561" s="39"/>
      <c r="AD561" s="39"/>
      <c r="AE561" s="39"/>
      <c r="AT561" s="18" t="s">
        <v>167</v>
      </c>
      <c r="AU561" s="18" t="s">
        <v>87</v>
      </c>
    </row>
    <row r="562" s="2" customFormat="1">
      <c r="A562" s="39"/>
      <c r="B562" s="40"/>
      <c r="C562" s="41"/>
      <c r="D562" s="219" t="s">
        <v>133</v>
      </c>
      <c r="E562" s="41"/>
      <c r="F562" s="220" t="s">
        <v>612</v>
      </c>
      <c r="G562" s="41"/>
      <c r="H562" s="41"/>
      <c r="I562" s="221"/>
      <c r="J562" s="41"/>
      <c r="K562" s="41"/>
      <c r="L562" s="45"/>
      <c r="M562" s="222"/>
      <c r="N562" s="223"/>
      <c r="O562" s="85"/>
      <c r="P562" s="85"/>
      <c r="Q562" s="85"/>
      <c r="R562" s="85"/>
      <c r="S562" s="85"/>
      <c r="T562" s="86"/>
      <c r="U562" s="39"/>
      <c r="V562" s="39"/>
      <c r="W562" s="39"/>
      <c r="X562" s="39"/>
      <c r="Y562" s="39"/>
      <c r="Z562" s="39"/>
      <c r="AA562" s="39"/>
      <c r="AB562" s="39"/>
      <c r="AC562" s="39"/>
      <c r="AD562" s="39"/>
      <c r="AE562" s="39"/>
      <c r="AT562" s="18" t="s">
        <v>133</v>
      </c>
      <c r="AU562" s="18" t="s">
        <v>87</v>
      </c>
    </row>
    <row r="563" s="13" customFormat="1">
      <c r="A563" s="13"/>
      <c r="B563" s="224"/>
      <c r="C563" s="225"/>
      <c r="D563" s="219" t="s">
        <v>135</v>
      </c>
      <c r="E563" s="226" t="s">
        <v>21</v>
      </c>
      <c r="F563" s="227" t="s">
        <v>1315</v>
      </c>
      <c r="G563" s="225"/>
      <c r="H563" s="228">
        <v>16.800000000000001</v>
      </c>
      <c r="I563" s="229"/>
      <c r="J563" s="225"/>
      <c r="K563" s="225"/>
      <c r="L563" s="230"/>
      <c r="M563" s="231"/>
      <c r="N563" s="232"/>
      <c r="O563" s="232"/>
      <c r="P563" s="232"/>
      <c r="Q563" s="232"/>
      <c r="R563" s="232"/>
      <c r="S563" s="232"/>
      <c r="T563" s="23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34" t="s">
        <v>135</v>
      </c>
      <c r="AU563" s="234" t="s">
        <v>87</v>
      </c>
      <c r="AV563" s="13" t="s">
        <v>87</v>
      </c>
      <c r="AW563" s="13" t="s">
        <v>38</v>
      </c>
      <c r="AX563" s="13" t="s">
        <v>77</v>
      </c>
      <c r="AY563" s="234" t="s">
        <v>125</v>
      </c>
    </row>
    <row r="564" s="13" customFormat="1">
      <c r="A564" s="13"/>
      <c r="B564" s="224"/>
      <c r="C564" s="225"/>
      <c r="D564" s="219" t="s">
        <v>135</v>
      </c>
      <c r="E564" s="226" t="s">
        <v>21</v>
      </c>
      <c r="F564" s="227" t="s">
        <v>1316</v>
      </c>
      <c r="G564" s="225"/>
      <c r="H564" s="228">
        <v>8.4000000000000004</v>
      </c>
      <c r="I564" s="229"/>
      <c r="J564" s="225"/>
      <c r="K564" s="225"/>
      <c r="L564" s="230"/>
      <c r="M564" s="231"/>
      <c r="N564" s="232"/>
      <c r="O564" s="232"/>
      <c r="P564" s="232"/>
      <c r="Q564" s="232"/>
      <c r="R564" s="232"/>
      <c r="S564" s="232"/>
      <c r="T564" s="23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34" t="s">
        <v>135</v>
      </c>
      <c r="AU564" s="234" t="s">
        <v>87</v>
      </c>
      <c r="AV564" s="13" t="s">
        <v>87</v>
      </c>
      <c r="AW564" s="13" t="s">
        <v>38</v>
      </c>
      <c r="AX564" s="13" t="s">
        <v>77</v>
      </c>
      <c r="AY564" s="234" t="s">
        <v>125</v>
      </c>
    </row>
    <row r="565" s="13" customFormat="1">
      <c r="A565" s="13"/>
      <c r="B565" s="224"/>
      <c r="C565" s="225"/>
      <c r="D565" s="219" t="s">
        <v>135</v>
      </c>
      <c r="E565" s="226" t="s">
        <v>21</v>
      </c>
      <c r="F565" s="227" t="s">
        <v>1317</v>
      </c>
      <c r="G565" s="225"/>
      <c r="H565" s="228">
        <v>5.5999999999999996</v>
      </c>
      <c r="I565" s="229"/>
      <c r="J565" s="225"/>
      <c r="K565" s="225"/>
      <c r="L565" s="230"/>
      <c r="M565" s="231"/>
      <c r="N565" s="232"/>
      <c r="O565" s="232"/>
      <c r="P565" s="232"/>
      <c r="Q565" s="232"/>
      <c r="R565" s="232"/>
      <c r="S565" s="232"/>
      <c r="T565" s="23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34" t="s">
        <v>135</v>
      </c>
      <c r="AU565" s="234" t="s">
        <v>87</v>
      </c>
      <c r="AV565" s="13" t="s">
        <v>87</v>
      </c>
      <c r="AW565" s="13" t="s">
        <v>38</v>
      </c>
      <c r="AX565" s="13" t="s">
        <v>77</v>
      </c>
      <c r="AY565" s="234" t="s">
        <v>125</v>
      </c>
    </row>
    <row r="566" s="13" customFormat="1">
      <c r="A566" s="13"/>
      <c r="B566" s="224"/>
      <c r="C566" s="225"/>
      <c r="D566" s="219" t="s">
        <v>135</v>
      </c>
      <c r="E566" s="226" t="s">
        <v>21</v>
      </c>
      <c r="F566" s="227" t="s">
        <v>1318</v>
      </c>
      <c r="G566" s="225"/>
      <c r="H566" s="228">
        <v>2.5</v>
      </c>
      <c r="I566" s="229"/>
      <c r="J566" s="225"/>
      <c r="K566" s="225"/>
      <c r="L566" s="230"/>
      <c r="M566" s="231"/>
      <c r="N566" s="232"/>
      <c r="O566" s="232"/>
      <c r="P566" s="232"/>
      <c r="Q566" s="232"/>
      <c r="R566" s="232"/>
      <c r="S566" s="232"/>
      <c r="T566" s="23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34" t="s">
        <v>135</v>
      </c>
      <c r="AU566" s="234" t="s">
        <v>87</v>
      </c>
      <c r="AV566" s="13" t="s">
        <v>87</v>
      </c>
      <c r="AW566" s="13" t="s">
        <v>38</v>
      </c>
      <c r="AX566" s="13" t="s">
        <v>77</v>
      </c>
      <c r="AY566" s="234" t="s">
        <v>125</v>
      </c>
    </row>
    <row r="567" s="14" customFormat="1">
      <c r="A567" s="14"/>
      <c r="B567" s="249"/>
      <c r="C567" s="250"/>
      <c r="D567" s="219" t="s">
        <v>135</v>
      </c>
      <c r="E567" s="251" t="s">
        <v>21</v>
      </c>
      <c r="F567" s="252" t="s">
        <v>192</v>
      </c>
      <c r="G567" s="250"/>
      <c r="H567" s="253">
        <v>33.299999999999997</v>
      </c>
      <c r="I567" s="254"/>
      <c r="J567" s="250"/>
      <c r="K567" s="250"/>
      <c r="L567" s="255"/>
      <c r="M567" s="256"/>
      <c r="N567" s="257"/>
      <c r="O567" s="257"/>
      <c r="P567" s="257"/>
      <c r="Q567" s="257"/>
      <c r="R567" s="257"/>
      <c r="S567" s="257"/>
      <c r="T567" s="258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259" t="s">
        <v>135</v>
      </c>
      <c r="AU567" s="259" t="s">
        <v>87</v>
      </c>
      <c r="AV567" s="14" t="s">
        <v>124</v>
      </c>
      <c r="AW567" s="14" t="s">
        <v>38</v>
      </c>
      <c r="AX567" s="14" t="s">
        <v>77</v>
      </c>
      <c r="AY567" s="259" t="s">
        <v>125</v>
      </c>
    </row>
    <row r="568" s="13" customFormat="1">
      <c r="A568" s="13"/>
      <c r="B568" s="224"/>
      <c r="C568" s="225"/>
      <c r="D568" s="219" t="s">
        <v>135</v>
      </c>
      <c r="E568" s="226" t="s">
        <v>21</v>
      </c>
      <c r="F568" s="227" t="s">
        <v>1319</v>
      </c>
      <c r="G568" s="225"/>
      <c r="H568" s="228">
        <v>2.5</v>
      </c>
      <c r="I568" s="229"/>
      <c r="J568" s="225"/>
      <c r="K568" s="225"/>
      <c r="L568" s="230"/>
      <c r="M568" s="231"/>
      <c r="N568" s="232"/>
      <c r="O568" s="232"/>
      <c r="P568" s="232"/>
      <c r="Q568" s="232"/>
      <c r="R568" s="232"/>
      <c r="S568" s="232"/>
      <c r="T568" s="23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34" t="s">
        <v>135</v>
      </c>
      <c r="AU568" s="234" t="s">
        <v>87</v>
      </c>
      <c r="AV568" s="13" t="s">
        <v>87</v>
      </c>
      <c r="AW568" s="13" t="s">
        <v>38</v>
      </c>
      <c r="AX568" s="13" t="s">
        <v>77</v>
      </c>
      <c r="AY568" s="234" t="s">
        <v>125</v>
      </c>
    </row>
    <row r="569" s="14" customFormat="1">
      <c r="A569" s="14"/>
      <c r="B569" s="249"/>
      <c r="C569" s="250"/>
      <c r="D569" s="219" t="s">
        <v>135</v>
      </c>
      <c r="E569" s="251" t="s">
        <v>21</v>
      </c>
      <c r="F569" s="252" t="s">
        <v>192</v>
      </c>
      <c r="G569" s="250"/>
      <c r="H569" s="253">
        <v>2.5</v>
      </c>
      <c r="I569" s="254"/>
      <c r="J569" s="250"/>
      <c r="K569" s="250"/>
      <c r="L569" s="255"/>
      <c r="M569" s="256"/>
      <c r="N569" s="257"/>
      <c r="O569" s="257"/>
      <c r="P569" s="257"/>
      <c r="Q569" s="257"/>
      <c r="R569" s="257"/>
      <c r="S569" s="257"/>
      <c r="T569" s="258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T569" s="259" t="s">
        <v>135</v>
      </c>
      <c r="AU569" s="259" t="s">
        <v>87</v>
      </c>
      <c r="AV569" s="14" t="s">
        <v>124</v>
      </c>
      <c r="AW569" s="14" t="s">
        <v>38</v>
      </c>
      <c r="AX569" s="14" t="s">
        <v>77</v>
      </c>
      <c r="AY569" s="259" t="s">
        <v>125</v>
      </c>
    </row>
    <row r="570" s="13" customFormat="1">
      <c r="A570" s="13"/>
      <c r="B570" s="224"/>
      <c r="C570" s="225"/>
      <c r="D570" s="219" t="s">
        <v>135</v>
      </c>
      <c r="E570" s="226" t="s">
        <v>21</v>
      </c>
      <c r="F570" s="227" t="s">
        <v>1320</v>
      </c>
      <c r="G570" s="225"/>
      <c r="H570" s="228">
        <v>4.5999999999999996</v>
      </c>
      <c r="I570" s="229"/>
      <c r="J570" s="225"/>
      <c r="K570" s="225"/>
      <c r="L570" s="230"/>
      <c r="M570" s="231"/>
      <c r="N570" s="232"/>
      <c r="O570" s="232"/>
      <c r="P570" s="232"/>
      <c r="Q570" s="232"/>
      <c r="R570" s="232"/>
      <c r="S570" s="232"/>
      <c r="T570" s="23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34" t="s">
        <v>135</v>
      </c>
      <c r="AU570" s="234" t="s">
        <v>87</v>
      </c>
      <c r="AV570" s="13" t="s">
        <v>87</v>
      </c>
      <c r="AW570" s="13" t="s">
        <v>38</v>
      </c>
      <c r="AX570" s="13" t="s">
        <v>77</v>
      </c>
      <c r="AY570" s="234" t="s">
        <v>125</v>
      </c>
    </row>
    <row r="571" s="13" customFormat="1">
      <c r="A571" s="13"/>
      <c r="B571" s="224"/>
      <c r="C571" s="225"/>
      <c r="D571" s="219" t="s">
        <v>135</v>
      </c>
      <c r="E571" s="226" t="s">
        <v>21</v>
      </c>
      <c r="F571" s="227" t="s">
        <v>1321</v>
      </c>
      <c r="G571" s="225"/>
      <c r="H571" s="228">
        <v>3</v>
      </c>
      <c r="I571" s="229"/>
      <c r="J571" s="225"/>
      <c r="K571" s="225"/>
      <c r="L571" s="230"/>
      <c r="M571" s="231"/>
      <c r="N571" s="232"/>
      <c r="O571" s="232"/>
      <c r="P571" s="232"/>
      <c r="Q571" s="232"/>
      <c r="R571" s="232"/>
      <c r="S571" s="232"/>
      <c r="T571" s="23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234" t="s">
        <v>135</v>
      </c>
      <c r="AU571" s="234" t="s">
        <v>87</v>
      </c>
      <c r="AV571" s="13" t="s">
        <v>87</v>
      </c>
      <c r="AW571" s="13" t="s">
        <v>38</v>
      </c>
      <c r="AX571" s="13" t="s">
        <v>77</v>
      </c>
      <c r="AY571" s="234" t="s">
        <v>125</v>
      </c>
    </row>
    <row r="572" s="13" customFormat="1">
      <c r="A572" s="13"/>
      <c r="B572" s="224"/>
      <c r="C572" s="225"/>
      <c r="D572" s="219" t="s">
        <v>135</v>
      </c>
      <c r="E572" s="226" t="s">
        <v>21</v>
      </c>
      <c r="F572" s="227" t="s">
        <v>1322</v>
      </c>
      <c r="G572" s="225"/>
      <c r="H572" s="228">
        <v>3.3999999999999999</v>
      </c>
      <c r="I572" s="229"/>
      <c r="J572" s="225"/>
      <c r="K572" s="225"/>
      <c r="L572" s="230"/>
      <c r="M572" s="231"/>
      <c r="N572" s="232"/>
      <c r="O572" s="232"/>
      <c r="P572" s="232"/>
      <c r="Q572" s="232"/>
      <c r="R572" s="232"/>
      <c r="S572" s="232"/>
      <c r="T572" s="23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34" t="s">
        <v>135</v>
      </c>
      <c r="AU572" s="234" t="s">
        <v>87</v>
      </c>
      <c r="AV572" s="13" t="s">
        <v>87</v>
      </c>
      <c r="AW572" s="13" t="s">
        <v>38</v>
      </c>
      <c r="AX572" s="13" t="s">
        <v>77</v>
      </c>
      <c r="AY572" s="234" t="s">
        <v>125</v>
      </c>
    </row>
    <row r="573" s="14" customFormat="1">
      <c r="A573" s="14"/>
      <c r="B573" s="249"/>
      <c r="C573" s="250"/>
      <c r="D573" s="219" t="s">
        <v>135</v>
      </c>
      <c r="E573" s="251" t="s">
        <v>21</v>
      </c>
      <c r="F573" s="252" t="s">
        <v>192</v>
      </c>
      <c r="G573" s="250"/>
      <c r="H573" s="253">
        <v>11</v>
      </c>
      <c r="I573" s="254"/>
      <c r="J573" s="250"/>
      <c r="K573" s="250"/>
      <c r="L573" s="255"/>
      <c r="M573" s="256"/>
      <c r="N573" s="257"/>
      <c r="O573" s="257"/>
      <c r="P573" s="257"/>
      <c r="Q573" s="257"/>
      <c r="R573" s="257"/>
      <c r="S573" s="257"/>
      <c r="T573" s="258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259" t="s">
        <v>135</v>
      </c>
      <c r="AU573" s="259" t="s">
        <v>87</v>
      </c>
      <c r="AV573" s="14" t="s">
        <v>124</v>
      </c>
      <c r="AW573" s="14" t="s">
        <v>38</v>
      </c>
      <c r="AX573" s="14" t="s">
        <v>77</v>
      </c>
      <c r="AY573" s="259" t="s">
        <v>125</v>
      </c>
    </row>
    <row r="574" s="13" customFormat="1">
      <c r="A574" s="13"/>
      <c r="B574" s="224"/>
      <c r="C574" s="225"/>
      <c r="D574" s="219" t="s">
        <v>135</v>
      </c>
      <c r="E574" s="226" t="s">
        <v>21</v>
      </c>
      <c r="F574" s="227" t="s">
        <v>1323</v>
      </c>
      <c r="G574" s="225"/>
      <c r="H574" s="228">
        <v>6.9000000000000004</v>
      </c>
      <c r="I574" s="229"/>
      <c r="J574" s="225"/>
      <c r="K574" s="225"/>
      <c r="L574" s="230"/>
      <c r="M574" s="231"/>
      <c r="N574" s="232"/>
      <c r="O574" s="232"/>
      <c r="P574" s="232"/>
      <c r="Q574" s="232"/>
      <c r="R574" s="232"/>
      <c r="S574" s="232"/>
      <c r="T574" s="23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34" t="s">
        <v>135</v>
      </c>
      <c r="AU574" s="234" t="s">
        <v>87</v>
      </c>
      <c r="AV574" s="13" t="s">
        <v>87</v>
      </c>
      <c r="AW574" s="13" t="s">
        <v>38</v>
      </c>
      <c r="AX574" s="13" t="s">
        <v>77</v>
      </c>
      <c r="AY574" s="234" t="s">
        <v>125</v>
      </c>
    </row>
    <row r="575" s="15" customFormat="1">
      <c r="A575" s="15"/>
      <c r="B575" s="260"/>
      <c r="C575" s="261"/>
      <c r="D575" s="219" t="s">
        <v>135</v>
      </c>
      <c r="E575" s="262" t="s">
        <v>21</v>
      </c>
      <c r="F575" s="263" t="s">
        <v>197</v>
      </c>
      <c r="G575" s="261"/>
      <c r="H575" s="264">
        <v>53.700000000000003</v>
      </c>
      <c r="I575" s="265"/>
      <c r="J575" s="261"/>
      <c r="K575" s="261"/>
      <c r="L575" s="266"/>
      <c r="M575" s="267"/>
      <c r="N575" s="268"/>
      <c r="O575" s="268"/>
      <c r="P575" s="268"/>
      <c r="Q575" s="268"/>
      <c r="R575" s="268"/>
      <c r="S575" s="268"/>
      <c r="T575" s="269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T575" s="270" t="s">
        <v>135</v>
      </c>
      <c r="AU575" s="270" t="s">
        <v>87</v>
      </c>
      <c r="AV575" s="15" t="s">
        <v>165</v>
      </c>
      <c r="AW575" s="15" t="s">
        <v>38</v>
      </c>
      <c r="AX575" s="15" t="s">
        <v>85</v>
      </c>
      <c r="AY575" s="270" t="s">
        <v>125</v>
      </c>
    </row>
    <row r="576" s="2" customFormat="1" ht="16.5" customHeight="1">
      <c r="A576" s="39"/>
      <c r="B576" s="40"/>
      <c r="C576" s="205" t="s">
        <v>664</v>
      </c>
      <c r="D576" s="205" t="s">
        <v>122</v>
      </c>
      <c r="E576" s="206" t="s">
        <v>614</v>
      </c>
      <c r="F576" s="207" t="s">
        <v>615</v>
      </c>
      <c r="G576" s="208" t="s">
        <v>429</v>
      </c>
      <c r="H576" s="209">
        <v>33.299999999999997</v>
      </c>
      <c r="I576" s="210"/>
      <c r="J576" s="211">
        <f>ROUND(I576*H576,2)</f>
        <v>0</v>
      </c>
      <c r="K576" s="207" t="s">
        <v>21</v>
      </c>
      <c r="L576" s="212"/>
      <c r="M576" s="213" t="s">
        <v>21</v>
      </c>
      <c r="N576" s="214" t="s">
        <v>48</v>
      </c>
      <c r="O576" s="85"/>
      <c r="P576" s="215">
        <f>O576*H576</f>
        <v>0</v>
      </c>
      <c r="Q576" s="215">
        <v>0.082000000000000003</v>
      </c>
      <c r="R576" s="215">
        <f>Q576*H576</f>
        <v>2.7305999999999999</v>
      </c>
      <c r="S576" s="215">
        <v>0</v>
      </c>
      <c r="T576" s="216">
        <f>S576*H576</f>
        <v>0</v>
      </c>
      <c r="U576" s="39"/>
      <c r="V576" s="39"/>
      <c r="W576" s="39"/>
      <c r="X576" s="39"/>
      <c r="Y576" s="39"/>
      <c r="Z576" s="39"/>
      <c r="AA576" s="39"/>
      <c r="AB576" s="39"/>
      <c r="AC576" s="39"/>
      <c r="AD576" s="39"/>
      <c r="AE576" s="39"/>
      <c r="AR576" s="217" t="s">
        <v>210</v>
      </c>
      <c r="AT576" s="217" t="s">
        <v>122</v>
      </c>
      <c r="AU576" s="217" t="s">
        <v>87</v>
      </c>
      <c r="AY576" s="18" t="s">
        <v>125</v>
      </c>
      <c r="BE576" s="218">
        <f>IF(N576="základní",J576,0)</f>
        <v>0</v>
      </c>
      <c r="BF576" s="218">
        <f>IF(N576="snížená",J576,0)</f>
        <v>0</v>
      </c>
      <c r="BG576" s="218">
        <f>IF(N576="zákl. přenesená",J576,0)</f>
        <v>0</v>
      </c>
      <c r="BH576" s="218">
        <f>IF(N576="sníž. přenesená",J576,0)</f>
        <v>0</v>
      </c>
      <c r="BI576" s="218">
        <f>IF(N576="nulová",J576,0)</f>
        <v>0</v>
      </c>
      <c r="BJ576" s="18" t="s">
        <v>85</v>
      </c>
      <c r="BK576" s="218">
        <f>ROUND(I576*H576,2)</f>
        <v>0</v>
      </c>
      <c r="BL576" s="18" t="s">
        <v>165</v>
      </c>
      <c r="BM576" s="217" t="s">
        <v>1324</v>
      </c>
    </row>
    <row r="577" s="13" customFormat="1">
      <c r="A577" s="13"/>
      <c r="B577" s="224"/>
      <c r="C577" s="225"/>
      <c r="D577" s="219" t="s">
        <v>135</v>
      </c>
      <c r="E577" s="226" t="s">
        <v>21</v>
      </c>
      <c r="F577" s="227" t="s">
        <v>1315</v>
      </c>
      <c r="G577" s="225"/>
      <c r="H577" s="228">
        <v>16.800000000000001</v>
      </c>
      <c r="I577" s="229"/>
      <c r="J577" s="225"/>
      <c r="K577" s="225"/>
      <c r="L577" s="230"/>
      <c r="M577" s="231"/>
      <c r="N577" s="232"/>
      <c r="O577" s="232"/>
      <c r="P577" s="232"/>
      <c r="Q577" s="232"/>
      <c r="R577" s="232"/>
      <c r="S577" s="232"/>
      <c r="T577" s="23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234" t="s">
        <v>135</v>
      </c>
      <c r="AU577" s="234" t="s">
        <v>87</v>
      </c>
      <c r="AV577" s="13" t="s">
        <v>87</v>
      </c>
      <c r="AW577" s="13" t="s">
        <v>38</v>
      </c>
      <c r="AX577" s="13" t="s">
        <v>77</v>
      </c>
      <c r="AY577" s="234" t="s">
        <v>125</v>
      </c>
    </row>
    <row r="578" s="13" customFormat="1">
      <c r="A578" s="13"/>
      <c r="B578" s="224"/>
      <c r="C578" s="225"/>
      <c r="D578" s="219" t="s">
        <v>135</v>
      </c>
      <c r="E578" s="226" t="s">
        <v>21</v>
      </c>
      <c r="F578" s="227" t="s">
        <v>1316</v>
      </c>
      <c r="G578" s="225"/>
      <c r="H578" s="228">
        <v>8.4000000000000004</v>
      </c>
      <c r="I578" s="229"/>
      <c r="J578" s="225"/>
      <c r="K578" s="225"/>
      <c r="L578" s="230"/>
      <c r="M578" s="231"/>
      <c r="N578" s="232"/>
      <c r="O578" s="232"/>
      <c r="P578" s="232"/>
      <c r="Q578" s="232"/>
      <c r="R578" s="232"/>
      <c r="S578" s="232"/>
      <c r="T578" s="23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34" t="s">
        <v>135</v>
      </c>
      <c r="AU578" s="234" t="s">
        <v>87</v>
      </c>
      <c r="AV578" s="13" t="s">
        <v>87</v>
      </c>
      <c r="AW578" s="13" t="s">
        <v>38</v>
      </c>
      <c r="AX578" s="13" t="s">
        <v>77</v>
      </c>
      <c r="AY578" s="234" t="s">
        <v>125</v>
      </c>
    </row>
    <row r="579" s="13" customFormat="1">
      <c r="A579" s="13"/>
      <c r="B579" s="224"/>
      <c r="C579" s="225"/>
      <c r="D579" s="219" t="s">
        <v>135</v>
      </c>
      <c r="E579" s="226" t="s">
        <v>21</v>
      </c>
      <c r="F579" s="227" t="s">
        <v>1317</v>
      </c>
      <c r="G579" s="225"/>
      <c r="H579" s="228">
        <v>5.5999999999999996</v>
      </c>
      <c r="I579" s="229"/>
      <c r="J579" s="225"/>
      <c r="K579" s="225"/>
      <c r="L579" s="230"/>
      <c r="M579" s="231"/>
      <c r="N579" s="232"/>
      <c r="O579" s="232"/>
      <c r="P579" s="232"/>
      <c r="Q579" s="232"/>
      <c r="R579" s="232"/>
      <c r="S579" s="232"/>
      <c r="T579" s="23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234" t="s">
        <v>135</v>
      </c>
      <c r="AU579" s="234" t="s">
        <v>87</v>
      </c>
      <c r="AV579" s="13" t="s">
        <v>87</v>
      </c>
      <c r="AW579" s="13" t="s">
        <v>38</v>
      </c>
      <c r="AX579" s="13" t="s">
        <v>77</v>
      </c>
      <c r="AY579" s="234" t="s">
        <v>125</v>
      </c>
    </row>
    <row r="580" s="13" customFormat="1">
      <c r="A580" s="13"/>
      <c r="B580" s="224"/>
      <c r="C580" s="225"/>
      <c r="D580" s="219" t="s">
        <v>135</v>
      </c>
      <c r="E580" s="226" t="s">
        <v>21</v>
      </c>
      <c r="F580" s="227" t="s">
        <v>1318</v>
      </c>
      <c r="G580" s="225"/>
      <c r="H580" s="228">
        <v>2.5</v>
      </c>
      <c r="I580" s="229"/>
      <c r="J580" s="225"/>
      <c r="K580" s="225"/>
      <c r="L580" s="230"/>
      <c r="M580" s="231"/>
      <c r="N580" s="232"/>
      <c r="O580" s="232"/>
      <c r="P580" s="232"/>
      <c r="Q580" s="232"/>
      <c r="R580" s="232"/>
      <c r="S580" s="232"/>
      <c r="T580" s="23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34" t="s">
        <v>135</v>
      </c>
      <c r="AU580" s="234" t="s">
        <v>87</v>
      </c>
      <c r="AV580" s="13" t="s">
        <v>87</v>
      </c>
      <c r="AW580" s="13" t="s">
        <v>38</v>
      </c>
      <c r="AX580" s="13" t="s">
        <v>77</v>
      </c>
      <c r="AY580" s="234" t="s">
        <v>125</v>
      </c>
    </row>
    <row r="581" s="15" customFormat="1">
      <c r="A581" s="15"/>
      <c r="B581" s="260"/>
      <c r="C581" s="261"/>
      <c r="D581" s="219" t="s">
        <v>135</v>
      </c>
      <c r="E581" s="262" t="s">
        <v>21</v>
      </c>
      <c r="F581" s="263" t="s">
        <v>197</v>
      </c>
      <c r="G581" s="261"/>
      <c r="H581" s="264">
        <v>33.299999999999997</v>
      </c>
      <c r="I581" s="265"/>
      <c r="J581" s="261"/>
      <c r="K581" s="261"/>
      <c r="L581" s="266"/>
      <c r="M581" s="267"/>
      <c r="N581" s="268"/>
      <c r="O581" s="268"/>
      <c r="P581" s="268"/>
      <c r="Q581" s="268"/>
      <c r="R581" s="268"/>
      <c r="S581" s="268"/>
      <c r="T581" s="269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T581" s="270" t="s">
        <v>135</v>
      </c>
      <c r="AU581" s="270" t="s">
        <v>87</v>
      </c>
      <c r="AV581" s="15" t="s">
        <v>165</v>
      </c>
      <c r="AW581" s="15" t="s">
        <v>38</v>
      </c>
      <c r="AX581" s="15" t="s">
        <v>85</v>
      </c>
      <c r="AY581" s="270" t="s">
        <v>125</v>
      </c>
    </row>
    <row r="582" s="2" customFormat="1" ht="16.5" customHeight="1">
      <c r="A582" s="39"/>
      <c r="B582" s="40"/>
      <c r="C582" s="205" t="s">
        <v>670</v>
      </c>
      <c r="D582" s="205" t="s">
        <v>122</v>
      </c>
      <c r="E582" s="206" t="s">
        <v>623</v>
      </c>
      <c r="F582" s="207" t="s">
        <v>624</v>
      </c>
      <c r="G582" s="208" t="s">
        <v>429</v>
      </c>
      <c r="H582" s="209">
        <v>2.5</v>
      </c>
      <c r="I582" s="210"/>
      <c r="J582" s="211">
        <f>ROUND(I582*H582,2)</f>
        <v>0</v>
      </c>
      <c r="K582" s="207" t="s">
        <v>164</v>
      </c>
      <c r="L582" s="212"/>
      <c r="M582" s="213" t="s">
        <v>21</v>
      </c>
      <c r="N582" s="214" t="s">
        <v>48</v>
      </c>
      <c r="O582" s="85"/>
      <c r="P582" s="215">
        <f>O582*H582</f>
        <v>0</v>
      </c>
      <c r="Q582" s="215">
        <v>0.125</v>
      </c>
      <c r="R582" s="215">
        <f>Q582*H582</f>
        <v>0.3125</v>
      </c>
      <c r="S582" s="215">
        <v>0</v>
      </c>
      <c r="T582" s="216">
        <f>S582*H582</f>
        <v>0</v>
      </c>
      <c r="U582" s="39"/>
      <c r="V582" s="39"/>
      <c r="W582" s="39"/>
      <c r="X582" s="39"/>
      <c r="Y582" s="39"/>
      <c r="Z582" s="39"/>
      <c r="AA582" s="39"/>
      <c r="AB582" s="39"/>
      <c r="AC582" s="39"/>
      <c r="AD582" s="39"/>
      <c r="AE582" s="39"/>
      <c r="AR582" s="217" t="s">
        <v>210</v>
      </c>
      <c r="AT582" s="217" t="s">
        <v>122</v>
      </c>
      <c r="AU582" s="217" t="s">
        <v>87</v>
      </c>
      <c r="AY582" s="18" t="s">
        <v>125</v>
      </c>
      <c r="BE582" s="218">
        <f>IF(N582="základní",J582,0)</f>
        <v>0</v>
      </c>
      <c r="BF582" s="218">
        <f>IF(N582="snížená",J582,0)</f>
        <v>0</v>
      </c>
      <c r="BG582" s="218">
        <f>IF(N582="zákl. přenesená",J582,0)</f>
        <v>0</v>
      </c>
      <c r="BH582" s="218">
        <f>IF(N582="sníž. přenesená",J582,0)</f>
        <v>0</v>
      </c>
      <c r="BI582" s="218">
        <f>IF(N582="nulová",J582,0)</f>
        <v>0</v>
      </c>
      <c r="BJ582" s="18" t="s">
        <v>85</v>
      </c>
      <c r="BK582" s="218">
        <f>ROUND(I582*H582,2)</f>
        <v>0</v>
      </c>
      <c r="BL582" s="18" t="s">
        <v>165</v>
      </c>
      <c r="BM582" s="217" t="s">
        <v>1325</v>
      </c>
    </row>
    <row r="583" s="13" customFormat="1">
      <c r="A583" s="13"/>
      <c r="B583" s="224"/>
      <c r="C583" s="225"/>
      <c r="D583" s="219" t="s">
        <v>135</v>
      </c>
      <c r="E583" s="226" t="s">
        <v>21</v>
      </c>
      <c r="F583" s="227" t="s">
        <v>1319</v>
      </c>
      <c r="G583" s="225"/>
      <c r="H583" s="228">
        <v>2.5</v>
      </c>
      <c r="I583" s="229"/>
      <c r="J583" s="225"/>
      <c r="K583" s="225"/>
      <c r="L583" s="230"/>
      <c r="M583" s="231"/>
      <c r="N583" s="232"/>
      <c r="O583" s="232"/>
      <c r="P583" s="232"/>
      <c r="Q583" s="232"/>
      <c r="R583" s="232"/>
      <c r="S583" s="232"/>
      <c r="T583" s="23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34" t="s">
        <v>135</v>
      </c>
      <c r="AU583" s="234" t="s">
        <v>87</v>
      </c>
      <c r="AV583" s="13" t="s">
        <v>87</v>
      </c>
      <c r="AW583" s="13" t="s">
        <v>38</v>
      </c>
      <c r="AX583" s="13" t="s">
        <v>85</v>
      </c>
      <c r="AY583" s="234" t="s">
        <v>125</v>
      </c>
    </row>
    <row r="584" s="2" customFormat="1" ht="16.5" customHeight="1">
      <c r="A584" s="39"/>
      <c r="B584" s="40"/>
      <c r="C584" s="205" t="s">
        <v>675</v>
      </c>
      <c r="D584" s="205" t="s">
        <v>122</v>
      </c>
      <c r="E584" s="206" t="s">
        <v>1326</v>
      </c>
      <c r="F584" s="207" t="s">
        <v>1327</v>
      </c>
      <c r="G584" s="208" t="s">
        <v>429</v>
      </c>
      <c r="H584" s="209">
        <v>11</v>
      </c>
      <c r="I584" s="210"/>
      <c r="J584" s="211">
        <f>ROUND(I584*H584,2)</f>
        <v>0</v>
      </c>
      <c r="K584" s="207" t="s">
        <v>164</v>
      </c>
      <c r="L584" s="212"/>
      <c r="M584" s="213" t="s">
        <v>21</v>
      </c>
      <c r="N584" s="214" t="s">
        <v>48</v>
      </c>
      <c r="O584" s="85"/>
      <c r="P584" s="215">
        <f>O584*H584</f>
        <v>0</v>
      </c>
      <c r="Q584" s="215">
        <v>0.125</v>
      </c>
      <c r="R584" s="215">
        <f>Q584*H584</f>
        <v>1.375</v>
      </c>
      <c r="S584" s="215">
        <v>0</v>
      </c>
      <c r="T584" s="216">
        <f>S584*H584</f>
        <v>0</v>
      </c>
      <c r="U584" s="39"/>
      <c r="V584" s="39"/>
      <c r="W584" s="39"/>
      <c r="X584" s="39"/>
      <c r="Y584" s="39"/>
      <c r="Z584" s="39"/>
      <c r="AA584" s="39"/>
      <c r="AB584" s="39"/>
      <c r="AC584" s="39"/>
      <c r="AD584" s="39"/>
      <c r="AE584" s="39"/>
      <c r="AR584" s="217" t="s">
        <v>210</v>
      </c>
      <c r="AT584" s="217" t="s">
        <v>122</v>
      </c>
      <c r="AU584" s="217" t="s">
        <v>87</v>
      </c>
      <c r="AY584" s="18" t="s">
        <v>125</v>
      </c>
      <c r="BE584" s="218">
        <f>IF(N584="základní",J584,0)</f>
        <v>0</v>
      </c>
      <c r="BF584" s="218">
        <f>IF(N584="snížená",J584,0)</f>
        <v>0</v>
      </c>
      <c r="BG584" s="218">
        <f>IF(N584="zákl. přenesená",J584,0)</f>
        <v>0</v>
      </c>
      <c r="BH584" s="218">
        <f>IF(N584="sníž. přenesená",J584,0)</f>
        <v>0</v>
      </c>
      <c r="BI584" s="218">
        <f>IF(N584="nulová",J584,0)</f>
        <v>0</v>
      </c>
      <c r="BJ584" s="18" t="s">
        <v>85</v>
      </c>
      <c r="BK584" s="218">
        <f>ROUND(I584*H584,2)</f>
        <v>0</v>
      </c>
      <c r="BL584" s="18" t="s">
        <v>165</v>
      </c>
      <c r="BM584" s="217" t="s">
        <v>1328</v>
      </c>
    </row>
    <row r="585" s="13" customFormat="1">
      <c r="A585" s="13"/>
      <c r="B585" s="224"/>
      <c r="C585" s="225"/>
      <c r="D585" s="219" t="s">
        <v>135</v>
      </c>
      <c r="E585" s="226" t="s">
        <v>21</v>
      </c>
      <c r="F585" s="227" t="s">
        <v>1320</v>
      </c>
      <c r="G585" s="225"/>
      <c r="H585" s="228">
        <v>4.5999999999999996</v>
      </c>
      <c r="I585" s="229"/>
      <c r="J585" s="225"/>
      <c r="K585" s="225"/>
      <c r="L585" s="230"/>
      <c r="M585" s="231"/>
      <c r="N585" s="232"/>
      <c r="O585" s="232"/>
      <c r="P585" s="232"/>
      <c r="Q585" s="232"/>
      <c r="R585" s="232"/>
      <c r="S585" s="232"/>
      <c r="T585" s="23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34" t="s">
        <v>135</v>
      </c>
      <c r="AU585" s="234" t="s">
        <v>87</v>
      </c>
      <c r="AV585" s="13" t="s">
        <v>87</v>
      </c>
      <c r="AW585" s="13" t="s">
        <v>38</v>
      </c>
      <c r="AX585" s="13" t="s">
        <v>77</v>
      </c>
      <c r="AY585" s="234" t="s">
        <v>125</v>
      </c>
    </row>
    <row r="586" s="13" customFormat="1">
      <c r="A586" s="13"/>
      <c r="B586" s="224"/>
      <c r="C586" s="225"/>
      <c r="D586" s="219" t="s">
        <v>135</v>
      </c>
      <c r="E586" s="226" t="s">
        <v>21</v>
      </c>
      <c r="F586" s="227" t="s">
        <v>1321</v>
      </c>
      <c r="G586" s="225"/>
      <c r="H586" s="228">
        <v>3</v>
      </c>
      <c r="I586" s="229"/>
      <c r="J586" s="225"/>
      <c r="K586" s="225"/>
      <c r="L586" s="230"/>
      <c r="M586" s="231"/>
      <c r="N586" s="232"/>
      <c r="O586" s="232"/>
      <c r="P586" s="232"/>
      <c r="Q586" s="232"/>
      <c r="R586" s="232"/>
      <c r="S586" s="232"/>
      <c r="T586" s="23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34" t="s">
        <v>135</v>
      </c>
      <c r="AU586" s="234" t="s">
        <v>87</v>
      </c>
      <c r="AV586" s="13" t="s">
        <v>87</v>
      </c>
      <c r="AW586" s="13" t="s">
        <v>38</v>
      </c>
      <c r="AX586" s="13" t="s">
        <v>77</v>
      </c>
      <c r="AY586" s="234" t="s">
        <v>125</v>
      </c>
    </row>
    <row r="587" s="13" customFormat="1">
      <c r="A587" s="13"/>
      <c r="B587" s="224"/>
      <c r="C587" s="225"/>
      <c r="D587" s="219" t="s">
        <v>135</v>
      </c>
      <c r="E587" s="226" t="s">
        <v>21</v>
      </c>
      <c r="F587" s="227" t="s">
        <v>1322</v>
      </c>
      <c r="G587" s="225"/>
      <c r="H587" s="228">
        <v>3.3999999999999999</v>
      </c>
      <c r="I587" s="229"/>
      <c r="J587" s="225"/>
      <c r="K587" s="225"/>
      <c r="L587" s="230"/>
      <c r="M587" s="231"/>
      <c r="N587" s="232"/>
      <c r="O587" s="232"/>
      <c r="P587" s="232"/>
      <c r="Q587" s="232"/>
      <c r="R587" s="232"/>
      <c r="S587" s="232"/>
      <c r="T587" s="23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34" t="s">
        <v>135</v>
      </c>
      <c r="AU587" s="234" t="s">
        <v>87</v>
      </c>
      <c r="AV587" s="13" t="s">
        <v>87</v>
      </c>
      <c r="AW587" s="13" t="s">
        <v>38</v>
      </c>
      <c r="AX587" s="13" t="s">
        <v>77</v>
      </c>
      <c r="AY587" s="234" t="s">
        <v>125</v>
      </c>
    </row>
    <row r="588" s="15" customFormat="1">
      <c r="A588" s="15"/>
      <c r="B588" s="260"/>
      <c r="C588" s="261"/>
      <c r="D588" s="219" t="s">
        <v>135</v>
      </c>
      <c r="E588" s="262" t="s">
        <v>21</v>
      </c>
      <c r="F588" s="263" t="s">
        <v>197</v>
      </c>
      <c r="G588" s="261"/>
      <c r="H588" s="264">
        <v>11</v>
      </c>
      <c r="I588" s="265"/>
      <c r="J588" s="261"/>
      <c r="K588" s="261"/>
      <c r="L588" s="266"/>
      <c r="M588" s="267"/>
      <c r="N588" s="268"/>
      <c r="O588" s="268"/>
      <c r="P588" s="268"/>
      <c r="Q588" s="268"/>
      <c r="R588" s="268"/>
      <c r="S588" s="268"/>
      <c r="T588" s="269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T588" s="270" t="s">
        <v>135</v>
      </c>
      <c r="AU588" s="270" t="s">
        <v>87</v>
      </c>
      <c r="AV588" s="15" t="s">
        <v>165</v>
      </c>
      <c r="AW588" s="15" t="s">
        <v>38</v>
      </c>
      <c r="AX588" s="15" t="s">
        <v>85</v>
      </c>
      <c r="AY588" s="270" t="s">
        <v>125</v>
      </c>
    </row>
    <row r="589" s="2" customFormat="1" ht="16.5" customHeight="1">
      <c r="A589" s="39"/>
      <c r="B589" s="40"/>
      <c r="C589" s="205" t="s">
        <v>681</v>
      </c>
      <c r="D589" s="205" t="s">
        <v>122</v>
      </c>
      <c r="E589" s="206" t="s">
        <v>1329</v>
      </c>
      <c r="F589" s="207" t="s">
        <v>1330</v>
      </c>
      <c r="G589" s="208" t="s">
        <v>429</v>
      </c>
      <c r="H589" s="209">
        <v>6.9000000000000004</v>
      </c>
      <c r="I589" s="210"/>
      <c r="J589" s="211">
        <f>ROUND(I589*H589,2)</f>
        <v>0</v>
      </c>
      <c r="K589" s="207" t="s">
        <v>164</v>
      </c>
      <c r="L589" s="212"/>
      <c r="M589" s="213" t="s">
        <v>21</v>
      </c>
      <c r="N589" s="214" t="s">
        <v>48</v>
      </c>
      <c r="O589" s="85"/>
      <c r="P589" s="215">
        <f>O589*H589</f>
        <v>0</v>
      </c>
      <c r="Q589" s="215">
        <v>0.125</v>
      </c>
      <c r="R589" s="215">
        <f>Q589*H589</f>
        <v>0.86250000000000004</v>
      </c>
      <c r="S589" s="215">
        <v>0</v>
      </c>
      <c r="T589" s="216">
        <f>S589*H589</f>
        <v>0</v>
      </c>
      <c r="U589" s="39"/>
      <c r="V589" s="39"/>
      <c r="W589" s="39"/>
      <c r="X589" s="39"/>
      <c r="Y589" s="39"/>
      <c r="Z589" s="39"/>
      <c r="AA589" s="39"/>
      <c r="AB589" s="39"/>
      <c r="AC589" s="39"/>
      <c r="AD589" s="39"/>
      <c r="AE589" s="39"/>
      <c r="AR589" s="217" t="s">
        <v>210</v>
      </c>
      <c r="AT589" s="217" t="s">
        <v>122</v>
      </c>
      <c r="AU589" s="217" t="s">
        <v>87</v>
      </c>
      <c r="AY589" s="18" t="s">
        <v>125</v>
      </c>
      <c r="BE589" s="218">
        <f>IF(N589="základní",J589,0)</f>
        <v>0</v>
      </c>
      <c r="BF589" s="218">
        <f>IF(N589="snížená",J589,0)</f>
        <v>0</v>
      </c>
      <c r="BG589" s="218">
        <f>IF(N589="zákl. přenesená",J589,0)</f>
        <v>0</v>
      </c>
      <c r="BH589" s="218">
        <f>IF(N589="sníž. přenesená",J589,0)</f>
        <v>0</v>
      </c>
      <c r="BI589" s="218">
        <f>IF(N589="nulová",J589,0)</f>
        <v>0</v>
      </c>
      <c r="BJ589" s="18" t="s">
        <v>85</v>
      </c>
      <c r="BK589" s="218">
        <f>ROUND(I589*H589,2)</f>
        <v>0</v>
      </c>
      <c r="BL589" s="18" t="s">
        <v>165</v>
      </c>
      <c r="BM589" s="217" t="s">
        <v>1331</v>
      </c>
    </row>
    <row r="590" s="13" customFormat="1">
      <c r="A590" s="13"/>
      <c r="B590" s="224"/>
      <c r="C590" s="225"/>
      <c r="D590" s="219" t="s">
        <v>135</v>
      </c>
      <c r="E590" s="226" t="s">
        <v>21</v>
      </c>
      <c r="F590" s="227" t="s">
        <v>1323</v>
      </c>
      <c r="G590" s="225"/>
      <c r="H590" s="228">
        <v>6.9000000000000004</v>
      </c>
      <c r="I590" s="229"/>
      <c r="J590" s="225"/>
      <c r="K590" s="225"/>
      <c r="L590" s="230"/>
      <c r="M590" s="231"/>
      <c r="N590" s="232"/>
      <c r="O590" s="232"/>
      <c r="P590" s="232"/>
      <c r="Q590" s="232"/>
      <c r="R590" s="232"/>
      <c r="S590" s="232"/>
      <c r="T590" s="23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34" t="s">
        <v>135</v>
      </c>
      <c r="AU590" s="234" t="s">
        <v>87</v>
      </c>
      <c r="AV590" s="13" t="s">
        <v>87</v>
      </c>
      <c r="AW590" s="13" t="s">
        <v>38</v>
      </c>
      <c r="AX590" s="13" t="s">
        <v>85</v>
      </c>
      <c r="AY590" s="234" t="s">
        <v>125</v>
      </c>
    </row>
    <row r="591" s="2" customFormat="1" ht="16.5" customHeight="1">
      <c r="A591" s="39"/>
      <c r="B591" s="40"/>
      <c r="C591" s="205" t="s">
        <v>686</v>
      </c>
      <c r="D591" s="205" t="s">
        <v>122</v>
      </c>
      <c r="E591" s="206" t="s">
        <v>618</v>
      </c>
      <c r="F591" s="207" t="s">
        <v>619</v>
      </c>
      <c r="G591" s="208" t="s">
        <v>429</v>
      </c>
      <c r="H591" s="209">
        <v>11</v>
      </c>
      <c r="I591" s="210"/>
      <c r="J591" s="211">
        <f>ROUND(I591*H591,2)</f>
        <v>0</v>
      </c>
      <c r="K591" s="207" t="s">
        <v>21</v>
      </c>
      <c r="L591" s="212"/>
      <c r="M591" s="213" t="s">
        <v>21</v>
      </c>
      <c r="N591" s="214" t="s">
        <v>48</v>
      </c>
      <c r="O591" s="85"/>
      <c r="P591" s="215">
        <f>O591*H591</f>
        <v>0</v>
      </c>
      <c r="Q591" s="215">
        <v>0.040000000000000001</v>
      </c>
      <c r="R591" s="215">
        <f>Q591*H591</f>
        <v>0.44</v>
      </c>
      <c r="S591" s="215">
        <v>0</v>
      </c>
      <c r="T591" s="216">
        <f>S591*H591</f>
        <v>0</v>
      </c>
      <c r="U591" s="39"/>
      <c r="V591" s="39"/>
      <c r="W591" s="39"/>
      <c r="X591" s="39"/>
      <c r="Y591" s="39"/>
      <c r="Z591" s="39"/>
      <c r="AA591" s="39"/>
      <c r="AB591" s="39"/>
      <c r="AC591" s="39"/>
      <c r="AD591" s="39"/>
      <c r="AE591" s="39"/>
      <c r="AR591" s="217" t="s">
        <v>210</v>
      </c>
      <c r="AT591" s="217" t="s">
        <v>122</v>
      </c>
      <c r="AU591" s="217" t="s">
        <v>87</v>
      </c>
      <c r="AY591" s="18" t="s">
        <v>125</v>
      </c>
      <c r="BE591" s="218">
        <f>IF(N591="základní",J591,0)</f>
        <v>0</v>
      </c>
      <c r="BF591" s="218">
        <f>IF(N591="snížená",J591,0)</f>
        <v>0</v>
      </c>
      <c r="BG591" s="218">
        <f>IF(N591="zákl. přenesená",J591,0)</f>
        <v>0</v>
      </c>
      <c r="BH591" s="218">
        <f>IF(N591="sníž. přenesená",J591,0)</f>
        <v>0</v>
      </c>
      <c r="BI591" s="218">
        <f>IF(N591="nulová",J591,0)</f>
        <v>0</v>
      </c>
      <c r="BJ591" s="18" t="s">
        <v>85</v>
      </c>
      <c r="BK591" s="218">
        <f>ROUND(I591*H591,2)</f>
        <v>0</v>
      </c>
      <c r="BL591" s="18" t="s">
        <v>165</v>
      </c>
      <c r="BM591" s="217" t="s">
        <v>1332</v>
      </c>
    </row>
    <row r="592" s="13" customFormat="1">
      <c r="A592" s="13"/>
      <c r="B592" s="224"/>
      <c r="C592" s="225"/>
      <c r="D592" s="219" t="s">
        <v>135</v>
      </c>
      <c r="E592" s="226" t="s">
        <v>21</v>
      </c>
      <c r="F592" s="227" t="s">
        <v>1313</v>
      </c>
      <c r="G592" s="225"/>
      <c r="H592" s="228">
        <v>11</v>
      </c>
      <c r="I592" s="229"/>
      <c r="J592" s="225"/>
      <c r="K592" s="225"/>
      <c r="L592" s="230"/>
      <c r="M592" s="231"/>
      <c r="N592" s="232"/>
      <c r="O592" s="232"/>
      <c r="P592" s="232"/>
      <c r="Q592" s="232"/>
      <c r="R592" s="232"/>
      <c r="S592" s="232"/>
      <c r="T592" s="23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234" t="s">
        <v>135</v>
      </c>
      <c r="AU592" s="234" t="s">
        <v>87</v>
      </c>
      <c r="AV592" s="13" t="s">
        <v>87</v>
      </c>
      <c r="AW592" s="13" t="s">
        <v>38</v>
      </c>
      <c r="AX592" s="13" t="s">
        <v>85</v>
      </c>
      <c r="AY592" s="234" t="s">
        <v>125</v>
      </c>
    </row>
    <row r="593" s="2" customFormat="1" ht="21.75" customHeight="1">
      <c r="A593" s="39"/>
      <c r="B593" s="40"/>
      <c r="C593" s="238" t="s">
        <v>693</v>
      </c>
      <c r="D593" s="238" t="s">
        <v>160</v>
      </c>
      <c r="E593" s="239" t="s">
        <v>627</v>
      </c>
      <c r="F593" s="240" t="s">
        <v>628</v>
      </c>
      <c r="G593" s="241" t="s">
        <v>429</v>
      </c>
      <c r="H593" s="242">
        <v>195.69999999999999</v>
      </c>
      <c r="I593" s="243"/>
      <c r="J593" s="244">
        <f>ROUND(I593*H593,2)</f>
        <v>0</v>
      </c>
      <c r="K593" s="240" t="s">
        <v>164</v>
      </c>
      <c r="L593" s="45"/>
      <c r="M593" s="245" t="s">
        <v>21</v>
      </c>
      <c r="N593" s="246" t="s">
        <v>48</v>
      </c>
      <c r="O593" s="85"/>
      <c r="P593" s="215">
        <f>O593*H593</f>
        <v>0</v>
      </c>
      <c r="Q593" s="215">
        <v>0</v>
      </c>
      <c r="R593" s="215">
        <f>Q593*H593</f>
        <v>0</v>
      </c>
      <c r="S593" s="215">
        <v>0</v>
      </c>
      <c r="T593" s="216">
        <f>S593*H593</f>
        <v>0</v>
      </c>
      <c r="U593" s="39"/>
      <c r="V593" s="39"/>
      <c r="W593" s="39"/>
      <c r="X593" s="39"/>
      <c r="Y593" s="39"/>
      <c r="Z593" s="39"/>
      <c r="AA593" s="39"/>
      <c r="AB593" s="39"/>
      <c r="AC593" s="39"/>
      <c r="AD593" s="39"/>
      <c r="AE593" s="39"/>
      <c r="AR593" s="217" t="s">
        <v>165</v>
      </c>
      <c r="AT593" s="217" t="s">
        <v>160</v>
      </c>
      <c r="AU593" s="217" t="s">
        <v>87</v>
      </c>
      <c r="AY593" s="18" t="s">
        <v>125</v>
      </c>
      <c r="BE593" s="218">
        <f>IF(N593="základní",J593,0)</f>
        <v>0</v>
      </c>
      <c r="BF593" s="218">
        <f>IF(N593="snížená",J593,0)</f>
        <v>0</v>
      </c>
      <c r="BG593" s="218">
        <f>IF(N593="zákl. přenesená",J593,0)</f>
        <v>0</v>
      </c>
      <c r="BH593" s="218">
        <f>IF(N593="sníž. přenesená",J593,0)</f>
        <v>0</v>
      </c>
      <c r="BI593" s="218">
        <f>IF(N593="nulová",J593,0)</f>
        <v>0</v>
      </c>
      <c r="BJ593" s="18" t="s">
        <v>85</v>
      </c>
      <c r="BK593" s="218">
        <f>ROUND(I593*H593,2)</f>
        <v>0</v>
      </c>
      <c r="BL593" s="18" t="s">
        <v>165</v>
      </c>
      <c r="BM593" s="217" t="s">
        <v>1333</v>
      </c>
    </row>
    <row r="594" s="2" customFormat="1">
      <c r="A594" s="39"/>
      <c r="B594" s="40"/>
      <c r="C594" s="41"/>
      <c r="D594" s="247" t="s">
        <v>167</v>
      </c>
      <c r="E594" s="41"/>
      <c r="F594" s="248" t="s">
        <v>630</v>
      </c>
      <c r="G594" s="41"/>
      <c r="H594" s="41"/>
      <c r="I594" s="221"/>
      <c r="J594" s="41"/>
      <c r="K594" s="41"/>
      <c r="L594" s="45"/>
      <c r="M594" s="222"/>
      <c r="N594" s="223"/>
      <c r="O594" s="85"/>
      <c r="P594" s="85"/>
      <c r="Q594" s="85"/>
      <c r="R594" s="85"/>
      <c r="S594" s="85"/>
      <c r="T594" s="86"/>
      <c r="U594" s="39"/>
      <c r="V594" s="39"/>
      <c r="W594" s="39"/>
      <c r="X594" s="39"/>
      <c r="Y594" s="39"/>
      <c r="Z594" s="39"/>
      <c r="AA594" s="39"/>
      <c r="AB594" s="39"/>
      <c r="AC594" s="39"/>
      <c r="AD594" s="39"/>
      <c r="AE594" s="39"/>
      <c r="AT594" s="18" t="s">
        <v>167</v>
      </c>
      <c r="AU594" s="18" t="s">
        <v>87</v>
      </c>
    </row>
    <row r="595" s="13" customFormat="1">
      <c r="A595" s="13"/>
      <c r="B595" s="224"/>
      <c r="C595" s="225"/>
      <c r="D595" s="219" t="s">
        <v>135</v>
      </c>
      <c r="E595" s="226" t="s">
        <v>21</v>
      </c>
      <c r="F595" s="227" t="s">
        <v>1334</v>
      </c>
      <c r="G595" s="225"/>
      <c r="H595" s="228">
        <v>65.5</v>
      </c>
      <c r="I595" s="229"/>
      <c r="J595" s="225"/>
      <c r="K595" s="225"/>
      <c r="L595" s="230"/>
      <c r="M595" s="231"/>
      <c r="N595" s="232"/>
      <c r="O595" s="232"/>
      <c r="P595" s="232"/>
      <c r="Q595" s="232"/>
      <c r="R595" s="232"/>
      <c r="S595" s="232"/>
      <c r="T595" s="23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234" t="s">
        <v>135</v>
      </c>
      <c r="AU595" s="234" t="s">
        <v>87</v>
      </c>
      <c r="AV595" s="13" t="s">
        <v>87</v>
      </c>
      <c r="AW595" s="13" t="s">
        <v>38</v>
      </c>
      <c r="AX595" s="13" t="s">
        <v>77</v>
      </c>
      <c r="AY595" s="234" t="s">
        <v>125</v>
      </c>
    </row>
    <row r="596" s="13" customFormat="1">
      <c r="A596" s="13"/>
      <c r="B596" s="224"/>
      <c r="C596" s="225"/>
      <c r="D596" s="219" t="s">
        <v>135</v>
      </c>
      <c r="E596" s="226" t="s">
        <v>21</v>
      </c>
      <c r="F596" s="227" t="s">
        <v>1335</v>
      </c>
      <c r="G596" s="225"/>
      <c r="H596" s="228">
        <v>130.19999999999999</v>
      </c>
      <c r="I596" s="229"/>
      <c r="J596" s="225"/>
      <c r="K596" s="225"/>
      <c r="L596" s="230"/>
      <c r="M596" s="231"/>
      <c r="N596" s="232"/>
      <c r="O596" s="232"/>
      <c r="P596" s="232"/>
      <c r="Q596" s="232"/>
      <c r="R596" s="232"/>
      <c r="S596" s="232"/>
      <c r="T596" s="23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34" t="s">
        <v>135</v>
      </c>
      <c r="AU596" s="234" t="s">
        <v>87</v>
      </c>
      <c r="AV596" s="13" t="s">
        <v>87</v>
      </c>
      <c r="AW596" s="13" t="s">
        <v>38</v>
      </c>
      <c r="AX596" s="13" t="s">
        <v>77</v>
      </c>
      <c r="AY596" s="234" t="s">
        <v>125</v>
      </c>
    </row>
    <row r="597" s="15" customFormat="1">
      <c r="A597" s="15"/>
      <c r="B597" s="260"/>
      <c r="C597" s="261"/>
      <c r="D597" s="219" t="s">
        <v>135</v>
      </c>
      <c r="E597" s="262" t="s">
        <v>21</v>
      </c>
      <c r="F597" s="263" t="s">
        <v>197</v>
      </c>
      <c r="G597" s="261"/>
      <c r="H597" s="264">
        <v>195.69999999999999</v>
      </c>
      <c r="I597" s="265"/>
      <c r="J597" s="261"/>
      <c r="K597" s="261"/>
      <c r="L597" s="266"/>
      <c r="M597" s="267"/>
      <c r="N597" s="268"/>
      <c r="O597" s="268"/>
      <c r="P597" s="268"/>
      <c r="Q597" s="268"/>
      <c r="R597" s="268"/>
      <c r="S597" s="268"/>
      <c r="T597" s="269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T597" s="270" t="s">
        <v>135</v>
      </c>
      <c r="AU597" s="270" t="s">
        <v>87</v>
      </c>
      <c r="AV597" s="15" t="s">
        <v>165</v>
      </c>
      <c r="AW597" s="15" t="s">
        <v>38</v>
      </c>
      <c r="AX597" s="15" t="s">
        <v>85</v>
      </c>
      <c r="AY597" s="270" t="s">
        <v>125</v>
      </c>
    </row>
    <row r="598" s="2" customFormat="1" ht="21.75" customHeight="1">
      <c r="A598" s="39"/>
      <c r="B598" s="40"/>
      <c r="C598" s="238" t="s">
        <v>700</v>
      </c>
      <c r="D598" s="238" t="s">
        <v>160</v>
      </c>
      <c r="E598" s="239" t="s">
        <v>634</v>
      </c>
      <c r="F598" s="240" t="s">
        <v>635</v>
      </c>
      <c r="G598" s="241" t="s">
        <v>429</v>
      </c>
      <c r="H598" s="242">
        <v>3</v>
      </c>
      <c r="I598" s="243"/>
      <c r="J598" s="244">
        <f>ROUND(I598*H598,2)</f>
        <v>0</v>
      </c>
      <c r="K598" s="240" t="s">
        <v>164</v>
      </c>
      <c r="L598" s="45"/>
      <c r="M598" s="245" t="s">
        <v>21</v>
      </c>
      <c r="N598" s="246" t="s">
        <v>48</v>
      </c>
      <c r="O598" s="85"/>
      <c r="P598" s="215">
        <f>O598*H598</f>
        <v>0</v>
      </c>
      <c r="Q598" s="215">
        <v>1.0000000000000001E-05</v>
      </c>
      <c r="R598" s="215">
        <f>Q598*H598</f>
        <v>3.0000000000000004E-05</v>
      </c>
      <c r="S598" s="215">
        <v>0</v>
      </c>
      <c r="T598" s="216">
        <f>S598*H598</f>
        <v>0</v>
      </c>
      <c r="U598" s="39"/>
      <c r="V598" s="39"/>
      <c r="W598" s="39"/>
      <c r="X598" s="39"/>
      <c r="Y598" s="39"/>
      <c r="Z598" s="39"/>
      <c r="AA598" s="39"/>
      <c r="AB598" s="39"/>
      <c r="AC598" s="39"/>
      <c r="AD598" s="39"/>
      <c r="AE598" s="39"/>
      <c r="AR598" s="217" t="s">
        <v>165</v>
      </c>
      <c r="AT598" s="217" t="s">
        <v>160</v>
      </c>
      <c r="AU598" s="217" t="s">
        <v>87</v>
      </c>
      <c r="AY598" s="18" t="s">
        <v>125</v>
      </c>
      <c r="BE598" s="218">
        <f>IF(N598="základní",J598,0)</f>
        <v>0</v>
      </c>
      <c r="BF598" s="218">
        <f>IF(N598="snížená",J598,0)</f>
        <v>0</v>
      </c>
      <c r="BG598" s="218">
        <f>IF(N598="zákl. přenesená",J598,0)</f>
        <v>0</v>
      </c>
      <c r="BH598" s="218">
        <f>IF(N598="sníž. přenesená",J598,0)</f>
        <v>0</v>
      </c>
      <c r="BI598" s="218">
        <f>IF(N598="nulová",J598,0)</f>
        <v>0</v>
      </c>
      <c r="BJ598" s="18" t="s">
        <v>85</v>
      </c>
      <c r="BK598" s="218">
        <f>ROUND(I598*H598,2)</f>
        <v>0</v>
      </c>
      <c r="BL598" s="18" t="s">
        <v>165</v>
      </c>
      <c r="BM598" s="217" t="s">
        <v>1336</v>
      </c>
    </row>
    <row r="599" s="2" customFormat="1">
      <c r="A599" s="39"/>
      <c r="B599" s="40"/>
      <c r="C599" s="41"/>
      <c r="D599" s="247" t="s">
        <v>167</v>
      </c>
      <c r="E599" s="41"/>
      <c r="F599" s="248" t="s">
        <v>637</v>
      </c>
      <c r="G599" s="41"/>
      <c r="H599" s="41"/>
      <c r="I599" s="221"/>
      <c r="J599" s="41"/>
      <c r="K599" s="41"/>
      <c r="L599" s="45"/>
      <c r="M599" s="222"/>
      <c r="N599" s="223"/>
      <c r="O599" s="85"/>
      <c r="P599" s="85"/>
      <c r="Q599" s="85"/>
      <c r="R599" s="85"/>
      <c r="S599" s="85"/>
      <c r="T599" s="86"/>
      <c r="U599" s="39"/>
      <c r="V599" s="39"/>
      <c r="W599" s="39"/>
      <c r="X599" s="39"/>
      <c r="Y599" s="39"/>
      <c r="Z599" s="39"/>
      <c r="AA599" s="39"/>
      <c r="AB599" s="39"/>
      <c r="AC599" s="39"/>
      <c r="AD599" s="39"/>
      <c r="AE599" s="39"/>
      <c r="AT599" s="18" t="s">
        <v>167</v>
      </c>
      <c r="AU599" s="18" t="s">
        <v>87</v>
      </c>
    </row>
    <row r="600" s="13" customFormat="1">
      <c r="A600" s="13"/>
      <c r="B600" s="224"/>
      <c r="C600" s="225"/>
      <c r="D600" s="219" t="s">
        <v>135</v>
      </c>
      <c r="E600" s="226" t="s">
        <v>21</v>
      </c>
      <c r="F600" s="227" t="s">
        <v>1337</v>
      </c>
      <c r="G600" s="225"/>
      <c r="H600" s="228">
        <v>3</v>
      </c>
      <c r="I600" s="229"/>
      <c r="J600" s="225"/>
      <c r="K600" s="225"/>
      <c r="L600" s="230"/>
      <c r="M600" s="231"/>
      <c r="N600" s="232"/>
      <c r="O600" s="232"/>
      <c r="P600" s="232"/>
      <c r="Q600" s="232"/>
      <c r="R600" s="232"/>
      <c r="S600" s="232"/>
      <c r="T600" s="23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34" t="s">
        <v>135</v>
      </c>
      <c r="AU600" s="234" t="s">
        <v>87</v>
      </c>
      <c r="AV600" s="13" t="s">
        <v>87</v>
      </c>
      <c r="AW600" s="13" t="s">
        <v>38</v>
      </c>
      <c r="AX600" s="13" t="s">
        <v>85</v>
      </c>
      <c r="AY600" s="234" t="s">
        <v>125</v>
      </c>
    </row>
    <row r="601" s="2" customFormat="1" ht="24.15" customHeight="1">
      <c r="A601" s="39"/>
      <c r="B601" s="40"/>
      <c r="C601" s="238" t="s">
        <v>706</v>
      </c>
      <c r="D601" s="238" t="s">
        <v>160</v>
      </c>
      <c r="E601" s="239" t="s">
        <v>640</v>
      </c>
      <c r="F601" s="240" t="s">
        <v>641</v>
      </c>
      <c r="G601" s="241" t="s">
        <v>429</v>
      </c>
      <c r="H601" s="242">
        <v>195.69999999999999</v>
      </c>
      <c r="I601" s="243"/>
      <c r="J601" s="244">
        <f>ROUND(I601*H601,2)</f>
        <v>0</v>
      </c>
      <c r="K601" s="240" t="s">
        <v>164</v>
      </c>
      <c r="L601" s="45"/>
      <c r="M601" s="245" t="s">
        <v>21</v>
      </c>
      <c r="N601" s="246" t="s">
        <v>48</v>
      </c>
      <c r="O601" s="85"/>
      <c r="P601" s="215">
        <f>O601*H601</f>
        <v>0</v>
      </c>
      <c r="Q601" s="215">
        <v>0.00011</v>
      </c>
      <c r="R601" s="215">
        <f>Q601*H601</f>
        <v>0.021527000000000001</v>
      </c>
      <c r="S601" s="215">
        <v>0</v>
      </c>
      <c r="T601" s="216">
        <f>S601*H601</f>
        <v>0</v>
      </c>
      <c r="U601" s="39"/>
      <c r="V601" s="39"/>
      <c r="W601" s="39"/>
      <c r="X601" s="39"/>
      <c r="Y601" s="39"/>
      <c r="Z601" s="39"/>
      <c r="AA601" s="39"/>
      <c r="AB601" s="39"/>
      <c r="AC601" s="39"/>
      <c r="AD601" s="39"/>
      <c r="AE601" s="39"/>
      <c r="AR601" s="217" t="s">
        <v>165</v>
      </c>
      <c r="AT601" s="217" t="s">
        <v>160</v>
      </c>
      <c r="AU601" s="217" t="s">
        <v>87</v>
      </c>
      <c r="AY601" s="18" t="s">
        <v>125</v>
      </c>
      <c r="BE601" s="218">
        <f>IF(N601="základní",J601,0)</f>
        <v>0</v>
      </c>
      <c r="BF601" s="218">
        <f>IF(N601="snížená",J601,0)</f>
        <v>0</v>
      </c>
      <c r="BG601" s="218">
        <f>IF(N601="zákl. přenesená",J601,0)</f>
        <v>0</v>
      </c>
      <c r="BH601" s="218">
        <f>IF(N601="sníž. přenesená",J601,0)</f>
        <v>0</v>
      </c>
      <c r="BI601" s="218">
        <f>IF(N601="nulová",J601,0)</f>
        <v>0</v>
      </c>
      <c r="BJ601" s="18" t="s">
        <v>85</v>
      </c>
      <c r="BK601" s="218">
        <f>ROUND(I601*H601,2)</f>
        <v>0</v>
      </c>
      <c r="BL601" s="18" t="s">
        <v>165</v>
      </c>
      <c r="BM601" s="217" t="s">
        <v>1338</v>
      </c>
    </row>
    <row r="602" s="2" customFormat="1">
      <c r="A602" s="39"/>
      <c r="B602" s="40"/>
      <c r="C602" s="41"/>
      <c r="D602" s="247" t="s">
        <v>167</v>
      </c>
      <c r="E602" s="41"/>
      <c r="F602" s="248" t="s">
        <v>643</v>
      </c>
      <c r="G602" s="41"/>
      <c r="H602" s="41"/>
      <c r="I602" s="221"/>
      <c r="J602" s="41"/>
      <c r="K602" s="41"/>
      <c r="L602" s="45"/>
      <c r="M602" s="222"/>
      <c r="N602" s="223"/>
      <c r="O602" s="85"/>
      <c r="P602" s="85"/>
      <c r="Q602" s="85"/>
      <c r="R602" s="85"/>
      <c r="S602" s="85"/>
      <c r="T602" s="86"/>
      <c r="U602" s="39"/>
      <c r="V602" s="39"/>
      <c r="W602" s="39"/>
      <c r="X602" s="39"/>
      <c r="Y602" s="39"/>
      <c r="Z602" s="39"/>
      <c r="AA602" s="39"/>
      <c r="AB602" s="39"/>
      <c r="AC602" s="39"/>
      <c r="AD602" s="39"/>
      <c r="AE602" s="39"/>
      <c r="AT602" s="18" t="s">
        <v>167</v>
      </c>
      <c r="AU602" s="18" t="s">
        <v>87</v>
      </c>
    </row>
    <row r="603" s="13" customFormat="1">
      <c r="A603" s="13"/>
      <c r="B603" s="224"/>
      <c r="C603" s="225"/>
      <c r="D603" s="219" t="s">
        <v>135</v>
      </c>
      <c r="E603" s="226" t="s">
        <v>21</v>
      </c>
      <c r="F603" s="227" t="s">
        <v>1334</v>
      </c>
      <c r="G603" s="225"/>
      <c r="H603" s="228">
        <v>65.5</v>
      </c>
      <c r="I603" s="229"/>
      <c r="J603" s="225"/>
      <c r="K603" s="225"/>
      <c r="L603" s="230"/>
      <c r="M603" s="231"/>
      <c r="N603" s="232"/>
      <c r="O603" s="232"/>
      <c r="P603" s="232"/>
      <c r="Q603" s="232"/>
      <c r="R603" s="232"/>
      <c r="S603" s="232"/>
      <c r="T603" s="23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T603" s="234" t="s">
        <v>135</v>
      </c>
      <c r="AU603" s="234" t="s">
        <v>87</v>
      </c>
      <c r="AV603" s="13" t="s">
        <v>87</v>
      </c>
      <c r="AW603" s="13" t="s">
        <v>38</v>
      </c>
      <c r="AX603" s="13" t="s">
        <v>77</v>
      </c>
      <c r="AY603" s="234" t="s">
        <v>125</v>
      </c>
    </row>
    <row r="604" s="13" customFormat="1">
      <c r="A604" s="13"/>
      <c r="B604" s="224"/>
      <c r="C604" s="225"/>
      <c r="D604" s="219" t="s">
        <v>135</v>
      </c>
      <c r="E604" s="226" t="s">
        <v>21</v>
      </c>
      <c r="F604" s="227" t="s">
        <v>1335</v>
      </c>
      <c r="G604" s="225"/>
      <c r="H604" s="228">
        <v>130.19999999999999</v>
      </c>
      <c r="I604" s="229"/>
      <c r="J604" s="225"/>
      <c r="K604" s="225"/>
      <c r="L604" s="230"/>
      <c r="M604" s="231"/>
      <c r="N604" s="232"/>
      <c r="O604" s="232"/>
      <c r="P604" s="232"/>
      <c r="Q604" s="232"/>
      <c r="R604" s="232"/>
      <c r="S604" s="232"/>
      <c r="T604" s="23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T604" s="234" t="s">
        <v>135</v>
      </c>
      <c r="AU604" s="234" t="s">
        <v>87</v>
      </c>
      <c r="AV604" s="13" t="s">
        <v>87</v>
      </c>
      <c r="AW604" s="13" t="s">
        <v>38</v>
      </c>
      <c r="AX604" s="13" t="s">
        <v>77</v>
      </c>
      <c r="AY604" s="234" t="s">
        <v>125</v>
      </c>
    </row>
    <row r="605" s="15" customFormat="1">
      <c r="A605" s="15"/>
      <c r="B605" s="260"/>
      <c r="C605" s="261"/>
      <c r="D605" s="219" t="s">
        <v>135</v>
      </c>
      <c r="E605" s="262" t="s">
        <v>21</v>
      </c>
      <c r="F605" s="263" t="s">
        <v>197</v>
      </c>
      <c r="G605" s="261"/>
      <c r="H605" s="264">
        <v>195.69999999999999</v>
      </c>
      <c r="I605" s="265"/>
      <c r="J605" s="261"/>
      <c r="K605" s="261"/>
      <c r="L605" s="266"/>
      <c r="M605" s="267"/>
      <c r="N605" s="268"/>
      <c r="O605" s="268"/>
      <c r="P605" s="268"/>
      <c r="Q605" s="268"/>
      <c r="R605" s="268"/>
      <c r="S605" s="268"/>
      <c r="T605" s="269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T605" s="270" t="s">
        <v>135</v>
      </c>
      <c r="AU605" s="270" t="s">
        <v>87</v>
      </c>
      <c r="AV605" s="15" t="s">
        <v>165</v>
      </c>
      <c r="AW605" s="15" t="s">
        <v>38</v>
      </c>
      <c r="AX605" s="15" t="s">
        <v>85</v>
      </c>
      <c r="AY605" s="270" t="s">
        <v>125</v>
      </c>
    </row>
    <row r="606" s="2" customFormat="1" ht="24.15" customHeight="1">
      <c r="A606" s="39"/>
      <c r="B606" s="40"/>
      <c r="C606" s="238" t="s">
        <v>713</v>
      </c>
      <c r="D606" s="238" t="s">
        <v>160</v>
      </c>
      <c r="E606" s="239" t="s">
        <v>645</v>
      </c>
      <c r="F606" s="240" t="s">
        <v>646</v>
      </c>
      <c r="G606" s="241" t="s">
        <v>429</v>
      </c>
      <c r="H606" s="242">
        <v>3</v>
      </c>
      <c r="I606" s="243"/>
      <c r="J606" s="244">
        <f>ROUND(I606*H606,2)</f>
        <v>0</v>
      </c>
      <c r="K606" s="240" t="s">
        <v>164</v>
      </c>
      <c r="L606" s="45"/>
      <c r="M606" s="245" t="s">
        <v>21</v>
      </c>
      <c r="N606" s="246" t="s">
        <v>48</v>
      </c>
      <c r="O606" s="85"/>
      <c r="P606" s="215">
        <f>O606*H606</f>
        <v>0</v>
      </c>
      <c r="Q606" s="215">
        <v>0.00034000000000000002</v>
      </c>
      <c r="R606" s="215">
        <f>Q606*H606</f>
        <v>0.0010200000000000001</v>
      </c>
      <c r="S606" s="215">
        <v>0</v>
      </c>
      <c r="T606" s="216">
        <f>S606*H606</f>
        <v>0</v>
      </c>
      <c r="U606" s="39"/>
      <c r="V606" s="39"/>
      <c r="W606" s="39"/>
      <c r="X606" s="39"/>
      <c r="Y606" s="39"/>
      <c r="Z606" s="39"/>
      <c r="AA606" s="39"/>
      <c r="AB606" s="39"/>
      <c r="AC606" s="39"/>
      <c r="AD606" s="39"/>
      <c r="AE606" s="39"/>
      <c r="AR606" s="217" t="s">
        <v>165</v>
      </c>
      <c r="AT606" s="217" t="s">
        <v>160</v>
      </c>
      <c r="AU606" s="217" t="s">
        <v>87</v>
      </c>
      <c r="AY606" s="18" t="s">
        <v>125</v>
      </c>
      <c r="BE606" s="218">
        <f>IF(N606="základní",J606,0)</f>
        <v>0</v>
      </c>
      <c r="BF606" s="218">
        <f>IF(N606="snížená",J606,0)</f>
        <v>0</v>
      </c>
      <c r="BG606" s="218">
        <f>IF(N606="zákl. přenesená",J606,0)</f>
        <v>0</v>
      </c>
      <c r="BH606" s="218">
        <f>IF(N606="sníž. přenesená",J606,0)</f>
        <v>0</v>
      </c>
      <c r="BI606" s="218">
        <f>IF(N606="nulová",J606,0)</f>
        <v>0</v>
      </c>
      <c r="BJ606" s="18" t="s">
        <v>85</v>
      </c>
      <c r="BK606" s="218">
        <f>ROUND(I606*H606,2)</f>
        <v>0</v>
      </c>
      <c r="BL606" s="18" t="s">
        <v>165</v>
      </c>
      <c r="BM606" s="217" t="s">
        <v>1339</v>
      </c>
    </row>
    <row r="607" s="2" customFormat="1">
      <c r="A607" s="39"/>
      <c r="B607" s="40"/>
      <c r="C607" s="41"/>
      <c r="D607" s="247" t="s">
        <v>167</v>
      </c>
      <c r="E607" s="41"/>
      <c r="F607" s="248" t="s">
        <v>648</v>
      </c>
      <c r="G607" s="41"/>
      <c r="H607" s="41"/>
      <c r="I607" s="221"/>
      <c r="J607" s="41"/>
      <c r="K607" s="41"/>
      <c r="L607" s="45"/>
      <c r="M607" s="222"/>
      <c r="N607" s="223"/>
      <c r="O607" s="85"/>
      <c r="P607" s="85"/>
      <c r="Q607" s="85"/>
      <c r="R607" s="85"/>
      <c r="S607" s="85"/>
      <c r="T607" s="86"/>
      <c r="U607" s="39"/>
      <c r="V607" s="39"/>
      <c r="W607" s="39"/>
      <c r="X607" s="39"/>
      <c r="Y607" s="39"/>
      <c r="Z607" s="39"/>
      <c r="AA607" s="39"/>
      <c r="AB607" s="39"/>
      <c r="AC607" s="39"/>
      <c r="AD607" s="39"/>
      <c r="AE607" s="39"/>
      <c r="AT607" s="18" t="s">
        <v>167</v>
      </c>
      <c r="AU607" s="18" t="s">
        <v>87</v>
      </c>
    </row>
    <row r="608" s="13" customFormat="1">
      <c r="A608" s="13"/>
      <c r="B608" s="224"/>
      <c r="C608" s="225"/>
      <c r="D608" s="219" t="s">
        <v>135</v>
      </c>
      <c r="E608" s="226" t="s">
        <v>21</v>
      </c>
      <c r="F608" s="227" t="s">
        <v>1337</v>
      </c>
      <c r="G608" s="225"/>
      <c r="H608" s="228">
        <v>3</v>
      </c>
      <c r="I608" s="229"/>
      <c r="J608" s="225"/>
      <c r="K608" s="225"/>
      <c r="L608" s="230"/>
      <c r="M608" s="231"/>
      <c r="N608" s="232"/>
      <c r="O608" s="232"/>
      <c r="P608" s="232"/>
      <c r="Q608" s="232"/>
      <c r="R608" s="232"/>
      <c r="S608" s="232"/>
      <c r="T608" s="23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234" t="s">
        <v>135</v>
      </c>
      <c r="AU608" s="234" t="s">
        <v>87</v>
      </c>
      <c r="AV608" s="13" t="s">
        <v>87</v>
      </c>
      <c r="AW608" s="13" t="s">
        <v>38</v>
      </c>
      <c r="AX608" s="13" t="s">
        <v>85</v>
      </c>
      <c r="AY608" s="234" t="s">
        <v>125</v>
      </c>
    </row>
    <row r="609" s="2" customFormat="1" ht="16.5" customHeight="1">
      <c r="A609" s="39"/>
      <c r="B609" s="40"/>
      <c r="C609" s="238" t="s">
        <v>722</v>
      </c>
      <c r="D609" s="238" t="s">
        <v>160</v>
      </c>
      <c r="E609" s="239" t="s">
        <v>650</v>
      </c>
      <c r="F609" s="240" t="s">
        <v>651</v>
      </c>
      <c r="G609" s="241" t="s">
        <v>429</v>
      </c>
      <c r="H609" s="242">
        <v>8.0099999999999998</v>
      </c>
      <c r="I609" s="243"/>
      <c r="J609" s="244">
        <f>ROUND(I609*H609,2)</f>
        <v>0</v>
      </c>
      <c r="K609" s="240" t="s">
        <v>21</v>
      </c>
      <c r="L609" s="45"/>
      <c r="M609" s="245" t="s">
        <v>21</v>
      </c>
      <c r="N609" s="246" t="s">
        <v>48</v>
      </c>
      <c r="O609" s="85"/>
      <c r="P609" s="215">
        <f>O609*H609</f>
        <v>0</v>
      </c>
      <c r="Q609" s="215">
        <v>0.00034000000000000002</v>
      </c>
      <c r="R609" s="215">
        <f>Q609*H609</f>
        <v>0.0027234</v>
      </c>
      <c r="S609" s="215">
        <v>0</v>
      </c>
      <c r="T609" s="216">
        <f>S609*H609</f>
        <v>0</v>
      </c>
      <c r="U609" s="39"/>
      <c r="V609" s="39"/>
      <c r="W609" s="39"/>
      <c r="X609" s="39"/>
      <c r="Y609" s="39"/>
      <c r="Z609" s="39"/>
      <c r="AA609" s="39"/>
      <c r="AB609" s="39"/>
      <c r="AC609" s="39"/>
      <c r="AD609" s="39"/>
      <c r="AE609" s="39"/>
      <c r="AR609" s="217" t="s">
        <v>165</v>
      </c>
      <c r="AT609" s="217" t="s">
        <v>160</v>
      </c>
      <c r="AU609" s="217" t="s">
        <v>87</v>
      </c>
      <c r="AY609" s="18" t="s">
        <v>125</v>
      </c>
      <c r="BE609" s="218">
        <f>IF(N609="základní",J609,0)</f>
        <v>0</v>
      </c>
      <c r="BF609" s="218">
        <f>IF(N609="snížená",J609,0)</f>
        <v>0</v>
      </c>
      <c r="BG609" s="218">
        <f>IF(N609="zákl. přenesená",J609,0)</f>
        <v>0</v>
      </c>
      <c r="BH609" s="218">
        <f>IF(N609="sníž. přenesená",J609,0)</f>
        <v>0</v>
      </c>
      <c r="BI609" s="218">
        <f>IF(N609="nulová",J609,0)</f>
        <v>0</v>
      </c>
      <c r="BJ609" s="18" t="s">
        <v>85</v>
      </c>
      <c r="BK609" s="218">
        <f>ROUND(I609*H609,2)</f>
        <v>0</v>
      </c>
      <c r="BL609" s="18" t="s">
        <v>165</v>
      </c>
      <c r="BM609" s="217" t="s">
        <v>1340</v>
      </c>
    </row>
    <row r="610" s="13" customFormat="1">
      <c r="A610" s="13"/>
      <c r="B610" s="224"/>
      <c r="C610" s="225"/>
      <c r="D610" s="219" t="s">
        <v>135</v>
      </c>
      <c r="E610" s="226" t="s">
        <v>21</v>
      </c>
      <c r="F610" s="227" t="s">
        <v>1341</v>
      </c>
      <c r="G610" s="225"/>
      <c r="H610" s="228">
        <v>1.335</v>
      </c>
      <c r="I610" s="229"/>
      <c r="J610" s="225"/>
      <c r="K610" s="225"/>
      <c r="L610" s="230"/>
      <c r="M610" s="231"/>
      <c r="N610" s="232"/>
      <c r="O610" s="232"/>
      <c r="P610" s="232"/>
      <c r="Q610" s="232"/>
      <c r="R610" s="232"/>
      <c r="S610" s="232"/>
      <c r="T610" s="23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34" t="s">
        <v>135</v>
      </c>
      <c r="AU610" s="234" t="s">
        <v>87</v>
      </c>
      <c r="AV610" s="13" t="s">
        <v>87</v>
      </c>
      <c r="AW610" s="13" t="s">
        <v>38</v>
      </c>
      <c r="AX610" s="13" t="s">
        <v>77</v>
      </c>
      <c r="AY610" s="234" t="s">
        <v>125</v>
      </c>
    </row>
    <row r="611" s="13" customFormat="1">
      <c r="A611" s="13"/>
      <c r="B611" s="224"/>
      <c r="C611" s="225"/>
      <c r="D611" s="219" t="s">
        <v>135</v>
      </c>
      <c r="E611" s="226" t="s">
        <v>21</v>
      </c>
      <c r="F611" s="227" t="s">
        <v>1342</v>
      </c>
      <c r="G611" s="225"/>
      <c r="H611" s="228">
        <v>1.335</v>
      </c>
      <c r="I611" s="229"/>
      <c r="J611" s="225"/>
      <c r="K611" s="225"/>
      <c r="L611" s="230"/>
      <c r="M611" s="231"/>
      <c r="N611" s="232"/>
      <c r="O611" s="232"/>
      <c r="P611" s="232"/>
      <c r="Q611" s="232"/>
      <c r="R611" s="232"/>
      <c r="S611" s="232"/>
      <c r="T611" s="23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234" t="s">
        <v>135</v>
      </c>
      <c r="AU611" s="234" t="s">
        <v>87</v>
      </c>
      <c r="AV611" s="13" t="s">
        <v>87</v>
      </c>
      <c r="AW611" s="13" t="s">
        <v>38</v>
      </c>
      <c r="AX611" s="13" t="s">
        <v>77</v>
      </c>
      <c r="AY611" s="234" t="s">
        <v>125</v>
      </c>
    </row>
    <row r="612" s="13" customFormat="1">
      <c r="A612" s="13"/>
      <c r="B612" s="224"/>
      <c r="C612" s="225"/>
      <c r="D612" s="219" t="s">
        <v>135</v>
      </c>
      <c r="E612" s="226" t="s">
        <v>21</v>
      </c>
      <c r="F612" s="227" t="s">
        <v>1342</v>
      </c>
      <c r="G612" s="225"/>
      <c r="H612" s="228">
        <v>1.335</v>
      </c>
      <c r="I612" s="229"/>
      <c r="J612" s="225"/>
      <c r="K612" s="225"/>
      <c r="L612" s="230"/>
      <c r="M612" s="231"/>
      <c r="N612" s="232"/>
      <c r="O612" s="232"/>
      <c r="P612" s="232"/>
      <c r="Q612" s="232"/>
      <c r="R612" s="232"/>
      <c r="S612" s="232"/>
      <c r="T612" s="23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234" t="s">
        <v>135</v>
      </c>
      <c r="AU612" s="234" t="s">
        <v>87</v>
      </c>
      <c r="AV612" s="13" t="s">
        <v>87</v>
      </c>
      <c r="AW612" s="13" t="s">
        <v>38</v>
      </c>
      <c r="AX612" s="13" t="s">
        <v>77</v>
      </c>
      <c r="AY612" s="234" t="s">
        <v>125</v>
      </c>
    </row>
    <row r="613" s="13" customFormat="1">
      <c r="A613" s="13"/>
      <c r="B613" s="224"/>
      <c r="C613" s="225"/>
      <c r="D613" s="219" t="s">
        <v>135</v>
      </c>
      <c r="E613" s="226" t="s">
        <v>21</v>
      </c>
      <c r="F613" s="227" t="s">
        <v>1343</v>
      </c>
      <c r="G613" s="225"/>
      <c r="H613" s="228">
        <v>1.335</v>
      </c>
      <c r="I613" s="229"/>
      <c r="J613" s="225"/>
      <c r="K613" s="225"/>
      <c r="L613" s="230"/>
      <c r="M613" s="231"/>
      <c r="N613" s="232"/>
      <c r="O613" s="232"/>
      <c r="P613" s="232"/>
      <c r="Q613" s="232"/>
      <c r="R613" s="232"/>
      <c r="S613" s="232"/>
      <c r="T613" s="23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234" t="s">
        <v>135</v>
      </c>
      <c r="AU613" s="234" t="s">
        <v>87</v>
      </c>
      <c r="AV613" s="13" t="s">
        <v>87</v>
      </c>
      <c r="AW613" s="13" t="s">
        <v>38</v>
      </c>
      <c r="AX613" s="13" t="s">
        <v>77</v>
      </c>
      <c r="AY613" s="234" t="s">
        <v>125</v>
      </c>
    </row>
    <row r="614" s="13" customFormat="1">
      <c r="A614" s="13"/>
      <c r="B614" s="224"/>
      <c r="C614" s="225"/>
      <c r="D614" s="219" t="s">
        <v>135</v>
      </c>
      <c r="E614" s="226" t="s">
        <v>21</v>
      </c>
      <c r="F614" s="227" t="s">
        <v>1344</v>
      </c>
      <c r="G614" s="225"/>
      <c r="H614" s="228">
        <v>1.335</v>
      </c>
      <c r="I614" s="229"/>
      <c r="J614" s="225"/>
      <c r="K614" s="225"/>
      <c r="L614" s="230"/>
      <c r="M614" s="231"/>
      <c r="N614" s="232"/>
      <c r="O614" s="232"/>
      <c r="P614" s="232"/>
      <c r="Q614" s="232"/>
      <c r="R614" s="232"/>
      <c r="S614" s="232"/>
      <c r="T614" s="23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234" t="s">
        <v>135</v>
      </c>
      <c r="AU614" s="234" t="s">
        <v>87</v>
      </c>
      <c r="AV614" s="13" t="s">
        <v>87</v>
      </c>
      <c r="AW614" s="13" t="s">
        <v>38</v>
      </c>
      <c r="AX614" s="13" t="s">
        <v>77</v>
      </c>
      <c r="AY614" s="234" t="s">
        <v>125</v>
      </c>
    </row>
    <row r="615" s="13" customFormat="1">
      <c r="A615" s="13"/>
      <c r="B615" s="224"/>
      <c r="C615" s="225"/>
      <c r="D615" s="219" t="s">
        <v>135</v>
      </c>
      <c r="E615" s="226" t="s">
        <v>21</v>
      </c>
      <c r="F615" s="227" t="s">
        <v>1345</v>
      </c>
      <c r="G615" s="225"/>
      <c r="H615" s="228">
        <v>1.335</v>
      </c>
      <c r="I615" s="229"/>
      <c r="J615" s="225"/>
      <c r="K615" s="225"/>
      <c r="L615" s="230"/>
      <c r="M615" s="231"/>
      <c r="N615" s="232"/>
      <c r="O615" s="232"/>
      <c r="P615" s="232"/>
      <c r="Q615" s="232"/>
      <c r="R615" s="232"/>
      <c r="S615" s="232"/>
      <c r="T615" s="23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34" t="s">
        <v>135</v>
      </c>
      <c r="AU615" s="234" t="s">
        <v>87</v>
      </c>
      <c r="AV615" s="13" t="s">
        <v>87</v>
      </c>
      <c r="AW615" s="13" t="s">
        <v>38</v>
      </c>
      <c r="AX615" s="13" t="s">
        <v>77</v>
      </c>
      <c r="AY615" s="234" t="s">
        <v>125</v>
      </c>
    </row>
    <row r="616" s="15" customFormat="1">
      <c r="A616" s="15"/>
      <c r="B616" s="260"/>
      <c r="C616" s="261"/>
      <c r="D616" s="219" t="s">
        <v>135</v>
      </c>
      <c r="E616" s="262" t="s">
        <v>21</v>
      </c>
      <c r="F616" s="263" t="s">
        <v>197</v>
      </c>
      <c r="G616" s="261"/>
      <c r="H616" s="264">
        <v>8.0099999999999998</v>
      </c>
      <c r="I616" s="265"/>
      <c r="J616" s="261"/>
      <c r="K616" s="261"/>
      <c r="L616" s="266"/>
      <c r="M616" s="267"/>
      <c r="N616" s="268"/>
      <c r="O616" s="268"/>
      <c r="P616" s="268"/>
      <c r="Q616" s="268"/>
      <c r="R616" s="268"/>
      <c r="S616" s="268"/>
      <c r="T616" s="269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T616" s="270" t="s">
        <v>135</v>
      </c>
      <c r="AU616" s="270" t="s">
        <v>87</v>
      </c>
      <c r="AV616" s="15" t="s">
        <v>165</v>
      </c>
      <c r="AW616" s="15" t="s">
        <v>38</v>
      </c>
      <c r="AX616" s="15" t="s">
        <v>85</v>
      </c>
      <c r="AY616" s="270" t="s">
        <v>125</v>
      </c>
    </row>
    <row r="617" s="2" customFormat="1" ht="16.5" customHeight="1">
      <c r="A617" s="39"/>
      <c r="B617" s="40"/>
      <c r="C617" s="238" t="s">
        <v>730</v>
      </c>
      <c r="D617" s="238" t="s">
        <v>160</v>
      </c>
      <c r="E617" s="239" t="s">
        <v>659</v>
      </c>
      <c r="F617" s="240" t="s">
        <v>660</v>
      </c>
      <c r="G617" s="241" t="s">
        <v>429</v>
      </c>
      <c r="H617" s="242">
        <v>3</v>
      </c>
      <c r="I617" s="243"/>
      <c r="J617" s="244">
        <f>ROUND(I617*H617,2)</f>
        <v>0</v>
      </c>
      <c r="K617" s="240" t="s">
        <v>164</v>
      </c>
      <c r="L617" s="45"/>
      <c r="M617" s="245" t="s">
        <v>21</v>
      </c>
      <c r="N617" s="246" t="s">
        <v>48</v>
      </c>
      <c r="O617" s="85"/>
      <c r="P617" s="215">
        <f>O617*H617</f>
        <v>0</v>
      </c>
      <c r="Q617" s="215">
        <v>0</v>
      </c>
      <c r="R617" s="215">
        <f>Q617*H617</f>
        <v>0</v>
      </c>
      <c r="S617" s="215">
        <v>0</v>
      </c>
      <c r="T617" s="216">
        <f>S617*H617</f>
        <v>0</v>
      </c>
      <c r="U617" s="39"/>
      <c r="V617" s="39"/>
      <c r="W617" s="39"/>
      <c r="X617" s="39"/>
      <c r="Y617" s="39"/>
      <c r="Z617" s="39"/>
      <c r="AA617" s="39"/>
      <c r="AB617" s="39"/>
      <c r="AC617" s="39"/>
      <c r="AD617" s="39"/>
      <c r="AE617" s="39"/>
      <c r="AR617" s="217" t="s">
        <v>165</v>
      </c>
      <c r="AT617" s="217" t="s">
        <v>160</v>
      </c>
      <c r="AU617" s="217" t="s">
        <v>87</v>
      </c>
      <c r="AY617" s="18" t="s">
        <v>125</v>
      </c>
      <c r="BE617" s="218">
        <f>IF(N617="základní",J617,0)</f>
        <v>0</v>
      </c>
      <c r="BF617" s="218">
        <f>IF(N617="snížená",J617,0)</f>
        <v>0</v>
      </c>
      <c r="BG617" s="218">
        <f>IF(N617="zákl. přenesená",J617,0)</f>
        <v>0</v>
      </c>
      <c r="BH617" s="218">
        <f>IF(N617="sníž. přenesená",J617,0)</f>
        <v>0</v>
      </c>
      <c r="BI617" s="218">
        <f>IF(N617="nulová",J617,0)</f>
        <v>0</v>
      </c>
      <c r="BJ617" s="18" t="s">
        <v>85</v>
      </c>
      <c r="BK617" s="218">
        <f>ROUND(I617*H617,2)</f>
        <v>0</v>
      </c>
      <c r="BL617" s="18" t="s">
        <v>165</v>
      </c>
      <c r="BM617" s="217" t="s">
        <v>1346</v>
      </c>
    </row>
    <row r="618" s="2" customFormat="1">
      <c r="A618" s="39"/>
      <c r="B618" s="40"/>
      <c r="C618" s="41"/>
      <c r="D618" s="247" t="s">
        <v>167</v>
      </c>
      <c r="E618" s="41"/>
      <c r="F618" s="248" t="s">
        <v>662</v>
      </c>
      <c r="G618" s="41"/>
      <c r="H618" s="41"/>
      <c r="I618" s="221"/>
      <c r="J618" s="41"/>
      <c r="K618" s="41"/>
      <c r="L618" s="45"/>
      <c r="M618" s="222"/>
      <c r="N618" s="223"/>
      <c r="O618" s="85"/>
      <c r="P618" s="85"/>
      <c r="Q618" s="85"/>
      <c r="R618" s="85"/>
      <c r="S618" s="85"/>
      <c r="T618" s="86"/>
      <c r="U618" s="39"/>
      <c r="V618" s="39"/>
      <c r="W618" s="39"/>
      <c r="X618" s="39"/>
      <c r="Y618" s="39"/>
      <c r="Z618" s="39"/>
      <c r="AA618" s="39"/>
      <c r="AB618" s="39"/>
      <c r="AC618" s="39"/>
      <c r="AD618" s="39"/>
      <c r="AE618" s="39"/>
      <c r="AT618" s="18" t="s">
        <v>167</v>
      </c>
      <c r="AU618" s="18" t="s">
        <v>87</v>
      </c>
    </row>
    <row r="619" s="13" customFormat="1">
      <c r="A619" s="13"/>
      <c r="B619" s="224"/>
      <c r="C619" s="225"/>
      <c r="D619" s="219" t="s">
        <v>135</v>
      </c>
      <c r="E619" s="226" t="s">
        <v>21</v>
      </c>
      <c r="F619" s="227" t="s">
        <v>1347</v>
      </c>
      <c r="G619" s="225"/>
      <c r="H619" s="228">
        <v>3</v>
      </c>
      <c r="I619" s="229"/>
      <c r="J619" s="225"/>
      <c r="K619" s="225"/>
      <c r="L619" s="230"/>
      <c r="M619" s="231"/>
      <c r="N619" s="232"/>
      <c r="O619" s="232"/>
      <c r="P619" s="232"/>
      <c r="Q619" s="232"/>
      <c r="R619" s="232"/>
      <c r="S619" s="232"/>
      <c r="T619" s="23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T619" s="234" t="s">
        <v>135</v>
      </c>
      <c r="AU619" s="234" t="s">
        <v>87</v>
      </c>
      <c r="AV619" s="13" t="s">
        <v>87</v>
      </c>
      <c r="AW619" s="13" t="s">
        <v>38</v>
      </c>
      <c r="AX619" s="13" t="s">
        <v>85</v>
      </c>
      <c r="AY619" s="234" t="s">
        <v>125</v>
      </c>
    </row>
    <row r="620" s="2" customFormat="1" ht="16.5" customHeight="1">
      <c r="A620" s="39"/>
      <c r="B620" s="40"/>
      <c r="C620" s="238" t="s">
        <v>737</v>
      </c>
      <c r="D620" s="238" t="s">
        <v>160</v>
      </c>
      <c r="E620" s="239" t="s">
        <v>1348</v>
      </c>
      <c r="F620" s="240" t="s">
        <v>1349</v>
      </c>
      <c r="G620" s="241" t="s">
        <v>429</v>
      </c>
      <c r="H620" s="242">
        <v>5.2000000000000002</v>
      </c>
      <c r="I620" s="243"/>
      <c r="J620" s="244">
        <f>ROUND(I620*H620,2)</f>
        <v>0</v>
      </c>
      <c r="K620" s="240" t="s">
        <v>164</v>
      </c>
      <c r="L620" s="45"/>
      <c r="M620" s="245" t="s">
        <v>21</v>
      </c>
      <c r="N620" s="246" t="s">
        <v>48</v>
      </c>
      <c r="O620" s="85"/>
      <c r="P620" s="215">
        <f>O620*H620</f>
        <v>0</v>
      </c>
      <c r="Q620" s="215">
        <v>0</v>
      </c>
      <c r="R620" s="215">
        <f>Q620*H620</f>
        <v>0</v>
      </c>
      <c r="S620" s="215">
        <v>0.112</v>
      </c>
      <c r="T620" s="216">
        <f>S620*H620</f>
        <v>0.58240000000000003</v>
      </c>
      <c r="U620" s="39"/>
      <c r="V620" s="39"/>
      <c r="W620" s="39"/>
      <c r="X620" s="39"/>
      <c r="Y620" s="39"/>
      <c r="Z620" s="39"/>
      <c r="AA620" s="39"/>
      <c r="AB620" s="39"/>
      <c r="AC620" s="39"/>
      <c r="AD620" s="39"/>
      <c r="AE620" s="39"/>
      <c r="AR620" s="217" t="s">
        <v>165</v>
      </c>
      <c r="AT620" s="217" t="s">
        <v>160</v>
      </c>
      <c r="AU620" s="217" t="s">
        <v>87</v>
      </c>
      <c r="AY620" s="18" t="s">
        <v>125</v>
      </c>
      <c r="BE620" s="218">
        <f>IF(N620="základní",J620,0)</f>
        <v>0</v>
      </c>
      <c r="BF620" s="218">
        <f>IF(N620="snížená",J620,0)</f>
        <v>0</v>
      </c>
      <c r="BG620" s="218">
        <f>IF(N620="zákl. přenesená",J620,0)</f>
        <v>0</v>
      </c>
      <c r="BH620" s="218">
        <f>IF(N620="sníž. přenesená",J620,0)</f>
        <v>0</v>
      </c>
      <c r="BI620" s="218">
        <f>IF(N620="nulová",J620,0)</f>
        <v>0</v>
      </c>
      <c r="BJ620" s="18" t="s">
        <v>85</v>
      </c>
      <c r="BK620" s="218">
        <f>ROUND(I620*H620,2)</f>
        <v>0</v>
      </c>
      <c r="BL620" s="18" t="s">
        <v>165</v>
      </c>
      <c r="BM620" s="217" t="s">
        <v>1350</v>
      </c>
    </row>
    <row r="621" s="2" customFormat="1">
      <c r="A621" s="39"/>
      <c r="B621" s="40"/>
      <c r="C621" s="41"/>
      <c r="D621" s="247" t="s">
        <v>167</v>
      </c>
      <c r="E621" s="41"/>
      <c r="F621" s="248" t="s">
        <v>1351</v>
      </c>
      <c r="G621" s="41"/>
      <c r="H621" s="41"/>
      <c r="I621" s="221"/>
      <c r="J621" s="41"/>
      <c r="K621" s="41"/>
      <c r="L621" s="45"/>
      <c r="M621" s="222"/>
      <c r="N621" s="223"/>
      <c r="O621" s="85"/>
      <c r="P621" s="85"/>
      <c r="Q621" s="85"/>
      <c r="R621" s="85"/>
      <c r="S621" s="85"/>
      <c r="T621" s="86"/>
      <c r="U621" s="39"/>
      <c r="V621" s="39"/>
      <c r="W621" s="39"/>
      <c r="X621" s="39"/>
      <c r="Y621" s="39"/>
      <c r="Z621" s="39"/>
      <c r="AA621" s="39"/>
      <c r="AB621" s="39"/>
      <c r="AC621" s="39"/>
      <c r="AD621" s="39"/>
      <c r="AE621" s="39"/>
      <c r="AT621" s="18" t="s">
        <v>167</v>
      </c>
      <c r="AU621" s="18" t="s">
        <v>87</v>
      </c>
    </row>
    <row r="622" s="13" customFormat="1">
      <c r="A622" s="13"/>
      <c r="B622" s="224"/>
      <c r="C622" s="225"/>
      <c r="D622" s="219" t="s">
        <v>135</v>
      </c>
      <c r="E622" s="226" t="s">
        <v>21</v>
      </c>
      <c r="F622" s="227" t="s">
        <v>1352</v>
      </c>
      <c r="G622" s="225"/>
      <c r="H622" s="228">
        <v>5.2000000000000002</v>
      </c>
      <c r="I622" s="229"/>
      <c r="J622" s="225"/>
      <c r="K622" s="225"/>
      <c r="L622" s="230"/>
      <c r="M622" s="231"/>
      <c r="N622" s="232"/>
      <c r="O622" s="232"/>
      <c r="P622" s="232"/>
      <c r="Q622" s="232"/>
      <c r="R622" s="232"/>
      <c r="S622" s="232"/>
      <c r="T622" s="23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T622" s="234" t="s">
        <v>135</v>
      </c>
      <c r="AU622" s="234" t="s">
        <v>87</v>
      </c>
      <c r="AV622" s="13" t="s">
        <v>87</v>
      </c>
      <c r="AW622" s="13" t="s">
        <v>38</v>
      </c>
      <c r="AX622" s="13" t="s">
        <v>85</v>
      </c>
      <c r="AY622" s="234" t="s">
        <v>125</v>
      </c>
    </row>
    <row r="623" s="2" customFormat="1" ht="37.8" customHeight="1">
      <c r="A623" s="39"/>
      <c r="B623" s="40"/>
      <c r="C623" s="238" t="s">
        <v>745</v>
      </c>
      <c r="D623" s="238" t="s">
        <v>160</v>
      </c>
      <c r="E623" s="239" t="s">
        <v>1353</v>
      </c>
      <c r="F623" s="240" t="s">
        <v>1354</v>
      </c>
      <c r="G623" s="241" t="s">
        <v>163</v>
      </c>
      <c r="H623" s="242">
        <v>3.2000000000000002</v>
      </c>
      <c r="I623" s="243"/>
      <c r="J623" s="244">
        <f>ROUND(I623*H623,2)</f>
        <v>0</v>
      </c>
      <c r="K623" s="240" t="s">
        <v>164</v>
      </c>
      <c r="L623" s="45"/>
      <c r="M623" s="245" t="s">
        <v>21</v>
      </c>
      <c r="N623" s="246" t="s">
        <v>48</v>
      </c>
      <c r="O623" s="85"/>
      <c r="P623" s="215">
        <f>O623*H623</f>
        <v>0</v>
      </c>
      <c r="Q623" s="215">
        <v>0</v>
      </c>
      <c r="R623" s="215">
        <f>Q623*H623</f>
        <v>0</v>
      </c>
      <c r="S623" s="215">
        <v>0</v>
      </c>
      <c r="T623" s="216">
        <f>S623*H623</f>
        <v>0</v>
      </c>
      <c r="U623" s="39"/>
      <c r="V623" s="39"/>
      <c r="W623" s="39"/>
      <c r="X623" s="39"/>
      <c r="Y623" s="39"/>
      <c r="Z623" s="39"/>
      <c r="AA623" s="39"/>
      <c r="AB623" s="39"/>
      <c r="AC623" s="39"/>
      <c r="AD623" s="39"/>
      <c r="AE623" s="39"/>
      <c r="AR623" s="217" t="s">
        <v>165</v>
      </c>
      <c r="AT623" s="217" t="s">
        <v>160</v>
      </c>
      <c r="AU623" s="217" t="s">
        <v>87</v>
      </c>
      <c r="AY623" s="18" t="s">
        <v>125</v>
      </c>
      <c r="BE623" s="218">
        <f>IF(N623="základní",J623,0)</f>
        <v>0</v>
      </c>
      <c r="BF623" s="218">
        <f>IF(N623="snížená",J623,0)</f>
        <v>0</v>
      </c>
      <c r="BG623" s="218">
        <f>IF(N623="zákl. přenesená",J623,0)</f>
        <v>0</v>
      </c>
      <c r="BH623" s="218">
        <f>IF(N623="sníž. přenesená",J623,0)</f>
        <v>0</v>
      </c>
      <c r="BI623" s="218">
        <f>IF(N623="nulová",J623,0)</f>
        <v>0</v>
      </c>
      <c r="BJ623" s="18" t="s">
        <v>85</v>
      </c>
      <c r="BK623" s="218">
        <f>ROUND(I623*H623,2)</f>
        <v>0</v>
      </c>
      <c r="BL623" s="18" t="s">
        <v>165</v>
      </c>
      <c r="BM623" s="217" t="s">
        <v>1355</v>
      </c>
    </row>
    <row r="624" s="2" customFormat="1">
      <c r="A624" s="39"/>
      <c r="B624" s="40"/>
      <c r="C624" s="41"/>
      <c r="D624" s="247" t="s">
        <v>167</v>
      </c>
      <c r="E624" s="41"/>
      <c r="F624" s="248" t="s">
        <v>1356</v>
      </c>
      <c r="G624" s="41"/>
      <c r="H624" s="41"/>
      <c r="I624" s="221"/>
      <c r="J624" s="41"/>
      <c r="K624" s="41"/>
      <c r="L624" s="45"/>
      <c r="M624" s="222"/>
      <c r="N624" s="223"/>
      <c r="O624" s="85"/>
      <c r="P624" s="85"/>
      <c r="Q624" s="85"/>
      <c r="R624" s="85"/>
      <c r="S624" s="85"/>
      <c r="T624" s="86"/>
      <c r="U624" s="39"/>
      <c r="V624" s="39"/>
      <c r="W624" s="39"/>
      <c r="X624" s="39"/>
      <c r="Y624" s="39"/>
      <c r="Z624" s="39"/>
      <c r="AA624" s="39"/>
      <c r="AB624" s="39"/>
      <c r="AC624" s="39"/>
      <c r="AD624" s="39"/>
      <c r="AE624" s="39"/>
      <c r="AT624" s="18" t="s">
        <v>167</v>
      </c>
      <c r="AU624" s="18" t="s">
        <v>87</v>
      </c>
    </row>
    <row r="625" s="13" customFormat="1">
      <c r="A625" s="13"/>
      <c r="B625" s="224"/>
      <c r="C625" s="225"/>
      <c r="D625" s="219" t="s">
        <v>135</v>
      </c>
      <c r="E625" s="226" t="s">
        <v>21</v>
      </c>
      <c r="F625" s="227" t="s">
        <v>1027</v>
      </c>
      <c r="G625" s="225"/>
      <c r="H625" s="228">
        <v>3.2000000000000002</v>
      </c>
      <c r="I625" s="229"/>
      <c r="J625" s="225"/>
      <c r="K625" s="225"/>
      <c r="L625" s="230"/>
      <c r="M625" s="231"/>
      <c r="N625" s="232"/>
      <c r="O625" s="232"/>
      <c r="P625" s="232"/>
      <c r="Q625" s="232"/>
      <c r="R625" s="232"/>
      <c r="S625" s="232"/>
      <c r="T625" s="23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34" t="s">
        <v>135</v>
      </c>
      <c r="AU625" s="234" t="s">
        <v>87</v>
      </c>
      <c r="AV625" s="13" t="s">
        <v>87</v>
      </c>
      <c r="AW625" s="13" t="s">
        <v>38</v>
      </c>
      <c r="AX625" s="13" t="s">
        <v>85</v>
      </c>
      <c r="AY625" s="234" t="s">
        <v>125</v>
      </c>
    </row>
    <row r="626" s="2" customFormat="1" ht="21.75" customHeight="1">
      <c r="A626" s="39"/>
      <c r="B626" s="40"/>
      <c r="C626" s="238" t="s">
        <v>749</v>
      </c>
      <c r="D626" s="238" t="s">
        <v>160</v>
      </c>
      <c r="E626" s="239" t="s">
        <v>1357</v>
      </c>
      <c r="F626" s="240" t="s">
        <v>1358</v>
      </c>
      <c r="G626" s="241" t="s">
        <v>696</v>
      </c>
      <c r="H626" s="242">
        <v>1</v>
      </c>
      <c r="I626" s="243"/>
      <c r="J626" s="244">
        <f>ROUND(I626*H626,2)</f>
        <v>0</v>
      </c>
      <c r="K626" s="240" t="s">
        <v>21</v>
      </c>
      <c r="L626" s="45"/>
      <c r="M626" s="245" t="s">
        <v>21</v>
      </c>
      <c r="N626" s="246" t="s">
        <v>48</v>
      </c>
      <c r="O626" s="85"/>
      <c r="P626" s="215">
        <f>O626*H626</f>
        <v>0</v>
      </c>
      <c r="Q626" s="215">
        <v>0</v>
      </c>
      <c r="R626" s="215">
        <f>Q626*H626</f>
        <v>0</v>
      </c>
      <c r="S626" s="215">
        <v>0</v>
      </c>
      <c r="T626" s="216">
        <f>S626*H626</f>
        <v>0</v>
      </c>
      <c r="U626" s="39"/>
      <c r="V626" s="39"/>
      <c r="W626" s="39"/>
      <c r="X626" s="39"/>
      <c r="Y626" s="39"/>
      <c r="Z626" s="39"/>
      <c r="AA626" s="39"/>
      <c r="AB626" s="39"/>
      <c r="AC626" s="39"/>
      <c r="AD626" s="39"/>
      <c r="AE626" s="39"/>
      <c r="AR626" s="217" t="s">
        <v>165</v>
      </c>
      <c r="AT626" s="217" t="s">
        <v>160</v>
      </c>
      <c r="AU626" s="217" t="s">
        <v>87</v>
      </c>
      <c r="AY626" s="18" t="s">
        <v>125</v>
      </c>
      <c r="BE626" s="218">
        <f>IF(N626="základní",J626,0)</f>
        <v>0</v>
      </c>
      <c r="BF626" s="218">
        <f>IF(N626="snížená",J626,0)</f>
        <v>0</v>
      </c>
      <c r="BG626" s="218">
        <f>IF(N626="zákl. přenesená",J626,0)</f>
        <v>0</v>
      </c>
      <c r="BH626" s="218">
        <f>IF(N626="sníž. přenesená",J626,0)</f>
        <v>0</v>
      </c>
      <c r="BI626" s="218">
        <f>IF(N626="nulová",J626,0)</f>
        <v>0</v>
      </c>
      <c r="BJ626" s="18" t="s">
        <v>85</v>
      </c>
      <c r="BK626" s="218">
        <f>ROUND(I626*H626,2)</f>
        <v>0</v>
      </c>
      <c r="BL626" s="18" t="s">
        <v>165</v>
      </c>
      <c r="BM626" s="217" t="s">
        <v>1359</v>
      </c>
    </row>
    <row r="627" s="12" customFormat="1" ht="22.8" customHeight="1">
      <c r="A627" s="12"/>
      <c r="B627" s="189"/>
      <c r="C627" s="190"/>
      <c r="D627" s="191" t="s">
        <v>76</v>
      </c>
      <c r="E627" s="203" t="s">
        <v>698</v>
      </c>
      <c r="F627" s="203" t="s">
        <v>699</v>
      </c>
      <c r="G627" s="190"/>
      <c r="H627" s="190"/>
      <c r="I627" s="193"/>
      <c r="J627" s="204">
        <f>BK627</f>
        <v>0</v>
      </c>
      <c r="K627" s="190"/>
      <c r="L627" s="195"/>
      <c r="M627" s="196"/>
      <c r="N627" s="197"/>
      <c r="O627" s="197"/>
      <c r="P627" s="198">
        <f>SUM(P628:P644)</f>
        <v>0</v>
      </c>
      <c r="Q627" s="197"/>
      <c r="R627" s="198">
        <f>SUM(R628:R644)</f>
        <v>0</v>
      </c>
      <c r="S627" s="197"/>
      <c r="T627" s="199">
        <f>SUM(T628:T644)</f>
        <v>0</v>
      </c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R627" s="200" t="s">
        <v>85</v>
      </c>
      <c r="AT627" s="201" t="s">
        <v>76</v>
      </c>
      <c r="AU627" s="201" t="s">
        <v>85</v>
      </c>
      <c r="AY627" s="200" t="s">
        <v>125</v>
      </c>
      <c r="BK627" s="202">
        <f>SUM(BK628:BK644)</f>
        <v>0</v>
      </c>
    </row>
    <row r="628" s="2" customFormat="1" ht="24.15" customHeight="1">
      <c r="A628" s="39"/>
      <c r="B628" s="40"/>
      <c r="C628" s="238" t="s">
        <v>756</v>
      </c>
      <c r="D628" s="238" t="s">
        <v>160</v>
      </c>
      <c r="E628" s="239" t="s">
        <v>1360</v>
      </c>
      <c r="F628" s="240" t="s">
        <v>1361</v>
      </c>
      <c r="G628" s="241" t="s">
        <v>248</v>
      </c>
      <c r="H628" s="242">
        <v>0.58199999999999996</v>
      </c>
      <c r="I628" s="243"/>
      <c r="J628" s="244">
        <f>ROUND(I628*H628,2)</f>
        <v>0</v>
      </c>
      <c r="K628" s="240" t="s">
        <v>164</v>
      </c>
      <c r="L628" s="45"/>
      <c r="M628" s="245" t="s">
        <v>21</v>
      </c>
      <c r="N628" s="246" t="s">
        <v>48</v>
      </c>
      <c r="O628" s="85"/>
      <c r="P628" s="215">
        <f>O628*H628</f>
        <v>0</v>
      </c>
      <c r="Q628" s="215">
        <v>0</v>
      </c>
      <c r="R628" s="215">
        <f>Q628*H628</f>
        <v>0</v>
      </c>
      <c r="S628" s="215">
        <v>0</v>
      </c>
      <c r="T628" s="216">
        <f>S628*H628</f>
        <v>0</v>
      </c>
      <c r="U628" s="39"/>
      <c r="V628" s="39"/>
      <c r="W628" s="39"/>
      <c r="X628" s="39"/>
      <c r="Y628" s="39"/>
      <c r="Z628" s="39"/>
      <c r="AA628" s="39"/>
      <c r="AB628" s="39"/>
      <c r="AC628" s="39"/>
      <c r="AD628" s="39"/>
      <c r="AE628" s="39"/>
      <c r="AR628" s="217" t="s">
        <v>165</v>
      </c>
      <c r="AT628" s="217" t="s">
        <v>160</v>
      </c>
      <c r="AU628" s="217" t="s">
        <v>87</v>
      </c>
      <c r="AY628" s="18" t="s">
        <v>125</v>
      </c>
      <c r="BE628" s="218">
        <f>IF(N628="základní",J628,0)</f>
        <v>0</v>
      </c>
      <c r="BF628" s="218">
        <f>IF(N628="snížená",J628,0)</f>
        <v>0</v>
      </c>
      <c r="BG628" s="218">
        <f>IF(N628="zákl. přenesená",J628,0)</f>
        <v>0</v>
      </c>
      <c r="BH628" s="218">
        <f>IF(N628="sníž. přenesená",J628,0)</f>
        <v>0</v>
      </c>
      <c r="BI628" s="218">
        <f>IF(N628="nulová",J628,0)</f>
        <v>0</v>
      </c>
      <c r="BJ628" s="18" t="s">
        <v>85</v>
      </c>
      <c r="BK628" s="218">
        <f>ROUND(I628*H628,2)</f>
        <v>0</v>
      </c>
      <c r="BL628" s="18" t="s">
        <v>165</v>
      </c>
      <c r="BM628" s="217" t="s">
        <v>1362</v>
      </c>
    </row>
    <row r="629" s="2" customFormat="1">
      <c r="A629" s="39"/>
      <c r="B629" s="40"/>
      <c r="C629" s="41"/>
      <c r="D629" s="247" t="s">
        <v>167</v>
      </c>
      <c r="E629" s="41"/>
      <c r="F629" s="248" t="s">
        <v>1363</v>
      </c>
      <c r="G629" s="41"/>
      <c r="H629" s="41"/>
      <c r="I629" s="221"/>
      <c r="J629" s="41"/>
      <c r="K629" s="41"/>
      <c r="L629" s="45"/>
      <c r="M629" s="222"/>
      <c r="N629" s="223"/>
      <c r="O629" s="85"/>
      <c r="P629" s="85"/>
      <c r="Q629" s="85"/>
      <c r="R629" s="85"/>
      <c r="S629" s="85"/>
      <c r="T629" s="86"/>
      <c r="U629" s="39"/>
      <c r="V629" s="39"/>
      <c r="W629" s="39"/>
      <c r="X629" s="39"/>
      <c r="Y629" s="39"/>
      <c r="Z629" s="39"/>
      <c r="AA629" s="39"/>
      <c r="AB629" s="39"/>
      <c r="AC629" s="39"/>
      <c r="AD629" s="39"/>
      <c r="AE629" s="39"/>
      <c r="AT629" s="18" t="s">
        <v>167</v>
      </c>
      <c r="AU629" s="18" t="s">
        <v>87</v>
      </c>
    </row>
    <row r="630" s="2" customFormat="1">
      <c r="A630" s="39"/>
      <c r="B630" s="40"/>
      <c r="C630" s="41"/>
      <c r="D630" s="219" t="s">
        <v>133</v>
      </c>
      <c r="E630" s="41"/>
      <c r="F630" s="220" t="s">
        <v>1364</v>
      </c>
      <c r="G630" s="41"/>
      <c r="H630" s="41"/>
      <c r="I630" s="221"/>
      <c r="J630" s="41"/>
      <c r="K630" s="41"/>
      <c r="L630" s="45"/>
      <c r="M630" s="222"/>
      <c r="N630" s="223"/>
      <c r="O630" s="85"/>
      <c r="P630" s="85"/>
      <c r="Q630" s="85"/>
      <c r="R630" s="85"/>
      <c r="S630" s="85"/>
      <c r="T630" s="86"/>
      <c r="U630" s="39"/>
      <c r="V630" s="39"/>
      <c r="W630" s="39"/>
      <c r="X630" s="39"/>
      <c r="Y630" s="39"/>
      <c r="Z630" s="39"/>
      <c r="AA630" s="39"/>
      <c r="AB630" s="39"/>
      <c r="AC630" s="39"/>
      <c r="AD630" s="39"/>
      <c r="AE630" s="39"/>
      <c r="AT630" s="18" t="s">
        <v>133</v>
      </c>
      <c r="AU630" s="18" t="s">
        <v>87</v>
      </c>
    </row>
    <row r="631" s="13" customFormat="1">
      <c r="A631" s="13"/>
      <c r="B631" s="224"/>
      <c r="C631" s="225"/>
      <c r="D631" s="219" t="s">
        <v>135</v>
      </c>
      <c r="E631" s="226" t="s">
        <v>21</v>
      </c>
      <c r="F631" s="227" t="s">
        <v>1365</v>
      </c>
      <c r="G631" s="225"/>
      <c r="H631" s="228">
        <v>0.58199999999999996</v>
      </c>
      <c r="I631" s="229"/>
      <c r="J631" s="225"/>
      <c r="K631" s="225"/>
      <c r="L631" s="230"/>
      <c r="M631" s="231"/>
      <c r="N631" s="232"/>
      <c r="O631" s="232"/>
      <c r="P631" s="232"/>
      <c r="Q631" s="232"/>
      <c r="R631" s="232"/>
      <c r="S631" s="232"/>
      <c r="T631" s="23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234" t="s">
        <v>135</v>
      </c>
      <c r="AU631" s="234" t="s">
        <v>87</v>
      </c>
      <c r="AV631" s="13" t="s">
        <v>87</v>
      </c>
      <c r="AW631" s="13" t="s">
        <v>38</v>
      </c>
      <c r="AX631" s="13" t="s">
        <v>85</v>
      </c>
      <c r="AY631" s="234" t="s">
        <v>125</v>
      </c>
    </row>
    <row r="632" s="2" customFormat="1" ht="24.15" customHeight="1">
      <c r="A632" s="39"/>
      <c r="B632" s="40"/>
      <c r="C632" s="238" t="s">
        <v>764</v>
      </c>
      <c r="D632" s="238" t="s">
        <v>160</v>
      </c>
      <c r="E632" s="239" t="s">
        <v>1366</v>
      </c>
      <c r="F632" s="240" t="s">
        <v>1367</v>
      </c>
      <c r="G632" s="241" t="s">
        <v>248</v>
      </c>
      <c r="H632" s="242">
        <v>0.58199999999999996</v>
      </c>
      <c r="I632" s="243"/>
      <c r="J632" s="244">
        <f>ROUND(I632*H632,2)</f>
        <v>0</v>
      </c>
      <c r="K632" s="240" t="s">
        <v>164</v>
      </c>
      <c r="L632" s="45"/>
      <c r="M632" s="245" t="s">
        <v>21</v>
      </c>
      <c r="N632" s="246" t="s">
        <v>48</v>
      </c>
      <c r="O632" s="85"/>
      <c r="P632" s="215">
        <f>O632*H632</f>
        <v>0</v>
      </c>
      <c r="Q632" s="215">
        <v>0</v>
      </c>
      <c r="R632" s="215">
        <f>Q632*H632</f>
        <v>0</v>
      </c>
      <c r="S632" s="215">
        <v>0</v>
      </c>
      <c r="T632" s="216">
        <f>S632*H632</f>
        <v>0</v>
      </c>
      <c r="U632" s="39"/>
      <c r="V632" s="39"/>
      <c r="W632" s="39"/>
      <c r="X632" s="39"/>
      <c r="Y632" s="39"/>
      <c r="Z632" s="39"/>
      <c r="AA632" s="39"/>
      <c r="AB632" s="39"/>
      <c r="AC632" s="39"/>
      <c r="AD632" s="39"/>
      <c r="AE632" s="39"/>
      <c r="AR632" s="217" t="s">
        <v>165</v>
      </c>
      <c r="AT632" s="217" t="s">
        <v>160</v>
      </c>
      <c r="AU632" s="217" t="s">
        <v>87</v>
      </c>
      <c r="AY632" s="18" t="s">
        <v>125</v>
      </c>
      <c r="BE632" s="218">
        <f>IF(N632="základní",J632,0)</f>
        <v>0</v>
      </c>
      <c r="BF632" s="218">
        <f>IF(N632="snížená",J632,0)</f>
        <v>0</v>
      </c>
      <c r="BG632" s="218">
        <f>IF(N632="zákl. přenesená",J632,0)</f>
        <v>0</v>
      </c>
      <c r="BH632" s="218">
        <f>IF(N632="sníž. přenesená",J632,0)</f>
        <v>0</v>
      </c>
      <c r="BI632" s="218">
        <f>IF(N632="nulová",J632,0)</f>
        <v>0</v>
      </c>
      <c r="BJ632" s="18" t="s">
        <v>85</v>
      </c>
      <c r="BK632" s="218">
        <f>ROUND(I632*H632,2)</f>
        <v>0</v>
      </c>
      <c r="BL632" s="18" t="s">
        <v>165</v>
      </c>
      <c r="BM632" s="217" t="s">
        <v>1368</v>
      </c>
    </row>
    <row r="633" s="2" customFormat="1">
      <c r="A633" s="39"/>
      <c r="B633" s="40"/>
      <c r="C633" s="41"/>
      <c r="D633" s="247" t="s">
        <v>167</v>
      </c>
      <c r="E633" s="41"/>
      <c r="F633" s="248" t="s">
        <v>1369</v>
      </c>
      <c r="G633" s="41"/>
      <c r="H633" s="41"/>
      <c r="I633" s="221"/>
      <c r="J633" s="41"/>
      <c r="K633" s="41"/>
      <c r="L633" s="45"/>
      <c r="M633" s="222"/>
      <c r="N633" s="223"/>
      <c r="O633" s="85"/>
      <c r="P633" s="85"/>
      <c r="Q633" s="85"/>
      <c r="R633" s="85"/>
      <c r="S633" s="85"/>
      <c r="T633" s="86"/>
      <c r="U633" s="39"/>
      <c r="V633" s="39"/>
      <c r="W633" s="39"/>
      <c r="X633" s="39"/>
      <c r="Y633" s="39"/>
      <c r="Z633" s="39"/>
      <c r="AA633" s="39"/>
      <c r="AB633" s="39"/>
      <c r="AC633" s="39"/>
      <c r="AD633" s="39"/>
      <c r="AE633" s="39"/>
      <c r="AT633" s="18" t="s">
        <v>167</v>
      </c>
      <c r="AU633" s="18" t="s">
        <v>87</v>
      </c>
    </row>
    <row r="634" s="2" customFormat="1">
      <c r="A634" s="39"/>
      <c r="B634" s="40"/>
      <c r="C634" s="41"/>
      <c r="D634" s="219" t="s">
        <v>133</v>
      </c>
      <c r="E634" s="41"/>
      <c r="F634" s="220" t="s">
        <v>1364</v>
      </c>
      <c r="G634" s="41"/>
      <c r="H634" s="41"/>
      <c r="I634" s="221"/>
      <c r="J634" s="41"/>
      <c r="K634" s="41"/>
      <c r="L634" s="45"/>
      <c r="M634" s="222"/>
      <c r="N634" s="223"/>
      <c r="O634" s="85"/>
      <c r="P634" s="85"/>
      <c r="Q634" s="85"/>
      <c r="R634" s="85"/>
      <c r="S634" s="85"/>
      <c r="T634" s="86"/>
      <c r="U634" s="39"/>
      <c r="V634" s="39"/>
      <c r="W634" s="39"/>
      <c r="X634" s="39"/>
      <c r="Y634" s="39"/>
      <c r="Z634" s="39"/>
      <c r="AA634" s="39"/>
      <c r="AB634" s="39"/>
      <c r="AC634" s="39"/>
      <c r="AD634" s="39"/>
      <c r="AE634" s="39"/>
      <c r="AT634" s="18" t="s">
        <v>133</v>
      </c>
      <c r="AU634" s="18" t="s">
        <v>87</v>
      </c>
    </row>
    <row r="635" s="13" customFormat="1">
      <c r="A635" s="13"/>
      <c r="B635" s="224"/>
      <c r="C635" s="225"/>
      <c r="D635" s="219" t="s">
        <v>135</v>
      </c>
      <c r="E635" s="226" t="s">
        <v>21</v>
      </c>
      <c r="F635" s="227" t="s">
        <v>1370</v>
      </c>
      <c r="G635" s="225"/>
      <c r="H635" s="228">
        <v>0.58199999999999996</v>
      </c>
      <c r="I635" s="229"/>
      <c r="J635" s="225"/>
      <c r="K635" s="225"/>
      <c r="L635" s="230"/>
      <c r="M635" s="231"/>
      <c r="N635" s="232"/>
      <c r="O635" s="232"/>
      <c r="P635" s="232"/>
      <c r="Q635" s="232"/>
      <c r="R635" s="232"/>
      <c r="S635" s="232"/>
      <c r="T635" s="23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234" t="s">
        <v>135</v>
      </c>
      <c r="AU635" s="234" t="s">
        <v>87</v>
      </c>
      <c r="AV635" s="13" t="s">
        <v>87</v>
      </c>
      <c r="AW635" s="13" t="s">
        <v>38</v>
      </c>
      <c r="AX635" s="13" t="s">
        <v>85</v>
      </c>
      <c r="AY635" s="234" t="s">
        <v>125</v>
      </c>
    </row>
    <row r="636" s="2" customFormat="1" ht="16.5" customHeight="1">
      <c r="A636" s="39"/>
      <c r="B636" s="40"/>
      <c r="C636" s="238" t="s">
        <v>771</v>
      </c>
      <c r="D636" s="238" t="s">
        <v>160</v>
      </c>
      <c r="E636" s="239" t="s">
        <v>991</v>
      </c>
      <c r="F636" s="240" t="s">
        <v>992</v>
      </c>
      <c r="G636" s="241" t="s">
        <v>248</v>
      </c>
      <c r="H636" s="242">
        <v>24.085000000000001</v>
      </c>
      <c r="I636" s="243"/>
      <c r="J636" s="244">
        <f>ROUND(I636*H636,2)</f>
        <v>0</v>
      </c>
      <c r="K636" s="240" t="s">
        <v>21</v>
      </c>
      <c r="L636" s="45"/>
      <c r="M636" s="245" t="s">
        <v>21</v>
      </c>
      <c r="N636" s="246" t="s">
        <v>48</v>
      </c>
      <c r="O636" s="85"/>
      <c r="P636" s="215">
        <f>O636*H636</f>
        <v>0</v>
      </c>
      <c r="Q636" s="215">
        <v>0</v>
      </c>
      <c r="R636" s="215">
        <f>Q636*H636</f>
        <v>0</v>
      </c>
      <c r="S636" s="215">
        <v>0</v>
      </c>
      <c r="T636" s="216">
        <f>S636*H636</f>
        <v>0</v>
      </c>
      <c r="U636" s="39"/>
      <c r="V636" s="39"/>
      <c r="W636" s="39"/>
      <c r="X636" s="39"/>
      <c r="Y636" s="39"/>
      <c r="Z636" s="39"/>
      <c r="AA636" s="39"/>
      <c r="AB636" s="39"/>
      <c r="AC636" s="39"/>
      <c r="AD636" s="39"/>
      <c r="AE636" s="39"/>
      <c r="AR636" s="217" t="s">
        <v>165</v>
      </c>
      <c r="AT636" s="217" t="s">
        <v>160</v>
      </c>
      <c r="AU636" s="217" t="s">
        <v>87</v>
      </c>
      <c r="AY636" s="18" t="s">
        <v>125</v>
      </c>
      <c r="BE636" s="218">
        <f>IF(N636="základní",J636,0)</f>
        <v>0</v>
      </c>
      <c r="BF636" s="218">
        <f>IF(N636="snížená",J636,0)</f>
        <v>0</v>
      </c>
      <c r="BG636" s="218">
        <f>IF(N636="zákl. přenesená",J636,0)</f>
        <v>0</v>
      </c>
      <c r="BH636" s="218">
        <f>IF(N636="sníž. přenesená",J636,0)</f>
        <v>0</v>
      </c>
      <c r="BI636" s="218">
        <f>IF(N636="nulová",J636,0)</f>
        <v>0</v>
      </c>
      <c r="BJ636" s="18" t="s">
        <v>85</v>
      </c>
      <c r="BK636" s="218">
        <f>ROUND(I636*H636,2)</f>
        <v>0</v>
      </c>
      <c r="BL636" s="18" t="s">
        <v>165</v>
      </c>
      <c r="BM636" s="217" t="s">
        <v>1371</v>
      </c>
    </row>
    <row r="637" s="13" customFormat="1">
      <c r="A637" s="13"/>
      <c r="B637" s="224"/>
      <c r="C637" s="225"/>
      <c r="D637" s="219" t="s">
        <v>135</v>
      </c>
      <c r="E637" s="226" t="s">
        <v>21</v>
      </c>
      <c r="F637" s="227" t="s">
        <v>1372</v>
      </c>
      <c r="G637" s="225"/>
      <c r="H637" s="228">
        <v>4.25</v>
      </c>
      <c r="I637" s="229"/>
      <c r="J637" s="225"/>
      <c r="K637" s="225"/>
      <c r="L637" s="230"/>
      <c r="M637" s="231"/>
      <c r="N637" s="232"/>
      <c r="O637" s="232"/>
      <c r="P637" s="232"/>
      <c r="Q637" s="232"/>
      <c r="R637" s="232"/>
      <c r="S637" s="232"/>
      <c r="T637" s="23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234" t="s">
        <v>135</v>
      </c>
      <c r="AU637" s="234" t="s">
        <v>87</v>
      </c>
      <c r="AV637" s="13" t="s">
        <v>87</v>
      </c>
      <c r="AW637" s="13" t="s">
        <v>38</v>
      </c>
      <c r="AX637" s="13" t="s">
        <v>77</v>
      </c>
      <c r="AY637" s="234" t="s">
        <v>125</v>
      </c>
    </row>
    <row r="638" s="13" customFormat="1">
      <c r="A638" s="13"/>
      <c r="B638" s="224"/>
      <c r="C638" s="225"/>
      <c r="D638" s="219" t="s">
        <v>135</v>
      </c>
      <c r="E638" s="226" t="s">
        <v>21</v>
      </c>
      <c r="F638" s="227" t="s">
        <v>1373</v>
      </c>
      <c r="G638" s="225"/>
      <c r="H638" s="228">
        <v>14.166</v>
      </c>
      <c r="I638" s="229"/>
      <c r="J638" s="225"/>
      <c r="K638" s="225"/>
      <c r="L638" s="230"/>
      <c r="M638" s="231"/>
      <c r="N638" s="232"/>
      <c r="O638" s="232"/>
      <c r="P638" s="232"/>
      <c r="Q638" s="232"/>
      <c r="R638" s="232"/>
      <c r="S638" s="232"/>
      <c r="T638" s="23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234" t="s">
        <v>135</v>
      </c>
      <c r="AU638" s="234" t="s">
        <v>87</v>
      </c>
      <c r="AV638" s="13" t="s">
        <v>87</v>
      </c>
      <c r="AW638" s="13" t="s">
        <v>38</v>
      </c>
      <c r="AX638" s="13" t="s">
        <v>77</v>
      </c>
      <c r="AY638" s="234" t="s">
        <v>125</v>
      </c>
    </row>
    <row r="639" s="13" customFormat="1">
      <c r="A639" s="13"/>
      <c r="B639" s="224"/>
      <c r="C639" s="225"/>
      <c r="D639" s="219" t="s">
        <v>135</v>
      </c>
      <c r="E639" s="226" t="s">
        <v>21</v>
      </c>
      <c r="F639" s="227" t="s">
        <v>1374</v>
      </c>
      <c r="G639" s="225"/>
      <c r="H639" s="228">
        <v>5.6689999999999996</v>
      </c>
      <c r="I639" s="229"/>
      <c r="J639" s="225"/>
      <c r="K639" s="225"/>
      <c r="L639" s="230"/>
      <c r="M639" s="231"/>
      <c r="N639" s="232"/>
      <c r="O639" s="232"/>
      <c r="P639" s="232"/>
      <c r="Q639" s="232"/>
      <c r="R639" s="232"/>
      <c r="S639" s="232"/>
      <c r="T639" s="23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T639" s="234" t="s">
        <v>135</v>
      </c>
      <c r="AU639" s="234" t="s">
        <v>87</v>
      </c>
      <c r="AV639" s="13" t="s">
        <v>87</v>
      </c>
      <c r="AW639" s="13" t="s">
        <v>38</v>
      </c>
      <c r="AX639" s="13" t="s">
        <v>77</v>
      </c>
      <c r="AY639" s="234" t="s">
        <v>125</v>
      </c>
    </row>
    <row r="640" s="15" customFormat="1">
      <c r="A640" s="15"/>
      <c r="B640" s="260"/>
      <c r="C640" s="261"/>
      <c r="D640" s="219" t="s">
        <v>135</v>
      </c>
      <c r="E640" s="262" t="s">
        <v>21</v>
      </c>
      <c r="F640" s="263" t="s">
        <v>197</v>
      </c>
      <c r="G640" s="261"/>
      <c r="H640" s="264">
        <v>24.085000000000001</v>
      </c>
      <c r="I640" s="265"/>
      <c r="J640" s="261"/>
      <c r="K640" s="261"/>
      <c r="L640" s="266"/>
      <c r="M640" s="267"/>
      <c r="N640" s="268"/>
      <c r="O640" s="268"/>
      <c r="P640" s="268"/>
      <c r="Q640" s="268"/>
      <c r="R640" s="268"/>
      <c r="S640" s="268"/>
      <c r="T640" s="269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T640" s="270" t="s">
        <v>135</v>
      </c>
      <c r="AU640" s="270" t="s">
        <v>87</v>
      </c>
      <c r="AV640" s="15" t="s">
        <v>165</v>
      </c>
      <c r="AW640" s="15" t="s">
        <v>38</v>
      </c>
      <c r="AX640" s="15" t="s">
        <v>85</v>
      </c>
      <c r="AY640" s="270" t="s">
        <v>125</v>
      </c>
    </row>
    <row r="641" s="2" customFormat="1" ht="16.5" customHeight="1">
      <c r="A641" s="39"/>
      <c r="B641" s="40"/>
      <c r="C641" s="238" t="s">
        <v>776</v>
      </c>
      <c r="D641" s="238" t="s">
        <v>160</v>
      </c>
      <c r="E641" s="239" t="s">
        <v>701</v>
      </c>
      <c r="F641" s="240" t="s">
        <v>702</v>
      </c>
      <c r="G641" s="241" t="s">
        <v>248</v>
      </c>
      <c r="H641" s="242">
        <v>129.856</v>
      </c>
      <c r="I641" s="243"/>
      <c r="J641" s="244">
        <f>ROUND(I641*H641,2)</f>
        <v>0</v>
      </c>
      <c r="K641" s="240" t="s">
        <v>21</v>
      </c>
      <c r="L641" s="45"/>
      <c r="M641" s="245" t="s">
        <v>21</v>
      </c>
      <c r="N641" s="246" t="s">
        <v>48</v>
      </c>
      <c r="O641" s="85"/>
      <c r="P641" s="215">
        <f>O641*H641</f>
        <v>0</v>
      </c>
      <c r="Q641" s="215">
        <v>0</v>
      </c>
      <c r="R641" s="215">
        <f>Q641*H641</f>
        <v>0</v>
      </c>
      <c r="S641" s="215">
        <v>0</v>
      </c>
      <c r="T641" s="216">
        <f>S641*H641</f>
        <v>0</v>
      </c>
      <c r="U641" s="39"/>
      <c r="V641" s="39"/>
      <c r="W641" s="39"/>
      <c r="X641" s="39"/>
      <c r="Y641" s="39"/>
      <c r="Z641" s="39"/>
      <c r="AA641" s="39"/>
      <c r="AB641" s="39"/>
      <c r="AC641" s="39"/>
      <c r="AD641" s="39"/>
      <c r="AE641" s="39"/>
      <c r="AR641" s="217" t="s">
        <v>165</v>
      </c>
      <c r="AT641" s="217" t="s">
        <v>160</v>
      </c>
      <c r="AU641" s="217" t="s">
        <v>87</v>
      </c>
      <c r="AY641" s="18" t="s">
        <v>125</v>
      </c>
      <c r="BE641" s="218">
        <f>IF(N641="základní",J641,0)</f>
        <v>0</v>
      </c>
      <c r="BF641" s="218">
        <f>IF(N641="snížená",J641,0)</f>
        <v>0</v>
      </c>
      <c r="BG641" s="218">
        <f>IF(N641="zákl. přenesená",J641,0)</f>
        <v>0</v>
      </c>
      <c r="BH641" s="218">
        <f>IF(N641="sníž. přenesená",J641,0)</f>
        <v>0</v>
      </c>
      <c r="BI641" s="218">
        <f>IF(N641="nulová",J641,0)</f>
        <v>0</v>
      </c>
      <c r="BJ641" s="18" t="s">
        <v>85</v>
      </c>
      <c r="BK641" s="218">
        <f>ROUND(I641*H641,2)</f>
        <v>0</v>
      </c>
      <c r="BL641" s="18" t="s">
        <v>165</v>
      </c>
      <c r="BM641" s="217" t="s">
        <v>1375</v>
      </c>
    </row>
    <row r="642" s="13" customFormat="1">
      <c r="A642" s="13"/>
      <c r="B642" s="224"/>
      <c r="C642" s="225"/>
      <c r="D642" s="219" t="s">
        <v>135</v>
      </c>
      <c r="E642" s="226" t="s">
        <v>21</v>
      </c>
      <c r="F642" s="227" t="s">
        <v>1376</v>
      </c>
      <c r="G642" s="225"/>
      <c r="H642" s="228">
        <v>29.966999999999999</v>
      </c>
      <c r="I642" s="229"/>
      <c r="J642" s="225"/>
      <c r="K642" s="225"/>
      <c r="L642" s="230"/>
      <c r="M642" s="231"/>
      <c r="N642" s="232"/>
      <c r="O642" s="232"/>
      <c r="P642" s="232"/>
      <c r="Q642" s="232"/>
      <c r="R642" s="232"/>
      <c r="S642" s="232"/>
      <c r="T642" s="23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T642" s="234" t="s">
        <v>135</v>
      </c>
      <c r="AU642" s="234" t="s">
        <v>87</v>
      </c>
      <c r="AV642" s="13" t="s">
        <v>87</v>
      </c>
      <c r="AW642" s="13" t="s">
        <v>38</v>
      </c>
      <c r="AX642" s="13" t="s">
        <v>77</v>
      </c>
      <c r="AY642" s="234" t="s">
        <v>125</v>
      </c>
    </row>
    <row r="643" s="13" customFormat="1">
      <c r="A643" s="13"/>
      <c r="B643" s="224"/>
      <c r="C643" s="225"/>
      <c r="D643" s="219" t="s">
        <v>135</v>
      </c>
      <c r="E643" s="226" t="s">
        <v>21</v>
      </c>
      <c r="F643" s="227" t="s">
        <v>1377</v>
      </c>
      <c r="G643" s="225"/>
      <c r="H643" s="228">
        <v>99.888999999999996</v>
      </c>
      <c r="I643" s="229"/>
      <c r="J643" s="225"/>
      <c r="K643" s="225"/>
      <c r="L643" s="230"/>
      <c r="M643" s="231"/>
      <c r="N643" s="232"/>
      <c r="O643" s="232"/>
      <c r="P643" s="232"/>
      <c r="Q643" s="232"/>
      <c r="R643" s="232"/>
      <c r="S643" s="232"/>
      <c r="T643" s="23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34" t="s">
        <v>135</v>
      </c>
      <c r="AU643" s="234" t="s">
        <v>87</v>
      </c>
      <c r="AV643" s="13" t="s">
        <v>87</v>
      </c>
      <c r="AW643" s="13" t="s">
        <v>38</v>
      </c>
      <c r="AX643" s="13" t="s">
        <v>77</v>
      </c>
      <c r="AY643" s="234" t="s">
        <v>125</v>
      </c>
    </row>
    <row r="644" s="15" customFormat="1">
      <c r="A644" s="15"/>
      <c r="B644" s="260"/>
      <c r="C644" s="261"/>
      <c r="D644" s="219" t="s">
        <v>135</v>
      </c>
      <c r="E644" s="262" t="s">
        <v>21</v>
      </c>
      <c r="F644" s="263" t="s">
        <v>197</v>
      </c>
      <c r="G644" s="261"/>
      <c r="H644" s="264">
        <v>129.856</v>
      </c>
      <c r="I644" s="265"/>
      <c r="J644" s="261"/>
      <c r="K644" s="261"/>
      <c r="L644" s="266"/>
      <c r="M644" s="267"/>
      <c r="N644" s="268"/>
      <c r="O644" s="268"/>
      <c r="P644" s="268"/>
      <c r="Q644" s="268"/>
      <c r="R644" s="268"/>
      <c r="S644" s="268"/>
      <c r="T644" s="269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T644" s="270" t="s">
        <v>135</v>
      </c>
      <c r="AU644" s="270" t="s">
        <v>87</v>
      </c>
      <c r="AV644" s="15" t="s">
        <v>165</v>
      </c>
      <c r="AW644" s="15" t="s">
        <v>38</v>
      </c>
      <c r="AX644" s="15" t="s">
        <v>85</v>
      </c>
      <c r="AY644" s="270" t="s">
        <v>125</v>
      </c>
    </row>
    <row r="645" s="12" customFormat="1" ht="22.8" customHeight="1">
      <c r="A645" s="12"/>
      <c r="B645" s="189"/>
      <c r="C645" s="190"/>
      <c r="D645" s="191" t="s">
        <v>76</v>
      </c>
      <c r="E645" s="203" t="s">
        <v>711</v>
      </c>
      <c r="F645" s="203" t="s">
        <v>712</v>
      </c>
      <c r="G645" s="190"/>
      <c r="H645" s="190"/>
      <c r="I645" s="193"/>
      <c r="J645" s="204">
        <f>BK645</f>
        <v>0</v>
      </c>
      <c r="K645" s="190"/>
      <c r="L645" s="195"/>
      <c r="M645" s="196"/>
      <c r="N645" s="197"/>
      <c r="O645" s="197"/>
      <c r="P645" s="198">
        <f>SUM(P646:P647)</f>
        <v>0</v>
      </c>
      <c r="Q645" s="197"/>
      <c r="R645" s="198">
        <f>SUM(R646:R647)</f>
        <v>0</v>
      </c>
      <c r="S645" s="197"/>
      <c r="T645" s="199">
        <f>SUM(T646:T647)</f>
        <v>0</v>
      </c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R645" s="200" t="s">
        <v>85</v>
      </c>
      <c r="AT645" s="201" t="s">
        <v>76</v>
      </c>
      <c r="AU645" s="201" t="s">
        <v>85</v>
      </c>
      <c r="AY645" s="200" t="s">
        <v>125</v>
      </c>
      <c r="BK645" s="202">
        <f>SUM(BK646:BK647)</f>
        <v>0</v>
      </c>
    </row>
    <row r="646" s="2" customFormat="1" ht="21.75" customHeight="1">
      <c r="A646" s="39"/>
      <c r="B646" s="40"/>
      <c r="C646" s="238" t="s">
        <v>781</v>
      </c>
      <c r="D646" s="238" t="s">
        <v>160</v>
      </c>
      <c r="E646" s="239" t="s">
        <v>714</v>
      </c>
      <c r="F646" s="240" t="s">
        <v>715</v>
      </c>
      <c r="G646" s="241" t="s">
        <v>248</v>
      </c>
      <c r="H646" s="242">
        <v>383.77699999999999</v>
      </c>
      <c r="I646" s="243"/>
      <c r="J646" s="244">
        <f>ROUND(I646*H646,2)</f>
        <v>0</v>
      </c>
      <c r="K646" s="240" t="s">
        <v>164</v>
      </c>
      <c r="L646" s="45"/>
      <c r="M646" s="245" t="s">
        <v>21</v>
      </c>
      <c r="N646" s="246" t="s">
        <v>48</v>
      </c>
      <c r="O646" s="85"/>
      <c r="P646" s="215">
        <f>O646*H646</f>
        <v>0</v>
      </c>
      <c r="Q646" s="215">
        <v>0</v>
      </c>
      <c r="R646" s="215">
        <f>Q646*H646</f>
        <v>0</v>
      </c>
      <c r="S646" s="215">
        <v>0</v>
      </c>
      <c r="T646" s="216">
        <f>S646*H646</f>
        <v>0</v>
      </c>
      <c r="U646" s="39"/>
      <c r="V646" s="39"/>
      <c r="W646" s="39"/>
      <c r="X646" s="39"/>
      <c r="Y646" s="39"/>
      <c r="Z646" s="39"/>
      <c r="AA646" s="39"/>
      <c r="AB646" s="39"/>
      <c r="AC646" s="39"/>
      <c r="AD646" s="39"/>
      <c r="AE646" s="39"/>
      <c r="AR646" s="217" t="s">
        <v>165</v>
      </c>
      <c r="AT646" s="217" t="s">
        <v>160</v>
      </c>
      <c r="AU646" s="217" t="s">
        <v>87</v>
      </c>
      <c r="AY646" s="18" t="s">
        <v>125</v>
      </c>
      <c r="BE646" s="218">
        <f>IF(N646="základní",J646,0)</f>
        <v>0</v>
      </c>
      <c r="BF646" s="218">
        <f>IF(N646="snížená",J646,0)</f>
        <v>0</v>
      </c>
      <c r="BG646" s="218">
        <f>IF(N646="zákl. přenesená",J646,0)</f>
        <v>0</v>
      </c>
      <c r="BH646" s="218">
        <f>IF(N646="sníž. přenesená",J646,0)</f>
        <v>0</v>
      </c>
      <c r="BI646" s="218">
        <f>IF(N646="nulová",J646,0)</f>
        <v>0</v>
      </c>
      <c r="BJ646" s="18" t="s">
        <v>85</v>
      </c>
      <c r="BK646" s="218">
        <f>ROUND(I646*H646,2)</f>
        <v>0</v>
      </c>
      <c r="BL646" s="18" t="s">
        <v>165</v>
      </c>
      <c r="BM646" s="217" t="s">
        <v>1378</v>
      </c>
    </row>
    <row r="647" s="2" customFormat="1">
      <c r="A647" s="39"/>
      <c r="B647" s="40"/>
      <c r="C647" s="41"/>
      <c r="D647" s="247" t="s">
        <v>167</v>
      </c>
      <c r="E647" s="41"/>
      <c r="F647" s="248" t="s">
        <v>717</v>
      </c>
      <c r="G647" s="41"/>
      <c r="H647" s="41"/>
      <c r="I647" s="221"/>
      <c r="J647" s="41"/>
      <c r="K647" s="41"/>
      <c r="L647" s="45"/>
      <c r="M647" s="222"/>
      <c r="N647" s="223"/>
      <c r="O647" s="85"/>
      <c r="P647" s="85"/>
      <c r="Q647" s="85"/>
      <c r="R647" s="85"/>
      <c r="S647" s="85"/>
      <c r="T647" s="86"/>
      <c r="U647" s="39"/>
      <c r="V647" s="39"/>
      <c r="W647" s="39"/>
      <c r="X647" s="39"/>
      <c r="Y647" s="39"/>
      <c r="Z647" s="39"/>
      <c r="AA647" s="39"/>
      <c r="AB647" s="39"/>
      <c r="AC647" s="39"/>
      <c r="AD647" s="39"/>
      <c r="AE647" s="39"/>
      <c r="AT647" s="18" t="s">
        <v>167</v>
      </c>
      <c r="AU647" s="18" t="s">
        <v>87</v>
      </c>
    </row>
    <row r="648" s="12" customFormat="1" ht="25.92" customHeight="1">
      <c r="A648" s="12"/>
      <c r="B648" s="189"/>
      <c r="C648" s="190"/>
      <c r="D648" s="191" t="s">
        <v>76</v>
      </c>
      <c r="E648" s="192" t="s">
        <v>718</v>
      </c>
      <c r="F648" s="192" t="s">
        <v>719</v>
      </c>
      <c r="G648" s="190"/>
      <c r="H648" s="190"/>
      <c r="I648" s="193"/>
      <c r="J648" s="194">
        <f>BK648</f>
        <v>0</v>
      </c>
      <c r="K648" s="190"/>
      <c r="L648" s="195"/>
      <c r="M648" s="196"/>
      <c r="N648" s="197"/>
      <c r="O648" s="197"/>
      <c r="P648" s="198">
        <f>P649+P657+P666</f>
        <v>0</v>
      </c>
      <c r="Q648" s="197"/>
      <c r="R648" s="198">
        <f>R649+R657+R666</f>
        <v>8.0186399999999995</v>
      </c>
      <c r="S648" s="197"/>
      <c r="T648" s="199">
        <f>T649+T657+T666</f>
        <v>0</v>
      </c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R648" s="200" t="s">
        <v>87</v>
      </c>
      <c r="AT648" s="201" t="s">
        <v>76</v>
      </c>
      <c r="AU648" s="201" t="s">
        <v>77</v>
      </c>
      <c r="AY648" s="200" t="s">
        <v>125</v>
      </c>
      <c r="BK648" s="202">
        <f>BK649+BK657+BK666</f>
        <v>0</v>
      </c>
    </row>
    <row r="649" s="12" customFormat="1" ht="22.8" customHeight="1">
      <c r="A649" s="12"/>
      <c r="B649" s="189"/>
      <c r="C649" s="190"/>
      <c r="D649" s="191" t="s">
        <v>76</v>
      </c>
      <c r="E649" s="203" t="s">
        <v>720</v>
      </c>
      <c r="F649" s="203" t="s">
        <v>721</v>
      </c>
      <c r="G649" s="190"/>
      <c r="H649" s="190"/>
      <c r="I649" s="193"/>
      <c r="J649" s="204">
        <f>BK649</f>
        <v>0</v>
      </c>
      <c r="K649" s="190"/>
      <c r="L649" s="195"/>
      <c r="M649" s="196"/>
      <c r="N649" s="197"/>
      <c r="O649" s="197"/>
      <c r="P649" s="198">
        <f>SUM(P650:P656)</f>
        <v>0</v>
      </c>
      <c r="Q649" s="197"/>
      <c r="R649" s="198">
        <f>SUM(R650:R656)</f>
        <v>0.012</v>
      </c>
      <c r="S649" s="197"/>
      <c r="T649" s="199">
        <f>SUM(T650:T656)</f>
        <v>0</v>
      </c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R649" s="200" t="s">
        <v>87</v>
      </c>
      <c r="AT649" s="201" t="s">
        <v>76</v>
      </c>
      <c r="AU649" s="201" t="s">
        <v>85</v>
      </c>
      <c r="AY649" s="200" t="s">
        <v>125</v>
      </c>
      <c r="BK649" s="202">
        <f>SUM(BK650:BK656)</f>
        <v>0</v>
      </c>
    </row>
    <row r="650" s="2" customFormat="1" ht="16.5" customHeight="1">
      <c r="A650" s="39"/>
      <c r="B650" s="40"/>
      <c r="C650" s="238" t="s">
        <v>1379</v>
      </c>
      <c r="D650" s="238" t="s">
        <v>160</v>
      </c>
      <c r="E650" s="239" t="s">
        <v>723</v>
      </c>
      <c r="F650" s="240" t="s">
        <v>724</v>
      </c>
      <c r="G650" s="241" t="s">
        <v>130</v>
      </c>
      <c r="H650" s="242">
        <v>8</v>
      </c>
      <c r="I650" s="243"/>
      <c r="J650" s="244">
        <f>ROUND(I650*H650,2)</f>
        <v>0</v>
      </c>
      <c r="K650" s="240" t="s">
        <v>164</v>
      </c>
      <c r="L650" s="45"/>
      <c r="M650" s="245" t="s">
        <v>21</v>
      </c>
      <c r="N650" s="246" t="s">
        <v>48</v>
      </c>
      <c r="O650" s="85"/>
      <c r="P650" s="215">
        <f>O650*H650</f>
        <v>0</v>
      </c>
      <c r="Q650" s="215">
        <v>0.0015</v>
      </c>
      <c r="R650" s="215">
        <f>Q650*H650</f>
        <v>0.012</v>
      </c>
      <c r="S650" s="215">
        <v>0</v>
      </c>
      <c r="T650" s="216">
        <f>S650*H650</f>
        <v>0</v>
      </c>
      <c r="U650" s="39"/>
      <c r="V650" s="39"/>
      <c r="W650" s="39"/>
      <c r="X650" s="39"/>
      <c r="Y650" s="39"/>
      <c r="Z650" s="39"/>
      <c r="AA650" s="39"/>
      <c r="AB650" s="39"/>
      <c r="AC650" s="39"/>
      <c r="AD650" s="39"/>
      <c r="AE650" s="39"/>
      <c r="AR650" s="217" t="s">
        <v>276</v>
      </c>
      <c r="AT650" s="217" t="s">
        <v>160</v>
      </c>
      <c r="AU650" s="217" t="s">
        <v>87</v>
      </c>
      <c r="AY650" s="18" t="s">
        <v>125</v>
      </c>
      <c r="BE650" s="218">
        <f>IF(N650="základní",J650,0)</f>
        <v>0</v>
      </c>
      <c r="BF650" s="218">
        <f>IF(N650="snížená",J650,0)</f>
        <v>0</v>
      </c>
      <c r="BG650" s="218">
        <f>IF(N650="zákl. přenesená",J650,0)</f>
        <v>0</v>
      </c>
      <c r="BH650" s="218">
        <f>IF(N650="sníž. přenesená",J650,0)</f>
        <v>0</v>
      </c>
      <c r="BI650" s="218">
        <f>IF(N650="nulová",J650,0)</f>
        <v>0</v>
      </c>
      <c r="BJ650" s="18" t="s">
        <v>85</v>
      </c>
      <c r="BK650" s="218">
        <f>ROUND(I650*H650,2)</f>
        <v>0</v>
      </c>
      <c r="BL650" s="18" t="s">
        <v>276</v>
      </c>
      <c r="BM650" s="217" t="s">
        <v>1380</v>
      </c>
    </row>
    <row r="651" s="2" customFormat="1">
      <c r="A651" s="39"/>
      <c r="B651" s="40"/>
      <c r="C651" s="41"/>
      <c r="D651" s="247" t="s">
        <v>167</v>
      </c>
      <c r="E651" s="41"/>
      <c r="F651" s="248" t="s">
        <v>726</v>
      </c>
      <c r="G651" s="41"/>
      <c r="H651" s="41"/>
      <c r="I651" s="221"/>
      <c r="J651" s="41"/>
      <c r="K651" s="41"/>
      <c r="L651" s="45"/>
      <c r="M651" s="222"/>
      <c r="N651" s="223"/>
      <c r="O651" s="85"/>
      <c r="P651" s="85"/>
      <c r="Q651" s="85"/>
      <c r="R651" s="85"/>
      <c r="S651" s="85"/>
      <c r="T651" s="86"/>
      <c r="U651" s="39"/>
      <c r="V651" s="39"/>
      <c r="W651" s="39"/>
      <c r="X651" s="39"/>
      <c r="Y651" s="39"/>
      <c r="Z651" s="39"/>
      <c r="AA651" s="39"/>
      <c r="AB651" s="39"/>
      <c r="AC651" s="39"/>
      <c r="AD651" s="39"/>
      <c r="AE651" s="39"/>
      <c r="AT651" s="18" t="s">
        <v>167</v>
      </c>
      <c r="AU651" s="18" t="s">
        <v>87</v>
      </c>
    </row>
    <row r="652" s="13" customFormat="1">
      <c r="A652" s="13"/>
      <c r="B652" s="224"/>
      <c r="C652" s="225"/>
      <c r="D652" s="219" t="s">
        <v>135</v>
      </c>
      <c r="E652" s="226" t="s">
        <v>21</v>
      </c>
      <c r="F652" s="227" t="s">
        <v>1261</v>
      </c>
      <c r="G652" s="225"/>
      <c r="H652" s="228">
        <v>3</v>
      </c>
      <c r="I652" s="229"/>
      <c r="J652" s="225"/>
      <c r="K652" s="225"/>
      <c r="L652" s="230"/>
      <c r="M652" s="231"/>
      <c r="N652" s="232"/>
      <c r="O652" s="232"/>
      <c r="P652" s="232"/>
      <c r="Q652" s="232"/>
      <c r="R652" s="232"/>
      <c r="S652" s="232"/>
      <c r="T652" s="23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234" t="s">
        <v>135</v>
      </c>
      <c r="AU652" s="234" t="s">
        <v>87</v>
      </c>
      <c r="AV652" s="13" t="s">
        <v>87</v>
      </c>
      <c r="AW652" s="13" t="s">
        <v>38</v>
      </c>
      <c r="AX652" s="13" t="s">
        <v>77</v>
      </c>
      <c r="AY652" s="234" t="s">
        <v>125</v>
      </c>
    </row>
    <row r="653" s="13" customFormat="1">
      <c r="A653" s="13"/>
      <c r="B653" s="224"/>
      <c r="C653" s="225"/>
      <c r="D653" s="219" t="s">
        <v>135</v>
      </c>
      <c r="E653" s="226" t="s">
        <v>21</v>
      </c>
      <c r="F653" s="227" t="s">
        <v>1262</v>
      </c>
      <c r="G653" s="225"/>
      <c r="H653" s="228">
        <v>5</v>
      </c>
      <c r="I653" s="229"/>
      <c r="J653" s="225"/>
      <c r="K653" s="225"/>
      <c r="L653" s="230"/>
      <c r="M653" s="231"/>
      <c r="N653" s="232"/>
      <c r="O653" s="232"/>
      <c r="P653" s="232"/>
      <c r="Q653" s="232"/>
      <c r="R653" s="232"/>
      <c r="S653" s="232"/>
      <c r="T653" s="23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34" t="s">
        <v>135</v>
      </c>
      <c r="AU653" s="234" t="s">
        <v>87</v>
      </c>
      <c r="AV653" s="13" t="s">
        <v>87</v>
      </c>
      <c r="AW653" s="13" t="s">
        <v>38</v>
      </c>
      <c r="AX653" s="13" t="s">
        <v>77</v>
      </c>
      <c r="AY653" s="234" t="s">
        <v>125</v>
      </c>
    </row>
    <row r="654" s="15" customFormat="1">
      <c r="A654" s="15"/>
      <c r="B654" s="260"/>
      <c r="C654" s="261"/>
      <c r="D654" s="219" t="s">
        <v>135</v>
      </c>
      <c r="E654" s="262" t="s">
        <v>21</v>
      </c>
      <c r="F654" s="263" t="s">
        <v>197</v>
      </c>
      <c r="G654" s="261"/>
      <c r="H654" s="264">
        <v>8</v>
      </c>
      <c r="I654" s="265"/>
      <c r="J654" s="261"/>
      <c r="K654" s="261"/>
      <c r="L654" s="266"/>
      <c r="M654" s="267"/>
      <c r="N654" s="268"/>
      <c r="O654" s="268"/>
      <c r="P654" s="268"/>
      <c r="Q654" s="268"/>
      <c r="R654" s="268"/>
      <c r="S654" s="268"/>
      <c r="T654" s="269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T654" s="270" t="s">
        <v>135</v>
      </c>
      <c r="AU654" s="270" t="s">
        <v>87</v>
      </c>
      <c r="AV654" s="15" t="s">
        <v>165</v>
      </c>
      <c r="AW654" s="15" t="s">
        <v>38</v>
      </c>
      <c r="AX654" s="15" t="s">
        <v>85</v>
      </c>
      <c r="AY654" s="270" t="s">
        <v>125</v>
      </c>
    </row>
    <row r="655" s="2" customFormat="1" ht="24.15" customHeight="1">
      <c r="A655" s="39"/>
      <c r="B655" s="40"/>
      <c r="C655" s="238" t="s">
        <v>1381</v>
      </c>
      <c r="D655" s="238" t="s">
        <v>160</v>
      </c>
      <c r="E655" s="239" t="s">
        <v>731</v>
      </c>
      <c r="F655" s="240" t="s">
        <v>732</v>
      </c>
      <c r="G655" s="241" t="s">
        <v>248</v>
      </c>
      <c r="H655" s="242">
        <v>0.012</v>
      </c>
      <c r="I655" s="243"/>
      <c r="J655" s="244">
        <f>ROUND(I655*H655,2)</f>
        <v>0</v>
      </c>
      <c r="K655" s="240" t="s">
        <v>164</v>
      </c>
      <c r="L655" s="45"/>
      <c r="M655" s="245" t="s">
        <v>21</v>
      </c>
      <c r="N655" s="246" t="s">
        <v>48</v>
      </c>
      <c r="O655" s="85"/>
      <c r="P655" s="215">
        <f>O655*H655</f>
        <v>0</v>
      </c>
      <c r="Q655" s="215">
        <v>0</v>
      </c>
      <c r="R655" s="215">
        <f>Q655*H655</f>
        <v>0</v>
      </c>
      <c r="S655" s="215">
        <v>0</v>
      </c>
      <c r="T655" s="216">
        <f>S655*H655</f>
        <v>0</v>
      </c>
      <c r="U655" s="39"/>
      <c r="V655" s="39"/>
      <c r="W655" s="39"/>
      <c r="X655" s="39"/>
      <c r="Y655" s="39"/>
      <c r="Z655" s="39"/>
      <c r="AA655" s="39"/>
      <c r="AB655" s="39"/>
      <c r="AC655" s="39"/>
      <c r="AD655" s="39"/>
      <c r="AE655" s="39"/>
      <c r="AR655" s="217" t="s">
        <v>276</v>
      </c>
      <c r="AT655" s="217" t="s">
        <v>160</v>
      </c>
      <c r="AU655" s="217" t="s">
        <v>87</v>
      </c>
      <c r="AY655" s="18" t="s">
        <v>125</v>
      </c>
      <c r="BE655" s="218">
        <f>IF(N655="základní",J655,0)</f>
        <v>0</v>
      </c>
      <c r="BF655" s="218">
        <f>IF(N655="snížená",J655,0)</f>
        <v>0</v>
      </c>
      <c r="BG655" s="218">
        <f>IF(N655="zákl. přenesená",J655,0)</f>
        <v>0</v>
      </c>
      <c r="BH655" s="218">
        <f>IF(N655="sníž. přenesená",J655,0)</f>
        <v>0</v>
      </c>
      <c r="BI655" s="218">
        <f>IF(N655="nulová",J655,0)</f>
        <v>0</v>
      </c>
      <c r="BJ655" s="18" t="s">
        <v>85</v>
      </c>
      <c r="BK655" s="218">
        <f>ROUND(I655*H655,2)</f>
        <v>0</v>
      </c>
      <c r="BL655" s="18" t="s">
        <v>276</v>
      </c>
      <c r="BM655" s="217" t="s">
        <v>1382</v>
      </c>
    </row>
    <row r="656" s="2" customFormat="1">
      <c r="A656" s="39"/>
      <c r="B656" s="40"/>
      <c r="C656" s="41"/>
      <c r="D656" s="247" t="s">
        <v>167</v>
      </c>
      <c r="E656" s="41"/>
      <c r="F656" s="248" t="s">
        <v>734</v>
      </c>
      <c r="G656" s="41"/>
      <c r="H656" s="41"/>
      <c r="I656" s="221"/>
      <c r="J656" s="41"/>
      <c r="K656" s="41"/>
      <c r="L656" s="45"/>
      <c r="M656" s="222"/>
      <c r="N656" s="223"/>
      <c r="O656" s="85"/>
      <c r="P656" s="85"/>
      <c r="Q656" s="85"/>
      <c r="R656" s="85"/>
      <c r="S656" s="85"/>
      <c r="T656" s="86"/>
      <c r="U656" s="39"/>
      <c r="V656" s="39"/>
      <c r="W656" s="39"/>
      <c r="X656" s="39"/>
      <c r="Y656" s="39"/>
      <c r="Z656" s="39"/>
      <c r="AA656" s="39"/>
      <c r="AB656" s="39"/>
      <c r="AC656" s="39"/>
      <c r="AD656" s="39"/>
      <c r="AE656" s="39"/>
      <c r="AT656" s="18" t="s">
        <v>167</v>
      </c>
      <c r="AU656" s="18" t="s">
        <v>87</v>
      </c>
    </row>
    <row r="657" s="12" customFormat="1" ht="22.8" customHeight="1">
      <c r="A657" s="12"/>
      <c r="B657" s="189"/>
      <c r="C657" s="190"/>
      <c r="D657" s="191" t="s">
        <v>76</v>
      </c>
      <c r="E657" s="203" t="s">
        <v>735</v>
      </c>
      <c r="F657" s="203" t="s">
        <v>736</v>
      </c>
      <c r="G657" s="190"/>
      <c r="H657" s="190"/>
      <c r="I657" s="193"/>
      <c r="J657" s="204">
        <f>BK657</f>
        <v>0</v>
      </c>
      <c r="K657" s="190"/>
      <c r="L657" s="195"/>
      <c r="M657" s="196"/>
      <c r="N657" s="197"/>
      <c r="O657" s="197"/>
      <c r="P657" s="198">
        <f>SUM(P658:P665)</f>
        <v>0</v>
      </c>
      <c r="Q657" s="197"/>
      <c r="R657" s="198">
        <f>SUM(R658:R665)</f>
        <v>0.016639999999999999</v>
      </c>
      <c r="S657" s="197"/>
      <c r="T657" s="199">
        <f>SUM(T658:T665)</f>
        <v>0</v>
      </c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R657" s="200" t="s">
        <v>87</v>
      </c>
      <c r="AT657" s="201" t="s">
        <v>76</v>
      </c>
      <c r="AU657" s="201" t="s">
        <v>85</v>
      </c>
      <c r="AY657" s="200" t="s">
        <v>125</v>
      </c>
      <c r="BK657" s="202">
        <f>SUM(BK658:BK665)</f>
        <v>0</v>
      </c>
    </row>
    <row r="658" s="2" customFormat="1" ht="16.5" customHeight="1">
      <c r="A658" s="39"/>
      <c r="B658" s="40"/>
      <c r="C658" s="238" t="s">
        <v>1383</v>
      </c>
      <c r="D658" s="238" t="s">
        <v>160</v>
      </c>
      <c r="E658" s="239" t="s">
        <v>738</v>
      </c>
      <c r="F658" s="240" t="s">
        <v>739</v>
      </c>
      <c r="G658" s="241" t="s">
        <v>130</v>
      </c>
      <c r="H658" s="242">
        <v>8</v>
      </c>
      <c r="I658" s="243"/>
      <c r="J658" s="244">
        <f>ROUND(I658*H658,2)</f>
        <v>0</v>
      </c>
      <c r="K658" s="240" t="s">
        <v>164</v>
      </c>
      <c r="L658" s="45"/>
      <c r="M658" s="245" t="s">
        <v>21</v>
      </c>
      <c r="N658" s="246" t="s">
        <v>48</v>
      </c>
      <c r="O658" s="85"/>
      <c r="P658" s="215">
        <f>O658*H658</f>
        <v>0</v>
      </c>
      <c r="Q658" s="215">
        <v>0</v>
      </c>
      <c r="R658" s="215">
        <f>Q658*H658</f>
        <v>0</v>
      </c>
      <c r="S658" s="215">
        <v>0</v>
      </c>
      <c r="T658" s="216">
        <f>S658*H658</f>
        <v>0</v>
      </c>
      <c r="U658" s="39"/>
      <c r="V658" s="39"/>
      <c r="W658" s="39"/>
      <c r="X658" s="39"/>
      <c r="Y658" s="39"/>
      <c r="Z658" s="39"/>
      <c r="AA658" s="39"/>
      <c r="AB658" s="39"/>
      <c r="AC658" s="39"/>
      <c r="AD658" s="39"/>
      <c r="AE658" s="39"/>
      <c r="AR658" s="217" t="s">
        <v>276</v>
      </c>
      <c r="AT658" s="217" t="s">
        <v>160</v>
      </c>
      <c r="AU658" s="217" t="s">
        <v>87</v>
      </c>
      <c r="AY658" s="18" t="s">
        <v>125</v>
      </c>
      <c r="BE658" s="218">
        <f>IF(N658="základní",J658,0)</f>
        <v>0</v>
      </c>
      <c r="BF658" s="218">
        <f>IF(N658="snížená",J658,0)</f>
        <v>0</v>
      </c>
      <c r="BG658" s="218">
        <f>IF(N658="zákl. přenesená",J658,0)</f>
        <v>0</v>
      </c>
      <c r="BH658" s="218">
        <f>IF(N658="sníž. přenesená",J658,0)</f>
        <v>0</v>
      </c>
      <c r="BI658" s="218">
        <f>IF(N658="nulová",J658,0)</f>
        <v>0</v>
      </c>
      <c r="BJ658" s="18" t="s">
        <v>85</v>
      </c>
      <c r="BK658" s="218">
        <f>ROUND(I658*H658,2)</f>
        <v>0</v>
      </c>
      <c r="BL658" s="18" t="s">
        <v>276</v>
      </c>
      <c r="BM658" s="217" t="s">
        <v>1384</v>
      </c>
    </row>
    <row r="659" s="2" customFormat="1">
      <c r="A659" s="39"/>
      <c r="B659" s="40"/>
      <c r="C659" s="41"/>
      <c r="D659" s="247" t="s">
        <v>167</v>
      </c>
      <c r="E659" s="41"/>
      <c r="F659" s="248" t="s">
        <v>741</v>
      </c>
      <c r="G659" s="41"/>
      <c r="H659" s="41"/>
      <c r="I659" s="221"/>
      <c r="J659" s="41"/>
      <c r="K659" s="41"/>
      <c r="L659" s="45"/>
      <c r="M659" s="222"/>
      <c r="N659" s="223"/>
      <c r="O659" s="85"/>
      <c r="P659" s="85"/>
      <c r="Q659" s="85"/>
      <c r="R659" s="85"/>
      <c r="S659" s="85"/>
      <c r="T659" s="86"/>
      <c r="U659" s="39"/>
      <c r="V659" s="39"/>
      <c r="W659" s="39"/>
      <c r="X659" s="39"/>
      <c r="Y659" s="39"/>
      <c r="Z659" s="39"/>
      <c r="AA659" s="39"/>
      <c r="AB659" s="39"/>
      <c r="AC659" s="39"/>
      <c r="AD659" s="39"/>
      <c r="AE659" s="39"/>
      <c r="AT659" s="18" t="s">
        <v>167</v>
      </c>
      <c r="AU659" s="18" t="s">
        <v>87</v>
      </c>
    </row>
    <row r="660" s="13" customFormat="1">
      <c r="A660" s="13"/>
      <c r="B660" s="224"/>
      <c r="C660" s="225"/>
      <c r="D660" s="219" t="s">
        <v>135</v>
      </c>
      <c r="E660" s="226" t="s">
        <v>21</v>
      </c>
      <c r="F660" s="227" t="s">
        <v>1261</v>
      </c>
      <c r="G660" s="225"/>
      <c r="H660" s="228">
        <v>3</v>
      </c>
      <c r="I660" s="229"/>
      <c r="J660" s="225"/>
      <c r="K660" s="225"/>
      <c r="L660" s="230"/>
      <c r="M660" s="231"/>
      <c r="N660" s="232"/>
      <c r="O660" s="232"/>
      <c r="P660" s="232"/>
      <c r="Q660" s="232"/>
      <c r="R660" s="232"/>
      <c r="S660" s="232"/>
      <c r="T660" s="23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T660" s="234" t="s">
        <v>135</v>
      </c>
      <c r="AU660" s="234" t="s">
        <v>87</v>
      </c>
      <c r="AV660" s="13" t="s">
        <v>87</v>
      </c>
      <c r="AW660" s="13" t="s">
        <v>38</v>
      </c>
      <c r="AX660" s="13" t="s">
        <v>77</v>
      </c>
      <c r="AY660" s="234" t="s">
        <v>125</v>
      </c>
    </row>
    <row r="661" s="13" customFormat="1">
      <c r="A661" s="13"/>
      <c r="B661" s="224"/>
      <c r="C661" s="225"/>
      <c r="D661" s="219" t="s">
        <v>135</v>
      </c>
      <c r="E661" s="226" t="s">
        <v>21</v>
      </c>
      <c r="F661" s="227" t="s">
        <v>1262</v>
      </c>
      <c r="G661" s="225"/>
      <c r="H661" s="228">
        <v>5</v>
      </c>
      <c r="I661" s="229"/>
      <c r="J661" s="225"/>
      <c r="K661" s="225"/>
      <c r="L661" s="230"/>
      <c r="M661" s="231"/>
      <c r="N661" s="232"/>
      <c r="O661" s="232"/>
      <c r="P661" s="232"/>
      <c r="Q661" s="232"/>
      <c r="R661" s="232"/>
      <c r="S661" s="232"/>
      <c r="T661" s="23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T661" s="234" t="s">
        <v>135</v>
      </c>
      <c r="AU661" s="234" t="s">
        <v>87</v>
      </c>
      <c r="AV661" s="13" t="s">
        <v>87</v>
      </c>
      <c r="AW661" s="13" t="s">
        <v>38</v>
      </c>
      <c r="AX661" s="13" t="s">
        <v>77</v>
      </c>
      <c r="AY661" s="234" t="s">
        <v>125</v>
      </c>
    </row>
    <row r="662" s="15" customFormat="1">
      <c r="A662" s="15"/>
      <c r="B662" s="260"/>
      <c r="C662" s="261"/>
      <c r="D662" s="219" t="s">
        <v>135</v>
      </c>
      <c r="E662" s="262" t="s">
        <v>21</v>
      </c>
      <c r="F662" s="263" t="s">
        <v>197</v>
      </c>
      <c r="G662" s="261"/>
      <c r="H662" s="264">
        <v>8</v>
      </c>
      <c r="I662" s="265"/>
      <c r="J662" s="261"/>
      <c r="K662" s="261"/>
      <c r="L662" s="266"/>
      <c r="M662" s="267"/>
      <c r="N662" s="268"/>
      <c r="O662" s="268"/>
      <c r="P662" s="268"/>
      <c r="Q662" s="268"/>
      <c r="R662" s="268"/>
      <c r="S662" s="268"/>
      <c r="T662" s="269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T662" s="270" t="s">
        <v>135</v>
      </c>
      <c r="AU662" s="270" t="s">
        <v>87</v>
      </c>
      <c r="AV662" s="15" t="s">
        <v>165</v>
      </c>
      <c r="AW662" s="15" t="s">
        <v>38</v>
      </c>
      <c r="AX662" s="15" t="s">
        <v>85</v>
      </c>
      <c r="AY662" s="270" t="s">
        <v>125</v>
      </c>
    </row>
    <row r="663" s="2" customFormat="1" ht="16.5" customHeight="1">
      <c r="A663" s="39"/>
      <c r="B663" s="40"/>
      <c r="C663" s="205" t="s">
        <v>1385</v>
      </c>
      <c r="D663" s="205" t="s">
        <v>122</v>
      </c>
      <c r="E663" s="206" t="s">
        <v>746</v>
      </c>
      <c r="F663" s="207" t="s">
        <v>747</v>
      </c>
      <c r="G663" s="208" t="s">
        <v>429</v>
      </c>
      <c r="H663" s="209">
        <v>8</v>
      </c>
      <c r="I663" s="210"/>
      <c r="J663" s="211">
        <f>ROUND(I663*H663,2)</f>
        <v>0</v>
      </c>
      <c r="K663" s="207" t="s">
        <v>164</v>
      </c>
      <c r="L663" s="212"/>
      <c r="M663" s="213" t="s">
        <v>21</v>
      </c>
      <c r="N663" s="214" t="s">
        <v>48</v>
      </c>
      <c r="O663" s="85"/>
      <c r="P663" s="215">
        <f>O663*H663</f>
        <v>0</v>
      </c>
      <c r="Q663" s="215">
        <v>0.0020799999999999998</v>
      </c>
      <c r="R663" s="215">
        <f>Q663*H663</f>
        <v>0.016639999999999999</v>
      </c>
      <c r="S663" s="215">
        <v>0</v>
      </c>
      <c r="T663" s="216">
        <f>S663*H663</f>
        <v>0</v>
      </c>
      <c r="U663" s="39"/>
      <c r="V663" s="39"/>
      <c r="W663" s="39"/>
      <c r="X663" s="39"/>
      <c r="Y663" s="39"/>
      <c r="Z663" s="39"/>
      <c r="AA663" s="39"/>
      <c r="AB663" s="39"/>
      <c r="AC663" s="39"/>
      <c r="AD663" s="39"/>
      <c r="AE663" s="39"/>
      <c r="AR663" s="217" t="s">
        <v>380</v>
      </c>
      <c r="AT663" s="217" t="s">
        <v>122</v>
      </c>
      <c r="AU663" s="217" t="s">
        <v>87</v>
      </c>
      <c r="AY663" s="18" t="s">
        <v>125</v>
      </c>
      <c r="BE663" s="218">
        <f>IF(N663="základní",J663,0)</f>
        <v>0</v>
      </c>
      <c r="BF663" s="218">
        <f>IF(N663="snížená",J663,0)</f>
        <v>0</v>
      </c>
      <c r="BG663" s="218">
        <f>IF(N663="zákl. přenesená",J663,0)</f>
        <v>0</v>
      </c>
      <c r="BH663" s="218">
        <f>IF(N663="sníž. přenesená",J663,0)</f>
        <v>0</v>
      </c>
      <c r="BI663" s="218">
        <f>IF(N663="nulová",J663,0)</f>
        <v>0</v>
      </c>
      <c r="BJ663" s="18" t="s">
        <v>85</v>
      </c>
      <c r="BK663" s="218">
        <f>ROUND(I663*H663,2)</f>
        <v>0</v>
      </c>
      <c r="BL663" s="18" t="s">
        <v>276</v>
      </c>
      <c r="BM663" s="217" t="s">
        <v>1386</v>
      </c>
    </row>
    <row r="664" s="2" customFormat="1" ht="24.15" customHeight="1">
      <c r="A664" s="39"/>
      <c r="B664" s="40"/>
      <c r="C664" s="238" t="s">
        <v>1387</v>
      </c>
      <c r="D664" s="238" t="s">
        <v>160</v>
      </c>
      <c r="E664" s="239" t="s">
        <v>750</v>
      </c>
      <c r="F664" s="240" t="s">
        <v>751</v>
      </c>
      <c r="G664" s="241" t="s">
        <v>248</v>
      </c>
      <c r="H664" s="242">
        <v>0.017000000000000001</v>
      </c>
      <c r="I664" s="243"/>
      <c r="J664" s="244">
        <f>ROUND(I664*H664,2)</f>
        <v>0</v>
      </c>
      <c r="K664" s="240" t="s">
        <v>164</v>
      </c>
      <c r="L664" s="45"/>
      <c r="M664" s="245" t="s">
        <v>21</v>
      </c>
      <c r="N664" s="246" t="s">
        <v>48</v>
      </c>
      <c r="O664" s="85"/>
      <c r="P664" s="215">
        <f>O664*H664</f>
        <v>0</v>
      </c>
      <c r="Q664" s="215">
        <v>0</v>
      </c>
      <c r="R664" s="215">
        <f>Q664*H664</f>
        <v>0</v>
      </c>
      <c r="S664" s="215">
        <v>0</v>
      </c>
      <c r="T664" s="216">
        <f>S664*H664</f>
        <v>0</v>
      </c>
      <c r="U664" s="39"/>
      <c r="V664" s="39"/>
      <c r="W664" s="39"/>
      <c r="X664" s="39"/>
      <c r="Y664" s="39"/>
      <c r="Z664" s="39"/>
      <c r="AA664" s="39"/>
      <c r="AB664" s="39"/>
      <c r="AC664" s="39"/>
      <c r="AD664" s="39"/>
      <c r="AE664" s="39"/>
      <c r="AR664" s="217" t="s">
        <v>276</v>
      </c>
      <c r="AT664" s="217" t="s">
        <v>160</v>
      </c>
      <c r="AU664" s="217" t="s">
        <v>87</v>
      </c>
      <c r="AY664" s="18" t="s">
        <v>125</v>
      </c>
      <c r="BE664" s="218">
        <f>IF(N664="základní",J664,0)</f>
        <v>0</v>
      </c>
      <c r="BF664" s="218">
        <f>IF(N664="snížená",J664,0)</f>
        <v>0</v>
      </c>
      <c r="BG664" s="218">
        <f>IF(N664="zákl. přenesená",J664,0)</f>
        <v>0</v>
      </c>
      <c r="BH664" s="218">
        <f>IF(N664="sníž. přenesená",J664,0)</f>
        <v>0</v>
      </c>
      <c r="BI664" s="218">
        <f>IF(N664="nulová",J664,0)</f>
        <v>0</v>
      </c>
      <c r="BJ664" s="18" t="s">
        <v>85</v>
      </c>
      <c r="BK664" s="218">
        <f>ROUND(I664*H664,2)</f>
        <v>0</v>
      </c>
      <c r="BL664" s="18" t="s">
        <v>276</v>
      </c>
      <c r="BM664" s="217" t="s">
        <v>1388</v>
      </c>
    </row>
    <row r="665" s="2" customFormat="1">
      <c r="A665" s="39"/>
      <c r="B665" s="40"/>
      <c r="C665" s="41"/>
      <c r="D665" s="247" t="s">
        <v>167</v>
      </c>
      <c r="E665" s="41"/>
      <c r="F665" s="248" t="s">
        <v>753</v>
      </c>
      <c r="G665" s="41"/>
      <c r="H665" s="41"/>
      <c r="I665" s="221"/>
      <c r="J665" s="41"/>
      <c r="K665" s="41"/>
      <c r="L665" s="45"/>
      <c r="M665" s="222"/>
      <c r="N665" s="223"/>
      <c r="O665" s="85"/>
      <c r="P665" s="85"/>
      <c r="Q665" s="85"/>
      <c r="R665" s="85"/>
      <c r="S665" s="85"/>
      <c r="T665" s="86"/>
      <c r="U665" s="39"/>
      <c r="V665" s="39"/>
      <c r="W665" s="39"/>
      <c r="X665" s="39"/>
      <c r="Y665" s="39"/>
      <c r="Z665" s="39"/>
      <c r="AA665" s="39"/>
      <c r="AB665" s="39"/>
      <c r="AC665" s="39"/>
      <c r="AD665" s="39"/>
      <c r="AE665" s="39"/>
      <c r="AT665" s="18" t="s">
        <v>167</v>
      </c>
      <c r="AU665" s="18" t="s">
        <v>87</v>
      </c>
    </row>
    <row r="666" s="12" customFormat="1" ht="22.8" customHeight="1">
      <c r="A666" s="12"/>
      <c r="B666" s="189"/>
      <c r="C666" s="190"/>
      <c r="D666" s="191" t="s">
        <v>76</v>
      </c>
      <c r="E666" s="203" t="s">
        <v>1012</v>
      </c>
      <c r="F666" s="203" t="s">
        <v>1013</v>
      </c>
      <c r="G666" s="190"/>
      <c r="H666" s="190"/>
      <c r="I666" s="193"/>
      <c r="J666" s="204">
        <f>BK666</f>
        <v>0</v>
      </c>
      <c r="K666" s="190"/>
      <c r="L666" s="195"/>
      <c r="M666" s="196"/>
      <c r="N666" s="197"/>
      <c r="O666" s="197"/>
      <c r="P666" s="198">
        <f>SUM(P667:P670)</f>
        <v>0</v>
      </c>
      <c r="Q666" s="197"/>
      <c r="R666" s="198">
        <f>SUM(R667:R670)</f>
        <v>7.9900000000000002</v>
      </c>
      <c r="S666" s="197"/>
      <c r="T666" s="199">
        <f>SUM(T667:T670)</f>
        <v>0</v>
      </c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R666" s="200" t="s">
        <v>87</v>
      </c>
      <c r="AT666" s="201" t="s">
        <v>76</v>
      </c>
      <c r="AU666" s="201" t="s">
        <v>85</v>
      </c>
      <c r="AY666" s="200" t="s">
        <v>125</v>
      </c>
      <c r="BK666" s="202">
        <f>SUM(BK667:BK670)</f>
        <v>0</v>
      </c>
    </row>
    <row r="667" s="2" customFormat="1" ht="33" customHeight="1">
      <c r="A667" s="39"/>
      <c r="B667" s="40"/>
      <c r="C667" s="205" t="s">
        <v>1389</v>
      </c>
      <c r="D667" s="205" t="s">
        <v>122</v>
      </c>
      <c r="E667" s="206" t="s">
        <v>1014</v>
      </c>
      <c r="F667" s="207" t="s">
        <v>1015</v>
      </c>
      <c r="G667" s="208" t="s">
        <v>429</v>
      </c>
      <c r="H667" s="209">
        <v>94</v>
      </c>
      <c r="I667" s="210"/>
      <c r="J667" s="211">
        <f>ROUND(I667*H667,2)</f>
        <v>0</v>
      </c>
      <c r="K667" s="207" t="s">
        <v>21</v>
      </c>
      <c r="L667" s="212"/>
      <c r="M667" s="213" t="s">
        <v>21</v>
      </c>
      <c r="N667" s="214" t="s">
        <v>48</v>
      </c>
      <c r="O667" s="85"/>
      <c r="P667" s="215">
        <f>O667*H667</f>
        <v>0</v>
      </c>
      <c r="Q667" s="215">
        <v>0.085000000000000006</v>
      </c>
      <c r="R667" s="215">
        <f>Q667*H667</f>
        <v>7.9900000000000002</v>
      </c>
      <c r="S667" s="215">
        <v>0</v>
      </c>
      <c r="T667" s="216">
        <f>S667*H667</f>
        <v>0</v>
      </c>
      <c r="U667" s="39"/>
      <c r="V667" s="39"/>
      <c r="W667" s="39"/>
      <c r="X667" s="39"/>
      <c r="Y667" s="39"/>
      <c r="Z667" s="39"/>
      <c r="AA667" s="39"/>
      <c r="AB667" s="39"/>
      <c r="AC667" s="39"/>
      <c r="AD667" s="39"/>
      <c r="AE667" s="39"/>
      <c r="AR667" s="217" t="s">
        <v>380</v>
      </c>
      <c r="AT667" s="217" t="s">
        <v>122</v>
      </c>
      <c r="AU667" s="217" t="s">
        <v>87</v>
      </c>
      <c r="AY667" s="18" t="s">
        <v>125</v>
      </c>
      <c r="BE667" s="218">
        <f>IF(N667="základní",J667,0)</f>
        <v>0</v>
      </c>
      <c r="BF667" s="218">
        <f>IF(N667="snížená",J667,0)</f>
        <v>0</v>
      </c>
      <c r="BG667" s="218">
        <f>IF(N667="zákl. přenesená",J667,0)</f>
        <v>0</v>
      </c>
      <c r="BH667" s="218">
        <f>IF(N667="sníž. přenesená",J667,0)</f>
        <v>0</v>
      </c>
      <c r="BI667" s="218">
        <f>IF(N667="nulová",J667,0)</f>
        <v>0</v>
      </c>
      <c r="BJ667" s="18" t="s">
        <v>85</v>
      </c>
      <c r="BK667" s="218">
        <f>ROUND(I667*H667,2)</f>
        <v>0</v>
      </c>
      <c r="BL667" s="18" t="s">
        <v>276</v>
      </c>
      <c r="BM667" s="217" t="s">
        <v>1390</v>
      </c>
    </row>
    <row r="668" s="13" customFormat="1">
      <c r="A668" s="13"/>
      <c r="B668" s="224"/>
      <c r="C668" s="225"/>
      <c r="D668" s="219" t="s">
        <v>135</v>
      </c>
      <c r="E668" s="226" t="s">
        <v>21</v>
      </c>
      <c r="F668" s="227" t="s">
        <v>1391</v>
      </c>
      <c r="G668" s="225"/>
      <c r="H668" s="228">
        <v>94</v>
      </c>
      <c r="I668" s="229"/>
      <c r="J668" s="225"/>
      <c r="K668" s="225"/>
      <c r="L668" s="230"/>
      <c r="M668" s="231"/>
      <c r="N668" s="232"/>
      <c r="O668" s="232"/>
      <c r="P668" s="232"/>
      <c r="Q668" s="232"/>
      <c r="R668" s="232"/>
      <c r="S668" s="232"/>
      <c r="T668" s="23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234" t="s">
        <v>135</v>
      </c>
      <c r="AU668" s="234" t="s">
        <v>87</v>
      </c>
      <c r="AV668" s="13" t="s">
        <v>87</v>
      </c>
      <c r="AW668" s="13" t="s">
        <v>38</v>
      </c>
      <c r="AX668" s="13" t="s">
        <v>85</v>
      </c>
      <c r="AY668" s="234" t="s">
        <v>125</v>
      </c>
    </row>
    <row r="669" s="2" customFormat="1" ht="24.15" customHeight="1">
      <c r="A669" s="39"/>
      <c r="B669" s="40"/>
      <c r="C669" s="238" t="s">
        <v>1392</v>
      </c>
      <c r="D669" s="238" t="s">
        <v>160</v>
      </c>
      <c r="E669" s="239" t="s">
        <v>1018</v>
      </c>
      <c r="F669" s="240" t="s">
        <v>1019</v>
      </c>
      <c r="G669" s="241" t="s">
        <v>248</v>
      </c>
      <c r="H669" s="242">
        <v>7.9900000000000002</v>
      </c>
      <c r="I669" s="243"/>
      <c r="J669" s="244">
        <f>ROUND(I669*H669,2)</f>
        <v>0</v>
      </c>
      <c r="K669" s="240" t="s">
        <v>164</v>
      </c>
      <c r="L669" s="45"/>
      <c r="M669" s="245" t="s">
        <v>21</v>
      </c>
      <c r="N669" s="246" t="s">
        <v>48</v>
      </c>
      <c r="O669" s="85"/>
      <c r="P669" s="215">
        <f>O669*H669</f>
        <v>0</v>
      </c>
      <c r="Q669" s="215">
        <v>0</v>
      </c>
      <c r="R669" s="215">
        <f>Q669*H669</f>
        <v>0</v>
      </c>
      <c r="S669" s="215">
        <v>0</v>
      </c>
      <c r="T669" s="216">
        <f>S669*H669</f>
        <v>0</v>
      </c>
      <c r="U669" s="39"/>
      <c r="V669" s="39"/>
      <c r="W669" s="39"/>
      <c r="X669" s="39"/>
      <c r="Y669" s="39"/>
      <c r="Z669" s="39"/>
      <c r="AA669" s="39"/>
      <c r="AB669" s="39"/>
      <c r="AC669" s="39"/>
      <c r="AD669" s="39"/>
      <c r="AE669" s="39"/>
      <c r="AR669" s="217" t="s">
        <v>276</v>
      </c>
      <c r="AT669" s="217" t="s">
        <v>160</v>
      </c>
      <c r="AU669" s="217" t="s">
        <v>87</v>
      </c>
      <c r="AY669" s="18" t="s">
        <v>125</v>
      </c>
      <c r="BE669" s="218">
        <f>IF(N669="základní",J669,0)</f>
        <v>0</v>
      </c>
      <c r="BF669" s="218">
        <f>IF(N669="snížená",J669,0)</f>
        <v>0</v>
      </c>
      <c r="BG669" s="218">
        <f>IF(N669="zákl. přenesená",J669,0)</f>
        <v>0</v>
      </c>
      <c r="BH669" s="218">
        <f>IF(N669="sníž. přenesená",J669,0)</f>
        <v>0</v>
      </c>
      <c r="BI669" s="218">
        <f>IF(N669="nulová",J669,0)</f>
        <v>0</v>
      </c>
      <c r="BJ669" s="18" t="s">
        <v>85</v>
      </c>
      <c r="BK669" s="218">
        <f>ROUND(I669*H669,2)</f>
        <v>0</v>
      </c>
      <c r="BL669" s="18" t="s">
        <v>276</v>
      </c>
      <c r="BM669" s="217" t="s">
        <v>1393</v>
      </c>
    </row>
    <row r="670" s="2" customFormat="1">
      <c r="A670" s="39"/>
      <c r="B670" s="40"/>
      <c r="C670" s="41"/>
      <c r="D670" s="247" t="s">
        <v>167</v>
      </c>
      <c r="E670" s="41"/>
      <c r="F670" s="248" t="s">
        <v>1021</v>
      </c>
      <c r="G670" s="41"/>
      <c r="H670" s="41"/>
      <c r="I670" s="221"/>
      <c r="J670" s="41"/>
      <c r="K670" s="41"/>
      <c r="L670" s="45"/>
      <c r="M670" s="271"/>
      <c r="N670" s="272"/>
      <c r="O670" s="273"/>
      <c r="P670" s="273"/>
      <c r="Q670" s="273"/>
      <c r="R670" s="273"/>
      <c r="S670" s="273"/>
      <c r="T670" s="274"/>
      <c r="U670" s="39"/>
      <c r="V670" s="39"/>
      <c r="W670" s="39"/>
      <c r="X670" s="39"/>
      <c r="Y670" s="39"/>
      <c r="Z670" s="39"/>
      <c r="AA670" s="39"/>
      <c r="AB670" s="39"/>
      <c r="AC670" s="39"/>
      <c r="AD670" s="39"/>
      <c r="AE670" s="39"/>
      <c r="AT670" s="18" t="s">
        <v>167</v>
      </c>
      <c r="AU670" s="18" t="s">
        <v>87</v>
      </c>
    </row>
    <row r="671" s="2" customFormat="1" ht="6.96" customHeight="1">
      <c r="A671" s="39"/>
      <c r="B671" s="60"/>
      <c r="C671" s="61"/>
      <c r="D671" s="61"/>
      <c r="E671" s="61"/>
      <c r="F671" s="61"/>
      <c r="G671" s="61"/>
      <c r="H671" s="61"/>
      <c r="I671" s="61"/>
      <c r="J671" s="61"/>
      <c r="K671" s="61"/>
      <c r="L671" s="45"/>
      <c r="M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39"/>
      <c r="AA671" s="39"/>
      <c r="AB671" s="39"/>
      <c r="AC671" s="39"/>
      <c r="AD671" s="39"/>
      <c r="AE671" s="39"/>
    </row>
  </sheetData>
  <sheetProtection sheet="1" autoFilter="0" formatColumns="0" formatRows="0" objects="1" scenarios="1" spinCount="100000" saltValue="SHP1aFkBxt87T2Ob0SVNVO6oESWK6BoGtGpAtqD3whHM5kB6wB3XZLxDLGk5imxLzDr65EJ7TdkCxhQPdzQYrg==" hashValue="EuUIrcw5fRgg1HcCKY6UT3Al+R4zzT9qrRedDqDDAMEabKP7nakRB4N6K/Ubt+ZHc+Cqq0jDrsPiDaQqZ7VrRA==" algorithmName="SHA-512" password="CC35"/>
  <autoFilter ref="C92:K670"/>
  <mergeCells count="9">
    <mergeCell ref="E7:H7"/>
    <mergeCell ref="E9:H9"/>
    <mergeCell ref="E18:H18"/>
    <mergeCell ref="E27:H27"/>
    <mergeCell ref="E48:H48"/>
    <mergeCell ref="E50:H50"/>
    <mergeCell ref="E83:H83"/>
    <mergeCell ref="E85:H85"/>
    <mergeCell ref="L2:V2"/>
  </mergeCells>
  <hyperlinks>
    <hyperlink ref="F97" r:id="rId1" display="https://podminky.urs.cz/item/CS_URS_2023_02/113106121"/>
    <hyperlink ref="F100" r:id="rId2" display="https://podminky.urs.cz/item/CS_URS_2023_02/113106421"/>
    <hyperlink ref="F105" r:id="rId3" display="https://podminky.urs.cz/item/CS_URS_2023_02/113107123"/>
    <hyperlink ref="F108" r:id="rId4" display="https://podminky.urs.cz/item/CS_URS_2023_02/113154121"/>
    <hyperlink ref="F111" r:id="rId5" display="https://podminky.urs.cz/item/CS_URS_2023_02/113154124"/>
    <hyperlink ref="F114" r:id="rId6" display="https://podminky.urs.cz/item/CS_URS_2023_02/113202111"/>
    <hyperlink ref="F119" r:id="rId7" display="https://podminky.urs.cz/item/CS_URS_2023_02/121112003"/>
    <hyperlink ref="F122" r:id="rId8" display="https://podminky.urs.cz/item/CS_URS_2023_02/129911121"/>
    <hyperlink ref="F125" r:id="rId9" display="https://podminky.urs.cz/item/CS_URS_2023_02/132212222"/>
    <hyperlink ref="F145" r:id="rId10" display="https://podminky.urs.cz/item/CS_URS_2023_02/151101101"/>
    <hyperlink ref="F165" r:id="rId11" display="https://podminky.urs.cz/item/CS_URS_2023_02/151101111"/>
    <hyperlink ref="F167" r:id="rId12" display="https://podminky.urs.cz/item/CS_URS_2023_02/151101301"/>
    <hyperlink ref="F187" r:id="rId13" display="https://podminky.urs.cz/item/CS_URS_2023_02/151101311"/>
    <hyperlink ref="F189" r:id="rId14" display="https://podminky.urs.cz/item/CS_URS_2023_02/162451106"/>
    <hyperlink ref="F192" r:id="rId15" display="https://podminky.urs.cz/item/CS_URS_2023_02/167151101"/>
    <hyperlink ref="F195" r:id="rId16" display="https://podminky.urs.cz/item/CS_URS_2023_02/174111101"/>
    <hyperlink ref="F232" r:id="rId17" display="https://podminky.urs.cz/item/CS_URS_2023_02/175111101"/>
    <hyperlink ref="F267" r:id="rId18" display="https://podminky.urs.cz/item/CS_URS_2023_02/181311103"/>
    <hyperlink ref="F270" r:id="rId19" display="https://podminky.urs.cz/item/CS_URS_2023_02/181411131"/>
    <hyperlink ref="F275" r:id="rId20" display="https://podminky.urs.cz/item/CS_URS_2023_02/181912112"/>
    <hyperlink ref="F305" r:id="rId21" display="https://podminky.urs.cz/item/CS_URS_2023_02/271562211"/>
    <hyperlink ref="F309" r:id="rId22" display="https://podminky.urs.cz/item/CS_URS_2023_02/274211311"/>
    <hyperlink ref="F315" r:id="rId23" display="https://podminky.urs.cz/item/CS_URS_2023_02/274211393"/>
    <hyperlink ref="F317" r:id="rId24" display="https://podminky.urs.cz/item/CS_URS_2023_02/274322511"/>
    <hyperlink ref="F321" r:id="rId25" display="https://podminky.urs.cz/item/CS_URS_2023_02/274351121"/>
    <hyperlink ref="F325" r:id="rId26" display="https://podminky.urs.cz/item/CS_URS_2023_02/274351122"/>
    <hyperlink ref="F327" r:id="rId27" display="https://podminky.urs.cz/item/CS_URS_2023_02/274362021"/>
    <hyperlink ref="F331" r:id="rId28" display="https://podminky.urs.cz/item/CS_URS_2023_02/327211112"/>
    <hyperlink ref="F338" r:id="rId29" display="https://podminky.urs.cz/item/CS_URS_2023_02/434313115"/>
    <hyperlink ref="F341" r:id="rId30" display="https://podminky.urs.cz/item/CS_URS_2023_02/451317777"/>
    <hyperlink ref="F362" r:id="rId31" display="https://podminky.urs.cz/item/CS_URS_2023_02/451577777"/>
    <hyperlink ref="F365" r:id="rId32" display="https://podminky.urs.cz/item/CS_URS_2023_02/457541111"/>
    <hyperlink ref="F374" r:id="rId33" display="https://podminky.urs.cz/item/CS_URS_2023_02/457542111"/>
    <hyperlink ref="F377" r:id="rId34" display="https://podminky.urs.cz/item/CS_URS_2023_02/457572111"/>
    <hyperlink ref="F381" r:id="rId35" display="https://podminky.urs.cz/item/CS_URS_2023_02/564831111"/>
    <hyperlink ref="F384" r:id="rId36" display="https://podminky.urs.cz/item/CS_URS_2023_02/564871111"/>
    <hyperlink ref="F387" r:id="rId37" display="https://podminky.urs.cz/item/CS_URS_2023_02/573111111"/>
    <hyperlink ref="F390" r:id="rId38" display="https://podminky.urs.cz/item/CS_URS_2023_02/573211109"/>
    <hyperlink ref="F393" r:id="rId39" display="https://podminky.urs.cz/item/CS_URS_2023_02/577134121"/>
    <hyperlink ref="F396" r:id="rId40" display="https://podminky.urs.cz/item/CS_URS_2023_02/577165121"/>
    <hyperlink ref="F404" r:id="rId41" display="https://podminky.urs.cz/item/CS_URS_2023_02/596811120"/>
    <hyperlink ref="F408" r:id="rId42" display="https://podminky.urs.cz/item/CS_URS_2023_02/599632111"/>
    <hyperlink ref="F413" r:id="rId43" display="https://podminky.urs.cz/item/CS_URS_2023_02/871228111"/>
    <hyperlink ref="F443" r:id="rId44" display="https://podminky.urs.cz/item/CS_URS_2023_02/877270310"/>
    <hyperlink ref="F449" r:id="rId45" display="https://podminky.urs.cz/item/CS_URS_2023_02/877270330"/>
    <hyperlink ref="F455" r:id="rId46" display="https://podminky.urs.cz/item/CS_URS_2023_02/877350330"/>
    <hyperlink ref="F461" r:id="rId47" display="https://podminky.urs.cz/item/CS_URS_2023_02/877360310"/>
    <hyperlink ref="F467" r:id="rId48" display="https://podminky.urs.cz/item/CS_URS_2023_02/877360330"/>
    <hyperlink ref="F478" r:id="rId49" display="https://podminky.urs.cz/item/CS_URS_2023_02/894812232"/>
    <hyperlink ref="F487" r:id="rId50" display="https://podminky.urs.cz/item/CS_URS_2023_02/894812241"/>
    <hyperlink ref="F496" r:id="rId51" display="https://podminky.urs.cz/item/CS_URS_2023_02/894812249"/>
    <hyperlink ref="F505" r:id="rId52" display="https://podminky.urs.cz/item/CS_URS_2023_02/899722114"/>
    <hyperlink ref="F514" r:id="rId53" display="https://podminky.urs.cz/item/CS_URS_2023_02/899911112"/>
    <hyperlink ref="F532" r:id="rId54" display="https://podminky.urs.cz/item/CS_URS_2023_02/899914111"/>
    <hyperlink ref="F557" r:id="rId55" display="https://podminky.urs.cz/item/CS_URS_2023_02/916131213"/>
    <hyperlink ref="F561" r:id="rId56" display="https://podminky.urs.cz/item/CS_URS_2023_02/916241213"/>
    <hyperlink ref="F594" r:id="rId57" display="https://podminky.urs.cz/item/CS_URS_2023_02/919112213"/>
    <hyperlink ref="F599" r:id="rId58" display="https://podminky.urs.cz/item/CS_URS_2023_02/919112233"/>
    <hyperlink ref="F602" r:id="rId59" display="https://podminky.urs.cz/item/CS_URS_2023_02/919122112"/>
    <hyperlink ref="F607" r:id="rId60" display="https://podminky.urs.cz/item/CS_URS_2023_02/919122132"/>
    <hyperlink ref="F618" r:id="rId61" display="https://podminky.urs.cz/item/CS_URS_2023_02/919735113"/>
    <hyperlink ref="F621" r:id="rId62" display="https://podminky.urs.cz/item/CS_URS_2023_02/963022819"/>
    <hyperlink ref="F624" r:id="rId63" display="https://podminky.urs.cz/item/CS_URS_2023_02/979071121"/>
    <hyperlink ref="F629" r:id="rId64" display="https://podminky.urs.cz/item/CS_URS_2023_02/997002511"/>
    <hyperlink ref="F633" r:id="rId65" display="https://podminky.urs.cz/item/CS_URS_2023_02/997002519"/>
    <hyperlink ref="F647" r:id="rId66" display="https://podminky.urs.cz/item/CS_URS_2023_02/998332011"/>
    <hyperlink ref="F651" r:id="rId67" display="https://podminky.urs.cz/item/CS_URS_2023_02/721242106"/>
    <hyperlink ref="F656" r:id="rId68" display="https://podminky.urs.cz/item/CS_URS_2023_02/998721101"/>
    <hyperlink ref="F659" r:id="rId69" display="https://podminky.urs.cz/item/CS_URS_2023_02/764001901"/>
    <hyperlink ref="F665" r:id="rId70" display="https://podminky.urs.cz/item/CS_URS_2023_02/998764101"/>
    <hyperlink ref="F670" r:id="rId71" display="https://podminky.urs.cz/item/CS_URS_2023_02/998767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72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99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87</v>
      </c>
    </row>
    <row r="4" s="1" customFormat="1" ht="24.96" customHeight="1">
      <c r="B4" s="21"/>
      <c r="D4" s="131" t="s">
        <v>100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Jílovský potok ř.km 0,810 - 1,015 v Děčíně, úprava - Bezručova ulice (pouze město)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101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1394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21</v>
      </c>
      <c r="G11" s="39"/>
      <c r="H11" s="39"/>
      <c r="I11" s="133" t="s">
        <v>20</v>
      </c>
      <c r="J11" s="137" t="s">
        <v>21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22</v>
      </c>
      <c r="E12" s="39"/>
      <c r="F12" s="137" t="s">
        <v>23</v>
      </c>
      <c r="G12" s="39"/>
      <c r="H12" s="39"/>
      <c r="I12" s="133" t="s">
        <v>24</v>
      </c>
      <c r="J12" s="138" t="str">
        <f>'Rekapitulace stavby'!AN8</f>
        <v>30. 9. 2023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26</v>
      </c>
      <c r="E14" s="39"/>
      <c r="F14" s="39"/>
      <c r="G14" s="39"/>
      <c r="H14" s="39"/>
      <c r="I14" s="133" t="s">
        <v>27</v>
      </c>
      <c r="J14" s="137" t="str">
        <f>IF('Rekapitulace stavby'!AN10="","",'Rekapitulace stavby'!AN10)</f>
        <v>70889988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tr">
        <f>IF('Rekapitulace stavby'!E11="","",'Rekapitulace stavby'!E11)</f>
        <v>Povodí Ohře, státní podnik</v>
      </c>
      <c r="F15" s="39"/>
      <c r="G15" s="39"/>
      <c r="H15" s="39"/>
      <c r="I15" s="133" t="s">
        <v>30</v>
      </c>
      <c r="J15" s="137" t="str">
        <f>IF('Rekapitulace stavby'!AN11="","",'Rekapitulace stavby'!AN11)</f>
        <v>CZ70889988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32</v>
      </c>
      <c r="E17" s="39"/>
      <c r="F17" s="39"/>
      <c r="G17" s="39"/>
      <c r="H17" s="39"/>
      <c r="I17" s="133" t="s">
        <v>27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30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34</v>
      </c>
      <c r="E20" s="39"/>
      <c r="F20" s="39"/>
      <c r="G20" s="39"/>
      <c r="H20" s="39"/>
      <c r="I20" s="133" t="s">
        <v>27</v>
      </c>
      <c r="J20" s="137" t="str">
        <f>IF('Rekapitulace stavby'!AN16="","",'Rekapitulace stavby'!AN16)</f>
        <v>272 21 253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tr">
        <f>IF('Rekapitulace stavby'!E17="","",'Rekapitulace stavby'!E17)</f>
        <v>HG Partner s.r.o.</v>
      </c>
      <c r="F21" s="39"/>
      <c r="G21" s="39"/>
      <c r="H21" s="39"/>
      <c r="I21" s="133" t="s">
        <v>30</v>
      </c>
      <c r="J21" s="137" t="str">
        <f>IF('Rekapitulace stavby'!AN17="","",'Rekapitulace stavby'!AN17)</f>
        <v>CZ272 21 253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39</v>
      </c>
      <c r="E23" s="39"/>
      <c r="F23" s="39"/>
      <c r="G23" s="39"/>
      <c r="H23" s="39"/>
      <c r="I23" s="133" t="s">
        <v>27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30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41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21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43</v>
      </c>
      <c r="E30" s="39"/>
      <c r="F30" s="39"/>
      <c r="G30" s="39"/>
      <c r="H30" s="39"/>
      <c r="I30" s="39"/>
      <c r="J30" s="145">
        <f>ROUND(J84,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45</v>
      </c>
      <c r="G32" s="39"/>
      <c r="H32" s="39"/>
      <c r="I32" s="146" t="s">
        <v>44</v>
      </c>
      <c r="J32" s="146" t="s">
        <v>46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47</v>
      </c>
      <c r="E33" s="133" t="s">
        <v>48</v>
      </c>
      <c r="F33" s="148">
        <f>ROUND((SUM(BE84:BE123)),  2)</f>
        <v>0</v>
      </c>
      <c r="G33" s="39"/>
      <c r="H33" s="39"/>
      <c r="I33" s="149">
        <v>0.20999999999999999</v>
      </c>
      <c r="J33" s="148">
        <f>ROUND(((SUM(BE84:BE123))*I33),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49</v>
      </c>
      <c r="F34" s="148">
        <f>ROUND((SUM(BF84:BF123)),  2)</f>
        <v>0</v>
      </c>
      <c r="G34" s="39"/>
      <c r="H34" s="39"/>
      <c r="I34" s="149">
        <v>0.14999999999999999</v>
      </c>
      <c r="J34" s="148">
        <f>ROUND(((SUM(BF84:BF123))*I34),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50</v>
      </c>
      <c r="F35" s="148">
        <f>ROUND((SUM(BG84:BG123)),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51</v>
      </c>
      <c r="F36" s="148">
        <f>ROUND((SUM(BH84:BH123)),  2)</f>
        <v>0</v>
      </c>
      <c r="G36" s="39"/>
      <c r="H36" s="39"/>
      <c r="I36" s="149">
        <v>0.14999999999999999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52</v>
      </c>
      <c r="F37" s="148">
        <f>ROUND((SUM(BI84:BI123)),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53</v>
      </c>
      <c r="E39" s="152"/>
      <c r="F39" s="152"/>
      <c r="G39" s="153" t="s">
        <v>54</v>
      </c>
      <c r="H39" s="154" t="s">
        <v>55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103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Jílovský potok ř.km 0,810 - 1,015 v Děčíně, úprava - Bezručova ulice (pouze město)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101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VON.3 - Vedlejší a ostatní náklady (město Děčín)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22</v>
      </c>
      <c r="D52" s="41"/>
      <c r="E52" s="41"/>
      <c r="F52" s="28" t="str">
        <f>F12</f>
        <v>Děčín</v>
      </c>
      <c r="G52" s="41"/>
      <c r="H52" s="41"/>
      <c r="I52" s="33" t="s">
        <v>24</v>
      </c>
      <c r="J52" s="73" t="str">
        <f>IF(J12="","",J12)</f>
        <v>30. 9. 2023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26</v>
      </c>
      <c r="D54" s="41"/>
      <c r="E54" s="41"/>
      <c r="F54" s="28" t="str">
        <f>E15</f>
        <v>Povodí Ohře, státní podnik</v>
      </c>
      <c r="G54" s="41"/>
      <c r="H54" s="41"/>
      <c r="I54" s="33" t="s">
        <v>34</v>
      </c>
      <c r="J54" s="37" t="str">
        <f>E21</f>
        <v>HG Partner s.r.o.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32</v>
      </c>
      <c r="D55" s="41"/>
      <c r="E55" s="41"/>
      <c r="F55" s="28" t="str">
        <f>IF(E18="","",E18)</f>
        <v>Vyplň údaj</v>
      </c>
      <c r="G55" s="41"/>
      <c r="H55" s="41"/>
      <c r="I55" s="33" t="s">
        <v>39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104</v>
      </c>
      <c r="D57" s="163"/>
      <c r="E57" s="163"/>
      <c r="F57" s="163"/>
      <c r="G57" s="163"/>
      <c r="H57" s="163"/>
      <c r="I57" s="163"/>
      <c r="J57" s="164" t="s">
        <v>105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75</v>
      </c>
      <c r="D59" s="41"/>
      <c r="E59" s="41"/>
      <c r="F59" s="41"/>
      <c r="G59" s="41"/>
      <c r="H59" s="41"/>
      <c r="I59" s="41"/>
      <c r="J59" s="103">
        <f>J84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106</v>
      </c>
    </row>
    <row r="60" s="9" customFormat="1" ht="24.96" customHeight="1">
      <c r="A60" s="9"/>
      <c r="B60" s="166"/>
      <c r="C60" s="167"/>
      <c r="D60" s="168" t="s">
        <v>1395</v>
      </c>
      <c r="E60" s="169"/>
      <c r="F60" s="169"/>
      <c r="G60" s="169"/>
      <c r="H60" s="169"/>
      <c r="I60" s="169"/>
      <c r="J60" s="170">
        <f>J85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1396</v>
      </c>
      <c r="E61" s="175"/>
      <c r="F61" s="175"/>
      <c r="G61" s="175"/>
      <c r="H61" s="175"/>
      <c r="I61" s="175"/>
      <c r="J61" s="176">
        <f>J86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1397</v>
      </c>
      <c r="E62" s="175"/>
      <c r="F62" s="175"/>
      <c r="G62" s="175"/>
      <c r="H62" s="175"/>
      <c r="I62" s="175"/>
      <c r="J62" s="176">
        <f>J103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1398</v>
      </c>
      <c r="E63" s="175"/>
      <c r="F63" s="175"/>
      <c r="G63" s="175"/>
      <c r="H63" s="175"/>
      <c r="I63" s="175"/>
      <c r="J63" s="176">
        <f>J108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1399</v>
      </c>
      <c r="E64" s="175"/>
      <c r="F64" s="175"/>
      <c r="G64" s="175"/>
      <c r="H64" s="175"/>
      <c r="I64" s="175"/>
      <c r="J64" s="176">
        <f>J118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39"/>
      <c r="B65" s="40"/>
      <c r="C65" s="41"/>
      <c r="D65" s="41"/>
      <c r="E65" s="41"/>
      <c r="F65" s="41"/>
      <c r="G65" s="41"/>
      <c r="H65" s="41"/>
      <c r="I65" s="41"/>
      <c r="J65" s="41"/>
      <c r="K65" s="41"/>
      <c r="L65" s="13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s="2" customFormat="1" ht="6.96" customHeight="1">
      <c r="A66" s="39"/>
      <c r="B66" s="60"/>
      <c r="C66" s="61"/>
      <c r="D66" s="61"/>
      <c r="E66" s="61"/>
      <c r="F66" s="61"/>
      <c r="G66" s="61"/>
      <c r="H66" s="61"/>
      <c r="I66" s="61"/>
      <c r="J66" s="61"/>
      <c r="K66" s="61"/>
      <c r="L66" s="13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70" s="2" customFormat="1" ht="6.96" customHeight="1">
      <c r="A70" s="39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24.96" customHeight="1">
      <c r="A71" s="39"/>
      <c r="B71" s="40"/>
      <c r="C71" s="24" t="s">
        <v>109</v>
      </c>
      <c r="D71" s="41"/>
      <c r="E71" s="41"/>
      <c r="F71" s="41"/>
      <c r="G71" s="41"/>
      <c r="H71" s="41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16</v>
      </c>
      <c r="D73" s="41"/>
      <c r="E73" s="41"/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41"/>
      <c r="D74" s="41"/>
      <c r="E74" s="161" t="str">
        <f>E7</f>
        <v>Jílovský potok ř.km 0,810 - 1,015 v Děčíně, úprava - Bezručova ulice (pouze město)</v>
      </c>
      <c r="F74" s="33"/>
      <c r="G74" s="33"/>
      <c r="H74" s="33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101</v>
      </c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41"/>
      <c r="D76" s="41"/>
      <c r="E76" s="70" t="str">
        <f>E9</f>
        <v>VON.3 - Vedlejší a ostatní náklady (město Děčín)</v>
      </c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22</v>
      </c>
      <c r="D78" s="41"/>
      <c r="E78" s="41"/>
      <c r="F78" s="28" t="str">
        <f>F12</f>
        <v>Děčín</v>
      </c>
      <c r="G78" s="41"/>
      <c r="H78" s="41"/>
      <c r="I78" s="33" t="s">
        <v>24</v>
      </c>
      <c r="J78" s="73" t="str">
        <f>IF(J12="","",J12)</f>
        <v>30. 9. 2023</v>
      </c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26</v>
      </c>
      <c r="D80" s="41"/>
      <c r="E80" s="41"/>
      <c r="F80" s="28" t="str">
        <f>E15</f>
        <v>Povodí Ohře, státní podnik</v>
      </c>
      <c r="G80" s="41"/>
      <c r="H80" s="41"/>
      <c r="I80" s="33" t="s">
        <v>34</v>
      </c>
      <c r="J80" s="37" t="str">
        <f>E21</f>
        <v>HG Partner s.r.o.</v>
      </c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5.15" customHeight="1">
      <c r="A81" s="39"/>
      <c r="B81" s="40"/>
      <c r="C81" s="33" t="s">
        <v>32</v>
      </c>
      <c r="D81" s="41"/>
      <c r="E81" s="41"/>
      <c r="F81" s="28" t="str">
        <f>IF(E18="","",E18)</f>
        <v>Vyplň údaj</v>
      </c>
      <c r="G81" s="41"/>
      <c r="H81" s="41"/>
      <c r="I81" s="33" t="s">
        <v>39</v>
      </c>
      <c r="J81" s="37" t="str">
        <f>E24</f>
        <v xml:space="preserve"> </v>
      </c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0.32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11" customFormat="1" ht="29.28" customHeight="1">
      <c r="A83" s="178"/>
      <c r="B83" s="179"/>
      <c r="C83" s="180" t="s">
        <v>110</v>
      </c>
      <c r="D83" s="181" t="s">
        <v>62</v>
      </c>
      <c r="E83" s="181" t="s">
        <v>58</v>
      </c>
      <c r="F83" s="181" t="s">
        <v>59</v>
      </c>
      <c r="G83" s="181" t="s">
        <v>111</v>
      </c>
      <c r="H83" s="181" t="s">
        <v>112</v>
      </c>
      <c r="I83" s="181" t="s">
        <v>113</v>
      </c>
      <c r="J83" s="181" t="s">
        <v>105</v>
      </c>
      <c r="K83" s="182" t="s">
        <v>114</v>
      </c>
      <c r="L83" s="183"/>
      <c r="M83" s="93" t="s">
        <v>21</v>
      </c>
      <c r="N83" s="94" t="s">
        <v>47</v>
      </c>
      <c r="O83" s="94" t="s">
        <v>115</v>
      </c>
      <c r="P83" s="94" t="s">
        <v>116</v>
      </c>
      <c r="Q83" s="94" t="s">
        <v>117</v>
      </c>
      <c r="R83" s="94" t="s">
        <v>118</v>
      </c>
      <c r="S83" s="94" t="s">
        <v>119</v>
      </c>
      <c r="T83" s="95" t="s">
        <v>120</v>
      </c>
      <c r="U83" s="178"/>
      <c r="V83" s="178"/>
      <c r="W83" s="178"/>
      <c r="X83" s="178"/>
      <c r="Y83" s="178"/>
      <c r="Z83" s="178"/>
      <c r="AA83" s="178"/>
      <c r="AB83" s="178"/>
      <c r="AC83" s="178"/>
      <c r="AD83" s="178"/>
      <c r="AE83" s="178"/>
    </row>
    <row r="84" s="2" customFormat="1" ht="22.8" customHeight="1">
      <c r="A84" s="39"/>
      <c r="B84" s="40"/>
      <c r="C84" s="100" t="s">
        <v>121</v>
      </c>
      <c r="D84" s="41"/>
      <c r="E84" s="41"/>
      <c r="F84" s="41"/>
      <c r="G84" s="41"/>
      <c r="H84" s="41"/>
      <c r="I84" s="41"/>
      <c r="J84" s="184">
        <f>BK84</f>
        <v>0</v>
      </c>
      <c r="K84" s="41"/>
      <c r="L84" s="45"/>
      <c r="M84" s="96"/>
      <c r="N84" s="185"/>
      <c r="O84" s="97"/>
      <c r="P84" s="186">
        <f>P85</f>
        <v>0</v>
      </c>
      <c r="Q84" s="97"/>
      <c r="R84" s="186">
        <f>R85</f>
        <v>0</v>
      </c>
      <c r="S84" s="97"/>
      <c r="T84" s="187">
        <f>T85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T84" s="18" t="s">
        <v>76</v>
      </c>
      <c r="AU84" s="18" t="s">
        <v>106</v>
      </c>
      <c r="BK84" s="188">
        <f>BK85</f>
        <v>0</v>
      </c>
    </row>
    <row r="85" s="12" customFormat="1" ht="25.92" customHeight="1">
      <c r="A85" s="12"/>
      <c r="B85" s="189"/>
      <c r="C85" s="190"/>
      <c r="D85" s="191" t="s">
        <v>76</v>
      </c>
      <c r="E85" s="192" t="s">
        <v>1400</v>
      </c>
      <c r="F85" s="192" t="s">
        <v>1401</v>
      </c>
      <c r="G85" s="190"/>
      <c r="H85" s="190"/>
      <c r="I85" s="193"/>
      <c r="J85" s="194">
        <f>BK85</f>
        <v>0</v>
      </c>
      <c r="K85" s="190"/>
      <c r="L85" s="195"/>
      <c r="M85" s="196"/>
      <c r="N85" s="197"/>
      <c r="O85" s="197"/>
      <c r="P85" s="198">
        <f>P86+P103+P108+P118</f>
        <v>0</v>
      </c>
      <c r="Q85" s="197"/>
      <c r="R85" s="198">
        <f>R86+R103+R108+R118</f>
        <v>0</v>
      </c>
      <c r="S85" s="197"/>
      <c r="T85" s="199">
        <f>T86+T103+T108+T118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0" t="s">
        <v>165</v>
      </c>
      <c r="AT85" s="201" t="s">
        <v>76</v>
      </c>
      <c r="AU85" s="201" t="s">
        <v>77</v>
      </c>
      <c r="AY85" s="200" t="s">
        <v>125</v>
      </c>
      <c r="BK85" s="202">
        <f>BK86+BK103+BK108+BK118</f>
        <v>0</v>
      </c>
    </row>
    <row r="86" s="12" customFormat="1" ht="22.8" customHeight="1">
      <c r="A86" s="12"/>
      <c r="B86" s="189"/>
      <c r="C86" s="190"/>
      <c r="D86" s="191" t="s">
        <v>76</v>
      </c>
      <c r="E86" s="203" t="s">
        <v>1402</v>
      </c>
      <c r="F86" s="203" t="s">
        <v>1403</v>
      </c>
      <c r="G86" s="190"/>
      <c r="H86" s="190"/>
      <c r="I86" s="193"/>
      <c r="J86" s="204">
        <f>BK86</f>
        <v>0</v>
      </c>
      <c r="K86" s="190"/>
      <c r="L86" s="195"/>
      <c r="M86" s="196"/>
      <c r="N86" s="197"/>
      <c r="O86" s="197"/>
      <c r="P86" s="198">
        <f>SUM(P87:P102)</f>
        <v>0</v>
      </c>
      <c r="Q86" s="197"/>
      <c r="R86" s="198">
        <f>SUM(R87:R102)</f>
        <v>0</v>
      </c>
      <c r="S86" s="197"/>
      <c r="T86" s="199">
        <f>SUM(T87:T102)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0" t="s">
        <v>165</v>
      </c>
      <c r="AT86" s="201" t="s">
        <v>76</v>
      </c>
      <c r="AU86" s="201" t="s">
        <v>85</v>
      </c>
      <c r="AY86" s="200" t="s">
        <v>125</v>
      </c>
      <c r="BK86" s="202">
        <f>SUM(BK87:BK102)</f>
        <v>0</v>
      </c>
    </row>
    <row r="87" s="2" customFormat="1" ht="16.5" customHeight="1">
      <c r="A87" s="39"/>
      <c r="B87" s="40"/>
      <c r="C87" s="238" t="s">
        <v>85</v>
      </c>
      <c r="D87" s="238" t="s">
        <v>160</v>
      </c>
      <c r="E87" s="239" t="s">
        <v>1404</v>
      </c>
      <c r="F87" s="240" t="s">
        <v>1405</v>
      </c>
      <c r="G87" s="241" t="s">
        <v>1406</v>
      </c>
      <c r="H87" s="242">
        <v>1</v>
      </c>
      <c r="I87" s="243"/>
      <c r="J87" s="244">
        <f>ROUND(I87*H87,2)</f>
        <v>0</v>
      </c>
      <c r="K87" s="240" t="s">
        <v>21</v>
      </c>
      <c r="L87" s="45"/>
      <c r="M87" s="245" t="s">
        <v>21</v>
      </c>
      <c r="N87" s="246" t="s">
        <v>48</v>
      </c>
      <c r="O87" s="85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17" t="s">
        <v>165</v>
      </c>
      <c r="AT87" s="217" t="s">
        <v>160</v>
      </c>
      <c r="AU87" s="217" t="s">
        <v>87</v>
      </c>
      <c r="AY87" s="18" t="s">
        <v>125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8" t="s">
        <v>85</v>
      </c>
      <c r="BK87" s="218">
        <f>ROUND(I87*H87,2)</f>
        <v>0</v>
      </c>
      <c r="BL87" s="18" t="s">
        <v>165</v>
      </c>
      <c r="BM87" s="217" t="s">
        <v>1407</v>
      </c>
    </row>
    <row r="88" s="2" customFormat="1" ht="16.5" customHeight="1">
      <c r="A88" s="39"/>
      <c r="B88" s="40"/>
      <c r="C88" s="238" t="s">
        <v>87</v>
      </c>
      <c r="D88" s="238" t="s">
        <v>160</v>
      </c>
      <c r="E88" s="239" t="s">
        <v>1408</v>
      </c>
      <c r="F88" s="240" t="s">
        <v>1409</v>
      </c>
      <c r="G88" s="241" t="s">
        <v>1406</v>
      </c>
      <c r="H88" s="242">
        <v>1</v>
      </c>
      <c r="I88" s="243"/>
      <c r="J88" s="244">
        <f>ROUND(I88*H88,2)</f>
        <v>0</v>
      </c>
      <c r="K88" s="240" t="s">
        <v>21</v>
      </c>
      <c r="L88" s="45"/>
      <c r="M88" s="245" t="s">
        <v>21</v>
      </c>
      <c r="N88" s="246" t="s">
        <v>48</v>
      </c>
      <c r="O88" s="85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17" t="s">
        <v>165</v>
      </c>
      <c r="AT88" s="217" t="s">
        <v>160</v>
      </c>
      <c r="AU88" s="217" t="s">
        <v>87</v>
      </c>
      <c r="AY88" s="18" t="s">
        <v>125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8" t="s">
        <v>85</v>
      </c>
      <c r="BK88" s="218">
        <f>ROUND(I88*H88,2)</f>
        <v>0</v>
      </c>
      <c r="BL88" s="18" t="s">
        <v>165</v>
      </c>
      <c r="BM88" s="217" t="s">
        <v>1410</v>
      </c>
    </row>
    <row r="89" s="2" customFormat="1" ht="16.5" customHeight="1">
      <c r="A89" s="39"/>
      <c r="B89" s="40"/>
      <c r="C89" s="238" t="s">
        <v>124</v>
      </c>
      <c r="D89" s="238" t="s">
        <v>160</v>
      </c>
      <c r="E89" s="239" t="s">
        <v>1411</v>
      </c>
      <c r="F89" s="240" t="s">
        <v>1412</v>
      </c>
      <c r="G89" s="241" t="s">
        <v>1406</v>
      </c>
      <c r="H89" s="242">
        <v>1</v>
      </c>
      <c r="I89" s="243"/>
      <c r="J89" s="244">
        <f>ROUND(I89*H89,2)</f>
        <v>0</v>
      </c>
      <c r="K89" s="240" t="s">
        <v>21</v>
      </c>
      <c r="L89" s="45"/>
      <c r="M89" s="245" t="s">
        <v>21</v>
      </c>
      <c r="N89" s="246" t="s">
        <v>48</v>
      </c>
      <c r="O89" s="85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17" t="s">
        <v>165</v>
      </c>
      <c r="AT89" s="217" t="s">
        <v>160</v>
      </c>
      <c r="AU89" s="217" t="s">
        <v>87</v>
      </c>
      <c r="AY89" s="18" t="s">
        <v>125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8" t="s">
        <v>85</v>
      </c>
      <c r="BK89" s="218">
        <f>ROUND(I89*H89,2)</f>
        <v>0</v>
      </c>
      <c r="BL89" s="18" t="s">
        <v>165</v>
      </c>
      <c r="BM89" s="217" t="s">
        <v>1413</v>
      </c>
    </row>
    <row r="90" s="2" customFormat="1" ht="16.5" customHeight="1">
      <c r="A90" s="39"/>
      <c r="B90" s="40"/>
      <c r="C90" s="238" t="s">
        <v>165</v>
      </c>
      <c r="D90" s="238" t="s">
        <v>160</v>
      </c>
      <c r="E90" s="239" t="s">
        <v>1414</v>
      </c>
      <c r="F90" s="240" t="s">
        <v>1415</v>
      </c>
      <c r="G90" s="241" t="s">
        <v>1406</v>
      </c>
      <c r="H90" s="242">
        <v>1</v>
      </c>
      <c r="I90" s="243"/>
      <c r="J90" s="244">
        <f>ROUND(I90*H90,2)</f>
        <v>0</v>
      </c>
      <c r="K90" s="240" t="s">
        <v>21</v>
      </c>
      <c r="L90" s="45"/>
      <c r="M90" s="245" t="s">
        <v>21</v>
      </c>
      <c r="N90" s="246" t="s">
        <v>48</v>
      </c>
      <c r="O90" s="85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17" t="s">
        <v>165</v>
      </c>
      <c r="AT90" s="217" t="s">
        <v>160</v>
      </c>
      <c r="AU90" s="217" t="s">
        <v>87</v>
      </c>
      <c r="AY90" s="18" t="s">
        <v>125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8" t="s">
        <v>85</v>
      </c>
      <c r="BK90" s="218">
        <f>ROUND(I90*H90,2)</f>
        <v>0</v>
      </c>
      <c r="BL90" s="18" t="s">
        <v>165</v>
      </c>
      <c r="BM90" s="217" t="s">
        <v>1416</v>
      </c>
    </row>
    <row r="91" s="2" customFormat="1">
      <c r="A91" s="39"/>
      <c r="B91" s="40"/>
      <c r="C91" s="41"/>
      <c r="D91" s="219" t="s">
        <v>133</v>
      </c>
      <c r="E91" s="41"/>
      <c r="F91" s="220" t="s">
        <v>1417</v>
      </c>
      <c r="G91" s="41"/>
      <c r="H91" s="41"/>
      <c r="I91" s="221"/>
      <c r="J91" s="41"/>
      <c r="K91" s="41"/>
      <c r="L91" s="45"/>
      <c r="M91" s="222"/>
      <c r="N91" s="223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133</v>
      </c>
      <c r="AU91" s="18" t="s">
        <v>87</v>
      </c>
    </row>
    <row r="92" s="2" customFormat="1" ht="24.15" customHeight="1">
      <c r="A92" s="39"/>
      <c r="B92" s="40"/>
      <c r="C92" s="238" t="s">
        <v>184</v>
      </c>
      <c r="D92" s="238" t="s">
        <v>160</v>
      </c>
      <c r="E92" s="239" t="s">
        <v>1418</v>
      </c>
      <c r="F92" s="240" t="s">
        <v>1419</v>
      </c>
      <c r="G92" s="241" t="s">
        <v>1406</v>
      </c>
      <c r="H92" s="242">
        <v>1</v>
      </c>
      <c r="I92" s="243"/>
      <c r="J92" s="244">
        <f>ROUND(I92*H92,2)</f>
        <v>0</v>
      </c>
      <c r="K92" s="240" t="s">
        <v>21</v>
      </c>
      <c r="L92" s="45"/>
      <c r="M92" s="245" t="s">
        <v>21</v>
      </c>
      <c r="N92" s="246" t="s">
        <v>48</v>
      </c>
      <c r="O92" s="85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17" t="s">
        <v>165</v>
      </c>
      <c r="AT92" s="217" t="s">
        <v>160</v>
      </c>
      <c r="AU92" s="217" t="s">
        <v>87</v>
      </c>
      <c r="AY92" s="18" t="s">
        <v>125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8" t="s">
        <v>85</v>
      </c>
      <c r="BK92" s="218">
        <f>ROUND(I92*H92,2)</f>
        <v>0</v>
      </c>
      <c r="BL92" s="18" t="s">
        <v>165</v>
      </c>
      <c r="BM92" s="217" t="s">
        <v>1420</v>
      </c>
    </row>
    <row r="93" s="2" customFormat="1" ht="16.5" customHeight="1">
      <c r="A93" s="39"/>
      <c r="B93" s="40"/>
      <c r="C93" s="238" t="s">
        <v>198</v>
      </c>
      <c r="D93" s="238" t="s">
        <v>160</v>
      </c>
      <c r="E93" s="239" t="s">
        <v>1421</v>
      </c>
      <c r="F93" s="240" t="s">
        <v>1422</v>
      </c>
      <c r="G93" s="241" t="s">
        <v>1406</v>
      </c>
      <c r="H93" s="242">
        <v>1</v>
      </c>
      <c r="I93" s="243"/>
      <c r="J93" s="244">
        <f>ROUND(I93*H93,2)</f>
        <v>0</v>
      </c>
      <c r="K93" s="240" t="s">
        <v>21</v>
      </c>
      <c r="L93" s="45"/>
      <c r="M93" s="245" t="s">
        <v>21</v>
      </c>
      <c r="N93" s="246" t="s">
        <v>48</v>
      </c>
      <c r="O93" s="85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17" t="s">
        <v>165</v>
      </c>
      <c r="AT93" s="217" t="s">
        <v>160</v>
      </c>
      <c r="AU93" s="217" t="s">
        <v>87</v>
      </c>
      <c r="AY93" s="18" t="s">
        <v>125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8" t="s">
        <v>85</v>
      </c>
      <c r="BK93" s="218">
        <f>ROUND(I93*H93,2)</f>
        <v>0</v>
      </c>
      <c r="BL93" s="18" t="s">
        <v>165</v>
      </c>
      <c r="BM93" s="217" t="s">
        <v>1423</v>
      </c>
    </row>
    <row r="94" s="2" customFormat="1" ht="21.75" customHeight="1">
      <c r="A94" s="39"/>
      <c r="B94" s="40"/>
      <c r="C94" s="238" t="s">
        <v>205</v>
      </c>
      <c r="D94" s="238" t="s">
        <v>160</v>
      </c>
      <c r="E94" s="239" t="s">
        <v>1424</v>
      </c>
      <c r="F94" s="240" t="s">
        <v>1425</v>
      </c>
      <c r="G94" s="241" t="s">
        <v>1406</v>
      </c>
      <c r="H94" s="242">
        <v>1</v>
      </c>
      <c r="I94" s="243"/>
      <c r="J94" s="244">
        <f>ROUND(I94*H94,2)</f>
        <v>0</v>
      </c>
      <c r="K94" s="240" t="s">
        <v>21</v>
      </c>
      <c r="L94" s="45"/>
      <c r="M94" s="245" t="s">
        <v>21</v>
      </c>
      <c r="N94" s="246" t="s">
        <v>48</v>
      </c>
      <c r="O94" s="85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17" t="s">
        <v>165</v>
      </c>
      <c r="AT94" s="217" t="s">
        <v>160</v>
      </c>
      <c r="AU94" s="217" t="s">
        <v>87</v>
      </c>
      <c r="AY94" s="18" t="s">
        <v>125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8" t="s">
        <v>85</v>
      </c>
      <c r="BK94" s="218">
        <f>ROUND(I94*H94,2)</f>
        <v>0</v>
      </c>
      <c r="BL94" s="18" t="s">
        <v>165</v>
      </c>
      <c r="BM94" s="217" t="s">
        <v>1426</v>
      </c>
    </row>
    <row r="95" s="2" customFormat="1">
      <c r="A95" s="39"/>
      <c r="B95" s="40"/>
      <c r="C95" s="41"/>
      <c r="D95" s="219" t="s">
        <v>133</v>
      </c>
      <c r="E95" s="41"/>
      <c r="F95" s="220" t="s">
        <v>1427</v>
      </c>
      <c r="G95" s="41"/>
      <c r="H95" s="41"/>
      <c r="I95" s="221"/>
      <c r="J95" s="41"/>
      <c r="K95" s="41"/>
      <c r="L95" s="45"/>
      <c r="M95" s="222"/>
      <c r="N95" s="223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133</v>
      </c>
      <c r="AU95" s="18" t="s">
        <v>87</v>
      </c>
    </row>
    <row r="96" s="2" customFormat="1" ht="16.5" customHeight="1">
      <c r="A96" s="39"/>
      <c r="B96" s="40"/>
      <c r="C96" s="238" t="s">
        <v>210</v>
      </c>
      <c r="D96" s="238" t="s">
        <v>160</v>
      </c>
      <c r="E96" s="239" t="s">
        <v>1428</v>
      </c>
      <c r="F96" s="240" t="s">
        <v>1429</v>
      </c>
      <c r="G96" s="241" t="s">
        <v>1406</v>
      </c>
      <c r="H96" s="242">
        <v>1</v>
      </c>
      <c r="I96" s="243"/>
      <c r="J96" s="244">
        <f>ROUND(I96*H96,2)</f>
        <v>0</v>
      </c>
      <c r="K96" s="240" t="s">
        <v>21</v>
      </c>
      <c r="L96" s="45"/>
      <c r="M96" s="245" t="s">
        <v>21</v>
      </c>
      <c r="N96" s="246" t="s">
        <v>48</v>
      </c>
      <c r="O96" s="85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17" t="s">
        <v>165</v>
      </c>
      <c r="AT96" s="217" t="s">
        <v>160</v>
      </c>
      <c r="AU96" s="217" t="s">
        <v>87</v>
      </c>
      <c r="AY96" s="18" t="s">
        <v>125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8" t="s">
        <v>85</v>
      </c>
      <c r="BK96" s="218">
        <f>ROUND(I96*H96,2)</f>
        <v>0</v>
      </c>
      <c r="BL96" s="18" t="s">
        <v>165</v>
      </c>
      <c r="BM96" s="217" t="s">
        <v>1430</v>
      </c>
    </row>
    <row r="97" s="2" customFormat="1" ht="16.5" customHeight="1">
      <c r="A97" s="39"/>
      <c r="B97" s="40"/>
      <c r="C97" s="238" t="s">
        <v>217</v>
      </c>
      <c r="D97" s="238" t="s">
        <v>160</v>
      </c>
      <c r="E97" s="239" t="s">
        <v>1431</v>
      </c>
      <c r="F97" s="240" t="s">
        <v>1432</v>
      </c>
      <c r="G97" s="241" t="s">
        <v>1406</v>
      </c>
      <c r="H97" s="242">
        <v>1</v>
      </c>
      <c r="I97" s="243"/>
      <c r="J97" s="244">
        <f>ROUND(I97*H97,2)</f>
        <v>0</v>
      </c>
      <c r="K97" s="240" t="s">
        <v>21</v>
      </c>
      <c r="L97" s="45"/>
      <c r="M97" s="245" t="s">
        <v>21</v>
      </c>
      <c r="N97" s="246" t="s">
        <v>48</v>
      </c>
      <c r="O97" s="85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17" t="s">
        <v>165</v>
      </c>
      <c r="AT97" s="217" t="s">
        <v>160</v>
      </c>
      <c r="AU97" s="217" t="s">
        <v>87</v>
      </c>
      <c r="AY97" s="18" t="s">
        <v>125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8" t="s">
        <v>85</v>
      </c>
      <c r="BK97" s="218">
        <f>ROUND(I97*H97,2)</f>
        <v>0</v>
      </c>
      <c r="BL97" s="18" t="s">
        <v>165</v>
      </c>
      <c r="BM97" s="217" t="s">
        <v>1433</v>
      </c>
    </row>
    <row r="98" s="2" customFormat="1" ht="16.5" customHeight="1">
      <c r="A98" s="39"/>
      <c r="B98" s="40"/>
      <c r="C98" s="238" t="s">
        <v>222</v>
      </c>
      <c r="D98" s="238" t="s">
        <v>160</v>
      </c>
      <c r="E98" s="239" t="s">
        <v>1434</v>
      </c>
      <c r="F98" s="240" t="s">
        <v>1435</v>
      </c>
      <c r="G98" s="241" t="s">
        <v>1406</v>
      </c>
      <c r="H98" s="242">
        <v>1</v>
      </c>
      <c r="I98" s="243"/>
      <c r="J98" s="244">
        <f>ROUND(I98*H98,2)</f>
        <v>0</v>
      </c>
      <c r="K98" s="240" t="s">
        <v>21</v>
      </c>
      <c r="L98" s="45"/>
      <c r="M98" s="245" t="s">
        <v>21</v>
      </c>
      <c r="N98" s="246" t="s">
        <v>48</v>
      </c>
      <c r="O98" s="85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17" t="s">
        <v>165</v>
      </c>
      <c r="AT98" s="217" t="s">
        <v>160</v>
      </c>
      <c r="AU98" s="217" t="s">
        <v>87</v>
      </c>
      <c r="AY98" s="18" t="s">
        <v>125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8" t="s">
        <v>85</v>
      </c>
      <c r="BK98" s="218">
        <f>ROUND(I98*H98,2)</f>
        <v>0</v>
      </c>
      <c r="BL98" s="18" t="s">
        <v>165</v>
      </c>
      <c r="BM98" s="217" t="s">
        <v>1436</v>
      </c>
    </row>
    <row r="99" s="2" customFormat="1" ht="24.15" customHeight="1">
      <c r="A99" s="39"/>
      <c r="B99" s="40"/>
      <c r="C99" s="238" t="s">
        <v>228</v>
      </c>
      <c r="D99" s="238" t="s">
        <v>160</v>
      </c>
      <c r="E99" s="239" t="s">
        <v>1437</v>
      </c>
      <c r="F99" s="240" t="s">
        <v>1438</v>
      </c>
      <c r="G99" s="241" t="s">
        <v>1406</v>
      </c>
      <c r="H99" s="242">
        <v>1</v>
      </c>
      <c r="I99" s="243"/>
      <c r="J99" s="244">
        <f>ROUND(I99*H99,2)</f>
        <v>0</v>
      </c>
      <c r="K99" s="240" t="s">
        <v>21</v>
      </c>
      <c r="L99" s="45"/>
      <c r="M99" s="245" t="s">
        <v>21</v>
      </c>
      <c r="N99" s="246" t="s">
        <v>48</v>
      </c>
      <c r="O99" s="85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17" t="s">
        <v>165</v>
      </c>
      <c r="AT99" s="217" t="s">
        <v>160</v>
      </c>
      <c r="AU99" s="217" t="s">
        <v>87</v>
      </c>
      <c r="AY99" s="18" t="s">
        <v>125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8" t="s">
        <v>85</v>
      </c>
      <c r="BK99" s="218">
        <f>ROUND(I99*H99,2)</f>
        <v>0</v>
      </c>
      <c r="BL99" s="18" t="s">
        <v>165</v>
      </c>
      <c r="BM99" s="217" t="s">
        <v>1439</v>
      </c>
    </row>
    <row r="100" s="2" customFormat="1">
      <c r="A100" s="39"/>
      <c r="B100" s="40"/>
      <c r="C100" s="41"/>
      <c r="D100" s="219" t="s">
        <v>133</v>
      </c>
      <c r="E100" s="41"/>
      <c r="F100" s="220" t="s">
        <v>1440</v>
      </c>
      <c r="G100" s="41"/>
      <c r="H100" s="41"/>
      <c r="I100" s="221"/>
      <c r="J100" s="41"/>
      <c r="K100" s="41"/>
      <c r="L100" s="45"/>
      <c r="M100" s="222"/>
      <c r="N100" s="223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133</v>
      </c>
      <c r="AU100" s="18" t="s">
        <v>87</v>
      </c>
    </row>
    <row r="101" s="2" customFormat="1" ht="33" customHeight="1">
      <c r="A101" s="39"/>
      <c r="B101" s="40"/>
      <c r="C101" s="238" t="s">
        <v>234</v>
      </c>
      <c r="D101" s="238" t="s">
        <v>160</v>
      </c>
      <c r="E101" s="239" t="s">
        <v>1441</v>
      </c>
      <c r="F101" s="240" t="s">
        <v>1442</v>
      </c>
      <c r="G101" s="241" t="s">
        <v>1406</v>
      </c>
      <c r="H101" s="242">
        <v>1</v>
      </c>
      <c r="I101" s="243"/>
      <c r="J101" s="244">
        <f>ROUND(I101*H101,2)</f>
        <v>0</v>
      </c>
      <c r="K101" s="240" t="s">
        <v>21</v>
      </c>
      <c r="L101" s="45"/>
      <c r="M101" s="245" t="s">
        <v>21</v>
      </c>
      <c r="N101" s="246" t="s">
        <v>48</v>
      </c>
      <c r="O101" s="85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17" t="s">
        <v>165</v>
      </c>
      <c r="AT101" s="217" t="s">
        <v>160</v>
      </c>
      <c r="AU101" s="217" t="s">
        <v>87</v>
      </c>
      <c r="AY101" s="18" t="s">
        <v>125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8" t="s">
        <v>85</v>
      </c>
      <c r="BK101" s="218">
        <f>ROUND(I101*H101,2)</f>
        <v>0</v>
      </c>
      <c r="BL101" s="18" t="s">
        <v>165</v>
      </c>
      <c r="BM101" s="217" t="s">
        <v>1443</v>
      </c>
    </row>
    <row r="102" s="2" customFormat="1">
      <c r="A102" s="39"/>
      <c r="B102" s="40"/>
      <c r="C102" s="41"/>
      <c r="D102" s="219" t="s">
        <v>133</v>
      </c>
      <c r="E102" s="41"/>
      <c r="F102" s="220" t="s">
        <v>1444</v>
      </c>
      <c r="G102" s="41"/>
      <c r="H102" s="41"/>
      <c r="I102" s="221"/>
      <c r="J102" s="41"/>
      <c r="K102" s="41"/>
      <c r="L102" s="45"/>
      <c r="M102" s="222"/>
      <c r="N102" s="223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133</v>
      </c>
      <c r="AU102" s="18" t="s">
        <v>87</v>
      </c>
    </row>
    <row r="103" s="12" customFormat="1" ht="22.8" customHeight="1">
      <c r="A103" s="12"/>
      <c r="B103" s="189"/>
      <c r="C103" s="190"/>
      <c r="D103" s="191" t="s">
        <v>76</v>
      </c>
      <c r="E103" s="203" t="s">
        <v>1445</v>
      </c>
      <c r="F103" s="203" t="s">
        <v>1446</v>
      </c>
      <c r="G103" s="190"/>
      <c r="H103" s="190"/>
      <c r="I103" s="193"/>
      <c r="J103" s="204">
        <f>BK103</f>
        <v>0</v>
      </c>
      <c r="K103" s="190"/>
      <c r="L103" s="195"/>
      <c r="M103" s="196"/>
      <c r="N103" s="197"/>
      <c r="O103" s="197"/>
      <c r="P103" s="198">
        <f>SUM(P104:P107)</f>
        <v>0</v>
      </c>
      <c r="Q103" s="197"/>
      <c r="R103" s="198">
        <f>SUM(R104:R107)</f>
        <v>0</v>
      </c>
      <c r="S103" s="197"/>
      <c r="T103" s="199">
        <f>SUM(T104:T107)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0" t="s">
        <v>184</v>
      </c>
      <c r="AT103" s="201" t="s">
        <v>76</v>
      </c>
      <c r="AU103" s="201" t="s">
        <v>85</v>
      </c>
      <c r="AY103" s="200" t="s">
        <v>125</v>
      </c>
      <c r="BK103" s="202">
        <f>SUM(BK104:BK107)</f>
        <v>0</v>
      </c>
    </row>
    <row r="104" s="2" customFormat="1" ht="16.5" customHeight="1">
      <c r="A104" s="39"/>
      <c r="B104" s="40"/>
      <c r="C104" s="238" t="s">
        <v>245</v>
      </c>
      <c r="D104" s="238" t="s">
        <v>160</v>
      </c>
      <c r="E104" s="239" t="s">
        <v>1447</v>
      </c>
      <c r="F104" s="240" t="s">
        <v>1448</v>
      </c>
      <c r="G104" s="241" t="s">
        <v>1406</v>
      </c>
      <c r="H104" s="242">
        <v>1</v>
      </c>
      <c r="I104" s="243"/>
      <c r="J104" s="244">
        <f>ROUND(I104*H104,2)</f>
        <v>0</v>
      </c>
      <c r="K104" s="240" t="s">
        <v>21</v>
      </c>
      <c r="L104" s="45"/>
      <c r="M104" s="245" t="s">
        <v>21</v>
      </c>
      <c r="N104" s="246" t="s">
        <v>48</v>
      </c>
      <c r="O104" s="85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17" t="s">
        <v>1449</v>
      </c>
      <c r="AT104" s="217" t="s">
        <v>160</v>
      </c>
      <c r="AU104" s="217" t="s">
        <v>87</v>
      </c>
      <c r="AY104" s="18" t="s">
        <v>125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8" t="s">
        <v>85</v>
      </c>
      <c r="BK104" s="218">
        <f>ROUND(I104*H104,2)</f>
        <v>0</v>
      </c>
      <c r="BL104" s="18" t="s">
        <v>1449</v>
      </c>
      <c r="BM104" s="217" t="s">
        <v>1450</v>
      </c>
    </row>
    <row r="105" s="2" customFormat="1">
      <c r="A105" s="39"/>
      <c r="B105" s="40"/>
      <c r="C105" s="41"/>
      <c r="D105" s="219" t="s">
        <v>133</v>
      </c>
      <c r="E105" s="41"/>
      <c r="F105" s="220" t="s">
        <v>1451</v>
      </c>
      <c r="G105" s="41"/>
      <c r="H105" s="41"/>
      <c r="I105" s="221"/>
      <c r="J105" s="41"/>
      <c r="K105" s="41"/>
      <c r="L105" s="45"/>
      <c r="M105" s="222"/>
      <c r="N105" s="223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133</v>
      </c>
      <c r="AU105" s="18" t="s">
        <v>87</v>
      </c>
    </row>
    <row r="106" s="2" customFormat="1" ht="16.5" customHeight="1">
      <c r="A106" s="39"/>
      <c r="B106" s="40"/>
      <c r="C106" s="238" t="s">
        <v>256</v>
      </c>
      <c r="D106" s="238" t="s">
        <v>160</v>
      </c>
      <c r="E106" s="239" t="s">
        <v>1445</v>
      </c>
      <c r="F106" s="240" t="s">
        <v>1452</v>
      </c>
      <c r="G106" s="241" t="s">
        <v>1406</v>
      </c>
      <c r="H106" s="242">
        <v>1</v>
      </c>
      <c r="I106" s="243"/>
      <c r="J106" s="244">
        <f>ROUND(I106*H106,2)</f>
        <v>0</v>
      </c>
      <c r="K106" s="240" t="s">
        <v>21</v>
      </c>
      <c r="L106" s="45"/>
      <c r="M106" s="245" t="s">
        <v>21</v>
      </c>
      <c r="N106" s="246" t="s">
        <v>48</v>
      </c>
      <c r="O106" s="85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17" t="s">
        <v>1449</v>
      </c>
      <c r="AT106" s="217" t="s">
        <v>160</v>
      </c>
      <c r="AU106" s="217" t="s">
        <v>87</v>
      </c>
      <c r="AY106" s="18" t="s">
        <v>125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8" t="s">
        <v>85</v>
      </c>
      <c r="BK106" s="218">
        <f>ROUND(I106*H106,2)</f>
        <v>0</v>
      </c>
      <c r="BL106" s="18" t="s">
        <v>1449</v>
      </c>
      <c r="BM106" s="217" t="s">
        <v>1453</v>
      </c>
    </row>
    <row r="107" s="2" customFormat="1">
      <c r="A107" s="39"/>
      <c r="B107" s="40"/>
      <c r="C107" s="41"/>
      <c r="D107" s="219" t="s">
        <v>133</v>
      </c>
      <c r="E107" s="41"/>
      <c r="F107" s="220" t="s">
        <v>1454</v>
      </c>
      <c r="G107" s="41"/>
      <c r="H107" s="41"/>
      <c r="I107" s="221"/>
      <c r="J107" s="41"/>
      <c r="K107" s="41"/>
      <c r="L107" s="45"/>
      <c r="M107" s="222"/>
      <c r="N107" s="223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133</v>
      </c>
      <c r="AU107" s="18" t="s">
        <v>87</v>
      </c>
    </row>
    <row r="108" s="12" customFormat="1" ht="22.8" customHeight="1">
      <c r="A108" s="12"/>
      <c r="B108" s="189"/>
      <c r="C108" s="190"/>
      <c r="D108" s="191" t="s">
        <v>76</v>
      </c>
      <c r="E108" s="203" t="s">
        <v>1455</v>
      </c>
      <c r="F108" s="203" t="s">
        <v>1456</v>
      </c>
      <c r="G108" s="190"/>
      <c r="H108" s="190"/>
      <c r="I108" s="193"/>
      <c r="J108" s="204">
        <f>BK108</f>
        <v>0</v>
      </c>
      <c r="K108" s="190"/>
      <c r="L108" s="195"/>
      <c r="M108" s="196"/>
      <c r="N108" s="197"/>
      <c r="O108" s="197"/>
      <c r="P108" s="198">
        <f>SUM(P109:P117)</f>
        <v>0</v>
      </c>
      <c r="Q108" s="197"/>
      <c r="R108" s="198">
        <f>SUM(R109:R117)</f>
        <v>0</v>
      </c>
      <c r="S108" s="197"/>
      <c r="T108" s="199">
        <f>SUM(T109:T117)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00" t="s">
        <v>184</v>
      </c>
      <c r="AT108" s="201" t="s">
        <v>76</v>
      </c>
      <c r="AU108" s="201" t="s">
        <v>85</v>
      </c>
      <c r="AY108" s="200" t="s">
        <v>125</v>
      </c>
      <c r="BK108" s="202">
        <f>SUM(BK109:BK117)</f>
        <v>0</v>
      </c>
    </row>
    <row r="109" s="2" customFormat="1" ht="146.25" customHeight="1">
      <c r="A109" s="39"/>
      <c r="B109" s="40"/>
      <c r="C109" s="238" t="s">
        <v>8</v>
      </c>
      <c r="D109" s="238" t="s">
        <v>160</v>
      </c>
      <c r="E109" s="239" t="s">
        <v>1457</v>
      </c>
      <c r="F109" s="240" t="s">
        <v>1458</v>
      </c>
      <c r="G109" s="241" t="s">
        <v>1406</v>
      </c>
      <c r="H109" s="242">
        <v>1</v>
      </c>
      <c r="I109" s="243"/>
      <c r="J109" s="244">
        <f>ROUND(I109*H109,2)</f>
        <v>0</v>
      </c>
      <c r="K109" s="240" t="s">
        <v>21</v>
      </c>
      <c r="L109" s="45"/>
      <c r="M109" s="245" t="s">
        <v>21</v>
      </c>
      <c r="N109" s="246" t="s">
        <v>48</v>
      </c>
      <c r="O109" s="85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17" t="s">
        <v>1449</v>
      </c>
      <c r="AT109" s="217" t="s">
        <v>160</v>
      </c>
      <c r="AU109" s="217" t="s">
        <v>87</v>
      </c>
      <c r="AY109" s="18" t="s">
        <v>125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8" t="s">
        <v>85</v>
      </c>
      <c r="BK109" s="218">
        <f>ROUND(I109*H109,2)</f>
        <v>0</v>
      </c>
      <c r="BL109" s="18" t="s">
        <v>1449</v>
      </c>
      <c r="BM109" s="217" t="s">
        <v>1459</v>
      </c>
    </row>
    <row r="110" s="2" customFormat="1" ht="16.5" customHeight="1">
      <c r="A110" s="39"/>
      <c r="B110" s="40"/>
      <c r="C110" s="238" t="s">
        <v>276</v>
      </c>
      <c r="D110" s="238" t="s">
        <v>160</v>
      </c>
      <c r="E110" s="239" t="s">
        <v>1460</v>
      </c>
      <c r="F110" s="240" t="s">
        <v>1461</v>
      </c>
      <c r="G110" s="241" t="s">
        <v>1406</v>
      </c>
      <c r="H110" s="242">
        <v>1</v>
      </c>
      <c r="I110" s="243"/>
      <c r="J110" s="244">
        <f>ROUND(I110*H110,2)</f>
        <v>0</v>
      </c>
      <c r="K110" s="240" t="s">
        <v>21</v>
      </c>
      <c r="L110" s="45"/>
      <c r="M110" s="245" t="s">
        <v>21</v>
      </c>
      <c r="N110" s="246" t="s">
        <v>48</v>
      </c>
      <c r="O110" s="85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17" t="s">
        <v>1449</v>
      </c>
      <c r="AT110" s="217" t="s">
        <v>160</v>
      </c>
      <c r="AU110" s="217" t="s">
        <v>87</v>
      </c>
      <c r="AY110" s="18" t="s">
        <v>125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8" t="s">
        <v>85</v>
      </c>
      <c r="BK110" s="218">
        <f>ROUND(I110*H110,2)</f>
        <v>0</v>
      </c>
      <c r="BL110" s="18" t="s">
        <v>1449</v>
      </c>
      <c r="BM110" s="217" t="s">
        <v>1462</v>
      </c>
    </row>
    <row r="111" s="2" customFormat="1">
      <c r="A111" s="39"/>
      <c r="B111" s="40"/>
      <c r="C111" s="41"/>
      <c r="D111" s="219" t="s">
        <v>133</v>
      </c>
      <c r="E111" s="41"/>
      <c r="F111" s="220" t="s">
        <v>1463</v>
      </c>
      <c r="G111" s="41"/>
      <c r="H111" s="41"/>
      <c r="I111" s="221"/>
      <c r="J111" s="41"/>
      <c r="K111" s="41"/>
      <c r="L111" s="45"/>
      <c r="M111" s="222"/>
      <c r="N111" s="223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133</v>
      </c>
      <c r="AU111" s="18" t="s">
        <v>87</v>
      </c>
    </row>
    <row r="112" s="2" customFormat="1" ht="16.5" customHeight="1">
      <c r="A112" s="39"/>
      <c r="B112" s="40"/>
      <c r="C112" s="238" t="s">
        <v>282</v>
      </c>
      <c r="D112" s="238" t="s">
        <v>160</v>
      </c>
      <c r="E112" s="239" t="s">
        <v>1464</v>
      </c>
      <c r="F112" s="240" t="s">
        <v>1465</v>
      </c>
      <c r="G112" s="241" t="s">
        <v>1406</v>
      </c>
      <c r="H112" s="242">
        <v>1</v>
      </c>
      <c r="I112" s="243"/>
      <c r="J112" s="244">
        <f>ROUND(I112*H112,2)</f>
        <v>0</v>
      </c>
      <c r="K112" s="240" t="s">
        <v>21</v>
      </c>
      <c r="L112" s="45"/>
      <c r="M112" s="245" t="s">
        <v>21</v>
      </c>
      <c r="N112" s="246" t="s">
        <v>48</v>
      </c>
      <c r="O112" s="85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17" t="s">
        <v>1449</v>
      </c>
      <c r="AT112" s="217" t="s">
        <v>160</v>
      </c>
      <c r="AU112" s="217" t="s">
        <v>87</v>
      </c>
      <c r="AY112" s="18" t="s">
        <v>125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8" t="s">
        <v>85</v>
      </c>
      <c r="BK112" s="218">
        <f>ROUND(I112*H112,2)</f>
        <v>0</v>
      </c>
      <c r="BL112" s="18" t="s">
        <v>1449</v>
      </c>
      <c r="BM112" s="217" t="s">
        <v>1466</v>
      </c>
    </row>
    <row r="113" s="2" customFormat="1" ht="16.5" customHeight="1">
      <c r="A113" s="39"/>
      <c r="B113" s="40"/>
      <c r="C113" s="238" t="s">
        <v>287</v>
      </c>
      <c r="D113" s="238" t="s">
        <v>160</v>
      </c>
      <c r="E113" s="239" t="s">
        <v>1467</v>
      </c>
      <c r="F113" s="240" t="s">
        <v>1468</v>
      </c>
      <c r="G113" s="241" t="s">
        <v>1406</v>
      </c>
      <c r="H113" s="242">
        <v>1</v>
      </c>
      <c r="I113" s="243"/>
      <c r="J113" s="244">
        <f>ROUND(I113*H113,2)</f>
        <v>0</v>
      </c>
      <c r="K113" s="240" t="s">
        <v>21</v>
      </c>
      <c r="L113" s="45"/>
      <c r="M113" s="245" t="s">
        <v>21</v>
      </c>
      <c r="N113" s="246" t="s">
        <v>48</v>
      </c>
      <c r="O113" s="85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17" t="s">
        <v>1449</v>
      </c>
      <c r="AT113" s="217" t="s">
        <v>160</v>
      </c>
      <c r="AU113" s="217" t="s">
        <v>87</v>
      </c>
      <c r="AY113" s="18" t="s">
        <v>125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8" t="s">
        <v>85</v>
      </c>
      <c r="BK113" s="218">
        <f>ROUND(I113*H113,2)</f>
        <v>0</v>
      </c>
      <c r="BL113" s="18" t="s">
        <v>1449</v>
      </c>
      <c r="BM113" s="217" t="s">
        <v>1469</v>
      </c>
    </row>
    <row r="114" s="2" customFormat="1">
      <c r="A114" s="39"/>
      <c r="B114" s="40"/>
      <c r="C114" s="41"/>
      <c r="D114" s="219" t="s">
        <v>133</v>
      </c>
      <c r="E114" s="41"/>
      <c r="F114" s="220" t="s">
        <v>1470</v>
      </c>
      <c r="G114" s="41"/>
      <c r="H114" s="41"/>
      <c r="I114" s="221"/>
      <c r="J114" s="41"/>
      <c r="K114" s="41"/>
      <c r="L114" s="45"/>
      <c r="M114" s="222"/>
      <c r="N114" s="223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133</v>
      </c>
      <c r="AU114" s="18" t="s">
        <v>87</v>
      </c>
    </row>
    <row r="115" s="2" customFormat="1" ht="16.5" customHeight="1">
      <c r="A115" s="39"/>
      <c r="B115" s="40"/>
      <c r="C115" s="238" t="s">
        <v>293</v>
      </c>
      <c r="D115" s="238" t="s">
        <v>160</v>
      </c>
      <c r="E115" s="239" t="s">
        <v>1471</v>
      </c>
      <c r="F115" s="240" t="s">
        <v>1472</v>
      </c>
      <c r="G115" s="241" t="s">
        <v>1406</v>
      </c>
      <c r="H115" s="242">
        <v>1</v>
      </c>
      <c r="I115" s="243"/>
      <c r="J115" s="244">
        <f>ROUND(I115*H115,2)</f>
        <v>0</v>
      </c>
      <c r="K115" s="240" t="s">
        <v>21</v>
      </c>
      <c r="L115" s="45"/>
      <c r="M115" s="245" t="s">
        <v>21</v>
      </c>
      <c r="N115" s="246" t="s">
        <v>48</v>
      </c>
      <c r="O115" s="85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17" t="s">
        <v>1449</v>
      </c>
      <c r="AT115" s="217" t="s">
        <v>160</v>
      </c>
      <c r="AU115" s="217" t="s">
        <v>87</v>
      </c>
      <c r="AY115" s="18" t="s">
        <v>125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8" t="s">
        <v>85</v>
      </c>
      <c r="BK115" s="218">
        <f>ROUND(I115*H115,2)</f>
        <v>0</v>
      </c>
      <c r="BL115" s="18" t="s">
        <v>1449</v>
      </c>
      <c r="BM115" s="217" t="s">
        <v>1473</v>
      </c>
    </row>
    <row r="116" s="2" customFormat="1" ht="16.5" customHeight="1">
      <c r="A116" s="39"/>
      <c r="B116" s="40"/>
      <c r="C116" s="238" t="s">
        <v>301</v>
      </c>
      <c r="D116" s="238" t="s">
        <v>160</v>
      </c>
      <c r="E116" s="239" t="s">
        <v>1474</v>
      </c>
      <c r="F116" s="240" t="s">
        <v>1475</v>
      </c>
      <c r="G116" s="241" t="s">
        <v>1406</v>
      </c>
      <c r="H116" s="242">
        <v>1</v>
      </c>
      <c r="I116" s="243"/>
      <c r="J116" s="244">
        <f>ROUND(I116*H116,2)</f>
        <v>0</v>
      </c>
      <c r="K116" s="240" t="s">
        <v>21</v>
      </c>
      <c r="L116" s="45"/>
      <c r="M116" s="245" t="s">
        <v>21</v>
      </c>
      <c r="N116" s="246" t="s">
        <v>48</v>
      </c>
      <c r="O116" s="85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17" t="s">
        <v>1449</v>
      </c>
      <c r="AT116" s="217" t="s">
        <v>160</v>
      </c>
      <c r="AU116" s="217" t="s">
        <v>87</v>
      </c>
      <c r="AY116" s="18" t="s">
        <v>125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8" t="s">
        <v>85</v>
      </c>
      <c r="BK116" s="218">
        <f>ROUND(I116*H116,2)</f>
        <v>0</v>
      </c>
      <c r="BL116" s="18" t="s">
        <v>1449</v>
      </c>
      <c r="BM116" s="217" t="s">
        <v>1476</v>
      </c>
    </row>
    <row r="117" s="2" customFormat="1">
      <c r="A117" s="39"/>
      <c r="B117" s="40"/>
      <c r="C117" s="41"/>
      <c r="D117" s="219" t="s">
        <v>133</v>
      </c>
      <c r="E117" s="41"/>
      <c r="F117" s="220" t="s">
        <v>1477</v>
      </c>
      <c r="G117" s="41"/>
      <c r="H117" s="41"/>
      <c r="I117" s="221"/>
      <c r="J117" s="41"/>
      <c r="K117" s="41"/>
      <c r="L117" s="45"/>
      <c r="M117" s="222"/>
      <c r="N117" s="223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133</v>
      </c>
      <c r="AU117" s="18" t="s">
        <v>87</v>
      </c>
    </row>
    <row r="118" s="12" customFormat="1" ht="22.8" customHeight="1">
      <c r="A118" s="12"/>
      <c r="B118" s="189"/>
      <c r="C118" s="190"/>
      <c r="D118" s="191" t="s">
        <v>76</v>
      </c>
      <c r="E118" s="203" t="s">
        <v>1478</v>
      </c>
      <c r="F118" s="203" t="s">
        <v>1479</v>
      </c>
      <c r="G118" s="190"/>
      <c r="H118" s="190"/>
      <c r="I118" s="193"/>
      <c r="J118" s="204">
        <f>BK118</f>
        <v>0</v>
      </c>
      <c r="K118" s="190"/>
      <c r="L118" s="195"/>
      <c r="M118" s="196"/>
      <c r="N118" s="197"/>
      <c r="O118" s="197"/>
      <c r="P118" s="198">
        <f>SUM(P119:P123)</f>
        <v>0</v>
      </c>
      <c r="Q118" s="197"/>
      <c r="R118" s="198">
        <f>SUM(R119:R123)</f>
        <v>0</v>
      </c>
      <c r="S118" s="197"/>
      <c r="T118" s="199">
        <f>SUM(T119:T123)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00" t="s">
        <v>184</v>
      </c>
      <c r="AT118" s="201" t="s">
        <v>76</v>
      </c>
      <c r="AU118" s="201" t="s">
        <v>85</v>
      </c>
      <c r="AY118" s="200" t="s">
        <v>125</v>
      </c>
      <c r="BK118" s="202">
        <f>SUM(BK119:BK123)</f>
        <v>0</v>
      </c>
    </row>
    <row r="119" s="2" customFormat="1" ht="16.5" customHeight="1">
      <c r="A119" s="39"/>
      <c r="B119" s="40"/>
      <c r="C119" s="238" t="s">
        <v>7</v>
      </c>
      <c r="D119" s="238" t="s">
        <v>160</v>
      </c>
      <c r="E119" s="239" t="s">
        <v>1480</v>
      </c>
      <c r="F119" s="240" t="s">
        <v>1481</v>
      </c>
      <c r="G119" s="241" t="s">
        <v>1406</v>
      </c>
      <c r="H119" s="242">
        <v>1</v>
      </c>
      <c r="I119" s="243"/>
      <c r="J119" s="244">
        <f>ROUND(I119*H119,2)</f>
        <v>0</v>
      </c>
      <c r="K119" s="240" t="s">
        <v>21</v>
      </c>
      <c r="L119" s="45"/>
      <c r="M119" s="245" t="s">
        <v>21</v>
      </c>
      <c r="N119" s="246" t="s">
        <v>48</v>
      </c>
      <c r="O119" s="85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17" t="s">
        <v>1449</v>
      </c>
      <c r="AT119" s="217" t="s">
        <v>160</v>
      </c>
      <c r="AU119" s="217" t="s">
        <v>87</v>
      </c>
      <c r="AY119" s="18" t="s">
        <v>125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8" t="s">
        <v>85</v>
      </c>
      <c r="BK119" s="218">
        <f>ROUND(I119*H119,2)</f>
        <v>0</v>
      </c>
      <c r="BL119" s="18" t="s">
        <v>1449</v>
      </c>
      <c r="BM119" s="217" t="s">
        <v>1482</v>
      </c>
    </row>
    <row r="120" s="2" customFormat="1" ht="16.5" customHeight="1">
      <c r="A120" s="39"/>
      <c r="B120" s="40"/>
      <c r="C120" s="238" t="s">
        <v>313</v>
      </c>
      <c r="D120" s="238" t="s">
        <v>160</v>
      </c>
      <c r="E120" s="239" t="s">
        <v>1483</v>
      </c>
      <c r="F120" s="240" t="s">
        <v>1484</v>
      </c>
      <c r="G120" s="241" t="s">
        <v>1406</v>
      </c>
      <c r="H120" s="242">
        <v>1</v>
      </c>
      <c r="I120" s="243"/>
      <c r="J120" s="244">
        <f>ROUND(I120*H120,2)</f>
        <v>0</v>
      </c>
      <c r="K120" s="240" t="s">
        <v>21</v>
      </c>
      <c r="L120" s="45"/>
      <c r="M120" s="245" t="s">
        <v>21</v>
      </c>
      <c r="N120" s="246" t="s">
        <v>48</v>
      </c>
      <c r="O120" s="85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17" t="s">
        <v>1449</v>
      </c>
      <c r="AT120" s="217" t="s">
        <v>160</v>
      </c>
      <c r="AU120" s="217" t="s">
        <v>87</v>
      </c>
      <c r="AY120" s="18" t="s">
        <v>125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8" t="s">
        <v>85</v>
      </c>
      <c r="BK120" s="218">
        <f>ROUND(I120*H120,2)</f>
        <v>0</v>
      </c>
      <c r="BL120" s="18" t="s">
        <v>1449</v>
      </c>
      <c r="BM120" s="217" t="s">
        <v>1485</v>
      </c>
    </row>
    <row r="121" s="2" customFormat="1">
      <c r="A121" s="39"/>
      <c r="B121" s="40"/>
      <c r="C121" s="41"/>
      <c r="D121" s="219" t="s">
        <v>133</v>
      </c>
      <c r="E121" s="41"/>
      <c r="F121" s="220" t="s">
        <v>1486</v>
      </c>
      <c r="G121" s="41"/>
      <c r="H121" s="41"/>
      <c r="I121" s="221"/>
      <c r="J121" s="41"/>
      <c r="K121" s="41"/>
      <c r="L121" s="45"/>
      <c r="M121" s="222"/>
      <c r="N121" s="223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133</v>
      </c>
      <c r="AU121" s="18" t="s">
        <v>87</v>
      </c>
    </row>
    <row r="122" s="2" customFormat="1" ht="16.5" customHeight="1">
      <c r="A122" s="39"/>
      <c r="B122" s="40"/>
      <c r="C122" s="238" t="s">
        <v>319</v>
      </c>
      <c r="D122" s="238" t="s">
        <v>160</v>
      </c>
      <c r="E122" s="239" t="s">
        <v>1487</v>
      </c>
      <c r="F122" s="240" t="s">
        <v>1488</v>
      </c>
      <c r="G122" s="241" t="s">
        <v>1406</v>
      </c>
      <c r="H122" s="242">
        <v>1</v>
      </c>
      <c r="I122" s="243"/>
      <c r="J122" s="244">
        <f>ROUND(I122*H122,2)</f>
        <v>0</v>
      </c>
      <c r="K122" s="240" t="s">
        <v>21</v>
      </c>
      <c r="L122" s="45"/>
      <c r="M122" s="245" t="s">
        <v>21</v>
      </c>
      <c r="N122" s="246" t="s">
        <v>48</v>
      </c>
      <c r="O122" s="85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17" t="s">
        <v>1449</v>
      </c>
      <c r="AT122" s="217" t="s">
        <v>160</v>
      </c>
      <c r="AU122" s="217" t="s">
        <v>87</v>
      </c>
      <c r="AY122" s="18" t="s">
        <v>125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8" t="s">
        <v>85</v>
      </c>
      <c r="BK122" s="218">
        <f>ROUND(I122*H122,2)</f>
        <v>0</v>
      </c>
      <c r="BL122" s="18" t="s">
        <v>1449</v>
      </c>
      <c r="BM122" s="217" t="s">
        <v>1489</v>
      </c>
    </row>
    <row r="123" s="2" customFormat="1" ht="16.5" customHeight="1">
      <c r="A123" s="39"/>
      <c r="B123" s="40"/>
      <c r="C123" s="238" t="s">
        <v>326</v>
      </c>
      <c r="D123" s="238" t="s">
        <v>160</v>
      </c>
      <c r="E123" s="239" t="s">
        <v>1490</v>
      </c>
      <c r="F123" s="240" t="s">
        <v>1491</v>
      </c>
      <c r="G123" s="241" t="s">
        <v>1406</v>
      </c>
      <c r="H123" s="242">
        <v>1</v>
      </c>
      <c r="I123" s="243"/>
      <c r="J123" s="244">
        <f>ROUND(I123*H123,2)</f>
        <v>0</v>
      </c>
      <c r="K123" s="240" t="s">
        <v>21</v>
      </c>
      <c r="L123" s="45"/>
      <c r="M123" s="275" t="s">
        <v>21</v>
      </c>
      <c r="N123" s="276" t="s">
        <v>48</v>
      </c>
      <c r="O123" s="273"/>
      <c r="P123" s="277">
        <f>O123*H123</f>
        <v>0</v>
      </c>
      <c r="Q123" s="277">
        <v>0</v>
      </c>
      <c r="R123" s="277">
        <f>Q123*H123</f>
        <v>0</v>
      </c>
      <c r="S123" s="277">
        <v>0</v>
      </c>
      <c r="T123" s="278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17" t="s">
        <v>1449</v>
      </c>
      <c r="AT123" s="217" t="s">
        <v>160</v>
      </c>
      <c r="AU123" s="217" t="s">
        <v>87</v>
      </c>
      <c r="AY123" s="18" t="s">
        <v>125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8" t="s">
        <v>85</v>
      </c>
      <c r="BK123" s="218">
        <f>ROUND(I123*H123,2)</f>
        <v>0</v>
      </c>
      <c r="BL123" s="18" t="s">
        <v>1449</v>
      </c>
      <c r="BM123" s="217" t="s">
        <v>1492</v>
      </c>
    </row>
    <row r="124" s="2" customFormat="1" ht="6.96" customHeight="1">
      <c r="A124" s="39"/>
      <c r="B124" s="60"/>
      <c r="C124" s="61"/>
      <c r="D124" s="61"/>
      <c r="E124" s="61"/>
      <c r="F124" s="61"/>
      <c r="G124" s="61"/>
      <c r="H124" s="61"/>
      <c r="I124" s="61"/>
      <c r="J124" s="61"/>
      <c r="K124" s="61"/>
      <c r="L124" s="45"/>
      <c r="M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</sheetData>
  <sheetProtection sheet="1" autoFilter="0" formatColumns="0" formatRows="0" objects="1" scenarios="1" spinCount="100000" saltValue="4a/jMdhTPX5yuAG8QwkvPX79e2/BQsLhVpUJVFm2vdkWlv2YipL4jGkDJfiP2PpmFe1Ms1snhNh2tGTRrPPulQ==" hashValue="B1Z94lydIE8XuRXrVkDOhU/hDI/GnH350SsrUHubFiy8jkGgHpnZ+MTxorjaRnWrR+FU9qcwdjApmHAAFOgZPw==" algorithmName="SHA-512" password="CC35"/>
  <autoFilter ref="C83:K123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279" customWidth="1"/>
    <col min="2" max="2" width="1.667969" style="279" customWidth="1"/>
    <col min="3" max="4" width="5" style="279" customWidth="1"/>
    <col min="5" max="5" width="11.66016" style="279" customWidth="1"/>
    <col min="6" max="6" width="9.160156" style="279" customWidth="1"/>
    <col min="7" max="7" width="5" style="279" customWidth="1"/>
    <col min="8" max="8" width="77.83203" style="279" customWidth="1"/>
    <col min="9" max="10" width="20" style="279" customWidth="1"/>
    <col min="11" max="11" width="1.667969" style="279" customWidth="1"/>
  </cols>
  <sheetData>
    <row r="1" s="1" customFormat="1" ht="37.5" customHeight="1"/>
    <row r="2" s="1" customFormat="1" ht="7.5" customHeight="1">
      <c r="B2" s="280"/>
      <c r="C2" s="281"/>
      <c r="D2" s="281"/>
      <c r="E2" s="281"/>
      <c r="F2" s="281"/>
      <c r="G2" s="281"/>
      <c r="H2" s="281"/>
      <c r="I2" s="281"/>
      <c r="J2" s="281"/>
      <c r="K2" s="282"/>
    </row>
    <row r="3" s="16" customFormat="1" ht="45" customHeight="1">
      <c r="B3" s="283"/>
      <c r="C3" s="284" t="s">
        <v>1493</v>
      </c>
      <c r="D3" s="284"/>
      <c r="E3" s="284"/>
      <c r="F3" s="284"/>
      <c r="G3" s="284"/>
      <c r="H3" s="284"/>
      <c r="I3" s="284"/>
      <c r="J3" s="284"/>
      <c r="K3" s="285"/>
    </row>
    <row r="4" s="1" customFormat="1" ht="25.5" customHeight="1">
      <c r="B4" s="286"/>
      <c r="C4" s="287" t="s">
        <v>1494</v>
      </c>
      <c r="D4" s="287"/>
      <c r="E4" s="287"/>
      <c r="F4" s="287"/>
      <c r="G4" s="287"/>
      <c r="H4" s="287"/>
      <c r="I4" s="287"/>
      <c r="J4" s="287"/>
      <c r="K4" s="288"/>
    </row>
    <row r="5" s="1" customFormat="1" ht="5.25" customHeight="1">
      <c r="B5" s="286"/>
      <c r="C5" s="289"/>
      <c r="D5" s="289"/>
      <c r="E5" s="289"/>
      <c r="F5" s="289"/>
      <c r="G5" s="289"/>
      <c r="H5" s="289"/>
      <c r="I5" s="289"/>
      <c r="J5" s="289"/>
      <c r="K5" s="288"/>
    </row>
    <row r="6" s="1" customFormat="1" ht="15" customHeight="1">
      <c r="B6" s="286"/>
      <c r="C6" s="290" t="s">
        <v>1495</v>
      </c>
      <c r="D6" s="290"/>
      <c r="E6" s="290"/>
      <c r="F6" s="290"/>
      <c r="G6" s="290"/>
      <c r="H6" s="290"/>
      <c r="I6" s="290"/>
      <c r="J6" s="290"/>
      <c r="K6" s="288"/>
    </row>
    <row r="7" s="1" customFormat="1" ht="15" customHeight="1">
      <c r="B7" s="291"/>
      <c r="C7" s="290" t="s">
        <v>1496</v>
      </c>
      <c r="D7" s="290"/>
      <c r="E7" s="290"/>
      <c r="F7" s="290"/>
      <c r="G7" s="290"/>
      <c r="H7" s="290"/>
      <c r="I7" s="290"/>
      <c r="J7" s="290"/>
      <c r="K7" s="288"/>
    </row>
    <row r="8" s="1" customFormat="1" ht="12.75" customHeight="1">
      <c r="B8" s="291"/>
      <c r="C8" s="290"/>
      <c r="D8" s="290"/>
      <c r="E8" s="290"/>
      <c r="F8" s="290"/>
      <c r="G8" s="290"/>
      <c r="H8" s="290"/>
      <c r="I8" s="290"/>
      <c r="J8" s="290"/>
      <c r="K8" s="288"/>
    </row>
    <row r="9" s="1" customFormat="1" ht="15" customHeight="1">
      <c r="B9" s="291"/>
      <c r="C9" s="290" t="s">
        <v>1497</v>
      </c>
      <c r="D9" s="290"/>
      <c r="E9" s="290"/>
      <c r="F9" s="290"/>
      <c r="G9" s="290"/>
      <c r="H9" s="290"/>
      <c r="I9" s="290"/>
      <c r="J9" s="290"/>
      <c r="K9" s="288"/>
    </row>
    <row r="10" s="1" customFormat="1" ht="15" customHeight="1">
      <c r="B10" s="291"/>
      <c r="C10" s="290"/>
      <c r="D10" s="290" t="s">
        <v>1498</v>
      </c>
      <c r="E10" s="290"/>
      <c r="F10" s="290"/>
      <c r="G10" s="290"/>
      <c r="H10" s="290"/>
      <c r="I10" s="290"/>
      <c r="J10" s="290"/>
      <c r="K10" s="288"/>
    </row>
    <row r="11" s="1" customFormat="1" ht="15" customHeight="1">
      <c r="B11" s="291"/>
      <c r="C11" s="292"/>
      <c r="D11" s="290" t="s">
        <v>1499</v>
      </c>
      <c r="E11" s="290"/>
      <c r="F11" s="290"/>
      <c r="G11" s="290"/>
      <c r="H11" s="290"/>
      <c r="I11" s="290"/>
      <c r="J11" s="290"/>
      <c r="K11" s="288"/>
    </row>
    <row r="12" s="1" customFormat="1" ht="15" customHeight="1">
      <c r="B12" s="291"/>
      <c r="C12" s="292"/>
      <c r="D12" s="290"/>
      <c r="E12" s="290"/>
      <c r="F12" s="290"/>
      <c r="G12" s="290"/>
      <c r="H12" s="290"/>
      <c r="I12" s="290"/>
      <c r="J12" s="290"/>
      <c r="K12" s="288"/>
    </row>
    <row r="13" s="1" customFormat="1" ht="15" customHeight="1">
      <c r="B13" s="291"/>
      <c r="C13" s="292"/>
      <c r="D13" s="293" t="s">
        <v>1500</v>
      </c>
      <c r="E13" s="290"/>
      <c r="F13" s="290"/>
      <c r="G13" s="290"/>
      <c r="H13" s="290"/>
      <c r="I13" s="290"/>
      <c r="J13" s="290"/>
      <c r="K13" s="288"/>
    </row>
    <row r="14" s="1" customFormat="1" ht="12.75" customHeight="1">
      <c r="B14" s="291"/>
      <c r="C14" s="292"/>
      <c r="D14" s="292"/>
      <c r="E14" s="292"/>
      <c r="F14" s="292"/>
      <c r="G14" s="292"/>
      <c r="H14" s="292"/>
      <c r="I14" s="292"/>
      <c r="J14" s="292"/>
      <c r="K14" s="288"/>
    </row>
    <row r="15" s="1" customFormat="1" ht="15" customHeight="1">
      <c r="B15" s="291"/>
      <c r="C15" s="292"/>
      <c r="D15" s="290" t="s">
        <v>1501</v>
      </c>
      <c r="E15" s="290"/>
      <c r="F15" s="290"/>
      <c r="G15" s="290"/>
      <c r="H15" s="290"/>
      <c r="I15" s="290"/>
      <c r="J15" s="290"/>
      <c r="K15" s="288"/>
    </row>
    <row r="16" s="1" customFormat="1" ht="15" customHeight="1">
      <c r="B16" s="291"/>
      <c r="C16" s="292"/>
      <c r="D16" s="290" t="s">
        <v>1502</v>
      </c>
      <c r="E16" s="290"/>
      <c r="F16" s="290"/>
      <c r="G16" s="290"/>
      <c r="H16" s="290"/>
      <c r="I16" s="290"/>
      <c r="J16" s="290"/>
      <c r="K16" s="288"/>
    </row>
    <row r="17" s="1" customFormat="1" ht="15" customHeight="1">
      <c r="B17" s="291"/>
      <c r="C17" s="292"/>
      <c r="D17" s="290" t="s">
        <v>1503</v>
      </c>
      <c r="E17" s="290"/>
      <c r="F17" s="290"/>
      <c r="G17" s="290"/>
      <c r="H17" s="290"/>
      <c r="I17" s="290"/>
      <c r="J17" s="290"/>
      <c r="K17" s="288"/>
    </row>
    <row r="18" s="1" customFormat="1" ht="15" customHeight="1">
      <c r="B18" s="291"/>
      <c r="C18" s="292"/>
      <c r="D18" s="292"/>
      <c r="E18" s="294" t="s">
        <v>84</v>
      </c>
      <c r="F18" s="290" t="s">
        <v>1504</v>
      </c>
      <c r="G18" s="290"/>
      <c r="H18" s="290"/>
      <c r="I18" s="290"/>
      <c r="J18" s="290"/>
      <c r="K18" s="288"/>
    </row>
    <row r="19" s="1" customFormat="1" ht="15" customHeight="1">
      <c r="B19" s="291"/>
      <c r="C19" s="292"/>
      <c r="D19" s="292"/>
      <c r="E19" s="294" t="s">
        <v>1505</v>
      </c>
      <c r="F19" s="290" t="s">
        <v>1506</v>
      </c>
      <c r="G19" s="290"/>
      <c r="H19" s="290"/>
      <c r="I19" s="290"/>
      <c r="J19" s="290"/>
      <c r="K19" s="288"/>
    </row>
    <row r="20" s="1" customFormat="1" ht="15" customHeight="1">
      <c r="B20" s="291"/>
      <c r="C20" s="292"/>
      <c r="D20" s="292"/>
      <c r="E20" s="294" t="s">
        <v>1507</v>
      </c>
      <c r="F20" s="290" t="s">
        <v>1508</v>
      </c>
      <c r="G20" s="290"/>
      <c r="H20" s="290"/>
      <c r="I20" s="290"/>
      <c r="J20" s="290"/>
      <c r="K20" s="288"/>
    </row>
    <row r="21" s="1" customFormat="1" ht="15" customHeight="1">
      <c r="B21" s="291"/>
      <c r="C21" s="292"/>
      <c r="D21" s="292"/>
      <c r="E21" s="294" t="s">
        <v>1509</v>
      </c>
      <c r="F21" s="290" t="s">
        <v>1510</v>
      </c>
      <c r="G21" s="290"/>
      <c r="H21" s="290"/>
      <c r="I21" s="290"/>
      <c r="J21" s="290"/>
      <c r="K21" s="288"/>
    </row>
    <row r="22" s="1" customFormat="1" ht="15" customHeight="1">
      <c r="B22" s="291"/>
      <c r="C22" s="292"/>
      <c r="D22" s="292"/>
      <c r="E22" s="294" t="s">
        <v>1511</v>
      </c>
      <c r="F22" s="290" t="s">
        <v>1512</v>
      </c>
      <c r="G22" s="290"/>
      <c r="H22" s="290"/>
      <c r="I22" s="290"/>
      <c r="J22" s="290"/>
      <c r="K22" s="288"/>
    </row>
    <row r="23" s="1" customFormat="1" ht="15" customHeight="1">
      <c r="B23" s="291"/>
      <c r="C23" s="292"/>
      <c r="D23" s="292"/>
      <c r="E23" s="294" t="s">
        <v>1513</v>
      </c>
      <c r="F23" s="290" t="s">
        <v>1514</v>
      </c>
      <c r="G23" s="290"/>
      <c r="H23" s="290"/>
      <c r="I23" s="290"/>
      <c r="J23" s="290"/>
      <c r="K23" s="288"/>
    </row>
    <row r="24" s="1" customFormat="1" ht="12.75" customHeight="1">
      <c r="B24" s="291"/>
      <c r="C24" s="292"/>
      <c r="D24" s="292"/>
      <c r="E24" s="292"/>
      <c r="F24" s="292"/>
      <c r="G24" s="292"/>
      <c r="H24" s="292"/>
      <c r="I24" s="292"/>
      <c r="J24" s="292"/>
      <c r="K24" s="288"/>
    </row>
    <row r="25" s="1" customFormat="1" ht="15" customHeight="1">
      <c r="B25" s="291"/>
      <c r="C25" s="290" t="s">
        <v>1515</v>
      </c>
      <c r="D25" s="290"/>
      <c r="E25" s="290"/>
      <c r="F25" s="290"/>
      <c r="G25" s="290"/>
      <c r="H25" s="290"/>
      <c r="I25" s="290"/>
      <c r="J25" s="290"/>
      <c r="K25" s="288"/>
    </row>
    <row r="26" s="1" customFormat="1" ht="15" customHeight="1">
      <c r="B26" s="291"/>
      <c r="C26" s="290" t="s">
        <v>1516</v>
      </c>
      <c r="D26" s="290"/>
      <c r="E26" s="290"/>
      <c r="F26" s="290"/>
      <c r="G26" s="290"/>
      <c r="H26" s="290"/>
      <c r="I26" s="290"/>
      <c r="J26" s="290"/>
      <c r="K26" s="288"/>
    </row>
    <row r="27" s="1" customFormat="1" ht="15" customHeight="1">
      <c r="B27" s="291"/>
      <c r="C27" s="290"/>
      <c r="D27" s="290" t="s">
        <v>1517</v>
      </c>
      <c r="E27" s="290"/>
      <c r="F27" s="290"/>
      <c r="G27" s="290"/>
      <c r="H27" s="290"/>
      <c r="I27" s="290"/>
      <c r="J27" s="290"/>
      <c r="K27" s="288"/>
    </row>
    <row r="28" s="1" customFormat="1" ht="15" customHeight="1">
      <c r="B28" s="291"/>
      <c r="C28" s="292"/>
      <c r="D28" s="290" t="s">
        <v>1518</v>
      </c>
      <c r="E28" s="290"/>
      <c r="F28" s="290"/>
      <c r="G28" s="290"/>
      <c r="H28" s="290"/>
      <c r="I28" s="290"/>
      <c r="J28" s="290"/>
      <c r="K28" s="288"/>
    </row>
    <row r="29" s="1" customFormat="1" ht="12.75" customHeight="1">
      <c r="B29" s="291"/>
      <c r="C29" s="292"/>
      <c r="D29" s="292"/>
      <c r="E29" s="292"/>
      <c r="F29" s="292"/>
      <c r="G29" s="292"/>
      <c r="H29" s="292"/>
      <c r="I29" s="292"/>
      <c r="J29" s="292"/>
      <c r="K29" s="288"/>
    </row>
    <row r="30" s="1" customFormat="1" ht="15" customHeight="1">
      <c r="B30" s="291"/>
      <c r="C30" s="292"/>
      <c r="D30" s="290" t="s">
        <v>1519</v>
      </c>
      <c r="E30" s="290"/>
      <c r="F30" s="290"/>
      <c r="G30" s="290"/>
      <c r="H30" s="290"/>
      <c r="I30" s="290"/>
      <c r="J30" s="290"/>
      <c r="K30" s="288"/>
    </row>
    <row r="31" s="1" customFormat="1" ht="15" customHeight="1">
      <c r="B31" s="291"/>
      <c r="C31" s="292"/>
      <c r="D31" s="290" t="s">
        <v>1520</v>
      </c>
      <c r="E31" s="290"/>
      <c r="F31" s="290"/>
      <c r="G31" s="290"/>
      <c r="H31" s="290"/>
      <c r="I31" s="290"/>
      <c r="J31" s="290"/>
      <c r="K31" s="288"/>
    </row>
    <row r="32" s="1" customFormat="1" ht="12.75" customHeight="1">
      <c r="B32" s="291"/>
      <c r="C32" s="292"/>
      <c r="D32" s="292"/>
      <c r="E32" s="292"/>
      <c r="F32" s="292"/>
      <c r="G32" s="292"/>
      <c r="H32" s="292"/>
      <c r="I32" s="292"/>
      <c r="J32" s="292"/>
      <c r="K32" s="288"/>
    </row>
    <row r="33" s="1" customFormat="1" ht="15" customHeight="1">
      <c r="B33" s="291"/>
      <c r="C33" s="292"/>
      <c r="D33" s="290" t="s">
        <v>1521</v>
      </c>
      <c r="E33" s="290"/>
      <c r="F33" s="290"/>
      <c r="G33" s="290"/>
      <c r="H33" s="290"/>
      <c r="I33" s="290"/>
      <c r="J33" s="290"/>
      <c r="K33" s="288"/>
    </row>
    <row r="34" s="1" customFormat="1" ht="15" customHeight="1">
      <c r="B34" s="291"/>
      <c r="C34" s="292"/>
      <c r="D34" s="290" t="s">
        <v>1522</v>
      </c>
      <c r="E34" s="290"/>
      <c r="F34" s="290"/>
      <c r="G34" s="290"/>
      <c r="H34" s="290"/>
      <c r="I34" s="290"/>
      <c r="J34" s="290"/>
      <c r="K34" s="288"/>
    </row>
    <row r="35" s="1" customFormat="1" ht="15" customHeight="1">
      <c r="B35" s="291"/>
      <c r="C35" s="292"/>
      <c r="D35" s="290" t="s">
        <v>1523</v>
      </c>
      <c r="E35" s="290"/>
      <c r="F35" s="290"/>
      <c r="G35" s="290"/>
      <c r="H35" s="290"/>
      <c r="I35" s="290"/>
      <c r="J35" s="290"/>
      <c r="K35" s="288"/>
    </row>
    <row r="36" s="1" customFormat="1" ht="15" customHeight="1">
      <c r="B36" s="291"/>
      <c r="C36" s="292"/>
      <c r="D36" s="290"/>
      <c r="E36" s="293" t="s">
        <v>110</v>
      </c>
      <c r="F36" s="290"/>
      <c r="G36" s="290" t="s">
        <v>1524</v>
      </c>
      <c r="H36" s="290"/>
      <c r="I36" s="290"/>
      <c r="J36" s="290"/>
      <c r="K36" s="288"/>
    </row>
    <row r="37" s="1" customFormat="1" ht="30.75" customHeight="1">
      <c r="B37" s="291"/>
      <c r="C37" s="292"/>
      <c r="D37" s="290"/>
      <c r="E37" s="293" t="s">
        <v>1525</v>
      </c>
      <c r="F37" s="290"/>
      <c r="G37" s="290" t="s">
        <v>1526</v>
      </c>
      <c r="H37" s="290"/>
      <c r="I37" s="290"/>
      <c r="J37" s="290"/>
      <c r="K37" s="288"/>
    </row>
    <row r="38" s="1" customFormat="1" ht="15" customHeight="1">
      <c r="B38" s="291"/>
      <c r="C38" s="292"/>
      <c r="D38" s="290"/>
      <c r="E38" s="293" t="s">
        <v>58</v>
      </c>
      <c r="F38" s="290"/>
      <c r="G38" s="290" t="s">
        <v>1527</v>
      </c>
      <c r="H38" s="290"/>
      <c r="I38" s="290"/>
      <c r="J38" s="290"/>
      <c r="K38" s="288"/>
    </row>
    <row r="39" s="1" customFormat="1" ht="15" customHeight="1">
      <c r="B39" s="291"/>
      <c r="C39" s="292"/>
      <c r="D39" s="290"/>
      <c r="E39" s="293" t="s">
        <v>59</v>
      </c>
      <c r="F39" s="290"/>
      <c r="G39" s="290" t="s">
        <v>1528</v>
      </c>
      <c r="H39" s="290"/>
      <c r="I39" s="290"/>
      <c r="J39" s="290"/>
      <c r="K39" s="288"/>
    </row>
    <row r="40" s="1" customFormat="1" ht="15" customHeight="1">
      <c r="B40" s="291"/>
      <c r="C40" s="292"/>
      <c r="D40" s="290"/>
      <c r="E40" s="293" t="s">
        <v>111</v>
      </c>
      <c r="F40" s="290"/>
      <c r="G40" s="290" t="s">
        <v>1529</v>
      </c>
      <c r="H40" s="290"/>
      <c r="I40" s="290"/>
      <c r="J40" s="290"/>
      <c r="K40" s="288"/>
    </row>
    <row r="41" s="1" customFormat="1" ht="15" customHeight="1">
      <c r="B41" s="291"/>
      <c r="C41" s="292"/>
      <c r="D41" s="290"/>
      <c r="E41" s="293" t="s">
        <v>112</v>
      </c>
      <c r="F41" s="290"/>
      <c r="G41" s="290" t="s">
        <v>1530</v>
      </c>
      <c r="H41" s="290"/>
      <c r="I41" s="290"/>
      <c r="J41" s="290"/>
      <c r="K41" s="288"/>
    </row>
    <row r="42" s="1" customFormat="1" ht="15" customHeight="1">
      <c r="B42" s="291"/>
      <c r="C42" s="292"/>
      <c r="D42" s="290"/>
      <c r="E42" s="293" t="s">
        <v>1531</v>
      </c>
      <c r="F42" s="290"/>
      <c r="G42" s="290" t="s">
        <v>1532</v>
      </c>
      <c r="H42" s="290"/>
      <c r="I42" s="290"/>
      <c r="J42" s="290"/>
      <c r="K42" s="288"/>
    </row>
    <row r="43" s="1" customFormat="1" ht="15" customHeight="1">
      <c r="B43" s="291"/>
      <c r="C43" s="292"/>
      <c r="D43" s="290"/>
      <c r="E43" s="293"/>
      <c r="F43" s="290"/>
      <c r="G43" s="290" t="s">
        <v>1533</v>
      </c>
      <c r="H43" s="290"/>
      <c r="I43" s="290"/>
      <c r="J43" s="290"/>
      <c r="K43" s="288"/>
    </row>
    <row r="44" s="1" customFormat="1" ht="15" customHeight="1">
      <c r="B44" s="291"/>
      <c r="C44" s="292"/>
      <c r="D44" s="290"/>
      <c r="E44" s="293" t="s">
        <v>1534</v>
      </c>
      <c r="F44" s="290"/>
      <c r="G44" s="290" t="s">
        <v>1535</v>
      </c>
      <c r="H44" s="290"/>
      <c r="I44" s="290"/>
      <c r="J44" s="290"/>
      <c r="K44" s="288"/>
    </row>
    <row r="45" s="1" customFormat="1" ht="15" customHeight="1">
      <c r="B45" s="291"/>
      <c r="C45" s="292"/>
      <c r="D45" s="290"/>
      <c r="E45" s="293" t="s">
        <v>114</v>
      </c>
      <c r="F45" s="290"/>
      <c r="G45" s="290" t="s">
        <v>1536</v>
      </c>
      <c r="H45" s="290"/>
      <c r="I45" s="290"/>
      <c r="J45" s="290"/>
      <c r="K45" s="288"/>
    </row>
    <row r="46" s="1" customFormat="1" ht="12.75" customHeight="1">
      <c r="B46" s="291"/>
      <c r="C46" s="292"/>
      <c r="D46" s="290"/>
      <c r="E46" s="290"/>
      <c r="F46" s="290"/>
      <c r="G46" s="290"/>
      <c r="H46" s="290"/>
      <c r="I46" s="290"/>
      <c r="J46" s="290"/>
      <c r="K46" s="288"/>
    </row>
    <row r="47" s="1" customFormat="1" ht="15" customHeight="1">
      <c r="B47" s="291"/>
      <c r="C47" s="292"/>
      <c r="D47" s="290" t="s">
        <v>1537</v>
      </c>
      <c r="E47" s="290"/>
      <c r="F47" s="290"/>
      <c r="G47" s="290"/>
      <c r="H47" s="290"/>
      <c r="I47" s="290"/>
      <c r="J47" s="290"/>
      <c r="K47" s="288"/>
    </row>
    <row r="48" s="1" customFormat="1" ht="15" customHeight="1">
      <c r="B48" s="291"/>
      <c r="C48" s="292"/>
      <c r="D48" s="292"/>
      <c r="E48" s="290" t="s">
        <v>1538</v>
      </c>
      <c r="F48" s="290"/>
      <c r="G48" s="290"/>
      <c r="H48" s="290"/>
      <c r="I48" s="290"/>
      <c r="J48" s="290"/>
      <c r="K48" s="288"/>
    </row>
    <row r="49" s="1" customFormat="1" ht="15" customHeight="1">
      <c r="B49" s="291"/>
      <c r="C49" s="292"/>
      <c r="D49" s="292"/>
      <c r="E49" s="290" t="s">
        <v>1539</v>
      </c>
      <c r="F49" s="290"/>
      <c r="G49" s="290"/>
      <c r="H49" s="290"/>
      <c r="I49" s="290"/>
      <c r="J49" s="290"/>
      <c r="K49" s="288"/>
    </row>
    <row r="50" s="1" customFormat="1" ht="15" customHeight="1">
      <c r="B50" s="291"/>
      <c r="C50" s="292"/>
      <c r="D50" s="292"/>
      <c r="E50" s="290" t="s">
        <v>1540</v>
      </c>
      <c r="F50" s="290"/>
      <c r="G50" s="290"/>
      <c r="H50" s="290"/>
      <c r="I50" s="290"/>
      <c r="J50" s="290"/>
      <c r="K50" s="288"/>
    </row>
    <row r="51" s="1" customFormat="1" ht="15" customHeight="1">
      <c r="B51" s="291"/>
      <c r="C51" s="292"/>
      <c r="D51" s="290" t="s">
        <v>1541</v>
      </c>
      <c r="E51" s="290"/>
      <c r="F51" s="290"/>
      <c r="G51" s="290"/>
      <c r="H51" s="290"/>
      <c r="I51" s="290"/>
      <c r="J51" s="290"/>
      <c r="K51" s="288"/>
    </row>
    <row r="52" s="1" customFormat="1" ht="25.5" customHeight="1">
      <c r="B52" s="286"/>
      <c r="C52" s="287" t="s">
        <v>1542</v>
      </c>
      <c r="D52" s="287"/>
      <c r="E52" s="287"/>
      <c r="F52" s="287"/>
      <c r="G52" s="287"/>
      <c r="H52" s="287"/>
      <c r="I52" s="287"/>
      <c r="J52" s="287"/>
      <c r="K52" s="288"/>
    </row>
    <row r="53" s="1" customFormat="1" ht="5.25" customHeight="1">
      <c r="B53" s="286"/>
      <c r="C53" s="289"/>
      <c r="D53" s="289"/>
      <c r="E53" s="289"/>
      <c r="F53" s="289"/>
      <c r="G53" s="289"/>
      <c r="H53" s="289"/>
      <c r="I53" s="289"/>
      <c r="J53" s="289"/>
      <c r="K53" s="288"/>
    </row>
    <row r="54" s="1" customFormat="1" ht="15" customHeight="1">
      <c r="B54" s="286"/>
      <c r="C54" s="290" t="s">
        <v>1543</v>
      </c>
      <c r="D54" s="290"/>
      <c r="E54" s="290"/>
      <c r="F54" s="290"/>
      <c r="G54" s="290"/>
      <c r="H54" s="290"/>
      <c r="I54" s="290"/>
      <c r="J54" s="290"/>
      <c r="K54" s="288"/>
    </row>
    <row r="55" s="1" customFormat="1" ht="15" customHeight="1">
      <c r="B55" s="286"/>
      <c r="C55" s="290" t="s">
        <v>1544</v>
      </c>
      <c r="D55" s="290"/>
      <c r="E55" s="290"/>
      <c r="F55" s="290"/>
      <c r="G55" s="290"/>
      <c r="H55" s="290"/>
      <c r="I55" s="290"/>
      <c r="J55" s="290"/>
      <c r="K55" s="288"/>
    </row>
    <row r="56" s="1" customFormat="1" ht="12.75" customHeight="1">
      <c r="B56" s="286"/>
      <c r="C56" s="290"/>
      <c r="D56" s="290"/>
      <c r="E56" s="290"/>
      <c r="F56" s="290"/>
      <c r="G56" s="290"/>
      <c r="H56" s="290"/>
      <c r="I56" s="290"/>
      <c r="J56" s="290"/>
      <c r="K56" s="288"/>
    </row>
    <row r="57" s="1" customFormat="1" ht="15" customHeight="1">
      <c r="B57" s="286"/>
      <c r="C57" s="290" t="s">
        <v>1545</v>
      </c>
      <c r="D57" s="290"/>
      <c r="E57" s="290"/>
      <c r="F57" s="290"/>
      <c r="G57" s="290"/>
      <c r="H57" s="290"/>
      <c r="I57" s="290"/>
      <c r="J57" s="290"/>
      <c r="K57" s="288"/>
    </row>
    <row r="58" s="1" customFormat="1" ht="15" customHeight="1">
      <c r="B58" s="286"/>
      <c r="C58" s="292"/>
      <c r="D58" s="290" t="s">
        <v>1546</v>
      </c>
      <c r="E58" s="290"/>
      <c r="F58" s="290"/>
      <c r="G58" s="290"/>
      <c r="H58" s="290"/>
      <c r="I58" s="290"/>
      <c r="J58" s="290"/>
      <c r="K58" s="288"/>
    </row>
    <row r="59" s="1" customFormat="1" ht="15" customHeight="1">
      <c r="B59" s="286"/>
      <c r="C59" s="292"/>
      <c r="D59" s="290" t="s">
        <v>1547</v>
      </c>
      <c r="E59" s="290"/>
      <c r="F59" s="290"/>
      <c r="G59" s="290"/>
      <c r="H59" s="290"/>
      <c r="I59" s="290"/>
      <c r="J59" s="290"/>
      <c r="K59" s="288"/>
    </row>
    <row r="60" s="1" customFormat="1" ht="15" customHeight="1">
      <c r="B60" s="286"/>
      <c r="C60" s="292"/>
      <c r="D60" s="290" t="s">
        <v>1548</v>
      </c>
      <c r="E60" s="290"/>
      <c r="F60" s="290"/>
      <c r="G60" s="290"/>
      <c r="H60" s="290"/>
      <c r="I60" s="290"/>
      <c r="J60" s="290"/>
      <c r="K60" s="288"/>
    </row>
    <row r="61" s="1" customFormat="1" ht="15" customHeight="1">
      <c r="B61" s="286"/>
      <c r="C61" s="292"/>
      <c r="D61" s="290" t="s">
        <v>1549</v>
      </c>
      <c r="E61" s="290"/>
      <c r="F61" s="290"/>
      <c r="G61" s="290"/>
      <c r="H61" s="290"/>
      <c r="I61" s="290"/>
      <c r="J61" s="290"/>
      <c r="K61" s="288"/>
    </row>
    <row r="62" s="1" customFormat="1" ht="15" customHeight="1">
      <c r="B62" s="286"/>
      <c r="C62" s="292"/>
      <c r="D62" s="295" t="s">
        <v>1550</v>
      </c>
      <c r="E62" s="295"/>
      <c r="F62" s="295"/>
      <c r="G62" s="295"/>
      <c r="H62" s="295"/>
      <c r="I62" s="295"/>
      <c r="J62" s="295"/>
      <c r="K62" s="288"/>
    </row>
    <row r="63" s="1" customFormat="1" ht="15" customHeight="1">
      <c r="B63" s="286"/>
      <c r="C63" s="292"/>
      <c r="D63" s="290" t="s">
        <v>1551</v>
      </c>
      <c r="E63" s="290"/>
      <c r="F63" s="290"/>
      <c r="G63" s="290"/>
      <c r="H63" s="290"/>
      <c r="I63" s="290"/>
      <c r="J63" s="290"/>
      <c r="K63" s="288"/>
    </row>
    <row r="64" s="1" customFormat="1" ht="12.75" customHeight="1">
      <c r="B64" s="286"/>
      <c r="C64" s="292"/>
      <c r="D64" s="292"/>
      <c r="E64" s="296"/>
      <c r="F64" s="292"/>
      <c r="G64" s="292"/>
      <c r="H64" s="292"/>
      <c r="I64" s="292"/>
      <c r="J64" s="292"/>
      <c r="K64" s="288"/>
    </row>
    <row r="65" s="1" customFormat="1" ht="15" customHeight="1">
      <c r="B65" s="286"/>
      <c r="C65" s="292"/>
      <c r="D65" s="290" t="s">
        <v>1552</v>
      </c>
      <c r="E65" s="290"/>
      <c r="F65" s="290"/>
      <c r="G65" s="290"/>
      <c r="H65" s="290"/>
      <c r="I65" s="290"/>
      <c r="J65" s="290"/>
      <c r="K65" s="288"/>
    </row>
    <row r="66" s="1" customFormat="1" ht="15" customHeight="1">
      <c r="B66" s="286"/>
      <c r="C66" s="292"/>
      <c r="D66" s="295" t="s">
        <v>1553</v>
      </c>
      <c r="E66" s="295"/>
      <c r="F66" s="295"/>
      <c r="G66" s="295"/>
      <c r="H66" s="295"/>
      <c r="I66" s="295"/>
      <c r="J66" s="295"/>
      <c r="K66" s="288"/>
    </row>
    <row r="67" s="1" customFormat="1" ht="15" customHeight="1">
      <c r="B67" s="286"/>
      <c r="C67" s="292"/>
      <c r="D67" s="290" t="s">
        <v>1554</v>
      </c>
      <c r="E67" s="290"/>
      <c r="F67" s="290"/>
      <c r="G67" s="290"/>
      <c r="H67" s="290"/>
      <c r="I67" s="290"/>
      <c r="J67" s="290"/>
      <c r="K67" s="288"/>
    </row>
    <row r="68" s="1" customFormat="1" ht="15" customHeight="1">
      <c r="B68" s="286"/>
      <c r="C68" s="292"/>
      <c r="D68" s="290" t="s">
        <v>1555</v>
      </c>
      <c r="E68" s="290"/>
      <c r="F68" s="290"/>
      <c r="G68" s="290"/>
      <c r="H68" s="290"/>
      <c r="I68" s="290"/>
      <c r="J68" s="290"/>
      <c r="K68" s="288"/>
    </row>
    <row r="69" s="1" customFormat="1" ht="15" customHeight="1">
      <c r="B69" s="286"/>
      <c r="C69" s="292"/>
      <c r="D69" s="290" t="s">
        <v>1556</v>
      </c>
      <c r="E69" s="290"/>
      <c r="F69" s="290"/>
      <c r="G69" s="290"/>
      <c r="H69" s="290"/>
      <c r="I69" s="290"/>
      <c r="J69" s="290"/>
      <c r="K69" s="288"/>
    </row>
    <row r="70" s="1" customFormat="1" ht="15" customHeight="1">
      <c r="B70" s="286"/>
      <c r="C70" s="292"/>
      <c r="D70" s="290" t="s">
        <v>1557</v>
      </c>
      <c r="E70" s="290"/>
      <c r="F70" s="290"/>
      <c r="G70" s="290"/>
      <c r="H70" s="290"/>
      <c r="I70" s="290"/>
      <c r="J70" s="290"/>
      <c r="K70" s="288"/>
    </row>
    <row r="71" s="1" customFormat="1" ht="12.75" customHeight="1">
      <c r="B71" s="297"/>
      <c r="C71" s="298"/>
      <c r="D71" s="298"/>
      <c r="E71" s="298"/>
      <c r="F71" s="298"/>
      <c r="G71" s="298"/>
      <c r="H71" s="298"/>
      <c r="I71" s="298"/>
      <c r="J71" s="298"/>
      <c r="K71" s="299"/>
    </row>
    <row r="72" s="1" customFormat="1" ht="18.75" customHeight="1">
      <c r="B72" s="300"/>
      <c r="C72" s="300"/>
      <c r="D72" s="300"/>
      <c r="E72" s="300"/>
      <c r="F72" s="300"/>
      <c r="G72" s="300"/>
      <c r="H72" s="300"/>
      <c r="I72" s="300"/>
      <c r="J72" s="300"/>
      <c r="K72" s="301"/>
    </row>
    <row r="73" s="1" customFormat="1" ht="18.75" customHeight="1">
      <c r="B73" s="301"/>
      <c r="C73" s="301"/>
      <c r="D73" s="301"/>
      <c r="E73" s="301"/>
      <c r="F73" s="301"/>
      <c r="G73" s="301"/>
      <c r="H73" s="301"/>
      <c r="I73" s="301"/>
      <c r="J73" s="301"/>
      <c r="K73" s="301"/>
    </row>
    <row r="74" s="1" customFormat="1" ht="7.5" customHeight="1">
      <c r="B74" s="302"/>
      <c r="C74" s="303"/>
      <c r="D74" s="303"/>
      <c r="E74" s="303"/>
      <c r="F74" s="303"/>
      <c r="G74" s="303"/>
      <c r="H74" s="303"/>
      <c r="I74" s="303"/>
      <c r="J74" s="303"/>
      <c r="K74" s="304"/>
    </row>
    <row r="75" s="1" customFormat="1" ht="45" customHeight="1">
      <c r="B75" s="305"/>
      <c r="C75" s="306" t="s">
        <v>1558</v>
      </c>
      <c r="D75" s="306"/>
      <c r="E75" s="306"/>
      <c r="F75" s="306"/>
      <c r="G75" s="306"/>
      <c r="H75" s="306"/>
      <c r="I75" s="306"/>
      <c r="J75" s="306"/>
      <c r="K75" s="307"/>
    </row>
    <row r="76" s="1" customFormat="1" ht="17.25" customHeight="1">
      <c r="B76" s="305"/>
      <c r="C76" s="308" t="s">
        <v>1559</v>
      </c>
      <c r="D76" s="308"/>
      <c r="E76" s="308"/>
      <c r="F76" s="308" t="s">
        <v>1560</v>
      </c>
      <c r="G76" s="309"/>
      <c r="H76" s="308" t="s">
        <v>59</v>
      </c>
      <c r="I76" s="308" t="s">
        <v>62</v>
      </c>
      <c r="J76" s="308" t="s">
        <v>1561</v>
      </c>
      <c r="K76" s="307"/>
    </row>
    <row r="77" s="1" customFormat="1" ht="17.25" customHeight="1">
      <c r="B77" s="305"/>
      <c r="C77" s="310" t="s">
        <v>1562</v>
      </c>
      <c r="D77" s="310"/>
      <c r="E77" s="310"/>
      <c r="F77" s="311" t="s">
        <v>1563</v>
      </c>
      <c r="G77" s="312"/>
      <c r="H77" s="310"/>
      <c r="I77" s="310"/>
      <c r="J77" s="310" t="s">
        <v>1564</v>
      </c>
      <c r="K77" s="307"/>
    </row>
    <row r="78" s="1" customFormat="1" ht="5.25" customHeight="1">
      <c r="B78" s="305"/>
      <c r="C78" s="313"/>
      <c r="D78" s="313"/>
      <c r="E78" s="313"/>
      <c r="F78" s="313"/>
      <c r="G78" s="314"/>
      <c r="H78" s="313"/>
      <c r="I78" s="313"/>
      <c r="J78" s="313"/>
      <c r="K78" s="307"/>
    </row>
    <row r="79" s="1" customFormat="1" ht="15" customHeight="1">
      <c r="B79" s="305"/>
      <c r="C79" s="293" t="s">
        <v>58</v>
      </c>
      <c r="D79" s="315"/>
      <c r="E79" s="315"/>
      <c r="F79" s="316" t="s">
        <v>1565</v>
      </c>
      <c r="G79" s="317"/>
      <c r="H79" s="293" t="s">
        <v>1566</v>
      </c>
      <c r="I79" s="293" t="s">
        <v>1567</v>
      </c>
      <c r="J79" s="293">
        <v>20</v>
      </c>
      <c r="K79" s="307"/>
    </row>
    <row r="80" s="1" customFormat="1" ht="15" customHeight="1">
      <c r="B80" s="305"/>
      <c r="C80" s="293" t="s">
        <v>1568</v>
      </c>
      <c r="D80" s="293"/>
      <c r="E80" s="293"/>
      <c r="F80" s="316" t="s">
        <v>1565</v>
      </c>
      <c r="G80" s="317"/>
      <c r="H80" s="293" t="s">
        <v>1569</v>
      </c>
      <c r="I80" s="293" t="s">
        <v>1567</v>
      </c>
      <c r="J80" s="293">
        <v>120</v>
      </c>
      <c r="K80" s="307"/>
    </row>
    <row r="81" s="1" customFormat="1" ht="15" customHeight="1">
      <c r="B81" s="318"/>
      <c r="C81" s="293" t="s">
        <v>1570</v>
      </c>
      <c r="D81" s="293"/>
      <c r="E81" s="293"/>
      <c r="F81" s="316" t="s">
        <v>1571</v>
      </c>
      <c r="G81" s="317"/>
      <c r="H81" s="293" t="s">
        <v>1572</v>
      </c>
      <c r="I81" s="293" t="s">
        <v>1567</v>
      </c>
      <c r="J81" s="293">
        <v>50</v>
      </c>
      <c r="K81" s="307"/>
    </row>
    <row r="82" s="1" customFormat="1" ht="15" customHeight="1">
      <c r="B82" s="318"/>
      <c r="C82" s="293" t="s">
        <v>1573</v>
      </c>
      <c r="D82" s="293"/>
      <c r="E82" s="293"/>
      <c r="F82" s="316" t="s">
        <v>1565</v>
      </c>
      <c r="G82" s="317"/>
      <c r="H82" s="293" t="s">
        <v>1574</v>
      </c>
      <c r="I82" s="293" t="s">
        <v>1575</v>
      </c>
      <c r="J82" s="293"/>
      <c r="K82" s="307"/>
    </row>
    <row r="83" s="1" customFormat="1" ht="15" customHeight="1">
      <c r="B83" s="318"/>
      <c r="C83" s="319" t="s">
        <v>1576</v>
      </c>
      <c r="D83" s="319"/>
      <c r="E83" s="319"/>
      <c r="F83" s="320" t="s">
        <v>1571</v>
      </c>
      <c r="G83" s="319"/>
      <c r="H83" s="319" t="s">
        <v>1577</v>
      </c>
      <c r="I83" s="319" t="s">
        <v>1567</v>
      </c>
      <c r="J83" s="319">
        <v>15</v>
      </c>
      <c r="K83" s="307"/>
    </row>
    <row r="84" s="1" customFormat="1" ht="15" customHeight="1">
      <c r="B84" s="318"/>
      <c r="C84" s="319" t="s">
        <v>1578</v>
      </c>
      <c r="D84" s="319"/>
      <c r="E84" s="319"/>
      <c r="F84" s="320" t="s">
        <v>1571</v>
      </c>
      <c r="G84" s="319"/>
      <c r="H84" s="319" t="s">
        <v>1579</v>
      </c>
      <c r="I84" s="319" t="s">
        <v>1567</v>
      </c>
      <c r="J84" s="319">
        <v>15</v>
      </c>
      <c r="K84" s="307"/>
    </row>
    <row r="85" s="1" customFormat="1" ht="15" customHeight="1">
      <c r="B85" s="318"/>
      <c r="C85" s="319" t="s">
        <v>1580</v>
      </c>
      <c r="D85" s="319"/>
      <c r="E85" s="319"/>
      <c r="F85" s="320" t="s">
        <v>1571</v>
      </c>
      <c r="G85" s="319"/>
      <c r="H85" s="319" t="s">
        <v>1581</v>
      </c>
      <c r="I85" s="319" t="s">
        <v>1567</v>
      </c>
      <c r="J85" s="319">
        <v>20</v>
      </c>
      <c r="K85" s="307"/>
    </row>
    <row r="86" s="1" customFormat="1" ht="15" customHeight="1">
      <c r="B86" s="318"/>
      <c r="C86" s="319" t="s">
        <v>1582</v>
      </c>
      <c r="D86" s="319"/>
      <c r="E86" s="319"/>
      <c r="F86" s="320" t="s">
        <v>1571</v>
      </c>
      <c r="G86" s="319"/>
      <c r="H86" s="319" t="s">
        <v>1583</v>
      </c>
      <c r="I86" s="319" t="s">
        <v>1567</v>
      </c>
      <c r="J86" s="319">
        <v>20</v>
      </c>
      <c r="K86" s="307"/>
    </row>
    <row r="87" s="1" customFormat="1" ht="15" customHeight="1">
      <c r="B87" s="318"/>
      <c r="C87" s="293" t="s">
        <v>1584</v>
      </c>
      <c r="D87" s="293"/>
      <c r="E87" s="293"/>
      <c r="F87" s="316" t="s">
        <v>1571</v>
      </c>
      <c r="G87" s="317"/>
      <c r="H87" s="293" t="s">
        <v>1585</v>
      </c>
      <c r="I87" s="293" t="s">
        <v>1567</v>
      </c>
      <c r="J87" s="293">
        <v>50</v>
      </c>
      <c r="K87" s="307"/>
    </row>
    <row r="88" s="1" customFormat="1" ht="15" customHeight="1">
      <c r="B88" s="318"/>
      <c r="C88" s="293" t="s">
        <v>1586</v>
      </c>
      <c r="D88" s="293"/>
      <c r="E88" s="293"/>
      <c r="F88" s="316" t="s">
        <v>1571</v>
      </c>
      <c r="G88" s="317"/>
      <c r="H88" s="293" t="s">
        <v>1587</v>
      </c>
      <c r="I88" s="293" t="s">
        <v>1567</v>
      </c>
      <c r="J88" s="293">
        <v>20</v>
      </c>
      <c r="K88" s="307"/>
    </row>
    <row r="89" s="1" customFormat="1" ht="15" customHeight="1">
      <c r="B89" s="318"/>
      <c r="C89" s="293" t="s">
        <v>1588</v>
      </c>
      <c r="D89" s="293"/>
      <c r="E89" s="293"/>
      <c r="F89" s="316" t="s">
        <v>1571</v>
      </c>
      <c r="G89" s="317"/>
      <c r="H89" s="293" t="s">
        <v>1589</v>
      </c>
      <c r="I89" s="293" t="s">
        <v>1567</v>
      </c>
      <c r="J89" s="293">
        <v>20</v>
      </c>
      <c r="K89" s="307"/>
    </row>
    <row r="90" s="1" customFormat="1" ht="15" customHeight="1">
      <c r="B90" s="318"/>
      <c r="C90" s="293" t="s">
        <v>1590</v>
      </c>
      <c r="D90" s="293"/>
      <c r="E90" s="293"/>
      <c r="F90" s="316" t="s">
        <v>1571</v>
      </c>
      <c r="G90" s="317"/>
      <c r="H90" s="293" t="s">
        <v>1591</v>
      </c>
      <c r="I90" s="293" t="s">
        <v>1567</v>
      </c>
      <c r="J90" s="293">
        <v>50</v>
      </c>
      <c r="K90" s="307"/>
    </row>
    <row r="91" s="1" customFormat="1" ht="15" customHeight="1">
      <c r="B91" s="318"/>
      <c r="C91" s="293" t="s">
        <v>1592</v>
      </c>
      <c r="D91" s="293"/>
      <c r="E91" s="293"/>
      <c r="F91" s="316" t="s">
        <v>1571</v>
      </c>
      <c r="G91" s="317"/>
      <c r="H91" s="293" t="s">
        <v>1592</v>
      </c>
      <c r="I91" s="293" t="s">
        <v>1567</v>
      </c>
      <c r="J91" s="293">
        <v>50</v>
      </c>
      <c r="K91" s="307"/>
    </row>
    <row r="92" s="1" customFormat="1" ht="15" customHeight="1">
      <c r="B92" s="318"/>
      <c r="C92" s="293" t="s">
        <v>1593</v>
      </c>
      <c r="D92" s="293"/>
      <c r="E92" s="293"/>
      <c r="F92" s="316" t="s">
        <v>1571</v>
      </c>
      <c r="G92" s="317"/>
      <c r="H92" s="293" t="s">
        <v>1594</v>
      </c>
      <c r="I92" s="293" t="s">
        <v>1567</v>
      </c>
      <c r="J92" s="293">
        <v>255</v>
      </c>
      <c r="K92" s="307"/>
    </row>
    <row r="93" s="1" customFormat="1" ht="15" customHeight="1">
      <c r="B93" s="318"/>
      <c r="C93" s="293" t="s">
        <v>1595</v>
      </c>
      <c r="D93" s="293"/>
      <c r="E93" s="293"/>
      <c r="F93" s="316" t="s">
        <v>1565</v>
      </c>
      <c r="G93" s="317"/>
      <c r="H93" s="293" t="s">
        <v>1596</v>
      </c>
      <c r="I93" s="293" t="s">
        <v>1597</v>
      </c>
      <c r="J93" s="293"/>
      <c r="K93" s="307"/>
    </row>
    <row r="94" s="1" customFormat="1" ht="15" customHeight="1">
      <c r="B94" s="318"/>
      <c r="C94" s="293" t="s">
        <v>1598</v>
      </c>
      <c r="D94" s="293"/>
      <c r="E94" s="293"/>
      <c r="F94" s="316" t="s">
        <v>1565</v>
      </c>
      <c r="G94" s="317"/>
      <c r="H94" s="293" t="s">
        <v>1599</v>
      </c>
      <c r="I94" s="293" t="s">
        <v>1600</v>
      </c>
      <c r="J94" s="293"/>
      <c r="K94" s="307"/>
    </row>
    <row r="95" s="1" customFormat="1" ht="15" customHeight="1">
      <c r="B95" s="318"/>
      <c r="C95" s="293" t="s">
        <v>1601</v>
      </c>
      <c r="D95" s="293"/>
      <c r="E95" s="293"/>
      <c r="F95" s="316" t="s">
        <v>1565</v>
      </c>
      <c r="G95" s="317"/>
      <c r="H95" s="293" t="s">
        <v>1601</v>
      </c>
      <c r="I95" s="293" t="s">
        <v>1600</v>
      </c>
      <c r="J95" s="293"/>
      <c r="K95" s="307"/>
    </row>
    <row r="96" s="1" customFormat="1" ht="15" customHeight="1">
      <c r="B96" s="318"/>
      <c r="C96" s="293" t="s">
        <v>43</v>
      </c>
      <c r="D96" s="293"/>
      <c r="E96" s="293"/>
      <c r="F96" s="316" t="s">
        <v>1565</v>
      </c>
      <c r="G96" s="317"/>
      <c r="H96" s="293" t="s">
        <v>1602</v>
      </c>
      <c r="I96" s="293" t="s">
        <v>1600</v>
      </c>
      <c r="J96" s="293"/>
      <c r="K96" s="307"/>
    </row>
    <row r="97" s="1" customFormat="1" ht="15" customHeight="1">
      <c r="B97" s="318"/>
      <c r="C97" s="293" t="s">
        <v>53</v>
      </c>
      <c r="D97" s="293"/>
      <c r="E97" s="293"/>
      <c r="F97" s="316" t="s">
        <v>1565</v>
      </c>
      <c r="G97" s="317"/>
      <c r="H97" s="293" t="s">
        <v>1603</v>
      </c>
      <c r="I97" s="293" t="s">
        <v>1600</v>
      </c>
      <c r="J97" s="293"/>
      <c r="K97" s="307"/>
    </row>
    <row r="98" s="1" customFormat="1" ht="15" customHeight="1">
      <c r="B98" s="321"/>
      <c r="C98" s="322"/>
      <c r="D98" s="322"/>
      <c r="E98" s="322"/>
      <c r="F98" s="322"/>
      <c r="G98" s="322"/>
      <c r="H98" s="322"/>
      <c r="I98" s="322"/>
      <c r="J98" s="322"/>
      <c r="K98" s="323"/>
    </row>
    <row r="99" s="1" customFormat="1" ht="18.75" customHeight="1">
      <c r="B99" s="324"/>
      <c r="C99" s="325"/>
      <c r="D99" s="325"/>
      <c r="E99" s="325"/>
      <c r="F99" s="325"/>
      <c r="G99" s="325"/>
      <c r="H99" s="325"/>
      <c r="I99" s="325"/>
      <c r="J99" s="325"/>
      <c r="K99" s="324"/>
    </row>
    <row r="100" s="1" customFormat="1" ht="18.75" customHeight="1">
      <c r="B100" s="301"/>
      <c r="C100" s="301"/>
      <c r="D100" s="301"/>
      <c r="E100" s="301"/>
      <c r="F100" s="301"/>
      <c r="G100" s="301"/>
      <c r="H100" s="301"/>
      <c r="I100" s="301"/>
      <c r="J100" s="301"/>
      <c r="K100" s="301"/>
    </row>
    <row r="101" s="1" customFormat="1" ht="7.5" customHeight="1">
      <c r="B101" s="302"/>
      <c r="C101" s="303"/>
      <c r="D101" s="303"/>
      <c r="E101" s="303"/>
      <c r="F101" s="303"/>
      <c r="G101" s="303"/>
      <c r="H101" s="303"/>
      <c r="I101" s="303"/>
      <c r="J101" s="303"/>
      <c r="K101" s="304"/>
    </row>
    <row r="102" s="1" customFormat="1" ht="45" customHeight="1">
      <c r="B102" s="305"/>
      <c r="C102" s="306" t="s">
        <v>1604</v>
      </c>
      <c r="D102" s="306"/>
      <c r="E102" s="306"/>
      <c r="F102" s="306"/>
      <c r="G102" s="306"/>
      <c r="H102" s="306"/>
      <c r="I102" s="306"/>
      <c r="J102" s="306"/>
      <c r="K102" s="307"/>
    </row>
    <row r="103" s="1" customFormat="1" ht="17.25" customHeight="1">
      <c r="B103" s="305"/>
      <c r="C103" s="308" t="s">
        <v>1559</v>
      </c>
      <c r="D103" s="308"/>
      <c r="E103" s="308"/>
      <c r="F103" s="308" t="s">
        <v>1560</v>
      </c>
      <c r="G103" s="309"/>
      <c r="H103" s="308" t="s">
        <v>59</v>
      </c>
      <c r="I103" s="308" t="s">
        <v>62</v>
      </c>
      <c r="J103" s="308" t="s">
        <v>1561</v>
      </c>
      <c r="K103" s="307"/>
    </row>
    <row r="104" s="1" customFormat="1" ht="17.25" customHeight="1">
      <c r="B104" s="305"/>
      <c r="C104" s="310" t="s">
        <v>1562</v>
      </c>
      <c r="D104" s="310"/>
      <c r="E104" s="310"/>
      <c r="F104" s="311" t="s">
        <v>1563</v>
      </c>
      <c r="G104" s="312"/>
      <c r="H104" s="310"/>
      <c r="I104" s="310"/>
      <c r="J104" s="310" t="s">
        <v>1564</v>
      </c>
      <c r="K104" s="307"/>
    </row>
    <row r="105" s="1" customFormat="1" ht="5.25" customHeight="1">
      <c r="B105" s="305"/>
      <c r="C105" s="308"/>
      <c r="D105" s="308"/>
      <c r="E105" s="308"/>
      <c r="F105" s="308"/>
      <c r="G105" s="326"/>
      <c r="H105" s="308"/>
      <c r="I105" s="308"/>
      <c r="J105" s="308"/>
      <c r="K105" s="307"/>
    </row>
    <row r="106" s="1" customFormat="1" ht="15" customHeight="1">
      <c r="B106" s="305"/>
      <c r="C106" s="293" t="s">
        <v>58</v>
      </c>
      <c r="D106" s="315"/>
      <c r="E106" s="315"/>
      <c r="F106" s="316" t="s">
        <v>1565</v>
      </c>
      <c r="G106" s="293"/>
      <c r="H106" s="293" t="s">
        <v>1605</v>
      </c>
      <c r="I106" s="293" t="s">
        <v>1567</v>
      </c>
      <c r="J106" s="293">
        <v>20</v>
      </c>
      <c r="K106" s="307"/>
    </row>
    <row r="107" s="1" customFormat="1" ht="15" customHeight="1">
      <c r="B107" s="305"/>
      <c r="C107" s="293" t="s">
        <v>1568</v>
      </c>
      <c r="D107" s="293"/>
      <c r="E107" s="293"/>
      <c r="F107" s="316" t="s">
        <v>1565</v>
      </c>
      <c r="G107" s="293"/>
      <c r="H107" s="293" t="s">
        <v>1605</v>
      </c>
      <c r="I107" s="293" t="s">
        <v>1567</v>
      </c>
      <c r="J107" s="293">
        <v>120</v>
      </c>
      <c r="K107" s="307"/>
    </row>
    <row r="108" s="1" customFormat="1" ht="15" customHeight="1">
      <c r="B108" s="318"/>
      <c r="C108" s="293" t="s">
        <v>1570</v>
      </c>
      <c r="D108" s="293"/>
      <c r="E108" s="293"/>
      <c r="F108" s="316" t="s">
        <v>1571</v>
      </c>
      <c r="G108" s="293"/>
      <c r="H108" s="293" t="s">
        <v>1605</v>
      </c>
      <c r="I108" s="293" t="s">
        <v>1567</v>
      </c>
      <c r="J108" s="293">
        <v>50</v>
      </c>
      <c r="K108" s="307"/>
    </row>
    <row r="109" s="1" customFormat="1" ht="15" customHeight="1">
      <c r="B109" s="318"/>
      <c r="C109" s="293" t="s">
        <v>1573</v>
      </c>
      <c r="D109" s="293"/>
      <c r="E109" s="293"/>
      <c r="F109" s="316" t="s">
        <v>1565</v>
      </c>
      <c r="G109" s="293"/>
      <c r="H109" s="293" t="s">
        <v>1605</v>
      </c>
      <c r="I109" s="293" t="s">
        <v>1575</v>
      </c>
      <c r="J109" s="293"/>
      <c r="K109" s="307"/>
    </row>
    <row r="110" s="1" customFormat="1" ht="15" customHeight="1">
      <c r="B110" s="318"/>
      <c r="C110" s="293" t="s">
        <v>1584</v>
      </c>
      <c r="D110" s="293"/>
      <c r="E110" s="293"/>
      <c r="F110" s="316" t="s">
        <v>1571</v>
      </c>
      <c r="G110" s="293"/>
      <c r="H110" s="293" t="s">
        <v>1605</v>
      </c>
      <c r="I110" s="293" t="s">
        <v>1567</v>
      </c>
      <c r="J110" s="293">
        <v>50</v>
      </c>
      <c r="K110" s="307"/>
    </row>
    <row r="111" s="1" customFormat="1" ht="15" customHeight="1">
      <c r="B111" s="318"/>
      <c r="C111" s="293" t="s">
        <v>1592</v>
      </c>
      <c r="D111" s="293"/>
      <c r="E111" s="293"/>
      <c r="F111" s="316" t="s">
        <v>1571</v>
      </c>
      <c r="G111" s="293"/>
      <c r="H111" s="293" t="s">
        <v>1605</v>
      </c>
      <c r="I111" s="293" t="s">
        <v>1567</v>
      </c>
      <c r="J111" s="293">
        <v>50</v>
      </c>
      <c r="K111" s="307"/>
    </row>
    <row r="112" s="1" customFormat="1" ht="15" customHeight="1">
      <c r="B112" s="318"/>
      <c r="C112" s="293" t="s">
        <v>1590</v>
      </c>
      <c r="D112" s="293"/>
      <c r="E112" s="293"/>
      <c r="F112" s="316" t="s">
        <v>1571</v>
      </c>
      <c r="G112" s="293"/>
      <c r="H112" s="293" t="s">
        <v>1605</v>
      </c>
      <c r="I112" s="293" t="s">
        <v>1567</v>
      </c>
      <c r="J112" s="293">
        <v>50</v>
      </c>
      <c r="K112" s="307"/>
    </row>
    <row r="113" s="1" customFormat="1" ht="15" customHeight="1">
      <c r="B113" s="318"/>
      <c r="C113" s="293" t="s">
        <v>58</v>
      </c>
      <c r="D113" s="293"/>
      <c r="E113" s="293"/>
      <c r="F113" s="316" t="s">
        <v>1565</v>
      </c>
      <c r="G113" s="293"/>
      <c r="H113" s="293" t="s">
        <v>1606</v>
      </c>
      <c r="I113" s="293" t="s">
        <v>1567</v>
      </c>
      <c r="J113" s="293">
        <v>20</v>
      </c>
      <c r="K113" s="307"/>
    </row>
    <row r="114" s="1" customFormat="1" ht="15" customHeight="1">
      <c r="B114" s="318"/>
      <c r="C114" s="293" t="s">
        <v>1607</v>
      </c>
      <c r="D114" s="293"/>
      <c r="E114" s="293"/>
      <c r="F114" s="316" t="s">
        <v>1565</v>
      </c>
      <c r="G114" s="293"/>
      <c r="H114" s="293" t="s">
        <v>1608</v>
      </c>
      <c r="I114" s="293" t="s">
        <v>1567</v>
      </c>
      <c r="J114" s="293">
        <v>120</v>
      </c>
      <c r="K114" s="307"/>
    </row>
    <row r="115" s="1" customFormat="1" ht="15" customHeight="1">
      <c r="B115" s="318"/>
      <c r="C115" s="293" t="s">
        <v>43</v>
      </c>
      <c r="D115" s="293"/>
      <c r="E115" s="293"/>
      <c r="F115" s="316" t="s">
        <v>1565</v>
      </c>
      <c r="G115" s="293"/>
      <c r="H115" s="293" t="s">
        <v>1609</v>
      </c>
      <c r="I115" s="293" t="s">
        <v>1600</v>
      </c>
      <c r="J115" s="293"/>
      <c r="K115" s="307"/>
    </row>
    <row r="116" s="1" customFormat="1" ht="15" customHeight="1">
      <c r="B116" s="318"/>
      <c r="C116" s="293" t="s">
        <v>53</v>
      </c>
      <c r="D116" s="293"/>
      <c r="E116" s="293"/>
      <c r="F116" s="316" t="s">
        <v>1565</v>
      </c>
      <c r="G116" s="293"/>
      <c r="H116" s="293" t="s">
        <v>1610</v>
      </c>
      <c r="I116" s="293" t="s">
        <v>1600</v>
      </c>
      <c r="J116" s="293"/>
      <c r="K116" s="307"/>
    </row>
    <row r="117" s="1" customFormat="1" ht="15" customHeight="1">
      <c r="B117" s="318"/>
      <c r="C117" s="293" t="s">
        <v>62</v>
      </c>
      <c r="D117" s="293"/>
      <c r="E117" s="293"/>
      <c r="F117" s="316" t="s">
        <v>1565</v>
      </c>
      <c r="G117" s="293"/>
      <c r="H117" s="293" t="s">
        <v>1611</v>
      </c>
      <c r="I117" s="293" t="s">
        <v>1612</v>
      </c>
      <c r="J117" s="293"/>
      <c r="K117" s="307"/>
    </row>
    <row r="118" s="1" customFormat="1" ht="15" customHeight="1">
      <c r="B118" s="321"/>
      <c r="C118" s="327"/>
      <c r="D118" s="327"/>
      <c r="E118" s="327"/>
      <c r="F118" s="327"/>
      <c r="G118" s="327"/>
      <c r="H118" s="327"/>
      <c r="I118" s="327"/>
      <c r="J118" s="327"/>
      <c r="K118" s="323"/>
    </row>
    <row r="119" s="1" customFormat="1" ht="18.75" customHeight="1">
      <c r="B119" s="328"/>
      <c r="C119" s="329"/>
      <c r="D119" s="329"/>
      <c r="E119" s="329"/>
      <c r="F119" s="330"/>
      <c r="G119" s="329"/>
      <c r="H119" s="329"/>
      <c r="I119" s="329"/>
      <c r="J119" s="329"/>
      <c r="K119" s="328"/>
    </row>
    <row r="120" s="1" customFormat="1" ht="18.75" customHeight="1">
      <c r="B120" s="301"/>
      <c r="C120" s="301"/>
      <c r="D120" s="301"/>
      <c r="E120" s="301"/>
      <c r="F120" s="301"/>
      <c r="G120" s="301"/>
      <c r="H120" s="301"/>
      <c r="I120" s="301"/>
      <c r="J120" s="301"/>
      <c r="K120" s="301"/>
    </row>
    <row r="121" s="1" customFormat="1" ht="7.5" customHeight="1">
      <c r="B121" s="331"/>
      <c r="C121" s="332"/>
      <c r="D121" s="332"/>
      <c r="E121" s="332"/>
      <c r="F121" s="332"/>
      <c r="G121" s="332"/>
      <c r="H121" s="332"/>
      <c r="I121" s="332"/>
      <c r="J121" s="332"/>
      <c r="K121" s="333"/>
    </row>
    <row r="122" s="1" customFormat="1" ht="45" customHeight="1">
      <c r="B122" s="334"/>
      <c r="C122" s="284" t="s">
        <v>1613</v>
      </c>
      <c r="D122" s="284"/>
      <c r="E122" s="284"/>
      <c r="F122" s="284"/>
      <c r="G122" s="284"/>
      <c r="H122" s="284"/>
      <c r="I122" s="284"/>
      <c r="J122" s="284"/>
      <c r="K122" s="335"/>
    </row>
    <row r="123" s="1" customFormat="1" ht="17.25" customHeight="1">
      <c r="B123" s="336"/>
      <c r="C123" s="308" t="s">
        <v>1559</v>
      </c>
      <c r="D123" s="308"/>
      <c r="E123" s="308"/>
      <c r="F123" s="308" t="s">
        <v>1560</v>
      </c>
      <c r="G123" s="309"/>
      <c r="H123" s="308" t="s">
        <v>59</v>
      </c>
      <c r="I123" s="308" t="s">
        <v>62</v>
      </c>
      <c r="J123" s="308" t="s">
        <v>1561</v>
      </c>
      <c r="K123" s="337"/>
    </row>
    <row r="124" s="1" customFormat="1" ht="17.25" customHeight="1">
      <c r="B124" s="336"/>
      <c r="C124" s="310" t="s">
        <v>1562</v>
      </c>
      <c r="D124" s="310"/>
      <c r="E124" s="310"/>
      <c r="F124" s="311" t="s">
        <v>1563</v>
      </c>
      <c r="G124" s="312"/>
      <c r="H124" s="310"/>
      <c r="I124" s="310"/>
      <c r="J124" s="310" t="s">
        <v>1564</v>
      </c>
      <c r="K124" s="337"/>
    </row>
    <row r="125" s="1" customFormat="1" ht="5.25" customHeight="1">
      <c r="B125" s="338"/>
      <c r="C125" s="313"/>
      <c r="D125" s="313"/>
      <c r="E125" s="313"/>
      <c r="F125" s="313"/>
      <c r="G125" s="339"/>
      <c r="H125" s="313"/>
      <c r="I125" s="313"/>
      <c r="J125" s="313"/>
      <c r="K125" s="340"/>
    </row>
    <row r="126" s="1" customFormat="1" ht="15" customHeight="1">
      <c r="B126" s="338"/>
      <c r="C126" s="293" t="s">
        <v>1568</v>
      </c>
      <c r="D126" s="315"/>
      <c r="E126" s="315"/>
      <c r="F126" s="316" t="s">
        <v>1565</v>
      </c>
      <c r="G126" s="293"/>
      <c r="H126" s="293" t="s">
        <v>1605</v>
      </c>
      <c r="I126" s="293" t="s">
        <v>1567</v>
      </c>
      <c r="J126" s="293">
        <v>120</v>
      </c>
      <c r="K126" s="341"/>
    </row>
    <row r="127" s="1" customFormat="1" ht="15" customHeight="1">
      <c r="B127" s="338"/>
      <c r="C127" s="293" t="s">
        <v>1614</v>
      </c>
      <c r="D127" s="293"/>
      <c r="E127" s="293"/>
      <c r="F127" s="316" t="s">
        <v>1565</v>
      </c>
      <c r="G127" s="293"/>
      <c r="H127" s="293" t="s">
        <v>1615</v>
      </c>
      <c r="I127" s="293" t="s">
        <v>1567</v>
      </c>
      <c r="J127" s="293" t="s">
        <v>1616</v>
      </c>
      <c r="K127" s="341"/>
    </row>
    <row r="128" s="1" customFormat="1" ht="15" customHeight="1">
      <c r="B128" s="338"/>
      <c r="C128" s="293" t="s">
        <v>1513</v>
      </c>
      <c r="D128" s="293"/>
      <c r="E128" s="293"/>
      <c r="F128" s="316" t="s">
        <v>1565</v>
      </c>
      <c r="G128" s="293"/>
      <c r="H128" s="293" t="s">
        <v>1617</v>
      </c>
      <c r="I128" s="293" t="s">
        <v>1567</v>
      </c>
      <c r="J128" s="293" t="s">
        <v>1616</v>
      </c>
      <c r="K128" s="341"/>
    </row>
    <row r="129" s="1" customFormat="1" ht="15" customHeight="1">
      <c r="B129" s="338"/>
      <c r="C129" s="293" t="s">
        <v>1576</v>
      </c>
      <c r="D129" s="293"/>
      <c r="E129" s="293"/>
      <c r="F129" s="316" t="s">
        <v>1571</v>
      </c>
      <c r="G129" s="293"/>
      <c r="H129" s="293" t="s">
        <v>1577</v>
      </c>
      <c r="I129" s="293" t="s">
        <v>1567</v>
      </c>
      <c r="J129" s="293">
        <v>15</v>
      </c>
      <c r="K129" s="341"/>
    </row>
    <row r="130" s="1" customFormat="1" ht="15" customHeight="1">
      <c r="B130" s="338"/>
      <c r="C130" s="319" t="s">
        <v>1578</v>
      </c>
      <c r="D130" s="319"/>
      <c r="E130" s="319"/>
      <c r="F130" s="320" t="s">
        <v>1571</v>
      </c>
      <c r="G130" s="319"/>
      <c r="H130" s="319" t="s">
        <v>1579</v>
      </c>
      <c r="I130" s="319" t="s">
        <v>1567</v>
      </c>
      <c r="J130" s="319">
        <v>15</v>
      </c>
      <c r="K130" s="341"/>
    </row>
    <row r="131" s="1" customFormat="1" ht="15" customHeight="1">
      <c r="B131" s="338"/>
      <c r="C131" s="319" t="s">
        <v>1580</v>
      </c>
      <c r="D131" s="319"/>
      <c r="E131" s="319"/>
      <c r="F131" s="320" t="s">
        <v>1571</v>
      </c>
      <c r="G131" s="319"/>
      <c r="H131" s="319" t="s">
        <v>1581</v>
      </c>
      <c r="I131" s="319" t="s">
        <v>1567</v>
      </c>
      <c r="J131" s="319">
        <v>20</v>
      </c>
      <c r="K131" s="341"/>
    </row>
    <row r="132" s="1" customFormat="1" ht="15" customHeight="1">
      <c r="B132" s="338"/>
      <c r="C132" s="319" t="s">
        <v>1582</v>
      </c>
      <c r="D132" s="319"/>
      <c r="E132" s="319"/>
      <c r="F132" s="320" t="s">
        <v>1571</v>
      </c>
      <c r="G132" s="319"/>
      <c r="H132" s="319" t="s">
        <v>1583</v>
      </c>
      <c r="I132" s="319" t="s">
        <v>1567</v>
      </c>
      <c r="J132" s="319">
        <v>20</v>
      </c>
      <c r="K132" s="341"/>
    </row>
    <row r="133" s="1" customFormat="1" ht="15" customHeight="1">
      <c r="B133" s="338"/>
      <c r="C133" s="293" t="s">
        <v>1570</v>
      </c>
      <c r="D133" s="293"/>
      <c r="E133" s="293"/>
      <c r="F133" s="316" t="s">
        <v>1571</v>
      </c>
      <c r="G133" s="293"/>
      <c r="H133" s="293" t="s">
        <v>1605</v>
      </c>
      <c r="I133" s="293" t="s">
        <v>1567</v>
      </c>
      <c r="J133" s="293">
        <v>50</v>
      </c>
      <c r="K133" s="341"/>
    </row>
    <row r="134" s="1" customFormat="1" ht="15" customHeight="1">
      <c r="B134" s="338"/>
      <c r="C134" s="293" t="s">
        <v>1584</v>
      </c>
      <c r="D134" s="293"/>
      <c r="E134" s="293"/>
      <c r="F134" s="316" t="s">
        <v>1571</v>
      </c>
      <c r="G134" s="293"/>
      <c r="H134" s="293" t="s">
        <v>1605</v>
      </c>
      <c r="I134" s="293" t="s">
        <v>1567</v>
      </c>
      <c r="J134" s="293">
        <v>50</v>
      </c>
      <c r="K134" s="341"/>
    </row>
    <row r="135" s="1" customFormat="1" ht="15" customHeight="1">
      <c r="B135" s="338"/>
      <c r="C135" s="293" t="s">
        <v>1590</v>
      </c>
      <c r="D135" s="293"/>
      <c r="E135" s="293"/>
      <c r="F135" s="316" t="s">
        <v>1571</v>
      </c>
      <c r="G135" s="293"/>
      <c r="H135" s="293" t="s">
        <v>1605</v>
      </c>
      <c r="I135" s="293" t="s">
        <v>1567</v>
      </c>
      <c r="J135" s="293">
        <v>50</v>
      </c>
      <c r="K135" s="341"/>
    </row>
    <row r="136" s="1" customFormat="1" ht="15" customHeight="1">
      <c r="B136" s="338"/>
      <c r="C136" s="293" t="s">
        <v>1592</v>
      </c>
      <c r="D136" s="293"/>
      <c r="E136" s="293"/>
      <c r="F136" s="316" t="s">
        <v>1571</v>
      </c>
      <c r="G136" s="293"/>
      <c r="H136" s="293" t="s">
        <v>1605</v>
      </c>
      <c r="I136" s="293" t="s">
        <v>1567</v>
      </c>
      <c r="J136" s="293">
        <v>50</v>
      </c>
      <c r="K136" s="341"/>
    </row>
    <row r="137" s="1" customFormat="1" ht="15" customHeight="1">
      <c r="B137" s="338"/>
      <c r="C137" s="293" t="s">
        <v>1593</v>
      </c>
      <c r="D137" s="293"/>
      <c r="E137" s="293"/>
      <c r="F137" s="316" t="s">
        <v>1571</v>
      </c>
      <c r="G137" s="293"/>
      <c r="H137" s="293" t="s">
        <v>1618</v>
      </c>
      <c r="I137" s="293" t="s">
        <v>1567</v>
      </c>
      <c r="J137" s="293">
        <v>255</v>
      </c>
      <c r="K137" s="341"/>
    </row>
    <row r="138" s="1" customFormat="1" ht="15" customHeight="1">
      <c r="B138" s="338"/>
      <c r="C138" s="293" t="s">
        <v>1595</v>
      </c>
      <c r="D138" s="293"/>
      <c r="E138" s="293"/>
      <c r="F138" s="316" t="s">
        <v>1565</v>
      </c>
      <c r="G138" s="293"/>
      <c r="H138" s="293" t="s">
        <v>1619</v>
      </c>
      <c r="I138" s="293" t="s">
        <v>1597</v>
      </c>
      <c r="J138" s="293"/>
      <c r="K138" s="341"/>
    </row>
    <row r="139" s="1" customFormat="1" ht="15" customHeight="1">
      <c r="B139" s="338"/>
      <c r="C139" s="293" t="s">
        <v>1598</v>
      </c>
      <c r="D139" s="293"/>
      <c r="E139" s="293"/>
      <c r="F139" s="316" t="s">
        <v>1565</v>
      </c>
      <c r="G139" s="293"/>
      <c r="H139" s="293" t="s">
        <v>1620</v>
      </c>
      <c r="I139" s="293" t="s">
        <v>1600</v>
      </c>
      <c r="J139" s="293"/>
      <c r="K139" s="341"/>
    </row>
    <row r="140" s="1" customFormat="1" ht="15" customHeight="1">
      <c r="B140" s="338"/>
      <c r="C140" s="293" t="s">
        <v>1601</v>
      </c>
      <c r="D140" s="293"/>
      <c r="E140" s="293"/>
      <c r="F140" s="316" t="s">
        <v>1565</v>
      </c>
      <c r="G140" s="293"/>
      <c r="H140" s="293" t="s">
        <v>1601</v>
      </c>
      <c r="I140" s="293" t="s">
        <v>1600</v>
      </c>
      <c r="J140" s="293"/>
      <c r="K140" s="341"/>
    </row>
    <row r="141" s="1" customFormat="1" ht="15" customHeight="1">
      <c r="B141" s="338"/>
      <c r="C141" s="293" t="s">
        <v>43</v>
      </c>
      <c r="D141" s="293"/>
      <c r="E141" s="293"/>
      <c r="F141" s="316" t="s">
        <v>1565</v>
      </c>
      <c r="G141" s="293"/>
      <c r="H141" s="293" t="s">
        <v>1621</v>
      </c>
      <c r="I141" s="293" t="s">
        <v>1600</v>
      </c>
      <c r="J141" s="293"/>
      <c r="K141" s="341"/>
    </row>
    <row r="142" s="1" customFormat="1" ht="15" customHeight="1">
      <c r="B142" s="338"/>
      <c r="C142" s="293" t="s">
        <v>1622</v>
      </c>
      <c r="D142" s="293"/>
      <c r="E142" s="293"/>
      <c r="F142" s="316" t="s">
        <v>1565</v>
      </c>
      <c r="G142" s="293"/>
      <c r="H142" s="293" t="s">
        <v>1623</v>
      </c>
      <c r="I142" s="293" t="s">
        <v>1600</v>
      </c>
      <c r="J142" s="293"/>
      <c r="K142" s="341"/>
    </row>
    <row r="143" s="1" customFormat="1" ht="15" customHeight="1">
      <c r="B143" s="342"/>
      <c r="C143" s="343"/>
      <c r="D143" s="343"/>
      <c r="E143" s="343"/>
      <c r="F143" s="343"/>
      <c r="G143" s="343"/>
      <c r="H143" s="343"/>
      <c r="I143" s="343"/>
      <c r="J143" s="343"/>
      <c r="K143" s="344"/>
    </row>
    <row r="144" s="1" customFormat="1" ht="18.75" customHeight="1">
      <c r="B144" s="329"/>
      <c r="C144" s="329"/>
      <c r="D144" s="329"/>
      <c r="E144" s="329"/>
      <c r="F144" s="330"/>
      <c r="G144" s="329"/>
      <c r="H144" s="329"/>
      <c r="I144" s="329"/>
      <c r="J144" s="329"/>
      <c r="K144" s="329"/>
    </row>
    <row r="145" s="1" customFormat="1" ht="18.75" customHeight="1">
      <c r="B145" s="301"/>
      <c r="C145" s="301"/>
      <c r="D145" s="301"/>
      <c r="E145" s="301"/>
      <c r="F145" s="301"/>
      <c r="G145" s="301"/>
      <c r="H145" s="301"/>
      <c r="I145" s="301"/>
      <c r="J145" s="301"/>
      <c r="K145" s="301"/>
    </row>
    <row r="146" s="1" customFormat="1" ht="7.5" customHeight="1">
      <c r="B146" s="302"/>
      <c r="C146" s="303"/>
      <c r="D146" s="303"/>
      <c r="E146" s="303"/>
      <c r="F146" s="303"/>
      <c r="G146" s="303"/>
      <c r="H146" s="303"/>
      <c r="I146" s="303"/>
      <c r="J146" s="303"/>
      <c r="K146" s="304"/>
    </row>
    <row r="147" s="1" customFormat="1" ht="45" customHeight="1">
      <c r="B147" s="305"/>
      <c r="C147" s="306" t="s">
        <v>1624</v>
      </c>
      <c r="D147" s="306"/>
      <c r="E147" s="306"/>
      <c r="F147" s="306"/>
      <c r="G147" s="306"/>
      <c r="H147" s="306"/>
      <c r="I147" s="306"/>
      <c r="J147" s="306"/>
      <c r="K147" s="307"/>
    </row>
    <row r="148" s="1" customFormat="1" ht="17.25" customHeight="1">
      <c r="B148" s="305"/>
      <c r="C148" s="308" t="s">
        <v>1559</v>
      </c>
      <c r="D148" s="308"/>
      <c r="E148" s="308"/>
      <c r="F148" s="308" t="s">
        <v>1560</v>
      </c>
      <c r="G148" s="309"/>
      <c r="H148" s="308" t="s">
        <v>59</v>
      </c>
      <c r="I148" s="308" t="s">
        <v>62</v>
      </c>
      <c r="J148" s="308" t="s">
        <v>1561</v>
      </c>
      <c r="K148" s="307"/>
    </row>
    <row r="149" s="1" customFormat="1" ht="17.25" customHeight="1">
      <c r="B149" s="305"/>
      <c r="C149" s="310" t="s">
        <v>1562</v>
      </c>
      <c r="D149" s="310"/>
      <c r="E149" s="310"/>
      <c r="F149" s="311" t="s">
        <v>1563</v>
      </c>
      <c r="G149" s="312"/>
      <c r="H149" s="310"/>
      <c r="I149" s="310"/>
      <c r="J149" s="310" t="s">
        <v>1564</v>
      </c>
      <c r="K149" s="307"/>
    </row>
    <row r="150" s="1" customFormat="1" ht="5.25" customHeight="1">
      <c r="B150" s="318"/>
      <c r="C150" s="313"/>
      <c r="D150" s="313"/>
      <c r="E150" s="313"/>
      <c r="F150" s="313"/>
      <c r="G150" s="314"/>
      <c r="H150" s="313"/>
      <c r="I150" s="313"/>
      <c r="J150" s="313"/>
      <c r="K150" s="341"/>
    </row>
    <row r="151" s="1" customFormat="1" ht="15" customHeight="1">
      <c r="B151" s="318"/>
      <c r="C151" s="345" t="s">
        <v>1568</v>
      </c>
      <c r="D151" s="293"/>
      <c r="E151" s="293"/>
      <c r="F151" s="346" t="s">
        <v>1565</v>
      </c>
      <c r="G151" s="293"/>
      <c r="H151" s="345" t="s">
        <v>1605</v>
      </c>
      <c r="I151" s="345" t="s">
        <v>1567</v>
      </c>
      <c r="J151" s="345">
        <v>120</v>
      </c>
      <c r="K151" s="341"/>
    </row>
    <row r="152" s="1" customFormat="1" ht="15" customHeight="1">
      <c r="B152" s="318"/>
      <c r="C152" s="345" t="s">
        <v>1614</v>
      </c>
      <c r="D152" s="293"/>
      <c r="E152" s="293"/>
      <c r="F152" s="346" t="s">
        <v>1565</v>
      </c>
      <c r="G152" s="293"/>
      <c r="H152" s="345" t="s">
        <v>1625</v>
      </c>
      <c r="I152" s="345" t="s">
        <v>1567</v>
      </c>
      <c r="J152" s="345" t="s">
        <v>1616</v>
      </c>
      <c r="K152" s="341"/>
    </row>
    <row r="153" s="1" customFormat="1" ht="15" customHeight="1">
      <c r="B153" s="318"/>
      <c r="C153" s="345" t="s">
        <v>1513</v>
      </c>
      <c r="D153" s="293"/>
      <c r="E153" s="293"/>
      <c r="F153" s="346" t="s">
        <v>1565</v>
      </c>
      <c r="G153" s="293"/>
      <c r="H153" s="345" t="s">
        <v>1626</v>
      </c>
      <c r="I153" s="345" t="s">
        <v>1567</v>
      </c>
      <c r="J153" s="345" t="s">
        <v>1616</v>
      </c>
      <c r="K153" s="341"/>
    </row>
    <row r="154" s="1" customFormat="1" ht="15" customHeight="1">
      <c r="B154" s="318"/>
      <c r="C154" s="345" t="s">
        <v>1570</v>
      </c>
      <c r="D154" s="293"/>
      <c r="E154" s="293"/>
      <c r="F154" s="346" t="s">
        <v>1571</v>
      </c>
      <c r="G154" s="293"/>
      <c r="H154" s="345" t="s">
        <v>1605</v>
      </c>
      <c r="I154" s="345" t="s">
        <v>1567</v>
      </c>
      <c r="J154" s="345">
        <v>50</v>
      </c>
      <c r="K154" s="341"/>
    </row>
    <row r="155" s="1" customFormat="1" ht="15" customHeight="1">
      <c r="B155" s="318"/>
      <c r="C155" s="345" t="s">
        <v>1573</v>
      </c>
      <c r="D155" s="293"/>
      <c r="E155" s="293"/>
      <c r="F155" s="346" t="s">
        <v>1565</v>
      </c>
      <c r="G155" s="293"/>
      <c r="H155" s="345" t="s">
        <v>1605</v>
      </c>
      <c r="I155" s="345" t="s">
        <v>1575</v>
      </c>
      <c r="J155" s="345"/>
      <c r="K155" s="341"/>
    </row>
    <row r="156" s="1" customFormat="1" ht="15" customHeight="1">
      <c r="B156" s="318"/>
      <c r="C156" s="345" t="s">
        <v>1584</v>
      </c>
      <c r="D156" s="293"/>
      <c r="E156" s="293"/>
      <c r="F156" s="346" t="s">
        <v>1571</v>
      </c>
      <c r="G156" s="293"/>
      <c r="H156" s="345" t="s">
        <v>1605</v>
      </c>
      <c r="I156" s="345" t="s">
        <v>1567</v>
      </c>
      <c r="J156" s="345">
        <v>50</v>
      </c>
      <c r="K156" s="341"/>
    </row>
    <row r="157" s="1" customFormat="1" ht="15" customHeight="1">
      <c r="B157" s="318"/>
      <c r="C157" s="345" t="s">
        <v>1592</v>
      </c>
      <c r="D157" s="293"/>
      <c r="E157" s="293"/>
      <c r="F157" s="346" t="s">
        <v>1571</v>
      </c>
      <c r="G157" s="293"/>
      <c r="H157" s="345" t="s">
        <v>1605</v>
      </c>
      <c r="I157" s="345" t="s">
        <v>1567</v>
      </c>
      <c r="J157" s="345">
        <v>50</v>
      </c>
      <c r="K157" s="341"/>
    </row>
    <row r="158" s="1" customFormat="1" ht="15" customHeight="1">
      <c r="B158" s="318"/>
      <c r="C158" s="345" t="s">
        <v>1590</v>
      </c>
      <c r="D158" s="293"/>
      <c r="E158" s="293"/>
      <c r="F158" s="346" t="s">
        <v>1571</v>
      </c>
      <c r="G158" s="293"/>
      <c r="H158" s="345" t="s">
        <v>1605</v>
      </c>
      <c r="I158" s="345" t="s">
        <v>1567</v>
      </c>
      <c r="J158" s="345">
        <v>50</v>
      </c>
      <c r="K158" s="341"/>
    </row>
    <row r="159" s="1" customFormat="1" ht="15" customHeight="1">
      <c r="B159" s="318"/>
      <c r="C159" s="345" t="s">
        <v>104</v>
      </c>
      <c r="D159" s="293"/>
      <c r="E159" s="293"/>
      <c r="F159" s="346" t="s">
        <v>1565</v>
      </c>
      <c r="G159" s="293"/>
      <c r="H159" s="345" t="s">
        <v>1627</v>
      </c>
      <c r="I159" s="345" t="s">
        <v>1567</v>
      </c>
      <c r="J159" s="345" t="s">
        <v>1628</v>
      </c>
      <c r="K159" s="341"/>
    </row>
    <row r="160" s="1" customFormat="1" ht="15" customHeight="1">
      <c r="B160" s="318"/>
      <c r="C160" s="345" t="s">
        <v>1629</v>
      </c>
      <c r="D160" s="293"/>
      <c r="E160" s="293"/>
      <c r="F160" s="346" t="s">
        <v>1565</v>
      </c>
      <c r="G160" s="293"/>
      <c r="H160" s="345" t="s">
        <v>1630</v>
      </c>
      <c r="I160" s="345" t="s">
        <v>1600</v>
      </c>
      <c r="J160" s="345"/>
      <c r="K160" s="341"/>
    </row>
    <row r="161" s="1" customFormat="1" ht="15" customHeight="1">
      <c r="B161" s="347"/>
      <c r="C161" s="327"/>
      <c r="D161" s="327"/>
      <c r="E161" s="327"/>
      <c r="F161" s="327"/>
      <c r="G161" s="327"/>
      <c r="H161" s="327"/>
      <c r="I161" s="327"/>
      <c r="J161" s="327"/>
      <c r="K161" s="348"/>
    </row>
    <row r="162" s="1" customFormat="1" ht="18.75" customHeight="1">
      <c r="B162" s="329"/>
      <c r="C162" s="339"/>
      <c r="D162" s="339"/>
      <c r="E162" s="339"/>
      <c r="F162" s="349"/>
      <c r="G162" s="339"/>
      <c r="H162" s="339"/>
      <c r="I162" s="339"/>
      <c r="J162" s="339"/>
      <c r="K162" s="329"/>
    </row>
    <row r="163" s="1" customFormat="1" ht="18.75" customHeight="1">
      <c r="B163" s="301"/>
      <c r="C163" s="301"/>
      <c r="D163" s="301"/>
      <c r="E163" s="301"/>
      <c r="F163" s="301"/>
      <c r="G163" s="301"/>
      <c r="H163" s="301"/>
      <c r="I163" s="301"/>
      <c r="J163" s="301"/>
      <c r="K163" s="301"/>
    </row>
    <row r="164" s="1" customFormat="1" ht="7.5" customHeight="1">
      <c r="B164" s="280"/>
      <c r="C164" s="281"/>
      <c r="D164" s="281"/>
      <c r="E164" s="281"/>
      <c r="F164" s="281"/>
      <c r="G164" s="281"/>
      <c r="H164" s="281"/>
      <c r="I164" s="281"/>
      <c r="J164" s="281"/>
      <c r="K164" s="282"/>
    </row>
    <row r="165" s="1" customFormat="1" ht="45" customHeight="1">
      <c r="B165" s="283"/>
      <c r="C165" s="284" t="s">
        <v>1631</v>
      </c>
      <c r="D165" s="284"/>
      <c r="E165" s="284"/>
      <c r="F165" s="284"/>
      <c r="G165" s="284"/>
      <c r="H165" s="284"/>
      <c r="I165" s="284"/>
      <c r="J165" s="284"/>
      <c r="K165" s="285"/>
    </row>
    <row r="166" s="1" customFormat="1" ht="17.25" customHeight="1">
      <c r="B166" s="283"/>
      <c r="C166" s="308" t="s">
        <v>1559</v>
      </c>
      <c r="D166" s="308"/>
      <c r="E166" s="308"/>
      <c r="F166" s="308" t="s">
        <v>1560</v>
      </c>
      <c r="G166" s="350"/>
      <c r="H166" s="351" t="s">
        <v>59</v>
      </c>
      <c r="I166" s="351" t="s">
        <v>62</v>
      </c>
      <c r="J166" s="308" t="s">
        <v>1561</v>
      </c>
      <c r="K166" s="285"/>
    </row>
    <row r="167" s="1" customFormat="1" ht="17.25" customHeight="1">
      <c r="B167" s="286"/>
      <c r="C167" s="310" t="s">
        <v>1562</v>
      </c>
      <c r="D167" s="310"/>
      <c r="E167" s="310"/>
      <c r="F167" s="311" t="s">
        <v>1563</v>
      </c>
      <c r="G167" s="352"/>
      <c r="H167" s="353"/>
      <c r="I167" s="353"/>
      <c r="J167" s="310" t="s">
        <v>1564</v>
      </c>
      <c r="K167" s="288"/>
    </row>
    <row r="168" s="1" customFormat="1" ht="5.25" customHeight="1">
      <c r="B168" s="318"/>
      <c r="C168" s="313"/>
      <c r="D168" s="313"/>
      <c r="E168" s="313"/>
      <c r="F168" s="313"/>
      <c r="G168" s="314"/>
      <c r="H168" s="313"/>
      <c r="I168" s="313"/>
      <c r="J168" s="313"/>
      <c r="K168" s="341"/>
    </row>
    <row r="169" s="1" customFormat="1" ht="15" customHeight="1">
      <c r="B169" s="318"/>
      <c r="C169" s="293" t="s">
        <v>1568</v>
      </c>
      <c r="D169" s="293"/>
      <c r="E169" s="293"/>
      <c r="F169" s="316" t="s">
        <v>1565</v>
      </c>
      <c r="G169" s="293"/>
      <c r="H169" s="293" t="s">
        <v>1605</v>
      </c>
      <c r="I169" s="293" t="s">
        <v>1567</v>
      </c>
      <c r="J169" s="293">
        <v>120</v>
      </c>
      <c r="K169" s="341"/>
    </row>
    <row r="170" s="1" customFormat="1" ht="15" customHeight="1">
      <c r="B170" s="318"/>
      <c r="C170" s="293" t="s">
        <v>1614</v>
      </c>
      <c r="D170" s="293"/>
      <c r="E170" s="293"/>
      <c r="F170" s="316" t="s">
        <v>1565</v>
      </c>
      <c r="G170" s="293"/>
      <c r="H170" s="293" t="s">
        <v>1615</v>
      </c>
      <c r="I170" s="293" t="s">
        <v>1567</v>
      </c>
      <c r="J170" s="293" t="s">
        <v>1616</v>
      </c>
      <c r="K170" s="341"/>
    </row>
    <row r="171" s="1" customFormat="1" ht="15" customHeight="1">
      <c r="B171" s="318"/>
      <c r="C171" s="293" t="s">
        <v>1513</v>
      </c>
      <c r="D171" s="293"/>
      <c r="E171" s="293"/>
      <c r="F171" s="316" t="s">
        <v>1565</v>
      </c>
      <c r="G171" s="293"/>
      <c r="H171" s="293" t="s">
        <v>1632</v>
      </c>
      <c r="I171" s="293" t="s">
        <v>1567</v>
      </c>
      <c r="J171" s="293" t="s">
        <v>1616</v>
      </c>
      <c r="K171" s="341"/>
    </row>
    <row r="172" s="1" customFormat="1" ht="15" customHeight="1">
      <c r="B172" s="318"/>
      <c r="C172" s="293" t="s">
        <v>1570</v>
      </c>
      <c r="D172" s="293"/>
      <c r="E172" s="293"/>
      <c r="F172" s="316" t="s">
        <v>1571</v>
      </c>
      <c r="G172" s="293"/>
      <c r="H172" s="293" t="s">
        <v>1632</v>
      </c>
      <c r="I172" s="293" t="s">
        <v>1567</v>
      </c>
      <c r="J172" s="293">
        <v>50</v>
      </c>
      <c r="K172" s="341"/>
    </row>
    <row r="173" s="1" customFormat="1" ht="15" customHeight="1">
      <c r="B173" s="318"/>
      <c r="C173" s="293" t="s">
        <v>1573</v>
      </c>
      <c r="D173" s="293"/>
      <c r="E173" s="293"/>
      <c r="F173" s="316" t="s">
        <v>1565</v>
      </c>
      <c r="G173" s="293"/>
      <c r="H173" s="293" t="s">
        <v>1632</v>
      </c>
      <c r="I173" s="293" t="s">
        <v>1575</v>
      </c>
      <c r="J173" s="293"/>
      <c r="K173" s="341"/>
    </row>
    <row r="174" s="1" customFormat="1" ht="15" customHeight="1">
      <c r="B174" s="318"/>
      <c r="C174" s="293" t="s">
        <v>1584</v>
      </c>
      <c r="D174" s="293"/>
      <c r="E174" s="293"/>
      <c r="F174" s="316" t="s">
        <v>1571</v>
      </c>
      <c r="G174" s="293"/>
      <c r="H174" s="293" t="s">
        <v>1632</v>
      </c>
      <c r="I174" s="293" t="s">
        <v>1567</v>
      </c>
      <c r="J174" s="293">
        <v>50</v>
      </c>
      <c r="K174" s="341"/>
    </row>
    <row r="175" s="1" customFormat="1" ht="15" customHeight="1">
      <c r="B175" s="318"/>
      <c r="C175" s="293" t="s">
        <v>1592</v>
      </c>
      <c r="D175" s="293"/>
      <c r="E175" s="293"/>
      <c r="F175" s="316" t="s">
        <v>1571</v>
      </c>
      <c r="G175" s="293"/>
      <c r="H175" s="293" t="s">
        <v>1632</v>
      </c>
      <c r="I175" s="293" t="s">
        <v>1567</v>
      </c>
      <c r="J175" s="293">
        <v>50</v>
      </c>
      <c r="K175" s="341"/>
    </row>
    <row r="176" s="1" customFormat="1" ht="15" customHeight="1">
      <c r="B176" s="318"/>
      <c r="C176" s="293" t="s">
        <v>1590</v>
      </c>
      <c r="D176" s="293"/>
      <c r="E176" s="293"/>
      <c r="F176" s="316" t="s">
        <v>1571</v>
      </c>
      <c r="G176" s="293"/>
      <c r="H176" s="293" t="s">
        <v>1632</v>
      </c>
      <c r="I176" s="293" t="s">
        <v>1567</v>
      </c>
      <c r="J176" s="293">
        <v>50</v>
      </c>
      <c r="K176" s="341"/>
    </row>
    <row r="177" s="1" customFormat="1" ht="15" customHeight="1">
      <c r="B177" s="318"/>
      <c r="C177" s="293" t="s">
        <v>110</v>
      </c>
      <c r="D177" s="293"/>
      <c r="E177" s="293"/>
      <c r="F177" s="316" t="s">
        <v>1565</v>
      </c>
      <c r="G177" s="293"/>
      <c r="H177" s="293" t="s">
        <v>1633</v>
      </c>
      <c r="I177" s="293" t="s">
        <v>1634</v>
      </c>
      <c r="J177" s="293"/>
      <c r="K177" s="341"/>
    </row>
    <row r="178" s="1" customFormat="1" ht="15" customHeight="1">
      <c r="B178" s="318"/>
      <c r="C178" s="293" t="s">
        <v>62</v>
      </c>
      <c r="D178" s="293"/>
      <c r="E178" s="293"/>
      <c r="F178" s="316" t="s">
        <v>1565</v>
      </c>
      <c r="G178" s="293"/>
      <c r="H178" s="293" t="s">
        <v>1635</v>
      </c>
      <c r="I178" s="293" t="s">
        <v>1636</v>
      </c>
      <c r="J178" s="293">
        <v>1</v>
      </c>
      <c r="K178" s="341"/>
    </row>
    <row r="179" s="1" customFormat="1" ht="15" customHeight="1">
      <c r="B179" s="318"/>
      <c r="C179" s="293" t="s">
        <v>58</v>
      </c>
      <c r="D179" s="293"/>
      <c r="E179" s="293"/>
      <c r="F179" s="316" t="s">
        <v>1565</v>
      </c>
      <c r="G179" s="293"/>
      <c r="H179" s="293" t="s">
        <v>1637</v>
      </c>
      <c r="I179" s="293" t="s">
        <v>1567</v>
      </c>
      <c r="J179" s="293">
        <v>20</v>
      </c>
      <c r="K179" s="341"/>
    </row>
    <row r="180" s="1" customFormat="1" ht="15" customHeight="1">
      <c r="B180" s="318"/>
      <c r="C180" s="293" t="s">
        <v>59</v>
      </c>
      <c r="D180" s="293"/>
      <c r="E180" s="293"/>
      <c r="F180" s="316" t="s">
        <v>1565</v>
      </c>
      <c r="G180" s="293"/>
      <c r="H180" s="293" t="s">
        <v>1638</v>
      </c>
      <c r="I180" s="293" t="s">
        <v>1567</v>
      </c>
      <c r="J180" s="293">
        <v>255</v>
      </c>
      <c r="K180" s="341"/>
    </row>
    <row r="181" s="1" customFormat="1" ht="15" customHeight="1">
      <c r="B181" s="318"/>
      <c r="C181" s="293" t="s">
        <v>111</v>
      </c>
      <c r="D181" s="293"/>
      <c r="E181" s="293"/>
      <c r="F181" s="316" t="s">
        <v>1565</v>
      </c>
      <c r="G181" s="293"/>
      <c r="H181" s="293" t="s">
        <v>1529</v>
      </c>
      <c r="I181" s="293" t="s">
        <v>1567</v>
      </c>
      <c r="J181" s="293">
        <v>10</v>
      </c>
      <c r="K181" s="341"/>
    </row>
    <row r="182" s="1" customFormat="1" ht="15" customHeight="1">
      <c r="B182" s="318"/>
      <c r="C182" s="293" t="s">
        <v>112</v>
      </c>
      <c r="D182" s="293"/>
      <c r="E182" s="293"/>
      <c r="F182" s="316" t="s">
        <v>1565</v>
      </c>
      <c r="G182" s="293"/>
      <c r="H182" s="293" t="s">
        <v>1639</v>
      </c>
      <c r="I182" s="293" t="s">
        <v>1600</v>
      </c>
      <c r="J182" s="293"/>
      <c r="K182" s="341"/>
    </row>
    <row r="183" s="1" customFormat="1" ht="15" customHeight="1">
      <c r="B183" s="318"/>
      <c r="C183" s="293" t="s">
        <v>1640</v>
      </c>
      <c r="D183" s="293"/>
      <c r="E183" s="293"/>
      <c r="F183" s="316" t="s">
        <v>1565</v>
      </c>
      <c r="G183" s="293"/>
      <c r="H183" s="293" t="s">
        <v>1641</v>
      </c>
      <c r="I183" s="293" t="s">
        <v>1600</v>
      </c>
      <c r="J183" s="293"/>
      <c r="K183" s="341"/>
    </row>
    <row r="184" s="1" customFormat="1" ht="15" customHeight="1">
      <c r="B184" s="318"/>
      <c r="C184" s="293" t="s">
        <v>1629</v>
      </c>
      <c r="D184" s="293"/>
      <c r="E184" s="293"/>
      <c r="F184" s="316" t="s">
        <v>1565</v>
      </c>
      <c r="G184" s="293"/>
      <c r="H184" s="293" t="s">
        <v>1642</v>
      </c>
      <c r="I184" s="293" t="s">
        <v>1600</v>
      </c>
      <c r="J184" s="293"/>
      <c r="K184" s="341"/>
    </row>
    <row r="185" s="1" customFormat="1" ht="15" customHeight="1">
      <c r="B185" s="318"/>
      <c r="C185" s="293" t="s">
        <v>114</v>
      </c>
      <c r="D185" s="293"/>
      <c r="E185" s="293"/>
      <c r="F185" s="316" t="s">
        <v>1571</v>
      </c>
      <c r="G185" s="293"/>
      <c r="H185" s="293" t="s">
        <v>1643</v>
      </c>
      <c r="I185" s="293" t="s">
        <v>1567</v>
      </c>
      <c r="J185" s="293">
        <v>50</v>
      </c>
      <c r="K185" s="341"/>
    </row>
    <row r="186" s="1" customFormat="1" ht="15" customHeight="1">
      <c r="B186" s="318"/>
      <c r="C186" s="293" t="s">
        <v>1644</v>
      </c>
      <c r="D186" s="293"/>
      <c r="E186" s="293"/>
      <c r="F186" s="316" t="s">
        <v>1571</v>
      </c>
      <c r="G186" s="293"/>
      <c r="H186" s="293" t="s">
        <v>1645</v>
      </c>
      <c r="I186" s="293" t="s">
        <v>1646</v>
      </c>
      <c r="J186" s="293"/>
      <c r="K186" s="341"/>
    </row>
    <row r="187" s="1" customFormat="1" ht="15" customHeight="1">
      <c r="B187" s="318"/>
      <c r="C187" s="293" t="s">
        <v>1647</v>
      </c>
      <c r="D187" s="293"/>
      <c r="E187" s="293"/>
      <c r="F187" s="316" t="s">
        <v>1571</v>
      </c>
      <c r="G187" s="293"/>
      <c r="H187" s="293" t="s">
        <v>1648</v>
      </c>
      <c r="I187" s="293" t="s">
        <v>1646</v>
      </c>
      <c r="J187" s="293"/>
      <c r="K187" s="341"/>
    </row>
    <row r="188" s="1" customFormat="1" ht="15" customHeight="1">
      <c r="B188" s="318"/>
      <c r="C188" s="293" t="s">
        <v>1649</v>
      </c>
      <c r="D188" s="293"/>
      <c r="E188" s="293"/>
      <c r="F188" s="316" t="s">
        <v>1571</v>
      </c>
      <c r="G188" s="293"/>
      <c r="H188" s="293" t="s">
        <v>1650</v>
      </c>
      <c r="I188" s="293" t="s">
        <v>1646</v>
      </c>
      <c r="J188" s="293"/>
      <c r="K188" s="341"/>
    </row>
    <row r="189" s="1" customFormat="1" ht="15" customHeight="1">
      <c r="B189" s="318"/>
      <c r="C189" s="354" t="s">
        <v>1651</v>
      </c>
      <c r="D189" s="293"/>
      <c r="E189" s="293"/>
      <c r="F189" s="316" t="s">
        <v>1571</v>
      </c>
      <c r="G189" s="293"/>
      <c r="H189" s="293" t="s">
        <v>1652</v>
      </c>
      <c r="I189" s="293" t="s">
        <v>1653</v>
      </c>
      <c r="J189" s="355" t="s">
        <v>1654</v>
      </c>
      <c r="K189" s="341"/>
    </row>
    <row r="190" s="1" customFormat="1" ht="15" customHeight="1">
      <c r="B190" s="318"/>
      <c r="C190" s="354" t="s">
        <v>47</v>
      </c>
      <c r="D190" s="293"/>
      <c r="E190" s="293"/>
      <c r="F190" s="316" t="s">
        <v>1565</v>
      </c>
      <c r="G190" s="293"/>
      <c r="H190" s="290" t="s">
        <v>1655</v>
      </c>
      <c r="I190" s="293" t="s">
        <v>1656</v>
      </c>
      <c r="J190" s="293"/>
      <c r="K190" s="341"/>
    </row>
    <row r="191" s="1" customFormat="1" ht="15" customHeight="1">
      <c r="B191" s="318"/>
      <c r="C191" s="354" t="s">
        <v>1657</v>
      </c>
      <c r="D191" s="293"/>
      <c r="E191" s="293"/>
      <c r="F191" s="316" t="s">
        <v>1565</v>
      </c>
      <c r="G191" s="293"/>
      <c r="H191" s="293" t="s">
        <v>1658</v>
      </c>
      <c r="I191" s="293" t="s">
        <v>1600</v>
      </c>
      <c r="J191" s="293"/>
      <c r="K191" s="341"/>
    </row>
    <row r="192" s="1" customFormat="1" ht="15" customHeight="1">
      <c r="B192" s="318"/>
      <c r="C192" s="354" t="s">
        <v>1659</v>
      </c>
      <c r="D192" s="293"/>
      <c r="E192" s="293"/>
      <c r="F192" s="316" t="s">
        <v>1565</v>
      </c>
      <c r="G192" s="293"/>
      <c r="H192" s="293" t="s">
        <v>1660</v>
      </c>
      <c r="I192" s="293" t="s">
        <v>1600</v>
      </c>
      <c r="J192" s="293"/>
      <c r="K192" s="341"/>
    </row>
    <row r="193" s="1" customFormat="1" ht="15" customHeight="1">
      <c r="B193" s="318"/>
      <c r="C193" s="354" t="s">
        <v>1661</v>
      </c>
      <c r="D193" s="293"/>
      <c r="E193" s="293"/>
      <c r="F193" s="316" t="s">
        <v>1571</v>
      </c>
      <c r="G193" s="293"/>
      <c r="H193" s="293" t="s">
        <v>1662</v>
      </c>
      <c r="I193" s="293" t="s">
        <v>1600</v>
      </c>
      <c r="J193" s="293"/>
      <c r="K193" s="341"/>
    </row>
    <row r="194" s="1" customFormat="1" ht="15" customHeight="1">
      <c r="B194" s="347"/>
      <c r="C194" s="356"/>
      <c r="D194" s="327"/>
      <c r="E194" s="327"/>
      <c r="F194" s="327"/>
      <c r="G194" s="327"/>
      <c r="H194" s="327"/>
      <c r="I194" s="327"/>
      <c r="J194" s="327"/>
      <c r="K194" s="348"/>
    </row>
    <row r="195" s="1" customFormat="1" ht="18.75" customHeight="1">
      <c r="B195" s="329"/>
      <c r="C195" s="339"/>
      <c r="D195" s="339"/>
      <c r="E195" s="339"/>
      <c r="F195" s="349"/>
      <c r="G195" s="339"/>
      <c r="H195" s="339"/>
      <c r="I195" s="339"/>
      <c r="J195" s="339"/>
      <c r="K195" s="329"/>
    </row>
    <row r="196" s="1" customFormat="1" ht="18.75" customHeight="1">
      <c r="B196" s="329"/>
      <c r="C196" s="339"/>
      <c r="D196" s="339"/>
      <c r="E196" s="339"/>
      <c r="F196" s="349"/>
      <c r="G196" s="339"/>
      <c r="H196" s="339"/>
      <c r="I196" s="339"/>
      <c r="J196" s="339"/>
      <c r="K196" s="329"/>
    </row>
    <row r="197" s="1" customFormat="1" ht="18.75" customHeight="1">
      <c r="B197" s="301"/>
      <c r="C197" s="301"/>
      <c r="D197" s="301"/>
      <c r="E197" s="301"/>
      <c r="F197" s="301"/>
      <c r="G197" s="301"/>
      <c r="H197" s="301"/>
      <c r="I197" s="301"/>
      <c r="J197" s="301"/>
      <c r="K197" s="301"/>
    </row>
    <row r="198" s="1" customFormat="1" ht="13.5">
      <c r="B198" s="280"/>
      <c r="C198" s="281"/>
      <c r="D198" s="281"/>
      <c r="E198" s="281"/>
      <c r="F198" s="281"/>
      <c r="G198" s="281"/>
      <c r="H198" s="281"/>
      <c r="I198" s="281"/>
      <c r="J198" s="281"/>
      <c r="K198" s="282"/>
    </row>
    <row r="199" s="1" customFormat="1" ht="21">
      <c r="B199" s="283"/>
      <c r="C199" s="284" t="s">
        <v>1663</v>
      </c>
      <c r="D199" s="284"/>
      <c r="E199" s="284"/>
      <c r="F199" s="284"/>
      <c r="G199" s="284"/>
      <c r="H199" s="284"/>
      <c r="I199" s="284"/>
      <c r="J199" s="284"/>
      <c r="K199" s="285"/>
    </row>
    <row r="200" s="1" customFormat="1" ht="25.5" customHeight="1">
      <c r="B200" s="283"/>
      <c r="C200" s="357" t="s">
        <v>1664</v>
      </c>
      <c r="D200" s="357"/>
      <c r="E200" s="357"/>
      <c r="F200" s="357" t="s">
        <v>1665</v>
      </c>
      <c r="G200" s="358"/>
      <c r="H200" s="357" t="s">
        <v>1666</v>
      </c>
      <c r="I200" s="357"/>
      <c r="J200" s="357"/>
      <c r="K200" s="285"/>
    </row>
    <row r="201" s="1" customFormat="1" ht="5.25" customHeight="1">
      <c r="B201" s="318"/>
      <c r="C201" s="313"/>
      <c r="D201" s="313"/>
      <c r="E201" s="313"/>
      <c r="F201" s="313"/>
      <c r="G201" s="339"/>
      <c r="H201" s="313"/>
      <c r="I201" s="313"/>
      <c r="J201" s="313"/>
      <c r="K201" s="341"/>
    </row>
    <row r="202" s="1" customFormat="1" ht="15" customHeight="1">
      <c r="B202" s="318"/>
      <c r="C202" s="293" t="s">
        <v>1656</v>
      </c>
      <c r="D202" s="293"/>
      <c r="E202" s="293"/>
      <c r="F202" s="316" t="s">
        <v>48</v>
      </c>
      <c r="G202" s="293"/>
      <c r="H202" s="293" t="s">
        <v>1667</v>
      </c>
      <c r="I202" s="293"/>
      <c r="J202" s="293"/>
      <c r="K202" s="341"/>
    </row>
    <row r="203" s="1" customFormat="1" ht="15" customHeight="1">
      <c r="B203" s="318"/>
      <c r="C203" s="293"/>
      <c r="D203" s="293"/>
      <c r="E203" s="293"/>
      <c r="F203" s="316" t="s">
        <v>49</v>
      </c>
      <c r="G203" s="293"/>
      <c r="H203" s="293" t="s">
        <v>1668</v>
      </c>
      <c r="I203" s="293"/>
      <c r="J203" s="293"/>
      <c r="K203" s="341"/>
    </row>
    <row r="204" s="1" customFormat="1" ht="15" customHeight="1">
      <c r="B204" s="318"/>
      <c r="C204" s="293"/>
      <c r="D204" s="293"/>
      <c r="E204" s="293"/>
      <c r="F204" s="316" t="s">
        <v>52</v>
      </c>
      <c r="G204" s="293"/>
      <c r="H204" s="293" t="s">
        <v>1669</v>
      </c>
      <c r="I204" s="293"/>
      <c r="J204" s="293"/>
      <c r="K204" s="341"/>
    </row>
    <row r="205" s="1" customFormat="1" ht="15" customHeight="1">
      <c r="B205" s="318"/>
      <c r="C205" s="293"/>
      <c r="D205" s="293"/>
      <c r="E205" s="293"/>
      <c r="F205" s="316" t="s">
        <v>50</v>
      </c>
      <c r="G205" s="293"/>
      <c r="H205" s="293" t="s">
        <v>1670</v>
      </c>
      <c r="I205" s="293"/>
      <c r="J205" s="293"/>
      <c r="K205" s="341"/>
    </row>
    <row r="206" s="1" customFormat="1" ht="15" customHeight="1">
      <c r="B206" s="318"/>
      <c r="C206" s="293"/>
      <c r="D206" s="293"/>
      <c r="E206" s="293"/>
      <c r="F206" s="316" t="s">
        <v>51</v>
      </c>
      <c r="G206" s="293"/>
      <c r="H206" s="293" t="s">
        <v>1671</v>
      </c>
      <c r="I206" s="293"/>
      <c r="J206" s="293"/>
      <c r="K206" s="341"/>
    </row>
    <row r="207" s="1" customFormat="1" ht="15" customHeight="1">
      <c r="B207" s="318"/>
      <c r="C207" s="293"/>
      <c r="D207" s="293"/>
      <c r="E207" s="293"/>
      <c r="F207" s="316"/>
      <c r="G207" s="293"/>
      <c r="H207" s="293"/>
      <c r="I207" s="293"/>
      <c r="J207" s="293"/>
      <c r="K207" s="341"/>
    </row>
    <row r="208" s="1" customFormat="1" ht="15" customHeight="1">
      <c r="B208" s="318"/>
      <c r="C208" s="293" t="s">
        <v>1612</v>
      </c>
      <c r="D208" s="293"/>
      <c r="E208" s="293"/>
      <c r="F208" s="316" t="s">
        <v>84</v>
      </c>
      <c r="G208" s="293"/>
      <c r="H208" s="293" t="s">
        <v>1672</v>
      </c>
      <c r="I208" s="293"/>
      <c r="J208" s="293"/>
      <c r="K208" s="341"/>
    </row>
    <row r="209" s="1" customFormat="1" ht="15" customHeight="1">
      <c r="B209" s="318"/>
      <c r="C209" s="293"/>
      <c r="D209" s="293"/>
      <c r="E209" s="293"/>
      <c r="F209" s="316" t="s">
        <v>1507</v>
      </c>
      <c r="G209" s="293"/>
      <c r="H209" s="293" t="s">
        <v>1508</v>
      </c>
      <c r="I209" s="293"/>
      <c r="J209" s="293"/>
      <c r="K209" s="341"/>
    </row>
    <row r="210" s="1" customFormat="1" ht="15" customHeight="1">
      <c r="B210" s="318"/>
      <c r="C210" s="293"/>
      <c r="D210" s="293"/>
      <c r="E210" s="293"/>
      <c r="F210" s="316" t="s">
        <v>1505</v>
      </c>
      <c r="G210" s="293"/>
      <c r="H210" s="293" t="s">
        <v>1673</v>
      </c>
      <c r="I210" s="293"/>
      <c r="J210" s="293"/>
      <c r="K210" s="341"/>
    </row>
    <row r="211" s="1" customFormat="1" ht="15" customHeight="1">
      <c r="B211" s="359"/>
      <c r="C211" s="293"/>
      <c r="D211" s="293"/>
      <c r="E211" s="293"/>
      <c r="F211" s="316" t="s">
        <v>1509</v>
      </c>
      <c r="G211" s="354"/>
      <c r="H211" s="345" t="s">
        <v>1510</v>
      </c>
      <c r="I211" s="345"/>
      <c r="J211" s="345"/>
      <c r="K211" s="360"/>
    </row>
    <row r="212" s="1" customFormat="1" ht="15" customHeight="1">
      <c r="B212" s="359"/>
      <c r="C212" s="293"/>
      <c r="D212" s="293"/>
      <c r="E212" s="293"/>
      <c r="F212" s="316" t="s">
        <v>1511</v>
      </c>
      <c r="G212" s="354"/>
      <c r="H212" s="345" t="s">
        <v>1674</v>
      </c>
      <c r="I212" s="345"/>
      <c r="J212" s="345"/>
      <c r="K212" s="360"/>
    </row>
    <row r="213" s="1" customFormat="1" ht="15" customHeight="1">
      <c r="B213" s="359"/>
      <c r="C213" s="293"/>
      <c r="D213" s="293"/>
      <c r="E213" s="293"/>
      <c r="F213" s="316"/>
      <c r="G213" s="354"/>
      <c r="H213" s="345"/>
      <c r="I213" s="345"/>
      <c r="J213" s="345"/>
      <c r="K213" s="360"/>
    </row>
    <row r="214" s="1" customFormat="1" ht="15" customHeight="1">
      <c r="B214" s="359"/>
      <c r="C214" s="293" t="s">
        <v>1636</v>
      </c>
      <c r="D214" s="293"/>
      <c r="E214" s="293"/>
      <c r="F214" s="316">
        <v>1</v>
      </c>
      <c r="G214" s="354"/>
      <c r="H214" s="345" t="s">
        <v>1675</v>
      </c>
      <c r="I214" s="345"/>
      <c r="J214" s="345"/>
      <c r="K214" s="360"/>
    </row>
    <row r="215" s="1" customFormat="1" ht="15" customHeight="1">
      <c r="B215" s="359"/>
      <c r="C215" s="293"/>
      <c r="D215" s="293"/>
      <c r="E215" s="293"/>
      <c r="F215" s="316">
        <v>2</v>
      </c>
      <c r="G215" s="354"/>
      <c r="H215" s="345" t="s">
        <v>1676</v>
      </c>
      <c r="I215" s="345"/>
      <c r="J215" s="345"/>
      <c r="K215" s="360"/>
    </row>
    <row r="216" s="1" customFormat="1" ht="15" customHeight="1">
      <c r="B216" s="359"/>
      <c r="C216" s="293"/>
      <c r="D216" s="293"/>
      <c r="E216" s="293"/>
      <c r="F216" s="316">
        <v>3</v>
      </c>
      <c r="G216" s="354"/>
      <c r="H216" s="345" t="s">
        <v>1677</v>
      </c>
      <c r="I216" s="345"/>
      <c r="J216" s="345"/>
      <c r="K216" s="360"/>
    </row>
    <row r="217" s="1" customFormat="1" ht="15" customHeight="1">
      <c r="B217" s="359"/>
      <c r="C217" s="293"/>
      <c r="D217" s="293"/>
      <c r="E217" s="293"/>
      <c r="F217" s="316">
        <v>4</v>
      </c>
      <c r="G217" s="354"/>
      <c r="H217" s="345" t="s">
        <v>1678</v>
      </c>
      <c r="I217" s="345"/>
      <c r="J217" s="345"/>
      <c r="K217" s="360"/>
    </row>
    <row r="218" s="1" customFormat="1" ht="12.75" customHeight="1">
      <c r="B218" s="361"/>
      <c r="C218" s="362"/>
      <c r="D218" s="362"/>
      <c r="E218" s="362"/>
      <c r="F218" s="362"/>
      <c r="G218" s="362"/>
      <c r="H218" s="362"/>
      <c r="I218" s="362"/>
      <c r="J218" s="362"/>
      <c r="K218" s="363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Jindřich Honner</dc:creator>
  <cp:lastModifiedBy>Jindřich Honner</cp:lastModifiedBy>
  <dcterms:created xsi:type="dcterms:W3CDTF">2023-11-07T09:32:12Z</dcterms:created>
  <dcterms:modified xsi:type="dcterms:W3CDTF">2023-11-07T09:32:23Z</dcterms:modified>
</cp:coreProperties>
</file>