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Rekapitulace stavby" sheetId="1" r:id="rId1"/>
    <sheet name="01 - Rozpočet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Rozpočet'!$C$128:$K$250</definedName>
    <definedName name="_xlnm.Print_Area" localSheetId="1">'01 - Rozpočet'!$C$4:$J$76,'01 - Rozpočet'!$C$82:$J$110,'01 - Rozpočet'!$C$116:$J$250</definedName>
    <definedName name="_xlnm.Print_Titles" localSheetId="1">'01 - Rozpočet'!$128:$128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198"/>
  <c r="BH198"/>
  <c r="BG198"/>
  <c r="BF198"/>
  <c r="T198"/>
  <c r="R198"/>
  <c r="P198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T169"/>
  <c r="R170"/>
  <c r="R169"/>
  <c r="P170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J126"/>
  <c r="F123"/>
  <c r="E121"/>
  <c r="J92"/>
  <c r="F89"/>
  <c r="E87"/>
  <c r="J21"/>
  <c r="E21"/>
  <c r="J91"/>
  <c r="J20"/>
  <c r="J18"/>
  <c r="E18"/>
  <c r="F126"/>
  <c r="J17"/>
  <c r="J15"/>
  <c r="E15"/>
  <c r="F125"/>
  <c r="J14"/>
  <c r="J12"/>
  <c r="J123"/>
  <c r="E7"/>
  <c r="E85"/>
  <c i="1" r="L90"/>
  <c r="AM90"/>
  <c r="AM89"/>
  <c r="L89"/>
  <c r="AM87"/>
  <c r="L87"/>
  <c r="L85"/>
  <c r="L84"/>
  <c i="2" r="J250"/>
  <c r="BK249"/>
  <c r="BK248"/>
  <c r="BK246"/>
  <c r="BK245"/>
  <c r="BK241"/>
  <c r="BK240"/>
  <c r="BK238"/>
  <c r="BK236"/>
  <c r="J232"/>
  <c r="J230"/>
  <c r="J225"/>
  <c r="J221"/>
  <c r="J216"/>
  <c r="J211"/>
  <c r="BK207"/>
  <c r="J198"/>
  <c r="J187"/>
  <c r="J181"/>
  <c r="J177"/>
  <c r="J170"/>
  <c r="BK164"/>
  <c r="J158"/>
  <c r="BK152"/>
  <c r="J146"/>
  <c r="BK140"/>
  <c r="J136"/>
  <c r="J238"/>
  <c r="J236"/>
  <c r="BK232"/>
  <c r="BK230"/>
  <c r="BK224"/>
  <c r="BK221"/>
  <c r="BK216"/>
  <c r="J209"/>
  <c r="BK205"/>
  <c r="BK191"/>
  <c r="J191"/>
  <c r="BK184"/>
  <c r="BK180"/>
  <c r="J174"/>
  <c r="J166"/>
  <c r="BK161"/>
  <c r="J155"/>
  <c r="J150"/>
  <c r="BK142"/>
  <c r="J139"/>
  <c r="J132"/>
  <c r="BK250"/>
  <c r="J249"/>
  <c r="J248"/>
  <c r="J246"/>
  <c r="J245"/>
  <c r="J241"/>
  <c r="J240"/>
  <c r="J237"/>
  <c r="J233"/>
  <c r="J231"/>
  <c r="J229"/>
  <c r="J224"/>
  <c r="BK219"/>
  <c r="J214"/>
  <c r="BK209"/>
  <c r="J205"/>
  <c r="BK189"/>
  <c r="J184"/>
  <c r="J180"/>
  <c r="BK174"/>
  <c r="BK166"/>
  <c r="J161"/>
  <c r="BK155"/>
  <c r="BK150"/>
  <c r="J142"/>
  <c r="BK139"/>
  <c r="BK132"/>
  <c i="1" r="AS94"/>
  <c i="2" r="BK237"/>
  <c r="BK233"/>
  <c r="BK231"/>
  <c r="BK229"/>
  <c r="BK225"/>
  <c r="J219"/>
  <c r="BK214"/>
  <c r="BK211"/>
  <c r="J207"/>
  <c r="BK198"/>
  <c r="J189"/>
  <c r="BK187"/>
  <c r="BK181"/>
  <c r="BK177"/>
  <c r="BK170"/>
  <c r="J164"/>
  <c r="BK158"/>
  <c r="J152"/>
  <c r="BK146"/>
  <c r="J140"/>
  <c r="BK136"/>
  <c l="1" r="BK131"/>
  <c r="J131"/>
  <c r="J98"/>
  <c r="P131"/>
  <c r="T131"/>
  <c r="BK173"/>
  <c r="J173"/>
  <c r="J100"/>
  <c r="P173"/>
  <c r="R173"/>
  <c r="T173"/>
  <c r="BK183"/>
  <c r="J183"/>
  <c r="J101"/>
  <c r="P183"/>
  <c r="R183"/>
  <c r="T183"/>
  <c r="BK208"/>
  <c r="J208"/>
  <c r="J102"/>
  <c r="P208"/>
  <c r="R208"/>
  <c r="T208"/>
  <c r="BK223"/>
  <c r="J223"/>
  <c r="J103"/>
  <c r="P223"/>
  <c r="R223"/>
  <c r="T223"/>
  <c r="BK228"/>
  <c r="J228"/>
  <c r="J105"/>
  <c r="P228"/>
  <c r="R228"/>
  <c r="T228"/>
  <c r="BK235"/>
  <c r="J235"/>
  <c r="J106"/>
  <c r="P235"/>
  <c r="R235"/>
  <c r="T235"/>
  <c r="BK244"/>
  <c r="J244"/>
  <c r="J108"/>
  <c r="P244"/>
  <c r="R244"/>
  <c r="T244"/>
  <c r="BK247"/>
  <c r="J247"/>
  <c r="J109"/>
  <c r="P247"/>
  <c r="R247"/>
  <c r="R131"/>
  <c r="R130"/>
  <c r="T247"/>
  <c r="BK169"/>
  <c r="J169"/>
  <c r="J99"/>
  <c r="F91"/>
  <c r="F92"/>
  <c r="E119"/>
  <c r="J125"/>
  <c r="BE132"/>
  <c r="BE140"/>
  <c r="BE142"/>
  <c r="BE155"/>
  <c r="BE158"/>
  <c r="BE180"/>
  <c r="BE189"/>
  <c r="BE207"/>
  <c r="BE211"/>
  <c r="BE214"/>
  <c r="BE221"/>
  <c r="BE225"/>
  <c r="BE229"/>
  <c r="BE230"/>
  <c r="BE236"/>
  <c r="BE238"/>
  <c r="J89"/>
  <c r="BE136"/>
  <c r="BE139"/>
  <c r="BE146"/>
  <c r="BE150"/>
  <c r="BE152"/>
  <c r="BE161"/>
  <c r="BE164"/>
  <c r="BE166"/>
  <c r="BE170"/>
  <c r="BE174"/>
  <c r="BE177"/>
  <c r="BE181"/>
  <c r="BE184"/>
  <c r="BE187"/>
  <c r="BE191"/>
  <c r="BE198"/>
  <c r="BE205"/>
  <c r="BE209"/>
  <c r="BE216"/>
  <c r="BE219"/>
  <c r="BE224"/>
  <c r="BE231"/>
  <c r="BE232"/>
  <c r="BE233"/>
  <c r="BE237"/>
  <c r="BE240"/>
  <c r="BE241"/>
  <c r="BE245"/>
  <c r="BE246"/>
  <c r="BE248"/>
  <c r="BE249"/>
  <c r="BE250"/>
  <c r="J34"/>
  <c i="1" r="AW95"/>
  <c i="2" r="F36"/>
  <c i="1" r="BC95"/>
  <c r="BC94"/>
  <c r="W32"/>
  <c i="2" r="F37"/>
  <c i="1" r="BD95"/>
  <c r="BD94"/>
  <c r="W33"/>
  <c i="2" r="F34"/>
  <c i="1" r="BA95"/>
  <c r="BA94"/>
  <c r="AW94"/>
  <c r="AK30"/>
  <c i="2" r="F35"/>
  <c i="1" r="BB95"/>
  <c r="BB94"/>
  <c r="W31"/>
  <c i="2" l="1" r="R243"/>
  <c r="R227"/>
  <c r="R129"/>
  <c r="T130"/>
  <c r="P130"/>
  <c r="T243"/>
  <c r="P243"/>
  <c r="T227"/>
  <c r="P227"/>
  <c r="BK227"/>
  <c r="J227"/>
  <c r="J104"/>
  <c r="BK243"/>
  <c r="J243"/>
  <c r="J107"/>
  <c r="BK130"/>
  <c r="J130"/>
  <c r="J97"/>
  <c i="1" r="AX94"/>
  <c r="AY94"/>
  <c i="2" r="F33"/>
  <c i="1" r="AZ95"/>
  <c r="AZ94"/>
  <c r="W29"/>
  <c r="W30"/>
  <c i="2" r="J33"/>
  <c i="1" r="AV95"/>
  <c r="AT95"/>
  <c i="2" l="1" r="P129"/>
  <c i="1" r="AU95"/>
  <c i="2" r="T129"/>
  <c r="BK129"/>
  <c r="J129"/>
  <c i="1" r="AU94"/>
  <c i="2" r="J30"/>
  <c i="1" r="AG95"/>
  <c r="AG94"/>
  <c r="AK26"/>
  <c r="AV94"/>
  <c r="AK29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<sst xmlns="http://schemas.openxmlformats.org/spreadsheetml/2006/main">
  <si>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</si>
  <si>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</si>
  <si>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</si>
  <si>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</si>
  <si>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</si>
  <si>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{7cd56b04-97bc-4aae-a300-902d0e56b84f}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</si>
  <si>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</si>
  <si>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</si>
  <si>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</si>
  <si>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</si>
  <si>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</si>
  <si>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</si>
  <si>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</si>
  <si>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</si>
  <si>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24-066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</si>
  <si>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</si>
  <si>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</si>
  <si>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pěší cesta Kváderberk - etapa I.</t>
  </si>
  <si>
    <t>KSO:</t>
  </si>
  <si>
    <t>CC-CZ:</t>
  </si>
  <si>
    <t>Místo:</t>
  </si>
  <si>
    <t xml:space="preserve"> </t>
  </si>
  <si>
    <t>Datum:</t>
  </si>
  <si>
    <t>14. 9. 2024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</si>
  <si>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</si>
  <si>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</si>
  <si>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</si>
  <si>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</si>
  <si>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</si>
  <si>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</si>
  <si>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</si>
  <si>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</si>
  <si>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10905006</t>
  </si>
  <si>
    <t>Kroupa &amp; Štěpánek stavby</t>
  </si>
  <si>
    <t>CZ10905006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</si>
  <si>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</si>
  <si>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</si>
  <si>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</si>
  <si>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</si>
  <si>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</si>
  <si>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</si>
  <si>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</si>
  <si>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</si>
  <si>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</si>
  <si>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</si>
  <si>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</si>
  <si>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</si>
  <si>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</si>
  <si>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</si>
  <si>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</si>
  <si>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</si>
  <si>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</si>
  <si>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</si>
  <si>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</si>
  <si>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</si>
  <si>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</si>
  <si>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</si>
  <si>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</si>
  <si>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</si>
  <si>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</si>
  <si>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</si>
  <si>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</si>
  <si>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</si>
  <si>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</si>
  <si>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</si>
  <si>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</si>
  <si>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</si>
  <si>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</si>
  <si>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</si>
  <si>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</si>
  <si>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</si>
  <si>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</si>
  <si>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</si>
  <si>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</si>
  <si>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</si>
  <si>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</si>
  <si>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</si>
  <si>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</si>
  <si>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</si>
  <si>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</si>
  <si>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</si>
  <si>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</si>
  <si>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Rozpočet</t>
  </si>
  <si>
    <t>STA</t>
  </si>
  <si>
    <t>1</t>
  </si>
  <si>
    <t>{33967f31-cd7b-4922-ba0b-60b3904ed9a0}</t>
  </si>
  <si>
    <t>2</t>
  </si>
  <si>
    <t>KRYCÍ LIST SOUPISU PRACÍ</t>
  </si>
  <si>
    <t>Objekt:</t>
  </si>
  <si>
    <t>01 - Rozpočet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</si>
  <si>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</si>
  <si>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</si>
  <si>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</si>
  <si>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</si>
  <si>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</si>
  <si>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</si>
  <si>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</si>
  <si>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</si>
  <si>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</si>
  <si>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</si>
  <si>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</si>
  <si>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</si>
  <si>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</si>
  <si>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</si>
  <si>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</si>
  <si>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</si>
  <si>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</si>
  <si>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</si>
  <si>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</si>
  <si>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</si>
  <si>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</si>
  <si>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</si>
  <si>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</si>
  <si>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</si>
  <si>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</si>
  <si>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</si>
  <si>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</si>
  <si>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</si>
  <si>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</si>
  <si>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</si>
  <si>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</si>
  <si>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</si>
  <si>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</si>
  <si>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</si>
  <si>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</si>
  <si>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</si>
  <si>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162211311</t>
  </si>
  <si>
    <t>Vodorovné přemístění výkopku z horniny třídy těžitelnosti I skupiny 1 až 3 stavebním kolečkem do 10 m</t>
  </si>
  <si>
    <t>m3</t>
  </si>
  <si>
    <t>4</t>
  </si>
  <si>
    <t>-1278193628</t>
  </si>
  <si>
    <t>VV</t>
  </si>
  <si>
    <t>5,2"Ruční odtěžení lesní hrabanky tl. 50mm</t>
  </si>
  <si>
    <t>10,8"Výkopové práce - rýha ruční šířky 300mm hlouvky 200mm</t>
  </si>
  <si>
    <t>Součet</t>
  </si>
  <si>
    <t>162211319</t>
  </si>
  <si>
    <t>Příplatek k vodorovnému přemístění výkopku z horniny třídy těžitelnosti I skupiny 1 až 3 stavebním kolečkem za každých dalších 10 m</t>
  </si>
  <si>
    <t>-653211962</t>
  </si>
  <si>
    <t>16*15</t>
  </si>
  <si>
    <t>3</t>
  </si>
  <si>
    <t>162751117</t>
  </si>
  <si>
    <t>Vodorovné přemístění přes 9 000 do 10000 m výkopku/sypaniny z horniny třídy těžitelnosti I skupiny 1 až 3</t>
  </si>
  <si>
    <t>-479889622</t>
  </si>
  <si>
    <t>162751119</t>
  </si>
  <si>
    <t>Příplatek k vodorovnému přemístění výkopku/sypaniny z horniny třídy těžitelnosti I skupiny 1 až 3 ZKD 1000 m přes 10000 m</t>
  </si>
  <si>
    <t>2070785453</t>
  </si>
  <si>
    <t>13,92*15 'Přepočtené koeficientem množství</t>
  </si>
  <si>
    <t>5</t>
  </si>
  <si>
    <t>167111101</t>
  </si>
  <si>
    <t>Nakládání výkopku z hornin třídy těžitelnosti I skupiny 1 až 3 ručně</t>
  </si>
  <si>
    <t>-806230051</t>
  </si>
  <si>
    <t>6</t>
  </si>
  <si>
    <t>171111104</t>
  </si>
  <si>
    <t>Uložení sypaniny z hornin nesoudržných sypkých do násypů zhutněných ručně</t>
  </si>
  <si>
    <t>29489599</t>
  </si>
  <si>
    <t>7</t>
  </si>
  <si>
    <t>171201221</t>
  </si>
  <si>
    <t>Poplatek za uložení na skládce (skládkovné) zeminy a kamení kód odpadu 17 05 04</t>
  </si>
  <si>
    <t>t</t>
  </si>
  <si>
    <t>943676893</t>
  </si>
  <si>
    <t>13,920*1,7</t>
  </si>
  <si>
    <t>8</t>
  </si>
  <si>
    <t>K007</t>
  </si>
  <si>
    <t>Rozebrání stávajících kamenných schodů</t>
  </si>
  <si>
    <t>-2110340767</t>
  </si>
  <si>
    <t>((((0,3*0,2)*0,6)*2)*8)*0,75</t>
  </si>
  <si>
    <t>9</t>
  </si>
  <si>
    <t>113105111</t>
  </si>
  <si>
    <t>Rozebrání dlažeb z lomového kamene kladených na sucho</t>
  </si>
  <si>
    <t>m2</t>
  </si>
  <si>
    <t>1300865374</t>
  </si>
  <si>
    <t>(12,5*1,2)"Rozebrání brání kamenné dlažby 200 x 300 x 500</t>
  </si>
  <si>
    <t>10</t>
  </si>
  <si>
    <t>K006</t>
  </si>
  <si>
    <t>Kamenické upravení - dělení kamene</t>
  </si>
  <si>
    <t>-2099563090</t>
  </si>
  <si>
    <t>(12,5*1,2)*0,3"Rozebrání brání kamenné dlažby 200 x 300 x 500</t>
  </si>
  <si>
    <t>11</t>
  </si>
  <si>
    <t>121111201</t>
  </si>
  <si>
    <t>Odstranění lesní hrabanky</t>
  </si>
  <si>
    <t>-147617759</t>
  </si>
  <si>
    <t>((156*1)/3)*2"předpoklad 50mm</t>
  </si>
  <si>
    <t>129911121</t>
  </si>
  <si>
    <t>Bourání zdiva z betonu prostého neprokládaného v odkopávkách nebo prokopávkách ručně</t>
  </si>
  <si>
    <t>-904421568</t>
  </si>
  <si>
    <t xml:space="preserve">0,700"Vybourání betonových patek z betonu prostého </t>
  </si>
  <si>
    <t>13</t>
  </si>
  <si>
    <t>132312132</t>
  </si>
  <si>
    <t>Hloubení nezapažených rýh šířky do 800 mm v nesoudržných horninách třídy těžitelnosti II skupiny 4 ručně</t>
  </si>
  <si>
    <t>1453740655</t>
  </si>
  <si>
    <t>((156*0,2)*0,3)+((0,8*30)*(0,2*0,3))"rýha ruční šířky 300mm hlouvky 200mm</t>
  </si>
  <si>
    <t>Zakládání</t>
  </si>
  <si>
    <t>14</t>
  </si>
  <si>
    <t>275313711</t>
  </si>
  <si>
    <t>Základové patky z betonu tř. C 20/25</t>
  </si>
  <si>
    <t>-463100264</t>
  </si>
  <si>
    <t>1,015"beton po vybourání betonových patek</t>
  </si>
  <si>
    <t>Komunikace pozemní</t>
  </si>
  <si>
    <t>15</t>
  </si>
  <si>
    <t>56423101.R</t>
  </si>
  <si>
    <t>Podklad nebo podsyp ze štěrkopísku ŠP plochy do 100 m2 tl 100 mm - křemenný porfyr</t>
  </si>
  <si>
    <t>-555578697</t>
  </si>
  <si>
    <t>((156*0,8))*0,6"bráno 60% plochy, Nový povrch z křemenného porfyru (štěrk f 0-16)</t>
  </si>
  <si>
    <t>16</t>
  </si>
  <si>
    <t>56473010.R</t>
  </si>
  <si>
    <t>Podklad z kameniva hrubého drceného vel. 16-32 mm plochy do 100 m2 tl 100 mm - křemenný porfyr</t>
  </si>
  <si>
    <t>-1755080560</t>
  </si>
  <si>
    <t>((156*0,8)*0,4)"bráno 40% plochy, Nový povrch z křemenného porfyru (štěrk f 16-32)</t>
  </si>
  <si>
    <t>17</t>
  </si>
  <si>
    <t>K004</t>
  </si>
  <si>
    <t>Doprava štěrkového kameniva (lom KUBO kámen)</t>
  </si>
  <si>
    <t>-1114601560</t>
  </si>
  <si>
    <t>18</t>
  </si>
  <si>
    <t>K005</t>
  </si>
  <si>
    <t>Doprava štěrkového kameniva (lom KUBO kámen) - příplatek za každý další 1,0km</t>
  </si>
  <si>
    <t>1515991680</t>
  </si>
  <si>
    <t>12,48*44</t>
  </si>
  <si>
    <t>Ostatní konstrukce a práce, bourání</t>
  </si>
  <si>
    <t>19</t>
  </si>
  <si>
    <t>K012</t>
  </si>
  <si>
    <t>Oprava stávajcích zídek kamených (200mm x 300mm x 500mm)</t>
  </si>
  <si>
    <t>1829063956</t>
  </si>
  <si>
    <t>(0,3*1,8)</t>
  </si>
  <si>
    <t>20</t>
  </si>
  <si>
    <t>K008</t>
  </si>
  <si>
    <t>Vystavění schodiště jednoramenného lomeného z kamene vyzískaného</t>
  </si>
  <si>
    <t>-43317227</t>
  </si>
  <si>
    <t>((((0,2*0,3)*0,5)*3)*9)</t>
  </si>
  <si>
    <t>K009</t>
  </si>
  <si>
    <t>Vystavění schodiště jednoramenného z kamene vyzískaného</t>
  </si>
  <si>
    <t>624533151</t>
  </si>
  <si>
    <t>(((0,2*0,3)*0,6)*3)*3</t>
  </si>
  <si>
    <t>22</t>
  </si>
  <si>
    <t>K010</t>
  </si>
  <si>
    <t>Doplnění vhodného kamene ( 300mm x 200mm x 500-600mm) - pískovec</t>
  </si>
  <si>
    <t>2112591388</t>
  </si>
  <si>
    <t>0,324"Vystavění schodiště jednoramenného z kamene vyzískaného</t>
  </si>
  <si>
    <t>0,54"Oprava stávajcích zídek kamených (200mm x 300mm x 500mm)</t>
  </si>
  <si>
    <t>0,81"Vystavění schodiště jednoramenného lomeného z kamene vyzískaného</t>
  </si>
  <si>
    <t>4,5"Kamenické upravení - dělení kamene</t>
  </si>
  <si>
    <t>Mezisoučet</t>
  </si>
  <si>
    <t>6,174*0,5"uvažováno doplnění 50% z uvedeného množství</t>
  </si>
  <si>
    <t>23</t>
  </si>
  <si>
    <t>K011</t>
  </si>
  <si>
    <t>Doprava nového kamene - pískovec</t>
  </si>
  <si>
    <t>605655245</t>
  </si>
  <si>
    <t>24</t>
  </si>
  <si>
    <t>916241213</t>
  </si>
  <si>
    <t>Osazení obrubníku kamenného stojatého s boční opěrou do lože z betonu prostého</t>
  </si>
  <si>
    <t>m</t>
  </si>
  <si>
    <t>-1976590481</t>
  </si>
  <si>
    <t>156+(30*0,8)"Montáž kamene vyzískaného - obrubník kamenný 100x200x500</t>
  </si>
  <si>
    <t>25</t>
  </si>
  <si>
    <t>K003</t>
  </si>
  <si>
    <t>Mýchání dvou štěrkových frakcí na stavbě</t>
  </si>
  <si>
    <t>100758595</t>
  </si>
  <si>
    <t>997</t>
  </si>
  <si>
    <t>Přesun sutě</t>
  </si>
  <si>
    <t>26</t>
  </si>
  <si>
    <t>997221151</t>
  </si>
  <si>
    <t>Vodorovná doprava suti z kusových materiálů stavebním kolečkem do 50 m</t>
  </si>
  <si>
    <t>-605704394</t>
  </si>
  <si>
    <t xml:space="preserve">0,7*2,2"Vybourání betonových patek z betonu prostého </t>
  </si>
  <si>
    <t>27</t>
  </si>
  <si>
    <t>997221159</t>
  </si>
  <si>
    <t>Příplatek za každých dalších 10 m u vodorovné dopravy suti z kusových materiálů stavebním kolečkem</t>
  </si>
  <si>
    <t>-530861126</t>
  </si>
  <si>
    <t>1,54*10 'Přepočtené koeficientem množství</t>
  </si>
  <si>
    <t>28</t>
  </si>
  <si>
    <t>997221561</t>
  </si>
  <si>
    <t>Vodorovná doprava suti z kusových materiálů do 1 km</t>
  </si>
  <si>
    <t>1567372249</t>
  </si>
  <si>
    <t>29</t>
  </si>
  <si>
    <t>997221569</t>
  </si>
  <si>
    <t>Příplatek ZKD 1 km u vodorovné dopravy suti z kusových materiálů</t>
  </si>
  <si>
    <t>1365308530</t>
  </si>
  <si>
    <t>1,54*25 'Přepočtené koeficientem množství</t>
  </si>
  <si>
    <t>30</t>
  </si>
  <si>
    <t>997221612</t>
  </si>
  <si>
    <t>Nakládání vybouraných hmot na dopravní prostředky pro vodorovnou dopravu</t>
  </si>
  <si>
    <t>226336774</t>
  </si>
  <si>
    <t>31</t>
  </si>
  <si>
    <t>997221615</t>
  </si>
  <si>
    <t>Poplatek za uložení na skládce (skládkovné) stavebního odpadu betonového kód odpadu 17 01 01</t>
  </si>
  <si>
    <t>879951504</t>
  </si>
  <si>
    <t>998</t>
  </si>
  <si>
    <t>Přesun hmot</t>
  </si>
  <si>
    <t>32</t>
  </si>
  <si>
    <t>998229112</t>
  </si>
  <si>
    <t>Přesun hmot ruční pro pozemní komunikace s krytem dlážděným na vzdálenost do 50 m</t>
  </si>
  <si>
    <t>-1073549057</t>
  </si>
  <si>
    <t>33</t>
  </si>
  <si>
    <t>998229121</t>
  </si>
  <si>
    <t>Příplatek k ručnímu přesunu hmot pro pro pozemní komunikace za zvětšený přesun ZKD 50 m</t>
  </si>
  <si>
    <t>-1875240048</t>
  </si>
  <si>
    <t>63,16*2 'Přepočtené koeficientem množství</t>
  </si>
  <si>
    <t>PSV</t>
  </si>
  <si>
    <t>Práce a dodávky PSV</t>
  </si>
  <si>
    <t>767</t>
  </si>
  <si>
    <t>Konstrukce zámečnické</t>
  </si>
  <si>
    <t>34</t>
  </si>
  <si>
    <t>K013</t>
  </si>
  <si>
    <t>Kotvení trubek zábradlí vlepováním do skály</t>
  </si>
  <si>
    <t>ks</t>
  </si>
  <si>
    <t>-552978559</t>
  </si>
  <si>
    <t>35</t>
  </si>
  <si>
    <t>767161833</t>
  </si>
  <si>
    <t>Demontáž zábradlí rovného nerozebíratelného hmotnosti 1 m zábradlí do 20 kg k dalšímu použití</t>
  </si>
  <si>
    <t>72623506</t>
  </si>
  <si>
    <t>36</t>
  </si>
  <si>
    <t>K002</t>
  </si>
  <si>
    <t>Doplnění stávajících dílců ocelového zábradlí - odhad cca 25% z původní výměry 120,5m</t>
  </si>
  <si>
    <t>-427722203</t>
  </si>
  <si>
    <t>37</t>
  </si>
  <si>
    <t>998767311</t>
  </si>
  <si>
    <t>Přesun hmot procentní pro zámečnické konstrukce ruční v objektech v do 6 m</t>
  </si>
  <si>
    <t>%</t>
  </si>
  <si>
    <t>2062287997</t>
  </si>
  <si>
    <t>38</t>
  </si>
  <si>
    <t>998767319</t>
  </si>
  <si>
    <t>Příplatek k ručnímu přesunu hmot procentnímu pro zámečnické konstrukce za zvětšený přesun ZKD 50 m</t>
  </si>
  <si>
    <t>-1302533780</t>
  </si>
  <si>
    <t>947,39*2 'Přepočtené koeficientem množství</t>
  </si>
  <si>
    <t>783</t>
  </si>
  <si>
    <t>Dokončovací práce - nátěry</t>
  </si>
  <si>
    <t>39</t>
  </si>
  <si>
    <t>783301303</t>
  </si>
  <si>
    <t>Bezoplachové odrezivění zámečnických konstrukcí</t>
  </si>
  <si>
    <t>1854525518</t>
  </si>
  <si>
    <t>40</t>
  </si>
  <si>
    <t>783301401</t>
  </si>
  <si>
    <t>Ometení zámečnických konstrukcí</t>
  </si>
  <si>
    <t>1841647836</t>
  </si>
  <si>
    <t>41</t>
  </si>
  <si>
    <t>783306809</t>
  </si>
  <si>
    <t>Odstranění nátěru ze zámečnických konstrukcí okartáčováním</t>
  </si>
  <si>
    <t>1723836032</t>
  </si>
  <si>
    <t>89,3"Otryskání zábradlí trubkového</t>
  </si>
  <si>
    <t>42</t>
  </si>
  <si>
    <t>783314201</t>
  </si>
  <si>
    <t>Základní antikorozní jednonásobný syntetický standardní nátěr zámečnických konstrukcí</t>
  </si>
  <si>
    <t>-2066174512</t>
  </si>
  <si>
    <t>43</t>
  </si>
  <si>
    <t>783317101</t>
  </si>
  <si>
    <t>Krycí jednonásobný syntetický standardní nátěr zámečnických konstrukcí</t>
  </si>
  <si>
    <t>559242925</t>
  </si>
  <si>
    <t>89,300*2"2 vrstvy</t>
  </si>
  <si>
    <t>VRN</t>
  </si>
  <si>
    <t>Vedlejší rozpočtové náklady</t>
  </si>
  <si>
    <t>VRN1</t>
  </si>
  <si>
    <t>Průzkumné, geodetické a projektové práce</t>
  </si>
  <si>
    <t>44</t>
  </si>
  <si>
    <t>01212400.R</t>
  </si>
  <si>
    <t>Geodetické práce - vyměření trasy</t>
  </si>
  <si>
    <t>kpl</t>
  </si>
  <si>
    <t>1024</t>
  </si>
  <si>
    <t>546006807</t>
  </si>
  <si>
    <t>45</t>
  </si>
  <si>
    <t>012444000</t>
  </si>
  <si>
    <t>Geodetické měření skutečného provedení stavby</t>
  </si>
  <si>
    <t>-686913742</t>
  </si>
  <si>
    <t>VRN3</t>
  </si>
  <si>
    <t>Zařízení staveniště</t>
  </si>
  <si>
    <t>46</t>
  </si>
  <si>
    <t>030001000</t>
  </si>
  <si>
    <t>-1488091214</t>
  </si>
  <si>
    <t>47</t>
  </si>
  <si>
    <t>034303000</t>
  </si>
  <si>
    <t>Dopravní značení na staveništi</t>
  </si>
  <si>
    <t>1573627454</t>
  </si>
  <si>
    <t>48</t>
  </si>
  <si>
    <t>K001</t>
  </si>
  <si>
    <t>Úklid po stavebních pracech</t>
  </si>
  <si>
    <t>793069520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</si>
</sst>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24-066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Lesní pěší cesta Kváderberk - etapa I.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14. 9. 2024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>Kroupa &amp; Štěpánek stavby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Rozpočet'!J30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Rozpočet'!P129</f>
        <v>0</v>
      </c>
      <c r="AV95" s="128">
        <f>'01 - Rozpočet'!J33</f>
        <v>0</v>
      </c>
      <c r="AW95" s="128">
        <f>'01 - Rozpočet'!J34</f>
        <v>0</v>
      </c>
      <c r="AX95" s="128">
        <f>'01 - Rozpočet'!J35</f>
        <v>0</v>
      </c>
      <c r="AY95" s="128">
        <f>'01 - Rozpočet'!J36</f>
        <v>0</v>
      </c>
      <c r="AZ95" s="128">
        <f>'01 - Rozpočet'!F33</f>
        <v>0</v>
      </c>
      <c r="BA95" s="128">
        <f>'01 - Rozpočet'!F34</f>
        <v>0</v>
      </c>
      <c r="BB95" s="128">
        <f>'01 - Rozpočet'!F35</f>
        <v>0</v>
      </c>
      <c r="BC95" s="128">
        <f>'01 - Rozpočet'!F36</f>
        <v>0</v>
      </c>
      <c r="BD95" s="130">
        <f>'01 - Rozpočet'!F37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/nfuVtS45iEu9FVot3EWuMiqqrObWM05eDqBMaHTl13fPPX5AT8rRplfbeLsIZUudJCutP/qvbz6xuaj8/mgQQ==" hashValue="oQ47jD9pnZwDnxRHgILvEvBYV2GJwTtVewpN5qFGtFtnTuOUGBTjfeRNQQg96d/eeRRFUjeW0m0pWnaJXTyMG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86</v>
      </c>
    </row>
    <row r="4" s="1" customFormat="1" ht="24.96" customHeight="1">
      <c r="B4" s="20"/>
      <c r="D4" s="134" t="s">
        <v>87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Lesní pěší cesta Kváderberk - etapa I.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14. 9. 2024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tr">
        <f>IF('Rekapitulace stavby'!E11="","",'Rekapitulace stavby'!E11)</f>
        <v xml:space="preserve"> </v>
      </c>
      <c r="F15" s="38"/>
      <c r="G15" s="38"/>
      <c r="H15" s="38"/>
      <c r="I15" s="136" t="s">
        <v>26</v>
      </c>
      <c r="J15" s="139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tr">
        <f>IF('Rekapitulace stavby'!E17="","",'Rekapitulace stavby'!E17)</f>
        <v xml:space="preserve"> </v>
      </c>
      <c r="F21" s="38"/>
      <c r="G21" s="38"/>
      <c r="H21" s="38"/>
      <c r="I21" s="136" t="s">
        <v>26</v>
      </c>
      <c r="J21" s="139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">
        <v>32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33</v>
      </c>
      <c r="F24" s="38"/>
      <c r="G24" s="38"/>
      <c r="H24" s="38"/>
      <c r="I24" s="136" t="s">
        <v>26</v>
      </c>
      <c r="J24" s="139" t="s">
        <v>34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36</v>
      </c>
      <c r="E30" s="38"/>
      <c r="F30" s="38"/>
      <c r="G30" s="38"/>
      <c r="H30" s="38"/>
      <c r="I30" s="38"/>
      <c r="J30" s="147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38</v>
      </c>
      <c r="G32" s="38"/>
      <c r="H32" s="38"/>
      <c r="I32" s="148" t="s">
        <v>37</v>
      </c>
      <c r="J32" s="148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40</v>
      </c>
      <c r="E33" s="136" t="s">
        <v>41</v>
      </c>
      <c r="F33" s="150">
        <f>ROUND((SUM(BE129:BE250)),  2)</f>
        <v>0</v>
      </c>
      <c r="G33" s="38"/>
      <c r="H33" s="38"/>
      <c r="I33" s="151">
        <v>0.20999999999999999</v>
      </c>
      <c r="J33" s="150">
        <f>ROUND(((SUM(BE129:BE250))*I33),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42</v>
      </c>
      <c r="F34" s="150">
        <f>ROUND((SUM(BF129:BF250)),  2)</f>
        <v>0</v>
      </c>
      <c r="G34" s="38"/>
      <c r="H34" s="38"/>
      <c r="I34" s="151">
        <v>0.12</v>
      </c>
      <c r="J34" s="150">
        <f>ROUND(((SUM(BF129:BF250))*I34),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43</v>
      </c>
      <c r="F35" s="150">
        <f>ROUND((SUM(BG129:BG250)),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44</v>
      </c>
      <c r="F36" s="150">
        <f>ROUND((SUM(BH129:BH250)),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45</v>
      </c>
      <c r="F37" s="150">
        <f>ROUND((SUM(BI129:BI250)),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49</v>
      </c>
      <c r="E50" s="160"/>
      <c r="F50" s="160"/>
      <c r="G50" s="159" t="s">
        <v>50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51</v>
      </c>
      <c r="E61" s="162"/>
      <c r="F61" s="163" t="s">
        <v>52</v>
      </c>
      <c r="G61" s="161" t="s">
        <v>51</v>
      </c>
      <c r="H61" s="162"/>
      <c r="I61" s="162"/>
      <c r="J61" s="164" t="s">
        <v>52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53</v>
      </c>
      <c r="E65" s="165"/>
      <c r="F65" s="165"/>
      <c r="G65" s="159" t="s">
        <v>54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51</v>
      </c>
      <c r="E76" s="162"/>
      <c r="F76" s="163" t="s">
        <v>52</v>
      </c>
      <c r="G76" s="161" t="s">
        <v>51</v>
      </c>
      <c r="H76" s="162"/>
      <c r="I76" s="162"/>
      <c r="J76" s="164" t="s">
        <v>52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Lesní pěší cesta Kváderberk - etapa I.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Rozpočet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14. 9. 2024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>Kroupa &amp; Štěpánek stavby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91</v>
      </c>
      <c r="D94" s="172"/>
      <c r="E94" s="172"/>
      <c r="F94" s="172"/>
      <c r="G94" s="172"/>
      <c r="H94" s="172"/>
      <c r="I94" s="172"/>
      <c r="J94" s="173" t="s">
        <v>92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93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5"/>
      <c r="C97" s="176"/>
      <c r="D97" s="177" t="s">
        <v>95</v>
      </c>
      <c r="E97" s="178"/>
      <c r="F97" s="178"/>
      <c r="G97" s="178"/>
      <c r="H97" s="178"/>
      <c r="I97" s="178"/>
      <c r="J97" s="179">
        <f>J130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96</v>
      </c>
      <c r="E98" s="184"/>
      <c r="F98" s="184"/>
      <c r="G98" s="184"/>
      <c r="H98" s="184"/>
      <c r="I98" s="184"/>
      <c r="J98" s="185">
        <f>J131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97</v>
      </c>
      <c r="E99" s="184"/>
      <c r="F99" s="184"/>
      <c r="G99" s="184"/>
      <c r="H99" s="184"/>
      <c r="I99" s="184"/>
      <c r="J99" s="185">
        <f>J169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98</v>
      </c>
      <c r="E100" s="184"/>
      <c r="F100" s="184"/>
      <c r="G100" s="184"/>
      <c r="H100" s="184"/>
      <c r="I100" s="184"/>
      <c r="J100" s="185">
        <f>J173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99</v>
      </c>
      <c r="E101" s="184"/>
      <c r="F101" s="184"/>
      <c r="G101" s="184"/>
      <c r="H101" s="184"/>
      <c r="I101" s="184"/>
      <c r="J101" s="185">
        <f>J183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100</v>
      </c>
      <c r="E102" s="184"/>
      <c r="F102" s="184"/>
      <c r="G102" s="184"/>
      <c r="H102" s="184"/>
      <c r="I102" s="184"/>
      <c r="J102" s="185">
        <f>J208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101</v>
      </c>
      <c r="E103" s="184"/>
      <c r="F103" s="184"/>
      <c r="G103" s="184"/>
      <c r="H103" s="184"/>
      <c r="I103" s="184"/>
      <c r="J103" s="185">
        <f>J223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102</v>
      </c>
      <c r="E104" s="178"/>
      <c r="F104" s="178"/>
      <c r="G104" s="178"/>
      <c r="H104" s="178"/>
      <c r="I104" s="178"/>
      <c r="J104" s="179">
        <f>J227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103</v>
      </c>
      <c r="E105" s="184"/>
      <c r="F105" s="184"/>
      <c r="G105" s="184"/>
      <c r="H105" s="184"/>
      <c r="I105" s="184"/>
      <c r="J105" s="185">
        <f>J228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104</v>
      </c>
      <c r="E106" s="184"/>
      <c r="F106" s="184"/>
      <c r="G106" s="184"/>
      <c r="H106" s="184"/>
      <c r="I106" s="184"/>
      <c r="J106" s="185">
        <f>J235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5"/>
      <c r="C107" s="176"/>
      <c r="D107" s="177" t="s">
        <v>105</v>
      </c>
      <c r="E107" s="178"/>
      <c r="F107" s="178"/>
      <c r="G107" s="178"/>
      <c r="H107" s="178"/>
      <c r="I107" s="178"/>
      <c r="J107" s="179">
        <f>J243</f>
        <v>0</v>
      </c>
      <c r="K107" s="176"/>
      <c r="L107" s="18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1"/>
      <c r="C108" s="182"/>
      <c r="D108" s="183" t="s">
        <v>106</v>
      </c>
      <c r="E108" s="184"/>
      <c r="F108" s="184"/>
      <c r="G108" s="184"/>
      <c r="H108" s="184"/>
      <c r="I108" s="184"/>
      <c r="J108" s="185">
        <f>J244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1"/>
      <c r="C109" s="182"/>
      <c r="D109" s="183" t="s">
        <v>107</v>
      </c>
      <c r="E109" s="184"/>
      <c r="F109" s="184"/>
      <c r="G109" s="184"/>
      <c r="H109" s="184"/>
      <c r="I109" s="184"/>
      <c r="J109" s="185">
        <f>J247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108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0" t="str">
        <f>E7</f>
        <v>Lesní pěší cesta Kváderberk - etapa I.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88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01 - Rozpočet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14. 9. 2024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E15</f>
        <v xml:space="preserve"> </v>
      </c>
      <c r="G125" s="40"/>
      <c r="H125" s="40"/>
      <c r="I125" s="32" t="s">
        <v>29</v>
      </c>
      <c r="J125" s="36" t="str">
        <f>E21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31</v>
      </c>
      <c r="J126" s="36" t="str">
        <f>E24</f>
        <v>Kroupa &amp; Štěpánek stavby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87"/>
      <c r="B128" s="188"/>
      <c r="C128" s="189" t="s">
        <v>109</v>
      </c>
      <c r="D128" s="190" t="s">
        <v>61</v>
      </c>
      <c r="E128" s="190" t="s">
        <v>57</v>
      </c>
      <c r="F128" s="190" t="s">
        <v>58</v>
      </c>
      <c r="G128" s="190" t="s">
        <v>110</v>
      </c>
      <c r="H128" s="190" t="s">
        <v>111</v>
      </c>
      <c r="I128" s="190" t="s">
        <v>112</v>
      </c>
      <c r="J128" s="191" t="s">
        <v>92</v>
      </c>
      <c r="K128" s="192" t="s">
        <v>113</v>
      </c>
      <c r="L128" s="193"/>
      <c r="M128" s="100" t="s">
        <v>1</v>
      </c>
      <c r="N128" s="101" t="s">
        <v>40</v>
      </c>
      <c r="O128" s="101" t="s">
        <v>114</v>
      </c>
      <c r="P128" s="101" t="s">
        <v>115</v>
      </c>
      <c r="Q128" s="101" t="s">
        <v>116</v>
      </c>
      <c r="R128" s="101" t="s">
        <v>117</v>
      </c>
      <c r="S128" s="101" t="s">
        <v>118</v>
      </c>
      <c r="T128" s="102" t="s">
        <v>119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</row>
    <row r="129" s="2" customFormat="1" ht="22.8" customHeight="1">
      <c r="A129" s="38"/>
      <c r="B129" s="39"/>
      <c r="C129" s="107" t="s">
        <v>120</v>
      </c>
      <c r="D129" s="40"/>
      <c r="E129" s="40"/>
      <c r="F129" s="40"/>
      <c r="G129" s="40"/>
      <c r="H129" s="40"/>
      <c r="I129" s="40"/>
      <c r="J129" s="194">
        <f>BK129</f>
        <v>0</v>
      </c>
      <c r="K129" s="40"/>
      <c r="L129" s="44"/>
      <c r="M129" s="103"/>
      <c r="N129" s="195"/>
      <c r="O129" s="104"/>
      <c r="P129" s="196">
        <f>P130+P227+P243</f>
        <v>0</v>
      </c>
      <c r="Q129" s="104"/>
      <c r="R129" s="196">
        <f>R130+R227+R243</f>
        <v>65.131022049999999</v>
      </c>
      <c r="S129" s="104"/>
      <c r="T129" s="197">
        <f>T130+T227+T243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94</v>
      </c>
      <c r="BK129" s="198">
        <f>BK130+BK227+BK243</f>
        <v>0</v>
      </c>
    </row>
    <row r="130" s="12" customFormat="1" ht="25.92" customHeight="1">
      <c r="A130" s="12"/>
      <c r="B130" s="199"/>
      <c r="C130" s="200"/>
      <c r="D130" s="201" t="s">
        <v>75</v>
      </c>
      <c r="E130" s="202" t="s">
        <v>121</v>
      </c>
      <c r="F130" s="202" t="s">
        <v>122</v>
      </c>
      <c r="G130" s="200"/>
      <c r="H130" s="200"/>
      <c r="I130" s="203"/>
      <c r="J130" s="204">
        <f>BK130</f>
        <v>0</v>
      </c>
      <c r="K130" s="200"/>
      <c r="L130" s="205"/>
      <c r="M130" s="206"/>
      <c r="N130" s="207"/>
      <c r="O130" s="207"/>
      <c r="P130" s="208">
        <f>P131+P169+P173+P183+P208+P223</f>
        <v>0</v>
      </c>
      <c r="Q130" s="207"/>
      <c r="R130" s="208">
        <f>R131+R169+R173+R183+R208+R223</f>
        <v>63.16015805</v>
      </c>
      <c r="S130" s="207"/>
      <c r="T130" s="209">
        <f>T131+T169+T173+T183+T208+T223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0" t="s">
        <v>84</v>
      </c>
      <c r="AT130" s="211" t="s">
        <v>75</v>
      </c>
      <c r="AU130" s="211" t="s">
        <v>76</v>
      </c>
      <c r="AY130" s="210" t="s">
        <v>123</v>
      </c>
      <c r="BK130" s="212">
        <f>BK131+BK169+BK173+BK183+BK208+BK223</f>
        <v>0</v>
      </c>
    </row>
    <row r="131" s="12" customFormat="1" ht="22.8" customHeight="1">
      <c r="A131" s="12"/>
      <c r="B131" s="199"/>
      <c r="C131" s="200"/>
      <c r="D131" s="201" t="s">
        <v>75</v>
      </c>
      <c r="E131" s="213" t="s">
        <v>84</v>
      </c>
      <c r="F131" s="213" t="s">
        <v>124</v>
      </c>
      <c r="G131" s="200"/>
      <c r="H131" s="200"/>
      <c r="I131" s="203"/>
      <c r="J131" s="214">
        <f>BK131</f>
        <v>0</v>
      </c>
      <c r="K131" s="200"/>
      <c r="L131" s="205"/>
      <c r="M131" s="206"/>
      <c r="N131" s="207"/>
      <c r="O131" s="207"/>
      <c r="P131" s="208">
        <f>SUM(P132:P168)</f>
        <v>0</v>
      </c>
      <c r="Q131" s="207"/>
      <c r="R131" s="208">
        <f>SUM(R132:R168)</f>
        <v>8.1936</v>
      </c>
      <c r="S131" s="207"/>
      <c r="T131" s="209">
        <f>SUM(T132:T168)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0" t="s">
        <v>84</v>
      </c>
      <c r="AT131" s="211" t="s">
        <v>75</v>
      </c>
      <c r="AU131" s="211" t="s">
        <v>84</v>
      </c>
      <c r="AY131" s="210" t="s">
        <v>123</v>
      </c>
      <c r="BK131" s="212">
        <f>SUM(BK132:BK168)</f>
        <v>0</v>
      </c>
    </row>
    <row r="132" s="2" customFormat="1" ht="37.8" customHeight="1">
      <c r="A132" s="38"/>
      <c r="B132" s="39"/>
      <c r="C132" s="215" t="s">
        <v>84</v>
      </c>
      <c r="D132" s="215" t="s">
        <v>125</v>
      </c>
      <c r="E132" s="216" t="s">
        <v>126</v>
      </c>
      <c r="F132" s="217" t="s">
        <v>127</v>
      </c>
      <c r="G132" s="218" t="s">
        <v>128</v>
      </c>
      <c r="H132" s="219">
        <v>16</v>
      </c>
      <c r="I132" s="220"/>
      <c r="J132" s="221">
        <f>ROUND(I132*H132,2)</f>
        <v>0</v>
      </c>
      <c r="K132" s="222"/>
      <c r="L132" s="44"/>
      <c r="M132" s="223" t="s">
        <v>1</v>
      </c>
      <c r="N132" s="224" t="s">
        <v>41</v>
      </c>
      <c r="O132" s="91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7" t="s">
        <v>129</v>
      </c>
      <c r="AT132" s="227" t="s">
        <v>125</v>
      </c>
      <c r="AU132" s="227" t="s">
        <v>86</v>
      </c>
      <c r="AY132" s="17" t="s">
        <v>123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7" t="s">
        <v>84</v>
      </c>
      <c r="BK132" s="228">
        <f>ROUND(I132*H132,2)</f>
        <v>0</v>
      </c>
      <c r="BL132" s="17" t="s">
        <v>129</v>
      </c>
      <c r="BM132" s="227" t="s">
        <v>130</v>
      </c>
    </row>
    <row r="133" s="13" customFormat="1">
      <c r="A133" s="13"/>
      <c r="B133" s="229"/>
      <c r="C133" s="230"/>
      <c r="D133" s="231" t="s">
        <v>131</v>
      </c>
      <c r="E133" s="232" t="s">
        <v>1</v>
      </c>
      <c r="F133" s="233" t="s">
        <v>132</v>
      </c>
      <c r="G133" s="230"/>
      <c r="H133" s="234">
        <v>5.2000000000000002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131</v>
      </c>
      <c r="AU133" s="240" t="s">
        <v>86</v>
      </c>
      <c r="AV133" s="13" t="s">
        <v>86</v>
      </c>
      <c r="AW133" s="13" t="s">
        <v>30</v>
      </c>
      <c r="AX133" s="13" t="s">
        <v>76</v>
      </c>
      <c r="AY133" s="240" t="s">
        <v>123</v>
      </c>
    </row>
    <row r="134" s="13" customFormat="1">
      <c r="A134" s="13"/>
      <c r="B134" s="229"/>
      <c r="C134" s="230"/>
      <c r="D134" s="231" t="s">
        <v>131</v>
      </c>
      <c r="E134" s="232" t="s">
        <v>1</v>
      </c>
      <c r="F134" s="233" t="s">
        <v>133</v>
      </c>
      <c r="G134" s="230"/>
      <c r="H134" s="234">
        <v>10.800000000000001</v>
      </c>
      <c r="I134" s="235"/>
      <c r="J134" s="230"/>
      <c r="K134" s="230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131</v>
      </c>
      <c r="AU134" s="240" t="s">
        <v>86</v>
      </c>
      <c r="AV134" s="13" t="s">
        <v>86</v>
      </c>
      <c r="AW134" s="13" t="s">
        <v>30</v>
      </c>
      <c r="AX134" s="13" t="s">
        <v>76</v>
      </c>
      <c r="AY134" s="240" t="s">
        <v>123</v>
      </c>
    </row>
    <row r="135" s="14" customFormat="1">
      <c r="A135" s="14"/>
      <c r="B135" s="241"/>
      <c r="C135" s="242"/>
      <c r="D135" s="231" t="s">
        <v>131</v>
      </c>
      <c r="E135" s="243" t="s">
        <v>1</v>
      </c>
      <c r="F135" s="244" t="s">
        <v>134</v>
      </c>
      <c r="G135" s="242"/>
      <c r="H135" s="245">
        <v>16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1" t="s">
        <v>131</v>
      </c>
      <c r="AU135" s="251" t="s">
        <v>86</v>
      </c>
      <c r="AV135" s="14" t="s">
        <v>129</v>
      </c>
      <c r="AW135" s="14" t="s">
        <v>30</v>
      </c>
      <c r="AX135" s="14" t="s">
        <v>84</v>
      </c>
      <c r="AY135" s="251" t="s">
        <v>123</v>
      </c>
    </row>
    <row r="136" s="2" customFormat="1" ht="37.8" customHeight="1">
      <c r="A136" s="38"/>
      <c r="B136" s="39"/>
      <c r="C136" s="215" t="s">
        <v>86</v>
      </c>
      <c r="D136" s="215" t="s">
        <v>125</v>
      </c>
      <c r="E136" s="216" t="s">
        <v>135</v>
      </c>
      <c r="F136" s="217" t="s">
        <v>136</v>
      </c>
      <c r="G136" s="218" t="s">
        <v>128</v>
      </c>
      <c r="H136" s="219">
        <v>240</v>
      </c>
      <c r="I136" s="220"/>
      <c r="J136" s="221">
        <f>ROUND(I136*H136,2)</f>
        <v>0</v>
      </c>
      <c r="K136" s="222"/>
      <c r="L136" s="44"/>
      <c r="M136" s="223" t="s">
        <v>1</v>
      </c>
      <c r="N136" s="224" t="s">
        <v>41</v>
      </c>
      <c r="O136" s="91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7" t="s">
        <v>129</v>
      </c>
      <c r="AT136" s="227" t="s">
        <v>125</v>
      </c>
      <c r="AU136" s="227" t="s">
        <v>86</v>
      </c>
      <c r="AY136" s="17" t="s">
        <v>123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7" t="s">
        <v>84</v>
      </c>
      <c r="BK136" s="228">
        <f>ROUND(I136*H136,2)</f>
        <v>0</v>
      </c>
      <c r="BL136" s="17" t="s">
        <v>129</v>
      </c>
      <c r="BM136" s="227" t="s">
        <v>137</v>
      </c>
    </row>
    <row r="137" s="13" customFormat="1">
      <c r="A137" s="13"/>
      <c r="B137" s="229"/>
      <c r="C137" s="230"/>
      <c r="D137" s="231" t="s">
        <v>131</v>
      </c>
      <c r="E137" s="232" t="s">
        <v>1</v>
      </c>
      <c r="F137" s="233" t="s">
        <v>138</v>
      </c>
      <c r="G137" s="230"/>
      <c r="H137" s="234">
        <v>240</v>
      </c>
      <c r="I137" s="235"/>
      <c r="J137" s="230"/>
      <c r="K137" s="230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131</v>
      </c>
      <c r="AU137" s="240" t="s">
        <v>86</v>
      </c>
      <c r="AV137" s="13" t="s">
        <v>86</v>
      </c>
      <c r="AW137" s="13" t="s">
        <v>30</v>
      </c>
      <c r="AX137" s="13" t="s">
        <v>76</v>
      </c>
      <c r="AY137" s="240" t="s">
        <v>123</v>
      </c>
    </row>
    <row r="138" s="14" customFormat="1">
      <c r="A138" s="14"/>
      <c r="B138" s="241"/>
      <c r="C138" s="242"/>
      <c r="D138" s="231" t="s">
        <v>131</v>
      </c>
      <c r="E138" s="243" t="s">
        <v>1</v>
      </c>
      <c r="F138" s="244" t="s">
        <v>134</v>
      </c>
      <c r="G138" s="242"/>
      <c r="H138" s="245">
        <v>240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1" t="s">
        <v>131</v>
      </c>
      <c r="AU138" s="251" t="s">
        <v>86</v>
      </c>
      <c r="AV138" s="14" t="s">
        <v>129</v>
      </c>
      <c r="AW138" s="14" t="s">
        <v>30</v>
      </c>
      <c r="AX138" s="14" t="s">
        <v>84</v>
      </c>
      <c r="AY138" s="251" t="s">
        <v>123</v>
      </c>
    </row>
    <row r="139" s="2" customFormat="1" ht="37.8" customHeight="1">
      <c r="A139" s="38"/>
      <c r="B139" s="39"/>
      <c r="C139" s="215" t="s">
        <v>139</v>
      </c>
      <c r="D139" s="215" t="s">
        <v>125</v>
      </c>
      <c r="E139" s="216" t="s">
        <v>140</v>
      </c>
      <c r="F139" s="217" t="s">
        <v>141</v>
      </c>
      <c r="G139" s="218" t="s">
        <v>128</v>
      </c>
      <c r="H139" s="219">
        <v>13.92</v>
      </c>
      <c r="I139" s="220"/>
      <c r="J139" s="221">
        <f>ROUND(I139*H139,2)</f>
        <v>0</v>
      </c>
      <c r="K139" s="222"/>
      <c r="L139" s="44"/>
      <c r="M139" s="223" t="s">
        <v>1</v>
      </c>
      <c r="N139" s="224" t="s">
        <v>41</v>
      </c>
      <c r="O139" s="91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7" t="s">
        <v>129</v>
      </c>
      <c r="AT139" s="227" t="s">
        <v>125</v>
      </c>
      <c r="AU139" s="227" t="s">
        <v>86</v>
      </c>
      <c r="AY139" s="17" t="s">
        <v>123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7" t="s">
        <v>84</v>
      </c>
      <c r="BK139" s="228">
        <f>ROUND(I139*H139,2)</f>
        <v>0</v>
      </c>
      <c r="BL139" s="17" t="s">
        <v>129</v>
      </c>
      <c r="BM139" s="227" t="s">
        <v>142</v>
      </c>
    </row>
    <row r="140" s="2" customFormat="1" ht="37.8" customHeight="1">
      <c r="A140" s="38"/>
      <c r="B140" s="39"/>
      <c r="C140" s="215" t="s">
        <v>129</v>
      </c>
      <c r="D140" s="215" t="s">
        <v>125</v>
      </c>
      <c r="E140" s="216" t="s">
        <v>143</v>
      </c>
      <c r="F140" s="217" t="s">
        <v>144</v>
      </c>
      <c r="G140" s="218" t="s">
        <v>128</v>
      </c>
      <c r="H140" s="219">
        <v>208.80000000000001</v>
      </c>
      <c r="I140" s="220"/>
      <c r="J140" s="221">
        <f>ROUND(I140*H140,2)</f>
        <v>0</v>
      </c>
      <c r="K140" s="222"/>
      <c r="L140" s="44"/>
      <c r="M140" s="223" t="s">
        <v>1</v>
      </c>
      <c r="N140" s="224" t="s">
        <v>41</v>
      </c>
      <c r="O140" s="91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7" t="s">
        <v>129</v>
      </c>
      <c r="AT140" s="227" t="s">
        <v>125</v>
      </c>
      <c r="AU140" s="227" t="s">
        <v>86</v>
      </c>
      <c r="AY140" s="17" t="s">
        <v>123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7" t="s">
        <v>84</v>
      </c>
      <c r="BK140" s="228">
        <f>ROUND(I140*H140,2)</f>
        <v>0</v>
      </c>
      <c r="BL140" s="17" t="s">
        <v>129</v>
      </c>
      <c r="BM140" s="227" t="s">
        <v>145</v>
      </c>
    </row>
    <row r="141" s="13" customFormat="1">
      <c r="A141" s="13"/>
      <c r="B141" s="229"/>
      <c r="C141" s="230"/>
      <c r="D141" s="231" t="s">
        <v>131</v>
      </c>
      <c r="E141" s="230"/>
      <c r="F141" s="233" t="s">
        <v>146</v>
      </c>
      <c r="G141" s="230"/>
      <c r="H141" s="234">
        <v>208.80000000000001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131</v>
      </c>
      <c r="AU141" s="240" t="s">
        <v>86</v>
      </c>
      <c r="AV141" s="13" t="s">
        <v>86</v>
      </c>
      <c r="AW141" s="13" t="s">
        <v>4</v>
      </c>
      <c r="AX141" s="13" t="s">
        <v>84</v>
      </c>
      <c r="AY141" s="240" t="s">
        <v>123</v>
      </c>
    </row>
    <row r="142" s="2" customFormat="1" ht="24.15" customHeight="1">
      <c r="A142" s="38"/>
      <c r="B142" s="39"/>
      <c r="C142" s="215" t="s">
        <v>147</v>
      </c>
      <c r="D142" s="215" t="s">
        <v>125</v>
      </c>
      <c r="E142" s="216" t="s">
        <v>148</v>
      </c>
      <c r="F142" s="217" t="s">
        <v>149</v>
      </c>
      <c r="G142" s="218" t="s">
        <v>128</v>
      </c>
      <c r="H142" s="219">
        <v>16</v>
      </c>
      <c r="I142" s="220"/>
      <c r="J142" s="221">
        <f>ROUND(I142*H142,2)</f>
        <v>0</v>
      </c>
      <c r="K142" s="222"/>
      <c r="L142" s="44"/>
      <c r="M142" s="223" t="s">
        <v>1</v>
      </c>
      <c r="N142" s="224" t="s">
        <v>41</v>
      </c>
      <c r="O142" s="91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7" t="s">
        <v>129</v>
      </c>
      <c r="AT142" s="227" t="s">
        <v>125</v>
      </c>
      <c r="AU142" s="227" t="s">
        <v>86</v>
      </c>
      <c r="AY142" s="17" t="s">
        <v>123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7" t="s">
        <v>84</v>
      </c>
      <c r="BK142" s="228">
        <f>ROUND(I142*H142,2)</f>
        <v>0</v>
      </c>
      <c r="BL142" s="17" t="s">
        <v>129</v>
      </c>
      <c r="BM142" s="227" t="s">
        <v>150</v>
      </c>
    </row>
    <row r="143" s="13" customFormat="1">
      <c r="A143" s="13"/>
      <c r="B143" s="229"/>
      <c r="C143" s="230"/>
      <c r="D143" s="231" t="s">
        <v>131</v>
      </c>
      <c r="E143" s="232" t="s">
        <v>1</v>
      </c>
      <c r="F143" s="233" t="s">
        <v>132</v>
      </c>
      <c r="G143" s="230"/>
      <c r="H143" s="234">
        <v>5.2000000000000002</v>
      </c>
      <c r="I143" s="235"/>
      <c r="J143" s="230"/>
      <c r="K143" s="230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131</v>
      </c>
      <c r="AU143" s="240" t="s">
        <v>86</v>
      </c>
      <c r="AV143" s="13" t="s">
        <v>86</v>
      </c>
      <c r="AW143" s="13" t="s">
        <v>30</v>
      </c>
      <c r="AX143" s="13" t="s">
        <v>76</v>
      </c>
      <c r="AY143" s="240" t="s">
        <v>123</v>
      </c>
    </row>
    <row r="144" s="13" customFormat="1">
      <c r="A144" s="13"/>
      <c r="B144" s="229"/>
      <c r="C144" s="230"/>
      <c r="D144" s="231" t="s">
        <v>131</v>
      </c>
      <c r="E144" s="232" t="s">
        <v>1</v>
      </c>
      <c r="F144" s="233" t="s">
        <v>133</v>
      </c>
      <c r="G144" s="230"/>
      <c r="H144" s="234">
        <v>10.800000000000001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131</v>
      </c>
      <c r="AU144" s="240" t="s">
        <v>86</v>
      </c>
      <c r="AV144" s="13" t="s">
        <v>86</v>
      </c>
      <c r="AW144" s="13" t="s">
        <v>30</v>
      </c>
      <c r="AX144" s="13" t="s">
        <v>76</v>
      </c>
      <c r="AY144" s="240" t="s">
        <v>123</v>
      </c>
    </row>
    <row r="145" s="14" customFormat="1">
      <c r="A145" s="14"/>
      <c r="B145" s="241"/>
      <c r="C145" s="242"/>
      <c r="D145" s="231" t="s">
        <v>131</v>
      </c>
      <c r="E145" s="243" t="s">
        <v>1</v>
      </c>
      <c r="F145" s="244" t="s">
        <v>134</v>
      </c>
      <c r="G145" s="242"/>
      <c r="H145" s="245">
        <v>16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131</v>
      </c>
      <c r="AU145" s="251" t="s">
        <v>86</v>
      </c>
      <c r="AV145" s="14" t="s">
        <v>129</v>
      </c>
      <c r="AW145" s="14" t="s">
        <v>30</v>
      </c>
      <c r="AX145" s="14" t="s">
        <v>84</v>
      </c>
      <c r="AY145" s="251" t="s">
        <v>123</v>
      </c>
    </row>
    <row r="146" s="2" customFormat="1" ht="24.15" customHeight="1">
      <c r="A146" s="38"/>
      <c r="B146" s="39"/>
      <c r="C146" s="215" t="s">
        <v>151</v>
      </c>
      <c r="D146" s="215" t="s">
        <v>125</v>
      </c>
      <c r="E146" s="216" t="s">
        <v>152</v>
      </c>
      <c r="F146" s="217" t="s">
        <v>153</v>
      </c>
      <c r="G146" s="218" t="s">
        <v>128</v>
      </c>
      <c r="H146" s="219">
        <v>16</v>
      </c>
      <c r="I146" s="220"/>
      <c r="J146" s="221">
        <f>ROUND(I146*H146,2)</f>
        <v>0</v>
      </c>
      <c r="K146" s="222"/>
      <c r="L146" s="44"/>
      <c r="M146" s="223" t="s">
        <v>1</v>
      </c>
      <c r="N146" s="224" t="s">
        <v>41</v>
      </c>
      <c r="O146" s="91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7" t="s">
        <v>129</v>
      </c>
      <c r="AT146" s="227" t="s">
        <v>125</v>
      </c>
      <c r="AU146" s="227" t="s">
        <v>86</v>
      </c>
      <c r="AY146" s="17" t="s">
        <v>123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7" t="s">
        <v>84</v>
      </c>
      <c r="BK146" s="228">
        <f>ROUND(I146*H146,2)</f>
        <v>0</v>
      </c>
      <c r="BL146" s="17" t="s">
        <v>129</v>
      </c>
      <c r="BM146" s="227" t="s">
        <v>154</v>
      </c>
    </row>
    <row r="147" s="13" customFormat="1">
      <c r="A147" s="13"/>
      <c r="B147" s="229"/>
      <c r="C147" s="230"/>
      <c r="D147" s="231" t="s">
        <v>131</v>
      </c>
      <c r="E147" s="232" t="s">
        <v>1</v>
      </c>
      <c r="F147" s="233" t="s">
        <v>132</v>
      </c>
      <c r="G147" s="230"/>
      <c r="H147" s="234">
        <v>5.2000000000000002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131</v>
      </c>
      <c r="AU147" s="240" t="s">
        <v>86</v>
      </c>
      <c r="AV147" s="13" t="s">
        <v>86</v>
      </c>
      <c r="AW147" s="13" t="s">
        <v>30</v>
      </c>
      <c r="AX147" s="13" t="s">
        <v>76</v>
      </c>
      <c r="AY147" s="240" t="s">
        <v>123</v>
      </c>
    </row>
    <row r="148" s="13" customFormat="1">
      <c r="A148" s="13"/>
      <c r="B148" s="229"/>
      <c r="C148" s="230"/>
      <c r="D148" s="231" t="s">
        <v>131</v>
      </c>
      <c r="E148" s="232" t="s">
        <v>1</v>
      </c>
      <c r="F148" s="233" t="s">
        <v>133</v>
      </c>
      <c r="G148" s="230"/>
      <c r="H148" s="234">
        <v>10.800000000000001</v>
      </c>
      <c r="I148" s="235"/>
      <c r="J148" s="230"/>
      <c r="K148" s="230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131</v>
      </c>
      <c r="AU148" s="240" t="s">
        <v>86</v>
      </c>
      <c r="AV148" s="13" t="s">
        <v>86</v>
      </c>
      <c r="AW148" s="13" t="s">
        <v>30</v>
      </c>
      <c r="AX148" s="13" t="s">
        <v>76</v>
      </c>
      <c r="AY148" s="240" t="s">
        <v>123</v>
      </c>
    </row>
    <row r="149" s="14" customFormat="1">
      <c r="A149" s="14"/>
      <c r="B149" s="241"/>
      <c r="C149" s="242"/>
      <c r="D149" s="231" t="s">
        <v>131</v>
      </c>
      <c r="E149" s="243" t="s">
        <v>1</v>
      </c>
      <c r="F149" s="244" t="s">
        <v>134</v>
      </c>
      <c r="G149" s="242"/>
      <c r="H149" s="245">
        <v>16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1" t="s">
        <v>131</v>
      </c>
      <c r="AU149" s="251" t="s">
        <v>86</v>
      </c>
      <c r="AV149" s="14" t="s">
        <v>129</v>
      </c>
      <c r="AW149" s="14" t="s">
        <v>30</v>
      </c>
      <c r="AX149" s="14" t="s">
        <v>84</v>
      </c>
      <c r="AY149" s="251" t="s">
        <v>123</v>
      </c>
    </row>
    <row r="150" s="2" customFormat="1" ht="24.15" customHeight="1">
      <c r="A150" s="38"/>
      <c r="B150" s="39"/>
      <c r="C150" s="215" t="s">
        <v>155</v>
      </c>
      <c r="D150" s="215" t="s">
        <v>125</v>
      </c>
      <c r="E150" s="216" t="s">
        <v>156</v>
      </c>
      <c r="F150" s="217" t="s">
        <v>157</v>
      </c>
      <c r="G150" s="218" t="s">
        <v>158</v>
      </c>
      <c r="H150" s="219">
        <v>23.664000000000001</v>
      </c>
      <c r="I150" s="220"/>
      <c r="J150" s="221">
        <f>ROUND(I150*H150,2)</f>
        <v>0</v>
      </c>
      <c r="K150" s="222"/>
      <c r="L150" s="44"/>
      <c r="M150" s="223" t="s">
        <v>1</v>
      </c>
      <c r="N150" s="224" t="s">
        <v>41</v>
      </c>
      <c r="O150" s="91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7" t="s">
        <v>129</v>
      </c>
      <c r="AT150" s="227" t="s">
        <v>125</v>
      </c>
      <c r="AU150" s="227" t="s">
        <v>86</v>
      </c>
      <c r="AY150" s="17" t="s">
        <v>123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7" t="s">
        <v>84</v>
      </c>
      <c r="BK150" s="228">
        <f>ROUND(I150*H150,2)</f>
        <v>0</v>
      </c>
      <c r="BL150" s="17" t="s">
        <v>129</v>
      </c>
      <c r="BM150" s="227" t="s">
        <v>159</v>
      </c>
    </row>
    <row r="151" s="13" customFormat="1">
      <c r="A151" s="13"/>
      <c r="B151" s="229"/>
      <c r="C151" s="230"/>
      <c r="D151" s="231" t="s">
        <v>131</v>
      </c>
      <c r="E151" s="232" t="s">
        <v>1</v>
      </c>
      <c r="F151" s="233" t="s">
        <v>160</v>
      </c>
      <c r="G151" s="230"/>
      <c r="H151" s="234">
        <v>23.664000000000001</v>
      </c>
      <c r="I151" s="235"/>
      <c r="J151" s="230"/>
      <c r="K151" s="230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131</v>
      </c>
      <c r="AU151" s="240" t="s">
        <v>86</v>
      </c>
      <c r="AV151" s="13" t="s">
        <v>86</v>
      </c>
      <c r="AW151" s="13" t="s">
        <v>30</v>
      </c>
      <c r="AX151" s="13" t="s">
        <v>84</v>
      </c>
      <c r="AY151" s="240" t="s">
        <v>123</v>
      </c>
    </row>
    <row r="152" s="2" customFormat="1" ht="16.5" customHeight="1">
      <c r="A152" s="38"/>
      <c r="B152" s="39"/>
      <c r="C152" s="215" t="s">
        <v>161</v>
      </c>
      <c r="D152" s="215" t="s">
        <v>125</v>
      </c>
      <c r="E152" s="216" t="s">
        <v>162</v>
      </c>
      <c r="F152" s="217" t="s">
        <v>163</v>
      </c>
      <c r="G152" s="218" t="s">
        <v>128</v>
      </c>
      <c r="H152" s="219">
        <v>0.432</v>
      </c>
      <c r="I152" s="220"/>
      <c r="J152" s="221">
        <f>ROUND(I152*H152,2)</f>
        <v>0</v>
      </c>
      <c r="K152" s="222"/>
      <c r="L152" s="44"/>
      <c r="M152" s="223" t="s">
        <v>1</v>
      </c>
      <c r="N152" s="224" t="s">
        <v>41</v>
      </c>
      <c r="O152" s="91"/>
      <c r="P152" s="225">
        <f>O152*H152</f>
        <v>0</v>
      </c>
      <c r="Q152" s="225">
        <v>2.2999999999999998</v>
      </c>
      <c r="R152" s="225">
        <f>Q152*H152</f>
        <v>0.99359999999999993</v>
      </c>
      <c r="S152" s="225">
        <v>0</v>
      </c>
      <c r="T152" s="22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7" t="s">
        <v>129</v>
      </c>
      <c r="AT152" s="227" t="s">
        <v>125</v>
      </c>
      <c r="AU152" s="227" t="s">
        <v>86</v>
      </c>
      <c r="AY152" s="17" t="s">
        <v>123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7" t="s">
        <v>84</v>
      </c>
      <c r="BK152" s="228">
        <f>ROUND(I152*H152,2)</f>
        <v>0</v>
      </c>
      <c r="BL152" s="17" t="s">
        <v>129</v>
      </c>
      <c r="BM152" s="227" t="s">
        <v>164</v>
      </c>
    </row>
    <row r="153" s="13" customFormat="1">
      <c r="A153" s="13"/>
      <c r="B153" s="229"/>
      <c r="C153" s="230"/>
      <c r="D153" s="231" t="s">
        <v>131</v>
      </c>
      <c r="E153" s="232" t="s">
        <v>1</v>
      </c>
      <c r="F153" s="233" t="s">
        <v>165</v>
      </c>
      <c r="G153" s="230"/>
      <c r="H153" s="234">
        <v>0.432</v>
      </c>
      <c r="I153" s="235"/>
      <c r="J153" s="230"/>
      <c r="K153" s="230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131</v>
      </c>
      <c r="AU153" s="240" t="s">
        <v>86</v>
      </c>
      <c r="AV153" s="13" t="s">
        <v>86</v>
      </c>
      <c r="AW153" s="13" t="s">
        <v>30</v>
      </c>
      <c r="AX153" s="13" t="s">
        <v>76</v>
      </c>
      <c r="AY153" s="240" t="s">
        <v>123</v>
      </c>
    </row>
    <row r="154" s="14" customFormat="1">
      <c r="A154" s="14"/>
      <c r="B154" s="241"/>
      <c r="C154" s="242"/>
      <c r="D154" s="231" t="s">
        <v>131</v>
      </c>
      <c r="E154" s="243" t="s">
        <v>1</v>
      </c>
      <c r="F154" s="244" t="s">
        <v>134</v>
      </c>
      <c r="G154" s="242"/>
      <c r="H154" s="245">
        <v>0.432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1" t="s">
        <v>131</v>
      </c>
      <c r="AU154" s="251" t="s">
        <v>86</v>
      </c>
      <c r="AV154" s="14" t="s">
        <v>129</v>
      </c>
      <c r="AW154" s="14" t="s">
        <v>30</v>
      </c>
      <c r="AX154" s="14" t="s">
        <v>84</v>
      </c>
      <c r="AY154" s="251" t="s">
        <v>123</v>
      </c>
    </row>
    <row r="155" s="2" customFormat="1" ht="24.15" customHeight="1">
      <c r="A155" s="38"/>
      <c r="B155" s="39"/>
      <c r="C155" s="215" t="s">
        <v>166</v>
      </c>
      <c r="D155" s="215" t="s">
        <v>125</v>
      </c>
      <c r="E155" s="216" t="s">
        <v>167</v>
      </c>
      <c r="F155" s="217" t="s">
        <v>168</v>
      </c>
      <c r="G155" s="218" t="s">
        <v>169</v>
      </c>
      <c r="H155" s="219">
        <v>15</v>
      </c>
      <c r="I155" s="220"/>
      <c r="J155" s="221">
        <f>ROUND(I155*H155,2)</f>
        <v>0</v>
      </c>
      <c r="K155" s="222"/>
      <c r="L155" s="44"/>
      <c r="M155" s="223" t="s">
        <v>1</v>
      </c>
      <c r="N155" s="224" t="s">
        <v>41</v>
      </c>
      <c r="O155" s="91"/>
      <c r="P155" s="225">
        <f>O155*H155</f>
        <v>0</v>
      </c>
      <c r="Q155" s="225">
        <v>0.47999999999999998</v>
      </c>
      <c r="R155" s="225">
        <f>Q155*H155</f>
        <v>7.1999999999999993</v>
      </c>
      <c r="S155" s="225">
        <v>0</v>
      </c>
      <c r="T155" s="22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7" t="s">
        <v>129</v>
      </c>
      <c r="AT155" s="227" t="s">
        <v>125</v>
      </c>
      <c r="AU155" s="227" t="s">
        <v>86</v>
      </c>
      <c r="AY155" s="17" t="s">
        <v>123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7" t="s">
        <v>84</v>
      </c>
      <c r="BK155" s="228">
        <f>ROUND(I155*H155,2)</f>
        <v>0</v>
      </c>
      <c r="BL155" s="17" t="s">
        <v>129</v>
      </c>
      <c r="BM155" s="227" t="s">
        <v>170</v>
      </c>
    </row>
    <row r="156" s="13" customFormat="1">
      <c r="A156" s="13"/>
      <c r="B156" s="229"/>
      <c r="C156" s="230"/>
      <c r="D156" s="231" t="s">
        <v>131</v>
      </c>
      <c r="E156" s="232" t="s">
        <v>1</v>
      </c>
      <c r="F156" s="233" t="s">
        <v>171</v>
      </c>
      <c r="G156" s="230"/>
      <c r="H156" s="234">
        <v>15</v>
      </c>
      <c r="I156" s="235"/>
      <c r="J156" s="230"/>
      <c r="K156" s="230"/>
      <c r="L156" s="236"/>
      <c r="M156" s="237"/>
      <c r="N156" s="238"/>
      <c r="O156" s="238"/>
      <c r="P156" s="238"/>
      <c r="Q156" s="238"/>
      <c r="R156" s="238"/>
      <c r="S156" s="238"/>
      <c r="T156" s="23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0" t="s">
        <v>131</v>
      </c>
      <c r="AU156" s="240" t="s">
        <v>86</v>
      </c>
      <c r="AV156" s="13" t="s">
        <v>86</v>
      </c>
      <c r="AW156" s="13" t="s">
        <v>30</v>
      </c>
      <c r="AX156" s="13" t="s">
        <v>76</v>
      </c>
      <c r="AY156" s="240" t="s">
        <v>123</v>
      </c>
    </row>
    <row r="157" s="14" customFormat="1">
      <c r="A157" s="14"/>
      <c r="B157" s="241"/>
      <c r="C157" s="242"/>
      <c r="D157" s="231" t="s">
        <v>131</v>
      </c>
      <c r="E157" s="243" t="s">
        <v>1</v>
      </c>
      <c r="F157" s="244" t="s">
        <v>134</v>
      </c>
      <c r="G157" s="242"/>
      <c r="H157" s="245">
        <v>15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1" t="s">
        <v>131</v>
      </c>
      <c r="AU157" s="251" t="s">
        <v>86</v>
      </c>
      <c r="AV157" s="14" t="s">
        <v>129</v>
      </c>
      <c r="AW157" s="14" t="s">
        <v>30</v>
      </c>
      <c r="AX157" s="14" t="s">
        <v>84</v>
      </c>
      <c r="AY157" s="251" t="s">
        <v>123</v>
      </c>
    </row>
    <row r="158" s="2" customFormat="1" ht="16.5" customHeight="1">
      <c r="A158" s="38"/>
      <c r="B158" s="39"/>
      <c r="C158" s="215" t="s">
        <v>172</v>
      </c>
      <c r="D158" s="215" t="s">
        <v>125</v>
      </c>
      <c r="E158" s="216" t="s">
        <v>173</v>
      </c>
      <c r="F158" s="217" t="s">
        <v>174</v>
      </c>
      <c r="G158" s="218" t="s">
        <v>128</v>
      </c>
      <c r="H158" s="219">
        <v>4.5</v>
      </c>
      <c r="I158" s="220"/>
      <c r="J158" s="221">
        <f>ROUND(I158*H158,2)</f>
        <v>0</v>
      </c>
      <c r="K158" s="222"/>
      <c r="L158" s="44"/>
      <c r="M158" s="223" t="s">
        <v>1</v>
      </c>
      <c r="N158" s="224" t="s">
        <v>41</v>
      </c>
      <c r="O158" s="91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7" t="s">
        <v>129</v>
      </c>
      <c r="AT158" s="227" t="s">
        <v>125</v>
      </c>
      <c r="AU158" s="227" t="s">
        <v>86</v>
      </c>
      <c r="AY158" s="17" t="s">
        <v>123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7" t="s">
        <v>84</v>
      </c>
      <c r="BK158" s="228">
        <f>ROUND(I158*H158,2)</f>
        <v>0</v>
      </c>
      <c r="BL158" s="17" t="s">
        <v>129</v>
      </c>
      <c r="BM158" s="227" t="s">
        <v>175</v>
      </c>
    </row>
    <row r="159" s="13" customFormat="1">
      <c r="A159" s="13"/>
      <c r="B159" s="229"/>
      <c r="C159" s="230"/>
      <c r="D159" s="231" t="s">
        <v>131</v>
      </c>
      <c r="E159" s="232" t="s">
        <v>1</v>
      </c>
      <c r="F159" s="233" t="s">
        <v>176</v>
      </c>
      <c r="G159" s="230"/>
      <c r="H159" s="234">
        <v>4.5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131</v>
      </c>
      <c r="AU159" s="240" t="s">
        <v>86</v>
      </c>
      <c r="AV159" s="13" t="s">
        <v>86</v>
      </c>
      <c r="AW159" s="13" t="s">
        <v>30</v>
      </c>
      <c r="AX159" s="13" t="s">
        <v>76</v>
      </c>
      <c r="AY159" s="240" t="s">
        <v>123</v>
      </c>
    </row>
    <row r="160" s="14" customFormat="1">
      <c r="A160" s="14"/>
      <c r="B160" s="241"/>
      <c r="C160" s="242"/>
      <c r="D160" s="231" t="s">
        <v>131</v>
      </c>
      <c r="E160" s="243" t="s">
        <v>1</v>
      </c>
      <c r="F160" s="244" t="s">
        <v>134</v>
      </c>
      <c r="G160" s="242"/>
      <c r="H160" s="245">
        <v>4.5</v>
      </c>
      <c r="I160" s="246"/>
      <c r="J160" s="242"/>
      <c r="K160" s="242"/>
      <c r="L160" s="247"/>
      <c r="M160" s="248"/>
      <c r="N160" s="249"/>
      <c r="O160" s="249"/>
      <c r="P160" s="249"/>
      <c r="Q160" s="249"/>
      <c r="R160" s="249"/>
      <c r="S160" s="249"/>
      <c r="T160" s="25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1" t="s">
        <v>131</v>
      </c>
      <c r="AU160" s="251" t="s">
        <v>86</v>
      </c>
      <c r="AV160" s="14" t="s">
        <v>129</v>
      </c>
      <c r="AW160" s="14" t="s">
        <v>30</v>
      </c>
      <c r="AX160" s="14" t="s">
        <v>84</v>
      </c>
      <c r="AY160" s="251" t="s">
        <v>123</v>
      </c>
    </row>
    <row r="161" s="2" customFormat="1" ht="16.5" customHeight="1">
      <c r="A161" s="38"/>
      <c r="B161" s="39"/>
      <c r="C161" s="215" t="s">
        <v>177</v>
      </c>
      <c r="D161" s="215" t="s">
        <v>125</v>
      </c>
      <c r="E161" s="216" t="s">
        <v>178</v>
      </c>
      <c r="F161" s="217" t="s">
        <v>179</v>
      </c>
      <c r="G161" s="218" t="s">
        <v>169</v>
      </c>
      <c r="H161" s="219">
        <v>104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41</v>
      </c>
      <c r="O161" s="91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129</v>
      </c>
      <c r="AT161" s="227" t="s">
        <v>125</v>
      </c>
      <c r="AU161" s="227" t="s">
        <v>86</v>
      </c>
      <c r="AY161" s="17" t="s">
        <v>123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84</v>
      </c>
      <c r="BK161" s="228">
        <f>ROUND(I161*H161,2)</f>
        <v>0</v>
      </c>
      <c r="BL161" s="17" t="s">
        <v>129</v>
      </c>
      <c r="BM161" s="227" t="s">
        <v>180</v>
      </c>
    </row>
    <row r="162" s="13" customFormat="1">
      <c r="A162" s="13"/>
      <c r="B162" s="229"/>
      <c r="C162" s="230"/>
      <c r="D162" s="231" t="s">
        <v>131</v>
      </c>
      <c r="E162" s="232" t="s">
        <v>1</v>
      </c>
      <c r="F162" s="233" t="s">
        <v>181</v>
      </c>
      <c r="G162" s="230"/>
      <c r="H162" s="234">
        <v>104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131</v>
      </c>
      <c r="AU162" s="240" t="s">
        <v>86</v>
      </c>
      <c r="AV162" s="13" t="s">
        <v>86</v>
      </c>
      <c r="AW162" s="13" t="s">
        <v>30</v>
      </c>
      <c r="AX162" s="13" t="s">
        <v>76</v>
      </c>
      <c r="AY162" s="240" t="s">
        <v>123</v>
      </c>
    </row>
    <row r="163" s="14" customFormat="1">
      <c r="A163" s="14"/>
      <c r="B163" s="241"/>
      <c r="C163" s="242"/>
      <c r="D163" s="231" t="s">
        <v>131</v>
      </c>
      <c r="E163" s="243" t="s">
        <v>1</v>
      </c>
      <c r="F163" s="244" t="s">
        <v>134</v>
      </c>
      <c r="G163" s="242"/>
      <c r="H163" s="245">
        <v>104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131</v>
      </c>
      <c r="AU163" s="251" t="s">
        <v>86</v>
      </c>
      <c r="AV163" s="14" t="s">
        <v>129</v>
      </c>
      <c r="AW163" s="14" t="s">
        <v>30</v>
      </c>
      <c r="AX163" s="14" t="s">
        <v>84</v>
      </c>
      <c r="AY163" s="251" t="s">
        <v>123</v>
      </c>
    </row>
    <row r="164" s="2" customFormat="1" ht="24.15" customHeight="1">
      <c r="A164" s="38"/>
      <c r="B164" s="39"/>
      <c r="C164" s="215" t="s">
        <v>8</v>
      </c>
      <c r="D164" s="215" t="s">
        <v>125</v>
      </c>
      <c r="E164" s="216" t="s">
        <v>182</v>
      </c>
      <c r="F164" s="217" t="s">
        <v>183</v>
      </c>
      <c r="G164" s="218" t="s">
        <v>128</v>
      </c>
      <c r="H164" s="219">
        <v>0.69999999999999996</v>
      </c>
      <c r="I164" s="220"/>
      <c r="J164" s="221">
        <f>ROUND(I164*H164,2)</f>
        <v>0</v>
      </c>
      <c r="K164" s="222"/>
      <c r="L164" s="44"/>
      <c r="M164" s="223" t="s">
        <v>1</v>
      </c>
      <c r="N164" s="224" t="s">
        <v>41</v>
      </c>
      <c r="O164" s="91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7" t="s">
        <v>129</v>
      </c>
      <c r="AT164" s="227" t="s">
        <v>125</v>
      </c>
      <c r="AU164" s="227" t="s">
        <v>86</v>
      </c>
      <c r="AY164" s="17" t="s">
        <v>123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7" t="s">
        <v>84</v>
      </c>
      <c r="BK164" s="228">
        <f>ROUND(I164*H164,2)</f>
        <v>0</v>
      </c>
      <c r="BL164" s="17" t="s">
        <v>129</v>
      </c>
      <c r="BM164" s="227" t="s">
        <v>184</v>
      </c>
    </row>
    <row r="165" s="13" customFormat="1">
      <c r="A165" s="13"/>
      <c r="B165" s="229"/>
      <c r="C165" s="230"/>
      <c r="D165" s="231" t="s">
        <v>131</v>
      </c>
      <c r="E165" s="232" t="s">
        <v>1</v>
      </c>
      <c r="F165" s="233" t="s">
        <v>185</v>
      </c>
      <c r="G165" s="230"/>
      <c r="H165" s="234">
        <v>0.69999999999999996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131</v>
      </c>
      <c r="AU165" s="240" t="s">
        <v>86</v>
      </c>
      <c r="AV165" s="13" t="s">
        <v>86</v>
      </c>
      <c r="AW165" s="13" t="s">
        <v>30</v>
      </c>
      <c r="AX165" s="13" t="s">
        <v>84</v>
      </c>
      <c r="AY165" s="240" t="s">
        <v>123</v>
      </c>
    </row>
    <row r="166" s="2" customFormat="1" ht="37.8" customHeight="1">
      <c r="A166" s="38"/>
      <c r="B166" s="39"/>
      <c r="C166" s="215" t="s">
        <v>186</v>
      </c>
      <c r="D166" s="215" t="s">
        <v>125</v>
      </c>
      <c r="E166" s="216" t="s">
        <v>187</v>
      </c>
      <c r="F166" s="217" t="s">
        <v>188</v>
      </c>
      <c r="G166" s="218" t="s">
        <v>128</v>
      </c>
      <c r="H166" s="219">
        <v>10.800000000000001</v>
      </c>
      <c r="I166" s="220"/>
      <c r="J166" s="221">
        <f>ROUND(I166*H166,2)</f>
        <v>0</v>
      </c>
      <c r="K166" s="222"/>
      <c r="L166" s="44"/>
      <c r="M166" s="223" t="s">
        <v>1</v>
      </c>
      <c r="N166" s="224" t="s">
        <v>41</v>
      </c>
      <c r="O166" s="91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7" t="s">
        <v>129</v>
      </c>
      <c r="AT166" s="227" t="s">
        <v>125</v>
      </c>
      <c r="AU166" s="227" t="s">
        <v>86</v>
      </c>
      <c r="AY166" s="17" t="s">
        <v>123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7" t="s">
        <v>84</v>
      </c>
      <c r="BK166" s="228">
        <f>ROUND(I166*H166,2)</f>
        <v>0</v>
      </c>
      <c r="BL166" s="17" t="s">
        <v>129</v>
      </c>
      <c r="BM166" s="227" t="s">
        <v>189</v>
      </c>
    </row>
    <row r="167" s="13" customFormat="1">
      <c r="A167" s="13"/>
      <c r="B167" s="229"/>
      <c r="C167" s="230"/>
      <c r="D167" s="231" t="s">
        <v>131</v>
      </c>
      <c r="E167" s="232" t="s">
        <v>1</v>
      </c>
      <c r="F167" s="233" t="s">
        <v>190</v>
      </c>
      <c r="G167" s="230"/>
      <c r="H167" s="234">
        <v>10.800000000000001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131</v>
      </c>
      <c r="AU167" s="240" t="s">
        <v>86</v>
      </c>
      <c r="AV167" s="13" t="s">
        <v>86</v>
      </c>
      <c r="AW167" s="13" t="s">
        <v>30</v>
      </c>
      <c r="AX167" s="13" t="s">
        <v>76</v>
      </c>
      <c r="AY167" s="240" t="s">
        <v>123</v>
      </c>
    </row>
    <row r="168" s="14" customFormat="1">
      <c r="A168" s="14"/>
      <c r="B168" s="241"/>
      <c r="C168" s="242"/>
      <c r="D168" s="231" t="s">
        <v>131</v>
      </c>
      <c r="E168" s="243" t="s">
        <v>1</v>
      </c>
      <c r="F168" s="244" t="s">
        <v>134</v>
      </c>
      <c r="G168" s="242"/>
      <c r="H168" s="245">
        <v>10.800000000000001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131</v>
      </c>
      <c r="AU168" s="251" t="s">
        <v>86</v>
      </c>
      <c r="AV168" s="14" t="s">
        <v>129</v>
      </c>
      <c r="AW168" s="14" t="s">
        <v>30</v>
      </c>
      <c r="AX168" s="14" t="s">
        <v>84</v>
      </c>
      <c r="AY168" s="251" t="s">
        <v>123</v>
      </c>
    </row>
    <row r="169" s="12" customFormat="1" ht="22.8" customHeight="1">
      <c r="A169" s="12"/>
      <c r="B169" s="199"/>
      <c r="C169" s="200"/>
      <c r="D169" s="201" t="s">
        <v>75</v>
      </c>
      <c r="E169" s="213" t="s">
        <v>86</v>
      </c>
      <c r="F169" s="213" t="s">
        <v>191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SUM(P170:P172)</f>
        <v>0</v>
      </c>
      <c r="Q169" s="207"/>
      <c r="R169" s="208">
        <f>SUM(R170:R172)</f>
        <v>2.5393980499999995</v>
      </c>
      <c r="S169" s="207"/>
      <c r="T169" s="209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84</v>
      </c>
      <c r="AT169" s="211" t="s">
        <v>75</v>
      </c>
      <c r="AU169" s="211" t="s">
        <v>84</v>
      </c>
      <c r="AY169" s="210" t="s">
        <v>123</v>
      </c>
      <c r="BK169" s="212">
        <f>SUM(BK170:BK172)</f>
        <v>0</v>
      </c>
    </row>
    <row r="170" s="2" customFormat="1" ht="16.5" customHeight="1">
      <c r="A170" s="38"/>
      <c r="B170" s="39"/>
      <c r="C170" s="215" t="s">
        <v>192</v>
      </c>
      <c r="D170" s="215" t="s">
        <v>125</v>
      </c>
      <c r="E170" s="216" t="s">
        <v>193</v>
      </c>
      <c r="F170" s="217" t="s">
        <v>194</v>
      </c>
      <c r="G170" s="218" t="s">
        <v>128</v>
      </c>
      <c r="H170" s="219">
        <v>1.0149999999999999</v>
      </c>
      <c r="I170" s="220"/>
      <c r="J170" s="221">
        <f>ROUND(I170*H170,2)</f>
        <v>0</v>
      </c>
      <c r="K170" s="222"/>
      <c r="L170" s="44"/>
      <c r="M170" s="223" t="s">
        <v>1</v>
      </c>
      <c r="N170" s="224" t="s">
        <v>41</v>
      </c>
      <c r="O170" s="91"/>
      <c r="P170" s="225">
        <f>O170*H170</f>
        <v>0</v>
      </c>
      <c r="Q170" s="225">
        <v>2.5018699999999998</v>
      </c>
      <c r="R170" s="225">
        <f>Q170*H170</f>
        <v>2.5393980499999995</v>
      </c>
      <c r="S170" s="225">
        <v>0</v>
      </c>
      <c r="T170" s="22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7" t="s">
        <v>129</v>
      </c>
      <c r="AT170" s="227" t="s">
        <v>125</v>
      </c>
      <c r="AU170" s="227" t="s">
        <v>86</v>
      </c>
      <c r="AY170" s="17" t="s">
        <v>123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7" t="s">
        <v>84</v>
      </c>
      <c r="BK170" s="228">
        <f>ROUND(I170*H170,2)</f>
        <v>0</v>
      </c>
      <c r="BL170" s="17" t="s">
        <v>129</v>
      </c>
      <c r="BM170" s="227" t="s">
        <v>195</v>
      </c>
    </row>
    <row r="171" s="13" customFormat="1">
      <c r="A171" s="13"/>
      <c r="B171" s="229"/>
      <c r="C171" s="230"/>
      <c r="D171" s="231" t="s">
        <v>131</v>
      </c>
      <c r="E171" s="232" t="s">
        <v>1</v>
      </c>
      <c r="F171" s="233" t="s">
        <v>196</v>
      </c>
      <c r="G171" s="230"/>
      <c r="H171" s="234">
        <v>1.0149999999999999</v>
      </c>
      <c r="I171" s="235"/>
      <c r="J171" s="230"/>
      <c r="K171" s="230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131</v>
      </c>
      <c r="AU171" s="240" t="s">
        <v>86</v>
      </c>
      <c r="AV171" s="13" t="s">
        <v>86</v>
      </c>
      <c r="AW171" s="13" t="s">
        <v>30</v>
      </c>
      <c r="AX171" s="13" t="s">
        <v>76</v>
      </c>
      <c r="AY171" s="240" t="s">
        <v>123</v>
      </c>
    </row>
    <row r="172" s="14" customFormat="1">
      <c r="A172" s="14"/>
      <c r="B172" s="241"/>
      <c r="C172" s="242"/>
      <c r="D172" s="231" t="s">
        <v>131</v>
      </c>
      <c r="E172" s="243" t="s">
        <v>1</v>
      </c>
      <c r="F172" s="244" t="s">
        <v>134</v>
      </c>
      <c r="G172" s="242"/>
      <c r="H172" s="245">
        <v>1.0149999999999999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131</v>
      </c>
      <c r="AU172" s="251" t="s">
        <v>86</v>
      </c>
      <c r="AV172" s="14" t="s">
        <v>129</v>
      </c>
      <c r="AW172" s="14" t="s">
        <v>30</v>
      </c>
      <c r="AX172" s="14" t="s">
        <v>84</v>
      </c>
      <c r="AY172" s="251" t="s">
        <v>123</v>
      </c>
    </row>
    <row r="173" s="12" customFormat="1" ht="22.8" customHeight="1">
      <c r="A173" s="12"/>
      <c r="B173" s="199"/>
      <c r="C173" s="200"/>
      <c r="D173" s="201" t="s">
        <v>75</v>
      </c>
      <c r="E173" s="213" t="s">
        <v>147</v>
      </c>
      <c r="F173" s="213" t="s">
        <v>197</v>
      </c>
      <c r="G173" s="200"/>
      <c r="H173" s="200"/>
      <c r="I173" s="203"/>
      <c r="J173" s="214">
        <f>BK173</f>
        <v>0</v>
      </c>
      <c r="K173" s="200"/>
      <c r="L173" s="205"/>
      <c r="M173" s="206"/>
      <c r="N173" s="207"/>
      <c r="O173" s="207"/>
      <c r="P173" s="208">
        <f>SUM(P174:P182)</f>
        <v>0</v>
      </c>
      <c r="Q173" s="207"/>
      <c r="R173" s="208">
        <f>SUM(R174:R182)</f>
        <v>27.106560000000002</v>
      </c>
      <c r="S173" s="207"/>
      <c r="T173" s="209">
        <f>SUM(T174:T182)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84</v>
      </c>
      <c r="AT173" s="211" t="s">
        <v>75</v>
      </c>
      <c r="AU173" s="211" t="s">
        <v>84</v>
      </c>
      <c r="AY173" s="210" t="s">
        <v>123</v>
      </c>
      <c r="BK173" s="212">
        <f>SUM(BK174:BK182)</f>
        <v>0</v>
      </c>
    </row>
    <row r="174" s="2" customFormat="1" ht="24.15" customHeight="1">
      <c r="A174" s="38"/>
      <c r="B174" s="39"/>
      <c r="C174" s="215" t="s">
        <v>198</v>
      </c>
      <c r="D174" s="215" t="s">
        <v>125</v>
      </c>
      <c r="E174" s="216" t="s">
        <v>199</v>
      </c>
      <c r="F174" s="217" t="s">
        <v>200</v>
      </c>
      <c r="G174" s="218" t="s">
        <v>169</v>
      </c>
      <c r="H174" s="219">
        <v>74.879999999999995</v>
      </c>
      <c r="I174" s="220"/>
      <c r="J174" s="221">
        <f>ROUND(I174*H174,2)</f>
        <v>0</v>
      </c>
      <c r="K174" s="222"/>
      <c r="L174" s="44"/>
      <c r="M174" s="223" t="s">
        <v>1</v>
      </c>
      <c r="N174" s="224" t="s">
        <v>41</v>
      </c>
      <c r="O174" s="91"/>
      <c r="P174" s="225">
        <f>O174*H174</f>
        <v>0</v>
      </c>
      <c r="Q174" s="225">
        <v>0.23000000000000001</v>
      </c>
      <c r="R174" s="225">
        <f>Q174*H174</f>
        <v>17.2224</v>
      </c>
      <c r="S174" s="225">
        <v>0</v>
      </c>
      <c r="T174" s="22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7" t="s">
        <v>129</v>
      </c>
      <c r="AT174" s="227" t="s">
        <v>125</v>
      </c>
      <c r="AU174" s="227" t="s">
        <v>86</v>
      </c>
      <c r="AY174" s="17" t="s">
        <v>123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7" t="s">
        <v>84</v>
      </c>
      <c r="BK174" s="228">
        <f>ROUND(I174*H174,2)</f>
        <v>0</v>
      </c>
      <c r="BL174" s="17" t="s">
        <v>129</v>
      </c>
      <c r="BM174" s="227" t="s">
        <v>201</v>
      </c>
    </row>
    <row r="175" s="13" customFormat="1">
      <c r="A175" s="13"/>
      <c r="B175" s="229"/>
      <c r="C175" s="230"/>
      <c r="D175" s="231" t="s">
        <v>131</v>
      </c>
      <c r="E175" s="232" t="s">
        <v>1</v>
      </c>
      <c r="F175" s="233" t="s">
        <v>202</v>
      </c>
      <c r="G175" s="230"/>
      <c r="H175" s="234">
        <v>74.879999999999995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131</v>
      </c>
      <c r="AU175" s="240" t="s">
        <v>86</v>
      </c>
      <c r="AV175" s="13" t="s">
        <v>86</v>
      </c>
      <c r="AW175" s="13" t="s">
        <v>30</v>
      </c>
      <c r="AX175" s="13" t="s">
        <v>76</v>
      </c>
      <c r="AY175" s="240" t="s">
        <v>123</v>
      </c>
    </row>
    <row r="176" s="14" customFormat="1">
      <c r="A176" s="14"/>
      <c r="B176" s="241"/>
      <c r="C176" s="242"/>
      <c r="D176" s="231" t="s">
        <v>131</v>
      </c>
      <c r="E176" s="243" t="s">
        <v>1</v>
      </c>
      <c r="F176" s="244" t="s">
        <v>134</v>
      </c>
      <c r="G176" s="242"/>
      <c r="H176" s="245">
        <v>74.879999999999995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1" t="s">
        <v>131</v>
      </c>
      <c r="AU176" s="251" t="s">
        <v>86</v>
      </c>
      <c r="AV176" s="14" t="s">
        <v>129</v>
      </c>
      <c r="AW176" s="14" t="s">
        <v>30</v>
      </c>
      <c r="AX176" s="14" t="s">
        <v>84</v>
      </c>
      <c r="AY176" s="251" t="s">
        <v>123</v>
      </c>
    </row>
    <row r="177" s="2" customFormat="1" ht="33" customHeight="1">
      <c r="A177" s="38"/>
      <c r="B177" s="39"/>
      <c r="C177" s="215" t="s">
        <v>203</v>
      </c>
      <c r="D177" s="215" t="s">
        <v>125</v>
      </c>
      <c r="E177" s="216" t="s">
        <v>204</v>
      </c>
      <c r="F177" s="217" t="s">
        <v>205</v>
      </c>
      <c r="G177" s="218" t="s">
        <v>169</v>
      </c>
      <c r="H177" s="219">
        <v>49.920000000000002</v>
      </c>
      <c r="I177" s="220"/>
      <c r="J177" s="221">
        <f>ROUND(I177*H177,2)</f>
        <v>0</v>
      </c>
      <c r="K177" s="222"/>
      <c r="L177" s="44"/>
      <c r="M177" s="223" t="s">
        <v>1</v>
      </c>
      <c r="N177" s="224" t="s">
        <v>41</v>
      </c>
      <c r="O177" s="91"/>
      <c r="P177" s="225">
        <f>O177*H177</f>
        <v>0</v>
      </c>
      <c r="Q177" s="225">
        <v>0.19800000000000001</v>
      </c>
      <c r="R177" s="225">
        <f>Q177*H177</f>
        <v>9.8841600000000014</v>
      </c>
      <c r="S177" s="225">
        <v>0</v>
      </c>
      <c r="T177" s="22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7" t="s">
        <v>129</v>
      </c>
      <c r="AT177" s="227" t="s">
        <v>125</v>
      </c>
      <c r="AU177" s="227" t="s">
        <v>86</v>
      </c>
      <c r="AY177" s="17" t="s">
        <v>123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7" t="s">
        <v>84</v>
      </c>
      <c r="BK177" s="228">
        <f>ROUND(I177*H177,2)</f>
        <v>0</v>
      </c>
      <c r="BL177" s="17" t="s">
        <v>129</v>
      </c>
      <c r="BM177" s="227" t="s">
        <v>206</v>
      </c>
    </row>
    <row r="178" s="13" customFormat="1">
      <c r="A178" s="13"/>
      <c r="B178" s="229"/>
      <c r="C178" s="230"/>
      <c r="D178" s="231" t="s">
        <v>131</v>
      </c>
      <c r="E178" s="232" t="s">
        <v>1</v>
      </c>
      <c r="F178" s="233" t="s">
        <v>207</v>
      </c>
      <c r="G178" s="230"/>
      <c r="H178" s="234">
        <v>49.920000000000002</v>
      </c>
      <c r="I178" s="235"/>
      <c r="J178" s="230"/>
      <c r="K178" s="230"/>
      <c r="L178" s="236"/>
      <c r="M178" s="237"/>
      <c r="N178" s="238"/>
      <c r="O178" s="238"/>
      <c r="P178" s="238"/>
      <c r="Q178" s="238"/>
      <c r="R178" s="238"/>
      <c r="S178" s="238"/>
      <c r="T178" s="23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0" t="s">
        <v>131</v>
      </c>
      <c r="AU178" s="240" t="s">
        <v>86</v>
      </c>
      <c r="AV178" s="13" t="s">
        <v>86</v>
      </c>
      <c r="AW178" s="13" t="s">
        <v>30</v>
      </c>
      <c r="AX178" s="13" t="s">
        <v>76</v>
      </c>
      <c r="AY178" s="240" t="s">
        <v>123</v>
      </c>
    </row>
    <row r="179" s="14" customFormat="1">
      <c r="A179" s="14"/>
      <c r="B179" s="241"/>
      <c r="C179" s="242"/>
      <c r="D179" s="231" t="s">
        <v>131</v>
      </c>
      <c r="E179" s="243" t="s">
        <v>1</v>
      </c>
      <c r="F179" s="244" t="s">
        <v>134</v>
      </c>
      <c r="G179" s="242"/>
      <c r="H179" s="245">
        <v>49.920000000000002</v>
      </c>
      <c r="I179" s="246"/>
      <c r="J179" s="242"/>
      <c r="K179" s="242"/>
      <c r="L179" s="247"/>
      <c r="M179" s="248"/>
      <c r="N179" s="249"/>
      <c r="O179" s="249"/>
      <c r="P179" s="249"/>
      <c r="Q179" s="249"/>
      <c r="R179" s="249"/>
      <c r="S179" s="249"/>
      <c r="T179" s="25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1" t="s">
        <v>131</v>
      </c>
      <c r="AU179" s="251" t="s">
        <v>86</v>
      </c>
      <c r="AV179" s="14" t="s">
        <v>129</v>
      </c>
      <c r="AW179" s="14" t="s">
        <v>30</v>
      </c>
      <c r="AX179" s="14" t="s">
        <v>84</v>
      </c>
      <c r="AY179" s="251" t="s">
        <v>123</v>
      </c>
    </row>
    <row r="180" s="2" customFormat="1" ht="21.75" customHeight="1">
      <c r="A180" s="38"/>
      <c r="B180" s="39"/>
      <c r="C180" s="215" t="s">
        <v>208</v>
      </c>
      <c r="D180" s="215" t="s">
        <v>125</v>
      </c>
      <c r="E180" s="216" t="s">
        <v>209</v>
      </c>
      <c r="F180" s="217" t="s">
        <v>210</v>
      </c>
      <c r="G180" s="218" t="s">
        <v>128</v>
      </c>
      <c r="H180" s="219">
        <v>12.48</v>
      </c>
      <c r="I180" s="220"/>
      <c r="J180" s="221">
        <f>ROUND(I180*H180,2)</f>
        <v>0</v>
      </c>
      <c r="K180" s="222"/>
      <c r="L180" s="44"/>
      <c r="M180" s="223" t="s">
        <v>1</v>
      </c>
      <c r="N180" s="224" t="s">
        <v>41</v>
      </c>
      <c r="O180" s="91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7" t="s">
        <v>129</v>
      </c>
      <c r="AT180" s="227" t="s">
        <v>125</v>
      </c>
      <c r="AU180" s="227" t="s">
        <v>86</v>
      </c>
      <c r="AY180" s="17" t="s">
        <v>123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7" t="s">
        <v>84</v>
      </c>
      <c r="BK180" s="228">
        <f>ROUND(I180*H180,2)</f>
        <v>0</v>
      </c>
      <c r="BL180" s="17" t="s">
        <v>129</v>
      </c>
      <c r="BM180" s="227" t="s">
        <v>211</v>
      </c>
    </row>
    <row r="181" s="2" customFormat="1" ht="24.15" customHeight="1">
      <c r="A181" s="38"/>
      <c r="B181" s="39"/>
      <c r="C181" s="215" t="s">
        <v>212</v>
      </c>
      <c r="D181" s="215" t="s">
        <v>125</v>
      </c>
      <c r="E181" s="216" t="s">
        <v>213</v>
      </c>
      <c r="F181" s="217" t="s">
        <v>214</v>
      </c>
      <c r="G181" s="218" t="s">
        <v>128</v>
      </c>
      <c r="H181" s="219">
        <v>549.12</v>
      </c>
      <c r="I181" s="220"/>
      <c r="J181" s="221">
        <f>ROUND(I181*H181,2)</f>
        <v>0</v>
      </c>
      <c r="K181" s="222"/>
      <c r="L181" s="44"/>
      <c r="M181" s="223" t="s">
        <v>1</v>
      </c>
      <c r="N181" s="224" t="s">
        <v>41</v>
      </c>
      <c r="O181" s="91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7" t="s">
        <v>129</v>
      </c>
      <c r="AT181" s="227" t="s">
        <v>125</v>
      </c>
      <c r="AU181" s="227" t="s">
        <v>86</v>
      </c>
      <c r="AY181" s="17" t="s">
        <v>123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7" t="s">
        <v>84</v>
      </c>
      <c r="BK181" s="228">
        <f>ROUND(I181*H181,2)</f>
        <v>0</v>
      </c>
      <c r="BL181" s="17" t="s">
        <v>129</v>
      </c>
      <c r="BM181" s="227" t="s">
        <v>215</v>
      </c>
    </row>
    <row r="182" s="13" customFormat="1">
      <c r="A182" s="13"/>
      <c r="B182" s="229"/>
      <c r="C182" s="230"/>
      <c r="D182" s="231" t="s">
        <v>131</v>
      </c>
      <c r="E182" s="232" t="s">
        <v>1</v>
      </c>
      <c r="F182" s="233" t="s">
        <v>216</v>
      </c>
      <c r="G182" s="230"/>
      <c r="H182" s="234">
        <v>549.12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131</v>
      </c>
      <c r="AU182" s="240" t="s">
        <v>86</v>
      </c>
      <c r="AV182" s="13" t="s">
        <v>86</v>
      </c>
      <c r="AW182" s="13" t="s">
        <v>30</v>
      </c>
      <c r="AX182" s="13" t="s">
        <v>84</v>
      </c>
      <c r="AY182" s="240" t="s">
        <v>123</v>
      </c>
    </row>
    <row r="183" s="12" customFormat="1" ht="22.8" customHeight="1">
      <c r="A183" s="12"/>
      <c r="B183" s="199"/>
      <c r="C183" s="200"/>
      <c r="D183" s="201" t="s">
        <v>75</v>
      </c>
      <c r="E183" s="213" t="s">
        <v>166</v>
      </c>
      <c r="F183" s="213" t="s">
        <v>217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SUM(P184:P207)</f>
        <v>0</v>
      </c>
      <c r="Q183" s="207"/>
      <c r="R183" s="208">
        <f>SUM(R184:R207)</f>
        <v>25.320599999999999</v>
      </c>
      <c r="S183" s="207"/>
      <c r="T183" s="209">
        <f>SUM(T184:T207)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84</v>
      </c>
      <c r="AT183" s="211" t="s">
        <v>75</v>
      </c>
      <c r="AU183" s="211" t="s">
        <v>84</v>
      </c>
      <c r="AY183" s="210" t="s">
        <v>123</v>
      </c>
      <c r="BK183" s="212">
        <f>SUM(BK184:BK207)</f>
        <v>0</v>
      </c>
    </row>
    <row r="184" s="2" customFormat="1" ht="24.15" customHeight="1">
      <c r="A184" s="38"/>
      <c r="B184" s="39"/>
      <c r="C184" s="215" t="s">
        <v>218</v>
      </c>
      <c r="D184" s="215" t="s">
        <v>125</v>
      </c>
      <c r="E184" s="216" t="s">
        <v>219</v>
      </c>
      <c r="F184" s="217" t="s">
        <v>220</v>
      </c>
      <c r="G184" s="218" t="s">
        <v>128</v>
      </c>
      <c r="H184" s="219">
        <v>0.54000000000000004</v>
      </c>
      <c r="I184" s="220"/>
      <c r="J184" s="221">
        <f>ROUND(I184*H184,2)</f>
        <v>0</v>
      </c>
      <c r="K184" s="222"/>
      <c r="L184" s="44"/>
      <c r="M184" s="223" t="s">
        <v>1</v>
      </c>
      <c r="N184" s="224" t="s">
        <v>41</v>
      </c>
      <c r="O184" s="91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7" t="s">
        <v>129</v>
      </c>
      <c r="AT184" s="227" t="s">
        <v>125</v>
      </c>
      <c r="AU184" s="227" t="s">
        <v>86</v>
      </c>
      <c r="AY184" s="17" t="s">
        <v>123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7" t="s">
        <v>84</v>
      </c>
      <c r="BK184" s="228">
        <f>ROUND(I184*H184,2)</f>
        <v>0</v>
      </c>
      <c r="BL184" s="17" t="s">
        <v>129</v>
      </c>
      <c r="BM184" s="227" t="s">
        <v>221</v>
      </c>
    </row>
    <row r="185" s="13" customFormat="1">
      <c r="A185" s="13"/>
      <c r="B185" s="229"/>
      <c r="C185" s="230"/>
      <c r="D185" s="231" t="s">
        <v>131</v>
      </c>
      <c r="E185" s="232" t="s">
        <v>1</v>
      </c>
      <c r="F185" s="233" t="s">
        <v>222</v>
      </c>
      <c r="G185" s="230"/>
      <c r="H185" s="234">
        <v>0.54000000000000004</v>
      </c>
      <c r="I185" s="235"/>
      <c r="J185" s="230"/>
      <c r="K185" s="230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131</v>
      </c>
      <c r="AU185" s="240" t="s">
        <v>86</v>
      </c>
      <c r="AV185" s="13" t="s">
        <v>86</v>
      </c>
      <c r="AW185" s="13" t="s">
        <v>30</v>
      </c>
      <c r="AX185" s="13" t="s">
        <v>76</v>
      </c>
      <c r="AY185" s="240" t="s">
        <v>123</v>
      </c>
    </row>
    <row r="186" s="14" customFormat="1">
      <c r="A186" s="14"/>
      <c r="B186" s="241"/>
      <c r="C186" s="242"/>
      <c r="D186" s="231" t="s">
        <v>131</v>
      </c>
      <c r="E186" s="243" t="s">
        <v>1</v>
      </c>
      <c r="F186" s="244" t="s">
        <v>134</v>
      </c>
      <c r="G186" s="242"/>
      <c r="H186" s="245">
        <v>0.54000000000000004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1" t="s">
        <v>131</v>
      </c>
      <c r="AU186" s="251" t="s">
        <v>86</v>
      </c>
      <c r="AV186" s="14" t="s">
        <v>129</v>
      </c>
      <c r="AW186" s="14" t="s">
        <v>30</v>
      </c>
      <c r="AX186" s="14" t="s">
        <v>84</v>
      </c>
      <c r="AY186" s="251" t="s">
        <v>123</v>
      </c>
    </row>
    <row r="187" s="2" customFormat="1" ht="24.15" customHeight="1">
      <c r="A187" s="38"/>
      <c r="B187" s="39"/>
      <c r="C187" s="215" t="s">
        <v>223</v>
      </c>
      <c r="D187" s="215" t="s">
        <v>125</v>
      </c>
      <c r="E187" s="216" t="s">
        <v>224</v>
      </c>
      <c r="F187" s="217" t="s">
        <v>225</v>
      </c>
      <c r="G187" s="218" t="s">
        <v>128</v>
      </c>
      <c r="H187" s="219">
        <v>0.81000000000000005</v>
      </c>
      <c r="I187" s="220"/>
      <c r="J187" s="221">
        <f>ROUND(I187*H187,2)</f>
        <v>0</v>
      </c>
      <c r="K187" s="222"/>
      <c r="L187" s="44"/>
      <c r="M187" s="223" t="s">
        <v>1</v>
      </c>
      <c r="N187" s="224" t="s">
        <v>41</v>
      </c>
      <c r="O187" s="91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7" t="s">
        <v>129</v>
      </c>
      <c r="AT187" s="227" t="s">
        <v>125</v>
      </c>
      <c r="AU187" s="227" t="s">
        <v>86</v>
      </c>
      <c r="AY187" s="17" t="s">
        <v>123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7" t="s">
        <v>84</v>
      </c>
      <c r="BK187" s="228">
        <f>ROUND(I187*H187,2)</f>
        <v>0</v>
      </c>
      <c r="BL187" s="17" t="s">
        <v>129</v>
      </c>
      <c r="BM187" s="227" t="s">
        <v>226</v>
      </c>
    </row>
    <row r="188" s="13" customFormat="1">
      <c r="A188" s="13"/>
      <c r="B188" s="229"/>
      <c r="C188" s="230"/>
      <c r="D188" s="231" t="s">
        <v>131</v>
      </c>
      <c r="E188" s="232" t="s">
        <v>1</v>
      </c>
      <c r="F188" s="233" t="s">
        <v>227</v>
      </c>
      <c r="G188" s="230"/>
      <c r="H188" s="234">
        <v>0.81000000000000005</v>
      </c>
      <c r="I188" s="235"/>
      <c r="J188" s="230"/>
      <c r="K188" s="230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131</v>
      </c>
      <c r="AU188" s="240" t="s">
        <v>86</v>
      </c>
      <c r="AV188" s="13" t="s">
        <v>86</v>
      </c>
      <c r="AW188" s="13" t="s">
        <v>30</v>
      </c>
      <c r="AX188" s="13" t="s">
        <v>84</v>
      </c>
      <c r="AY188" s="240" t="s">
        <v>123</v>
      </c>
    </row>
    <row r="189" s="2" customFormat="1" ht="24.15" customHeight="1">
      <c r="A189" s="38"/>
      <c r="B189" s="39"/>
      <c r="C189" s="215" t="s">
        <v>7</v>
      </c>
      <c r="D189" s="215" t="s">
        <v>125</v>
      </c>
      <c r="E189" s="216" t="s">
        <v>228</v>
      </c>
      <c r="F189" s="217" t="s">
        <v>229</v>
      </c>
      <c r="G189" s="218" t="s">
        <v>128</v>
      </c>
      <c r="H189" s="219">
        <v>0.32400000000000001</v>
      </c>
      <c r="I189" s="220"/>
      <c r="J189" s="221">
        <f>ROUND(I189*H189,2)</f>
        <v>0</v>
      </c>
      <c r="K189" s="222"/>
      <c r="L189" s="44"/>
      <c r="M189" s="223" t="s">
        <v>1</v>
      </c>
      <c r="N189" s="224" t="s">
        <v>41</v>
      </c>
      <c r="O189" s="91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7" t="s">
        <v>129</v>
      </c>
      <c r="AT189" s="227" t="s">
        <v>125</v>
      </c>
      <c r="AU189" s="227" t="s">
        <v>86</v>
      </c>
      <c r="AY189" s="17" t="s">
        <v>123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7" t="s">
        <v>84</v>
      </c>
      <c r="BK189" s="228">
        <f>ROUND(I189*H189,2)</f>
        <v>0</v>
      </c>
      <c r="BL189" s="17" t="s">
        <v>129</v>
      </c>
      <c r="BM189" s="227" t="s">
        <v>230</v>
      </c>
    </row>
    <row r="190" s="13" customFormat="1">
      <c r="A190" s="13"/>
      <c r="B190" s="229"/>
      <c r="C190" s="230"/>
      <c r="D190" s="231" t="s">
        <v>131</v>
      </c>
      <c r="E190" s="232" t="s">
        <v>1</v>
      </c>
      <c r="F190" s="233" t="s">
        <v>231</v>
      </c>
      <c r="G190" s="230"/>
      <c r="H190" s="234">
        <v>0.32400000000000001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131</v>
      </c>
      <c r="AU190" s="240" t="s">
        <v>86</v>
      </c>
      <c r="AV190" s="13" t="s">
        <v>86</v>
      </c>
      <c r="AW190" s="13" t="s">
        <v>30</v>
      </c>
      <c r="AX190" s="13" t="s">
        <v>84</v>
      </c>
      <c r="AY190" s="240" t="s">
        <v>123</v>
      </c>
    </row>
    <row r="191" s="2" customFormat="1" ht="24.15" customHeight="1">
      <c r="A191" s="38"/>
      <c r="B191" s="39"/>
      <c r="C191" s="215" t="s">
        <v>232</v>
      </c>
      <c r="D191" s="215" t="s">
        <v>125</v>
      </c>
      <c r="E191" s="216" t="s">
        <v>233</v>
      </c>
      <c r="F191" s="217" t="s">
        <v>234</v>
      </c>
      <c r="G191" s="218" t="s">
        <v>128</v>
      </c>
      <c r="H191" s="219">
        <v>3.0870000000000002</v>
      </c>
      <c r="I191" s="220"/>
      <c r="J191" s="221">
        <f>ROUND(I191*H191,2)</f>
        <v>0</v>
      </c>
      <c r="K191" s="222"/>
      <c r="L191" s="44"/>
      <c r="M191" s="223" t="s">
        <v>1</v>
      </c>
      <c r="N191" s="224" t="s">
        <v>41</v>
      </c>
      <c r="O191" s="91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7" t="s">
        <v>129</v>
      </c>
      <c r="AT191" s="227" t="s">
        <v>125</v>
      </c>
      <c r="AU191" s="227" t="s">
        <v>86</v>
      </c>
      <c r="AY191" s="17" t="s">
        <v>123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7" t="s">
        <v>84</v>
      </c>
      <c r="BK191" s="228">
        <f>ROUND(I191*H191,2)</f>
        <v>0</v>
      </c>
      <c r="BL191" s="17" t="s">
        <v>129</v>
      </c>
      <c r="BM191" s="227" t="s">
        <v>235</v>
      </c>
    </row>
    <row r="192" s="13" customFormat="1">
      <c r="A192" s="13"/>
      <c r="B192" s="229"/>
      <c r="C192" s="230"/>
      <c r="D192" s="231" t="s">
        <v>131</v>
      </c>
      <c r="E192" s="232" t="s">
        <v>1</v>
      </c>
      <c r="F192" s="233" t="s">
        <v>236</v>
      </c>
      <c r="G192" s="230"/>
      <c r="H192" s="234">
        <v>0.32400000000000001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131</v>
      </c>
      <c r="AU192" s="240" t="s">
        <v>86</v>
      </c>
      <c r="AV192" s="13" t="s">
        <v>86</v>
      </c>
      <c r="AW192" s="13" t="s">
        <v>30</v>
      </c>
      <c r="AX192" s="13" t="s">
        <v>76</v>
      </c>
      <c r="AY192" s="240" t="s">
        <v>123</v>
      </c>
    </row>
    <row r="193" s="13" customFormat="1">
      <c r="A193" s="13"/>
      <c r="B193" s="229"/>
      <c r="C193" s="230"/>
      <c r="D193" s="231" t="s">
        <v>131</v>
      </c>
      <c r="E193" s="232" t="s">
        <v>1</v>
      </c>
      <c r="F193" s="233" t="s">
        <v>237</v>
      </c>
      <c r="G193" s="230"/>
      <c r="H193" s="234">
        <v>0.54000000000000004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131</v>
      </c>
      <c r="AU193" s="240" t="s">
        <v>86</v>
      </c>
      <c r="AV193" s="13" t="s">
        <v>86</v>
      </c>
      <c r="AW193" s="13" t="s">
        <v>30</v>
      </c>
      <c r="AX193" s="13" t="s">
        <v>76</v>
      </c>
      <c r="AY193" s="240" t="s">
        <v>123</v>
      </c>
    </row>
    <row r="194" s="13" customFormat="1">
      <c r="A194" s="13"/>
      <c r="B194" s="229"/>
      <c r="C194" s="230"/>
      <c r="D194" s="231" t="s">
        <v>131</v>
      </c>
      <c r="E194" s="232" t="s">
        <v>1</v>
      </c>
      <c r="F194" s="233" t="s">
        <v>238</v>
      </c>
      <c r="G194" s="230"/>
      <c r="H194" s="234">
        <v>0.81000000000000005</v>
      </c>
      <c r="I194" s="235"/>
      <c r="J194" s="230"/>
      <c r="K194" s="230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131</v>
      </c>
      <c r="AU194" s="240" t="s">
        <v>86</v>
      </c>
      <c r="AV194" s="13" t="s">
        <v>86</v>
      </c>
      <c r="AW194" s="13" t="s">
        <v>30</v>
      </c>
      <c r="AX194" s="13" t="s">
        <v>76</v>
      </c>
      <c r="AY194" s="240" t="s">
        <v>123</v>
      </c>
    </row>
    <row r="195" s="13" customFormat="1">
      <c r="A195" s="13"/>
      <c r="B195" s="229"/>
      <c r="C195" s="230"/>
      <c r="D195" s="231" t="s">
        <v>131</v>
      </c>
      <c r="E195" s="232" t="s">
        <v>1</v>
      </c>
      <c r="F195" s="233" t="s">
        <v>239</v>
      </c>
      <c r="G195" s="230"/>
      <c r="H195" s="234">
        <v>4.5</v>
      </c>
      <c r="I195" s="235"/>
      <c r="J195" s="230"/>
      <c r="K195" s="230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131</v>
      </c>
      <c r="AU195" s="240" t="s">
        <v>86</v>
      </c>
      <c r="AV195" s="13" t="s">
        <v>86</v>
      </c>
      <c r="AW195" s="13" t="s">
        <v>30</v>
      </c>
      <c r="AX195" s="13" t="s">
        <v>76</v>
      </c>
      <c r="AY195" s="240" t="s">
        <v>123</v>
      </c>
    </row>
    <row r="196" s="15" customFormat="1">
      <c r="A196" s="15"/>
      <c r="B196" s="252"/>
      <c r="C196" s="253"/>
      <c r="D196" s="231" t="s">
        <v>131</v>
      </c>
      <c r="E196" s="254" t="s">
        <v>1</v>
      </c>
      <c r="F196" s="255" t="s">
        <v>240</v>
      </c>
      <c r="G196" s="253"/>
      <c r="H196" s="256">
        <v>6.1740000000000004</v>
      </c>
      <c r="I196" s="257"/>
      <c r="J196" s="253"/>
      <c r="K196" s="253"/>
      <c r="L196" s="258"/>
      <c r="M196" s="259"/>
      <c r="N196" s="260"/>
      <c r="O196" s="260"/>
      <c r="P196" s="260"/>
      <c r="Q196" s="260"/>
      <c r="R196" s="260"/>
      <c r="S196" s="260"/>
      <c r="T196" s="261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2" t="s">
        <v>131</v>
      </c>
      <c r="AU196" s="262" t="s">
        <v>86</v>
      </c>
      <c r="AV196" s="15" t="s">
        <v>139</v>
      </c>
      <c r="AW196" s="15" t="s">
        <v>30</v>
      </c>
      <c r="AX196" s="15" t="s">
        <v>76</v>
      </c>
      <c r="AY196" s="262" t="s">
        <v>123</v>
      </c>
    </row>
    <row r="197" s="13" customFormat="1">
      <c r="A197" s="13"/>
      <c r="B197" s="229"/>
      <c r="C197" s="230"/>
      <c r="D197" s="231" t="s">
        <v>131</v>
      </c>
      <c r="E197" s="232" t="s">
        <v>1</v>
      </c>
      <c r="F197" s="233" t="s">
        <v>241</v>
      </c>
      <c r="G197" s="230"/>
      <c r="H197" s="234">
        <v>3.0870000000000002</v>
      </c>
      <c r="I197" s="235"/>
      <c r="J197" s="230"/>
      <c r="K197" s="230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131</v>
      </c>
      <c r="AU197" s="240" t="s">
        <v>86</v>
      </c>
      <c r="AV197" s="13" t="s">
        <v>86</v>
      </c>
      <c r="AW197" s="13" t="s">
        <v>30</v>
      </c>
      <c r="AX197" s="13" t="s">
        <v>84</v>
      </c>
      <c r="AY197" s="240" t="s">
        <v>123</v>
      </c>
    </row>
    <row r="198" s="2" customFormat="1" ht="16.5" customHeight="1">
      <c r="A198" s="38"/>
      <c r="B198" s="39"/>
      <c r="C198" s="215" t="s">
        <v>242</v>
      </c>
      <c r="D198" s="215" t="s">
        <v>125</v>
      </c>
      <c r="E198" s="216" t="s">
        <v>243</v>
      </c>
      <c r="F198" s="217" t="s">
        <v>244</v>
      </c>
      <c r="G198" s="218" t="s">
        <v>128</v>
      </c>
      <c r="H198" s="219">
        <v>3.0870000000000002</v>
      </c>
      <c r="I198" s="220"/>
      <c r="J198" s="221">
        <f>ROUND(I198*H198,2)</f>
        <v>0</v>
      </c>
      <c r="K198" s="222"/>
      <c r="L198" s="44"/>
      <c r="M198" s="223" t="s">
        <v>1</v>
      </c>
      <c r="N198" s="224" t="s">
        <v>41</v>
      </c>
      <c r="O198" s="91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7" t="s">
        <v>129</v>
      </c>
      <c r="AT198" s="227" t="s">
        <v>125</v>
      </c>
      <c r="AU198" s="227" t="s">
        <v>86</v>
      </c>
      <c r="AY198" s="17" t="s">
        <v>123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7" t="s">
        <v>84</v>
      </c>
      <c r="BK198" s="228">
        <f>ROUND(I198*H198,2)</f>
        <v>0</v>
      </c>
      <c r="BL198" s="17" t="s">
        <v>129</v>
      </c>
      <c r="BM198" s="227" t="s">
        <v>245</v>
      </c>
    </row>
    <row r="199" s="13" customFormat="1">
      <c r="A199" s="13"/>
      <c r="B199" s="229"/>
      <c r="C199" s="230"/>
      <c r="D199" s="231" t="s">
        <v>131</v>
      </c>
      <c r="E199" s="232" t="s">
        <v>1</v>
      </c>
      <c r="F199" s="233" t="s">
        <v>236</v>
      </c>
      <c r="G199" s="230"/>
      <c r="H199" s="234">
        <v>0.32400000000000001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131</v>
      </c>
      <c r="AU199" s="240" t="s">
        <v>86</v>
      </c>
      <c r="AV199" s="13" t="s">
        <v>86</v>
      </c>
      <c r="AW199" s="13" t="s">
        <v>30</v>
      </c>
      <c r="AX199" s="13" t="s">
        <v>76</v>
      </c>
      <c r="AY199" s="240" t="s">
        <v>123</v>
      </c>
    </row>
    <row r="200" s="13" customFormat="1">
      <c r="A200" s="13"/>
      <c r="B200" s="229"/>
      <c r="C200" s="230"/>
      <c r="D200" s="231" t="s">
        <v>131</v>
      </c>
      <c r="E200" s="232" t="s">
        <v>1</v>
      </c>
      <c r="F200" s="233" t="s">
        <v>237</v>
      </c>
      <c r="G200" s="230"/>
      <c r="H200" s="234">
        <v>0.54000000000000004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131</v>
      </c>
      <c r="AU200" s="240" t="s">
        <v>86</v>
      </c>
      <c r="AV200" s="13" t="s">
        <v>86</v>
      </c>
      <c r="AW200" s="13" t="s">
        <v>30</v>
      </c>
      <c r="AX200" s="13" t="s">
        <v>76</v>
      </c>
      <c r="AY200" s="240" t="s">
        <v>123</v>
      </c>
    </row>
    <row r="201" s="13" customFormat="1">
      <c r="A201" s="13"/>
      <c r="B201" s="229"/>
      <c r="C201" s="230"/>
      <c r="D201" s="231" t="s">
        <v>131</v>
      </c>
      <c r="E201" s="232" t="s">
        <v>1</v>
      </c>
      <c r="F201" s="233" t="s">
        <v>238</v>
      </c>
      <c r="G201" s="230"/>
      <c r="H201" s="234">
        <v>0.81000000000000005</v>
      </c>
      <c r="I201" s="235"/>
      <c r="J201" s="230"/>
      <c r="K201" s="230"/>
      <c r="L201" s="236"/>
      <c r="M201" s="237"/>
      <c r="N201" s="238"/>
      <c r="O201" s="238"/>
      <c r="P201" s="238"/>
      <c r="Q201" s="238"/>
      <c r="R201" s="238"/>
      <c r="S201" s="238"/>
      <c r="T201" s="23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0" t="s">
        <v>131</v>
      </c>
      <c r="AU201" s="240" t="s">
        <v>86</v>
      </c>
      <c r="AV201" s="13" t="s">
        <v>86</v>
      </c>
      <c r="AW201" s="13" t="s">
        <v>30</v>
      </c>
      <c r="AX201" s="13" t="s">
        <v>76</v>
      </c>
      <c r="AY201" s="240" t="s">
        <v>123</v>
      </c>
    </row>
    <row r="202" s="13" customFormat="1">
      <c r="A202" s="13"/>
      <c r="B202" s="229"/>
      <c r="C202" s="230"/>
      <c r="D202" s="231" t="s">
        <v>131</v>
      </c>
      <c r="E202" s="232" t="s">
        <v>1</v>
      </c>
      <c r="F202" s="233" t="s">
        <v>239</v>
      </c>
      <c r="G202" s="230"/>
      <c r="H202" s="234">
        <v>4.5</v>
      </c>
      <c r="I202" s="235"/>
      <c r="J202" s="230"/>
      <c r="K202" s="230"/>
      <c r="L202" s="236"/>
      <c r="M202" s="237"/>
      <c r="N202" s="238"/>
      <c r="O202" s="238"/>
      <c r="P202" s="238"/>
      <c r="Q202" s="238"/>
      <c r="R202" s="238"/>
      <c r="S202" s="238"/>
      <c r="T202" s="23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0" t="s">
        <v>131</v>
      </c>
      <c r="AU202" s="240" t="s">
        <v>86</v>
      </c>
      <c r="AV202" s="13" t="s">
        <v>86</v>
      </c>
      <c r="AW202" s="13" t="s">
        <v>30</v>
      </c>
      <c r="AX202" s="13" t="s">
        <v>76</v>
      </c>
      <c r="AY202" s="240" t="s">
        <v>123</v>
      </c>
    </row>
    <row r="203" s="15" customFormat="1">
      <c r="A203" s="15"/>
      <c r="B203" s="252"/>
      <c r="C203" s="253"/>
      <c r="D203" s="231" t="s">
        <v>131</v>
      </c>
      <c r="E203" s="254" t="s">
        <v>1</v>
      </c>
      <c r="F203" s="255" t="s">
        <v>240</v>
      </c>
      <c r="G203" s="253"/>
      <c r="H203" s="256">
        <v>6.1740000000000004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2" t="s">
        <v>131</v>
      </c>
      <c r="AU203" s="262" t="s">
        <v>86</v>
      </c>
      <c r="AV203" s="15" t="s">
        <v>139</v>
      </c>
      <c r="AW203" s="15" t="s">
        <v>30</v>
      </c>
      <c r="AX203" s="15" t="s">
        <v>76</v>
      </c>
      <c r="AY203" s="262" t="s">
        <v>123</v>
      </c>
    </row>
    <row r="204" s="13" customFormat="1">
      <c r="A204" s="13"/>
      <c r="B204" s="229"/>
      <c r="C204" s="230"/>
      <c r="D204" s="231" t="s">
        <v>131</v>
      </c>
      <c r="E204" s="232" t="s">
        <v>1</v>
      </c>
      <c r="F204" s="233" t="s">
        <v>241</v>
      </c>
      <c r="G204" s="230"/>
      <c r="H204" s="234">
        <v>3.0870000000000002</v>
      </c>
      <c r="I204" s="235"/>
      <c r="J204" s="230"/>
      <c r="K204" s="230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131</v>
      </c>
      <c r="AU204" s="240" t="s">
        <v>86</v>
      </c>
      <c r="AV204" s="13" t="s">
        <v>86</v>
      </c>
      <c r="AW204" s="13" t="s">
        <v>30</v>
      </c>
      <c r="AX204" s="13" t="s">
        <v>84</v>
      </c>
      <c r="AY204" s="240" t="s">
        <v>123</v>
      </c>
    </row>
    <row r="205" s="2" customFormat="1" ht="24.15" customHeight="1">
      <c r="A205" s="38"/>
      <c r="B205" s="39"/>
      <c r="C205" s="215" t="s">
        <v>246</v>
      </c>
      <c r="D205" s="215" t="s">
        <v>125</v>
      </c>
      <c r="E205" s="216" t="s">
        <v>247</v>
      </c>
      <c r="F205" s="217" t="s">
        <v>248</v>
      </c>
      <c r="G205" s="218" t="s">
        <v>249</v>
      </c>
      <c r="H205" s="219">
        <v>180</v>
      </c>
      <c r="I205" s="220"/>
      <c r="J205" s="221">
        <f>ROUND(I205*H205,2)</f>
        <v>0</v>
      </c>
      <c r="K205" s="222"/>
      <c r="L205" s="44"/>
      <c r="M205" s="223" t="s">
        <v>1</v>
      </c>
      <c r="N205" s="224" t="s">
        <v>41</v>
      </c>
      <c r="O205" s="91"/>
      <c r="P205" s="225">
        <f>O205*H205</f>
        <v>0</v>
      </c>
      <c r="Q205" s="225">
        <v>0.14066999999999999</v>
      </c>
      <c r="R205" s="225">
        <f>Q205*H205</f>
        <v>25.320599999999999</v>
      </c>
      <c r="S205" s="225">
        <v>0</v>
      </c>
      <c r="T205" s="22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7" t="s">
        <v>129</v>
      </c>
      <c r="AT205" s="227" t="s">
        <v>125</v>
      </c>
      <c r="AU205" s="227" t="s">
        <v>86</v>
      </c>
      <c r="AY205" s="17" t="s">
        <v>123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7" t="s">
        <v>84</v>
      </c>
      <c r="BK205" s="228">
        <f>ROUND(I205*H205,2)</f>
        <v>0</v>
      </c>
      <c r="BL205" s="17" t="s">
        <v>129</v>
      </c>
      <c r="BM205" s="227" t="s">
        <v>250</v>
      </c>
    </row>
    <row r="206" s="13" customFormat="1">
      <c r="A206" s="13"/>
      <c r="B206" s="229"/>
      <c r="C206" s="230"/>
      <c r="D206" s="231" t="s">
        <v>131</v>
      </c>
      <c r="E206" s="232" t="s">
        <v>1</v>
      </c>
      <c r="F206" s="233" t="s">
        <v>251</v>
      </c>
      <c r="G206" s="230"/>
      <c r="H206" s="234">
        <v>180</v>
      </c>
      <c r="I206" s="235"/>
      <c r="J206" s="230"/>
      <c r="K206" s="230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131</v>
      </c>
      <c r="AU206" s="240" t="s">
        <v>86</v>
      </c>
      <c r="AV206" s="13" t="s">
        <v>86</v>
      </c>
      <c r="AW206" s="13" t="s">
        <v>30</v>
      </c>
      <c r="AX206" s="13" t="s">
        <v>84</v>
      </c>
      <c r="AY206" s="240" t="s">
        <v>123</v>
      </c>
    </row>
    <row r="207" s="2" customFormat="1" ht="16.5" customHeight="1">
      <c r="A207" s="38"/>
      <c r="B207" s="39"/>
      <c r="C207" s="215" t="s">
        <v>252</v>
      </c>
      <c r="D207" s="215" t="s">
        <v>125</v>
      </c>
      <c r="E207" s="216" t="s">
        <v>253</v>
      </c>
      <c r="F207" s="217" t="s">
        <v>254</v>
      </c>
      <c r="G207" s="218" t="s">
        <v>128</v>
      </c>
      <c r="H207" s="219">
        <v>12.48</v>
      </c>
      <c r="I207" s="220"/>
      <c r="J207" s="221">
        <f>ROUND(I207*H207,2)</f>
        <v>0</v>
      </c>
      <c r="K207" s="222"/>
      <c r="L207" s="44"/>
      <c r="M207" s="223" t="s">
        <v>1</v>
      </c>
      <c r="N207" s="224" t="s">
        <v>41</v>
      </c>
      <c r="O207" s="91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129</v>
      </c>
      <c r="AT207" s="227" t="s">
        <v>125</v>
      </c>
      <c r="AU207" s="227" t="s">
        <v>86</v>
      </c>
      <c r="AY207" s="17" t="s">
        <v>123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84</v>
      </c>
      <c r="BK207" s="228">
        <f>ROUND(I207*H207,2)</f>
        <v>0</v>
      </c>
      <c r="BL207" s="17" t="s">
        <v>129</v>
      </c>
      <c r="BM207" s="227" t="s">
        <v>255</v>
      </c>
    </row>
    <row r="208" s="12" customFormat="1" ht="22.8" customHeight="1">
      <c r="A208" s="12"/>
      <c r="B208" s="199"/>
      <c r="C208" s="200"/>
      <c r="D208" s="201" t="s">
        <v>75</v>
      </c>
      <c r="E208" s="213" t="s">
        <v>256</v>
      </c>
      <c r="F208" s="213" t="s">
        <v>257</v>
      </c>
      <c r="G208" s="200"/>
      <c r="H208" s="200"/>
      <c r="I208" s="203"/>
      <c r="J208" s="214">
        <f>BK208</f>
        <v>0</v>
      </c>
      <c r="K208" s="200"/>
      <c r="L208" s="205"/>
      <c r="M208" s="206"/>
      <c r="N208" s="207"/>
      <c r="O208" s="207"/>
      <c r="P208" s="208">
        <f>SUM(P209:P222)</f>
        <v>0</v>
      </c>
      <c r="Q208" s="207"/>
      <c r="R208" s="208">
        <f>SUM(R209:R222)</f>
        <v>0</v>
      </c>
      <c r="S208" s="207"/>
      <c r="T208" s="209">
        <f>SUM(T209:T222)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0" t="s">
        <v>84</v>
      </c>
      <c r="AT208" s="211" t="s">
        <v>75</v>
      </c>
      <c r="AU208" s="211" t="s">
        <v>84</v>
      </c>
      <c r="AY208" s="210" t="s">
        <v>123</v>
      </c>
      <c r="BK208" s="212">
        <f>SUM(BK209:BK222)</f>
        <v>0</v>
      </c>
    </row>
    <row r="209" s="2" customFormat="1" ht="24.15" customHeight="1">
      <c r="A209" s="38"/>
      <c r="B209" s="39"/>
      <c r="C209" s="215" t="s">
        <v>258</v>
      </c>
      <c r="D209" s="215" t="s">
        <v>125</v>
      </c>
      <c r="E209" s="216" t="s">
        <v>259</v>
      </c>
      <c r="F209" s="217" t="s">
        <v>260</v>
      </c>
      <c r="G209" s="218" t="s">
        <v>158</v>
      </c>
      <c r="H209" s="219">
        <v>1.54</v>
      </c>
      <c r="I209" s="220"/>
      <c r="J209" s="221">
        <f>ROUND(I209*H209,2)</f>
        <v>0</v>
      </c>
      <c r="K209" s="222"/>
      <c r="L209" s="44"/>
      <c r="M209" s="223" t="s">
        <v>1</v>
      </c>
      <c r="N209" s="224" t="s">
        <v>41</v>
      </c>
      <c r="O209" s="91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7" t="s">
        <v>129</v>
      </c>
      <c r="AT209" s="227" t="s">
        <v>125</v>
      </c>
      <c r="AU209" s="227" t="s">
        <v>86</v>
      </c>
      <c r="AY209" s="17" t="s">
        <v>123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7" t="s">
        <v>84</v>
      </c>
      <c r="BK209" s="228">
        <f>ROUND(I209*H209,2)</f>
        <v>0</v>
      </c>
      <c r="BL209" s="17" t="s">
        <v>129</v>
      </c>
      <c r="BM209" s="227" t="s">
        <v>261</v>
      </c>
    </row>
    <row r="210" s="13" customFormat="1">
      <c r="A210" s="13"/>
      <c r="B210" s="229"/>
      <c r="C210" s="230"/>
      <c r="D210" s="231" t="s">
        <v>131</v>
      </c>
      <c r="E210" s="232" t="s">
        <v>1</v>
      </c>
      <c r="F210" s="233" t="s">
        <v>262</v>
      </c>
      <c r="G210" s="230"/>
      <c r="H210" s="234">
        <v>1.54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131</v>
      </c>
      <c r="AU210" s="240" t="s">
        <v>86</v>
      </c>
      <c r="AV210" s="13" t="s">
        <v>86</v>
      </c>
      <c r="AW210" s="13" t="s">
        <v>30</v>
      </c>
      <c r="AX210" s="13" t="s">
        <v>84</v>
      </c>
      <c r="AY210" s="240" t="s">
        <v>123</v>
      </c>
    </row>
    <row r="211" s="2" customFormat="1" ht="33" customHeight="1">
      <c r="A211" s="38"/>
      <c r="B211" s="39"/>
      <c r="C211" s="215" t="s">
        <v>263</v>
      </c>
      <c r="D211" s="215" t="s">
        <v>125</v>
      </c>
      <c r="E211" s="216" t="s">
        <v>264</v>
      </c>
      <c r="F211" s="217" t="s">
        <v>265</v>
      </c>
      <c r="G211" s="218" t="s">
        <v>158</v>
      </c>
      <c r="H211" s="219">
        <v>15.4</v>
      </c>
      <c r="I211" s="220"/>
      <c r="J211" s="221">
        <f>ROUND(I211*H211,2)</f>
        <v>0</v>
      </c>
      <c r="K211" s="222"/>
      <c r="L211" s="44"/>
      <c r="M211" s="223" t="s">
        <v>1</v>
      </c>
      <c r="N211" s="224" t="s">
        <v>41</v>
      </c>
      <c r="O211" s="91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7" t="s">
        <v>129</v>
      </c>
      <c r="AT211" s="227" t="s">
        <v>125</v>
      </c>
      <c r="AU211" s="227" t="s">
        <v>86</v>
      </c>
      <c r="AY211" s="17" t="s">
        <v>123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7" t="s">
        <v>84</v>
      </c>
      <c r="BK211" s="228">
        <f>ROUND(I211*H211,2)</f>
        <v>0</v>
      </c>
      <c r="BL211" s="17" t="s">
        <v>129</v>
      </c>
      <c r="BM211" s="227" t="s">
        <v>266</v>
      </c>
    </row>
    <row r="212" s="13" customFormat="1">
      <c r="A212" s="13"/>
      <c r="B212" s="229"/>
      <c r="C212" s="230"/>
      <c r="D212" s="231" t="s">
        <v>131</v>
      </c>
      <c r="E212" s="232" t="s">
        <v>1</v>
      </c>
      <c r="F212" s="233" t="s">
        <v>262</v>
      </c>
      <c r="G212" s="230"/>
      <c r="H212" s="234">
        <v>1.54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131</v>
      </c>
      <c r="AU212" s="240" t="s">
        <v>86</v>
      </c>
      <c r="AV212" s="13" t="s">
        <v>86</v>
      </c>
      <c r="AW212" s="13" t="s">
        <v>30</v>
      </c>
      <c r="AX212" s="13" t="s">
        <v>84</v>
      </c>
      <c r="AY212" s="240" t="s">
        <v>123</v>
      </c>
    </row>
    <row r="213" s="13" customFormat="1">
      <c r="A213" s="13"/>
      <c r="B213" s="229"/>
      <c r="C213" s="230"/>
      <c r="D213" s="231" t="s">
        <v>131</v>
      </c>
      <c r="E213" s="230"/>
      <c r="F213" s="233" t="s">
        <v>267</v>
      </c>
      <c r="G213" s="230"/>
      <c r="H213" s="234">
        <v>15.4</v>
      </c>
      <c r="I213" s="235"/>
      <c r="J213" s="230"/>
      <c r="K213" s="230"/>
      <c r="L213" s="236"/>
      <c r="M213" s="237"/>
      <c r="N213" s="238"/>
      <c r="O213" s="238"/>
      <c r="P213" s="238"/>
      <c r="Q213" s="238"/>
      <c r="R213" s="238"/>
      <c r="S213" s="238"/>
      <c r="T213" s="23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0" t="s">
        <v>131</v>
      </c>
      <c r="AU213" s="240" t="s">
        <v>86</v>
      </c>
      <c r="AV213" s="13" t="s">
        <v>86</v>
      </c>
      <c r="AW213" s="13" t="s">
        <v>4</v>
      </c>
      <c r="AX213" s="13" t="s">
        <v>84</v>
      </c>
      <c r="AY213" s="240" t="s">
        <v>123</v>
      </c>
    </row>
    <row r="214" s="2" customFormat="1" ht="21.75" customHeight="1">
      <c r="A214" s="38"/>
      <c r="B214" s="39"/>
      <c r="C214" s="215" t="s">
        <v>268</v>
      </c>
      <c r="D214" s="215" t="s">
        <v>125</v>
      </c>
      <c r="E214" s="216" t="s">
        <v>269</v>
      </c>
      <c r="F214" s="217" t="s">
        <v>270</v>
      </c>
      <c r="G214" s="218" t="s">
        <v>158</v>
      </c>
      <c r="H214" s="219">
        <v>1.54</v>
      </c>
      <c r="I214" s="220"/>
      <c r="J214" s="221">
        <f>ROUND(I214*H214,2)</f>
        <v>0</v>
      </c>
      <c r="K214" s="222"/>
      <c r="L214" s="44"/>
      <c r="M214" s="223" t="s">
        <v>1</v>
      </c>
      <c r="N214" s="224" t="s">
        <v>41</v>
      </c>
      <c r="O214" s="91"/>
      <c r="P214" s="225">
        <f>O214*H214</f>
        <v>0</v>
      </c>
      <c r="Q214" s="225">
        <v>0</v>
      </c>
      <c r="R214" s="225">
        <f>Q214*H214</f>
        <v>0</v>
      </c>
      <c r="S214" s="225">
        <v>0</v>
      </c>
      <c r="T214" s="22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7" t="s">
        <v>129</v>
      </c>
      <c r="AT214" s="227" t="s">
        <v>125</v>
      </c>
      <c r="AU214" s="227" t="s">
        <v>86</v>
      </c>
      <c r="AY214" s="17" t="s">
        <v>123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7" t="s">
        <v>84</v>
      </c>
      <c r="BK214" s="228">
        <f>ROUND(I214*H214,2)</f>
        <v>0</v>
      </c>
      <c r="BL214" s="17" t="s">
        <v>129</v>
      </c>
      <c r="BM214" s="227" t="s">
        <v>271</v>
      </c>
    </row>
    <row r="215" s="13" customFormat="1">
      <c r="A215" s="13"/>
      <c r="B215" s="229"/>
      <c r="C215" s="230"/>
      <c r="D215" s="231" t="s">
        <v>131</v>
      </c>
      <c r="E215" s="232" t="s">
        <v>1</v>
      </c>
      <c r="F215" s="233" t="s">
        <v>262</v>
      </c>
      <c r="G215" s="230"/>
      <c r="H215" s="234">
        <v>1.54</v>
      </c>
      <c r="I215" s="235"/>
      <c r="J215" s="230"/>
      <c r="K215" s="230"/>
      <c r="L215" s="236"/>
      <c r="M215" s="237"/>
      <c r="N215" s="238"/>
      <c r="O215" s="238"/>
      <c r="P215" s="238"/>
      <c r="Q215" s="238"/>
      <c r="R215" s="238"/>
      <c r="S215" s="238"/>
      <c r="T215" s="23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0" t="s">
        <v>131</v>
      </c>
      <c r="AU215" s="240" t="s">
        <v>86</v>
      </c>
      <c r="AV215" s="13" t="s">
        <v>86</v>
      </c>
      <c r="AW215" s="13" t="s">
        <v>30</v>
      </c>
      <c r="AX215" s="13" t="s">
        <v>84</v>
      </c>
      <c r="AY215" s="240" t="s">
        <v>123</v>
      </c>
    </row>
    <row r="216" s="2" customFormat="1" ht="24.15" customHeight="1">
      <c r="A216" s="38"/>
      <c r="B216" s="39"/>
      <c r="C216" s="215" t="s">
        <v>272</v>
      </c>
      <c r="D216" s="215" t="s">
        <v>125</v>
      </c>
      <c r="E216" s="216" t="s">
        <v>273</v>
      </c>
      <c r="F216" s="217" t="s">
        <v>274</v>
      </c>
      <c r="G216" s="218" t="s">
        <v>158</v>
      </c>
      <c r="H216" s="219">
        <v>38.5</v>
      </c>
      <c r="I216" s="220"/>
      <c r="J216" s="221">
        <f>ROUND(I216*H216,2)</f>
        <v>0</v>
      </c>
      <c r="K216" s="222"/>
      <c r="L216" s="44"/>
      <c r="M216" s="223" t="s">
        <v>1</v>
      </c>
      <c r="N216" s="224" t="s">
        <v>41</v>
      </c>
      <c r="O216" s="91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7" t="s">
        <v>129</v>
      </c>
      <c r="AT216" s="227" t="s">
        <v>125</v>
      </c>
      <c r="AU216" s="227" t="s">
        <v>86</v>
      </c>
      <c r="AY216" s="17" t="s">
        <v>123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7" t="s">
        <v>84</v>
      </c>
      <c r="BK216" s="228">
        <f>ROUND(I216*H216,2)</f>
        <v>0</v>
      </c>
      <c r="BL216" s="17" t="s">
        <v>129</v>
      </c>
      <c r="BM216" s="227" t="s">
        <v>275</v>
      </c>
    </row>
    <row r="217" s="13" customFormat="1">
      <c r="A217" s="13"/>
      <c r="B217" s="229"/>
      <c r="C217" s="230"/>
      <c r="D217" s="231" t="s">
        <v>131</v>
      </c>
      <c r="E217" s="232" t="s">
        <v>1</v>
      </c>
      <c r="F217" s="233" t="s">
        <v>262</v>
      </c>
      <c r="G217" s="230"/>
      <c r="H217" s="234">
        <v>1.54</v>
      </c>
      <c r="I217" s="235"/>
      <c r="J217" s="230"/>
      <c r="K217" s="230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131</v>
      </c>
      <c r="AU217" s="240" t="s">
        <v>86</v>
      </c>
      <c r="AV217" s="13" t="s">
        <v>86</v>
      </c>
      <c r="AW217" s="13" t="s">
        <v>30</v>
      </c>
      <c r="AX217" s="13" t="s">
        <v>84</v>
      </c>
      <c r="AY217" s="240" t="s">
        <v>123</v>
      </c>
    </row>
    <row r="218" s="13" customFormat="1">
      <c r="A218" s="13"/>
      <c r="B218" s="229"/>
      <c r="C218" s="230"/>
      <c r="D218" s="231" t="s">
        <v>131</v>
      </c>
      <c r="E218" s="230"/>
      <c r="F218" s="233" t="s">
        <v>276</v>
      </c>
      <c r="G218" s="230"/>
      <c r="H218" s="234">
        <v>38.5</v>
      </c>
      <c r="I218" s="235"/>
      <c r="J218" s="230"/>
      <c r="K218" s="230"/>
      <c r="L218" s="236"/>
      <c r="M218" s="237"/>
      <c r="N218" s="238"/>
      <c r="O218" s="238"/>
      <c r="P218" s="238"/>
      <c r="Q218" s="238"/>
      <c r="R218" s="238"/>
      <c r="S218" s="238"/>
      <c r="T218" s="23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0" t="s">
        <v>131</v>
      </c>
      <c r="AU218" s="240" t="s">
        <v>86</v>
      </c>
      <c r="AV218" s="13" t="s">
        <v>86</v>
      </c>
      <c r="AW218" s="13" t="s">
        <v>4</v>
      </c>
      <c r="AX218" s="13" t="s">
        <v>84</v>
      </c>
      <c r="AY218" s="240" t="s">
        <v>123</v>
      </c>
    </row>
    <row r="219" s="2" customFormat="1" ht="24.15" customHeight="1">
      <c r="A219" s="38"/>
      <c r="B219" s="39"/>
      <c r="C219" s="215" t="s">
        <v>277</v>
      </c>
      <c r="D219" s="215" t="s">
        <v>125</v>
      </c>
      <c r="E219" s="216" t="s">
        <v>278</v>
      </c>
      <c r="F219" s="217" t="s">
        <v>279</v>
      </c>
      <c r="G219" s="218" t="s">
        <v>158</v>
      </c>
      <c r="H219" s="219">
        <v>1.54</v>
      </c>
      <c r="I219" s="220"/>
      <c r="J219" s="221">
        <f>ROUND(I219*H219,2)</f>
        <v>0</v>
      </c>
      <c r="K219" s="222"/>
      <c r="L219" s="44"/>
      <c r="M219" s="223" t="s">
        <v>1</v>
      </c>
      <c r="N219" s="224" t="s">
        <v>41</v>
      </c>
      <c r="O219" s="91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7" t="s">
        <v>129</v>
      </c>
      <c r="AT219" s="227" t="s">
        <v>125</v>
      </c>
      <c r="AU219" s="227" t="s">
        <v>86</v>
      </c>
      <c r="AY219" s="17" t="s">
        <v>123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7" t="s">
        <v>84</v>
      </c>
      <c r="BK219" s="228">
        <f>ROUND(I219*H219,2)</f>
        <v>0</v>
      </c>
      <c r="BL219" s="17" t="s">
        <v>129</v>
      </c>
      <c r="BM219" s="227" t="s">
        <v>280</v>
      </c>
    </row>
    <row r="220" s="13" customFormat="1">
      <c r="A220" s="13"/>
      <c r="B220" s="229"/>
      <c r="C220" s="230"/>
      <c r="D220" s="231" t="s">
        <v>131</v>
      </c>
      <c r="E220" s="232" t="s">
        <v>1</v>
      </c>
      <c r="F220" s="233" t="s">
        <v>262</v>
      </c>
      <c r="G220" s="230"/>
      <c r="H220" s="234">
        <v>1.54</v>
      </c>
      <c r="I220" s="235"/>
      <c r="J220" s="230"/>
      <c r="K220" s="230"/>
      <c r="L220" s="236"/>
      <c r="M220" s="237"/>
      <c r="N220" s="238"/>
      <c r="O220" s="238"/>
      <c r="P220" s="238"/>
      <c r="Q220" s="238"/>
      <c r="R220" s="238"/>
      <c r="S220" s="238"/>
      <c r="T220" s="23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0" t="s">
        <v>131</v>
      </c>
      <c r="AU220" s="240" t="s">
        <v>86</v>
      </c>
      <c r="AV220" s="13" t="s">
        <v>86</v>
      </c>
      <c r="AW220" s="13" t="s">
        <v>30</v>
      </c>
      <c r="AX220" s="13" t="s">
        <v>84</v>
      </c>
      <c r="AY220" s="240" t="s">
        <v>123</v>
      </c>
    </row>
    <row r="221" s="2" customFormat="1" ht="33" customHeight="1">
      <c r="A221" s="38"/>
      <c r="B221" s="39"/>
      <c r="C221" s="215" t="s">
        <v>281</v>
      </c>
      <c r="D221" s="215" t="s">
        <v>125</v>
      </c>
      <c r="E221" s="216" t="s">
        <v>282</v>
      </c>
      <c r="F221" s="217" t="s">
        <v>283</v>
      </c>
      <c r="G221" s="218" t="s">
        <v>158</v>
      </c>
      <c r="H221" s="219">
        <v>1.54</v>
      </c>
      <c r="I221" s="220"/>
      <c r="J221" s="221">
        <f>ROUND(I221*H221,2)</f>
        <v>0</v>
      </c>
      <c r="K221" s="222"/>
      <c r="L221" s="44"/>
      <c r="M221" s="223" t="s">
        <v>1</v>
      </c>
      <c r="N221" s="224" t="s">
        <v>41</v>
      </c>
      <c r="O221" s="91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7" t="s">
        <v>129</v>
      </c>
      <c r="AT221" s="227" t="s">
        <v>125</v>
      </c>
      <c r="AU221" s="227" t="s">
        <v>86</v>
      </c>
      <c r="AY221" s="17" t="s">
        <v>123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7" t="s">
        <v>84</v>
      </c>
      <c r="BK221" s="228">
        <f>ROUND(I221*H221,2)</f>
        <v>0</v>
      </c>
      <c r="BL221" s="17" t="s">
        <v>129</v>
      </c>
      <c r="BM221" s="227" t="s">
        <v>284</v>
      </c>
    </row>
    <row r="222" s="13" customFormat="1">
      <c r="A222" s="13"/>
      <c r="B222" s="229"/>
      <c r="C222" s="230"/>
      <c r="D222" s="231" t="s">
        <v>131</v>
      </c>
      <c r="E222" s="232" t="s">
        <v>1</v>
      </c>
      <c r="F222" s="233" t="s">
        <v>262</v>
      </c>
      <c r="G222" s="230"/>
      <c r="H222" s="234">
        <v>1.54</v>
      </c>
      <c r="I222" s="235"/>
      <c r="J222" s="230"/>
      <c r="K222" s="230"/>
      <c r="L222" s="236"/>
      <c r="M222" s="237"/>
      <c r="N222" s="238"/>
      <c r="O222" s="238"/>
      <c r="P222" s="238"/>
      <c r="Q222" s="238"/>
      <c r="R222" s="238"/>
      <c r="S222" s="238"/>
      <c r="T222" s="23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0" t="s">
        <v>131</v>
      </c>
      <c r="AU222" s="240" t="s">
        <v>86</v>
      </c>
      <c r="AV222" s="13" t="s">
        <v>86</v>
      </c>
      <c r="AW222" s="13" t="s">
        <v>30</v>
      </c>
      <c r="AX222" s="13" t="s">
        <v>84</v>
      </c>
      <c r="AY222" s="240" t="s">
        <v>123</v>
      </c>
    </row>
    <row r="223" s="12" customFormat="1" ht="22.8" customHeight="1">
      <c r="A223" s="12"/>
      <c r="B223" s="199"/>
      <c r="C223" s="200"/>
      <c r="D223" s="201" t="s">
        <v>75</v>
      </c>
      <c r="E223" s="213" t="s">
        <v>285</v>
      </c>
      <c r="F223" s="213" t="s">
        <v>286</v>
      </c>
      <c r="G223" s="200"/>
      <c r="H223" s="200"/>
      <c r="I223" s="203"/>
      <c r="J223" s="214">
        <f>BK223</f>
        <v>0</v>
      </c>
      <c r="K223" s="200"/>
      <c r="L223" s="205"/>
      <c r="M223" s="206"/>
      <c r="N223" s="207"/>
      <c r="O223" s="207"/>
      <c r="P223" s="208">
        <f>SUM(P224:P226)</f>
        <v>0</v>
      </c>
      <c r="Q223" s="207"/>
      <c r="R223" s="208">
        <f>SUM(R224:R226)</f>
        <v>0</v>
      </c>
      <c r="S223" s="207"/>
      <c r="T223" s="209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84</v>
      </c>
      <c r="AT223" s="211" t="s">
        <v>75</v>
      </c>
      <c r="AU223" s="211" t="s">
        <v>84</v>
      </c>
      <c r="AY223" s="210" t="s">
        <v>123</v>
      </c>
      <c r="BK223" s="212">
        <f>SUM(BK224:BK226)</f>
        <v>0</v>
      </c>
    </row>
    <row r="224" s="2" customFormat="1" ht="24.15" customHeight="1">
      <c r="A224" s="38"/>
      <c r="B224" s="39"/>
      <c r="C224" s="215" t="s">
        <v>287</v>
      </c>
      <c r="D224" s="215" t="s">
        <v>125</v>
      </c>
      <c r="E224" s="216" t="s">
        <v>288</v>
      </c>
      <c r="F224" s="217" t="s">
        <v>289</v>
      </c>
      <c r="G224" s="218" t="s">
        <v>158</v>
      </c>
      <c r="H224" s="219">
        <v>63.159999999999997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41</v>
      </c>
      <c r="O224" s="91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129</v>
      </c>
      <c r="AT224" s="227" t="s">
        <v>125</v>
      </c>
      <c r="AU224" s="227" t="s">
        <v>86</v>
      </c>
      <c r="AY224" s="17" t="s">
        <v>123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84</v>
      </c>
      <c r="BK224" s="228">
        <f>ROUND(I224*H224,2)</f>
        <v>0</v>
      </c>
      <c r="BL224" s="17" t="s">
        <v>129</v>
      </c>
      <c r="BM224" s="227" t="s">
        <v>290</v>
      </c>
    </row>
    <row r="225" s="2" customFormat="1" ht="33" customHeight="1">
      <c r="A225" s="38"/>
      <c r="B225" s="39"/>
      <c r="C225" s="215" t="s">
        <v>291</v>
      </c>
      <c r="D225" s="215" t="s">
        <v>125</v>
      </c>
      <c r="E225" s="216" t="s">
        <v>292</v>
      </c>
      <c r="F225" s="217" t="s">
        <v>293</v>
      </c>
      <c r="G225" s="218" t="s">
        <v>158</v>
      </c>
      <c r="H225" s="219">
        <v>126.31999999999999</v>
      </c>
      <c r="I225" s="220"/>
      <c r="J225" s="221">
        <f>ROUND(I225*H225,2)</f>
        <v>0</v>
      </c>
      <c r="K225" s="222"/>
      <c r="L225" s="44"/>
      <c r="M225" s="223" t="s">
        <v>1</v>
      </c>
      <c r="N225" s="224" t="s">
        <v>41</v>
      </c>
      <c r="O225" s="91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7" t="s">
        <v>129</v>
      </c>
      <c r="AT225" s="227" t="s">
        <v>125</v>
      </c>
      <c r="AU225" s="227" t="s">
        <v>86</v>
      </c>
      <c r="AY225" s="17" t="s">
        <v>123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7" t="s">
        <v>84</v>
      </c>
      <c r="BK225" s="228">
        <f>ROUND(I225*H225,2)</f>
        <v>0</v>
      </c>
      <c r="BL225" s="17" t="s">
        <v>129</v>
      </c>
      <c r="BM225" s="227" t="s">
        <v>294</v>
      </c>
    </row>
    <row r="226" s="13" customFormat="1">
      <c r="A226" s="13"/>
      <c r="B226" s="229"/>
      <c r="C226" s="230"/>
      <c r="D226" s="231" t="s">
        <v>131</v>
      </c>
      <c r="E226" s="230"/>
      <c r="F226" s="233" t="s">
        <v>295</v>
      </c>
      <c r="G226" s="230"/>
      <c r="H226" s="234">
        <v>126.31999999999999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131</v>
      </c>
      <c r="AU226" s="240" t="s">
        <v>86</v>
      </c>
      <c r="AV226" s="13" t="s">
        <v>86</v>
      </c>
      <c r="AW226" s="13" t="s">
        <v>4</v>
      </c>
      <c r="AX226" s="13" t="s">
        <v>84</v>
      </c>
      <c r="AY226" s="240" t="s">
        <v>123</v>
      </c>
    </row>
    <row r="227" s="12" customFormat="1" ht="25.92" customHeight="1">
      <c r="A227" s="12"/>
      <c r="B227" s="199"/>
      <c r="C227" s="200"/>
      <c r="D227" s="201" t="s">
        <v>75</v>
      </c>
      <c r="E227" s="202" t="s">
        <v>296</v>
      </c>
      <c r="F227" s="202" t="s">
        <v>297</v>
      </c>
      <c r="G227" s="200"/>
      <c r="H227" s="200"/>
      <c r="I227" s="203"/>
      <c r="J227" s="204">
        <f>BK227</f>
        <v>0</v>
      </c>
      <c r="K227" s="200"/>
      <c r="L227" s="205"/>
      <c r="M227" s="206"/>
      <c r="N227" s="207"/>
      <c r="O227" s="207"/>
      <c r="P227" s="208">
        <f>P228+P235</f>
        <v>0</v>
      </c>
      <c r="Q227" s="207"/>
      <c r="R227" s="208">
        <f>R228+R235</f>
        <v>1.970864</v>
      </c>
      <c r="S227" s="207"/>
      <c r="T227" s="209">
        <f>T228+T235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0" t="s">
        <v>86</v>
      </c>
      <c r="AT227" s="211" t="s">
        <v>75</v>
      </c>
      <c r="AU227" s="211" t="s">
        <v>76</v>
      </c>
      <c r="AY227" s="210" t="s">
        <v>123</v>
      </c>
      <c r="BK227" s="212">
        <f>BK228+BK235</f>
        <v>0</v>
      </c>
    </row>
    <row r="228" s="12" customFormat="1" ht="22.8" customHeight="1">
      <c r="A228" s="12"/>
      <c r="B228" s="199"/>
      <c r="C228" s="200"/>
      <c r="D228" s="201" t="s">
        <v>75</v>
      </c>
      <c r="E228" s="213" t="s">
        <v>298</v>
      </c>
      <c r="F228" s="213" t="s">
        <v>299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SUM(P229:P234)</f>
        <v>0</v>
      </c>
      <c r="Q228" s="207"/>
      <c r="R228" s="208">
        <f>SUM(R229:R234)</f>
        <v>1.9279999999999999</v>
      </c>
      <c r="S228" s="207"/>
      <c r="T228" s="209">
        <f>SUM(T229:T234)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86</v>
      </c>
      <c r="AT228" s="211" t="s">
        <v>75</v>
      </c>
      <c r="AU228" s="211" t="s">
        <v>84</v>
      </c>
      <c r="AY228" s="210" t="s">
        <v>123</v>
      </c>
      <c r="BK228" s="212">
        <f>SUM(BK229:BK234)</f>
        <v>0</v>
      </c>
    </row>
    <row r="229" s="2" customFormat="1" ht="16.5" customHeight="1">
      <c r="A229" s="38"/>
      <c r="B229" s="39"/>
      <c r="C229" s="215" t="s">
        <v>300</v>
      </c>
      <c r="D229" s="215" t="s">
        <v>125</v>
      </c>
      <c r="E229" s="216" t="s">
        <v>301</v>
      </c>
      <c r="F229" s="217" t="s">
        <v>302</v>
      </c>
      <c r="G229" s="218" t="s">
        <v>303</v>
      </c>
      <c r="H229" s="219">
        <v>4</v>
      </c>
      <c r="I229" s="220"/>
      <c r="J229" s="221">
        <f>ROUND(I229*H229,2)</f>
        <v>0</v>
      </c>
      <c r="K229" s="222"/>
      <c r="L229" s="44"/>
      <c r="M229" s="223" t="s">
        <v>1</v>
      </c>
      <c r="N229" s="224" t="s">
        <v>41</v>
      </c>
      <c r="O229" s="91"/>
      <c r="P229" s="225">
        <f>O229*H229</f>
        <v>0</v>
      </c>
      <c r="Q229" s="225">
        <v>0</v>
      </c>
      <c r="R229" s="225">
        <f>Q229*H229</f>
        <v>0</v>
      </c>
      <c r="S229" s="225">
        <v>0</v>
      </c>
      <c r="T229" s="22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7" t="s">
        <v>203</v>
      </c>
      <c r="AT229" s="227" t="s">
        <v>125</v>
      </c>
      <c r="AU229" s="227" t="s">
        <v>86</v>
      </c>
      <c r="AY229" s="17" t="s">
        <v>123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7" t="s">
        <v>84</v>
      </c>
      <c r="BK229" s="228">
        <f>ROUND(I229*H229,2)</f>
        <v>0</v>
      </c>
      <c r="BL229" s="17" t="s">
        <v>203</v>
      </c>
      <c r="BM229" s="227" t="s">
        <v>304</v>
      </c>
    </row>
    <row r="230" s="2" customFormat="1" ht="33" customHeight="1">
      <c r="A230" s="38"/>
      <c r="B230" s="39"/>
      <c r="C230" s="215" t="s">
        <v>305</v>
      </c>
      <c r="D230" s="215" t="s">
        <v>125</v>
      </c>
      <c r="E230" s="216" t="s">
        <v>306</v>
      </c>
      <c r="F230" s="217" t="s">
        <v>307</v>
      </c>
      <c r="G230" s="218" t="s">
        <v>249</v>
      </c>
      <c r="H230" s="219">
        <v>120.5</v>
      </c>
      <c r="I230" s="220"/>
      <c r="J230" s="221">
        <f>ROUND(I230*H230,2)</f>
        <v>0</v>
      </c>
      <c r="K230" s="222"/>
      <c r="L230" s="44"/>
      <c r="M230" s="223" t="s">
        <v>1</v>
      </c>
      <c r="N230" s="224" t="s">
        <v>41</v>
      </c>
      <c r="O230" s="91"/>
      <c r="P230" s="225">
        <f>O230*H230</f>
        <v>0</v>
      </c>
      <c r="Q230" s="225">
        <v>0.016</v>
      </c>
      <c r="R230" s="225">
        <f>Q230*H230</f>
        <v>1.9279999999999999</v>
      </c>
      <c r="S230" s="225">
        <v>0</v>
      </c>
      <c r="T230" s="22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7" t="s">
        <v>203</v>
      </c>
      <c r="AT230" s="227" t="s">
        <v>125</v>
      </c>
      <c r="AU230" s="227" t="s">
        <v>86</v>
      </c>
      <c r="AY230" s="17" t="s">
        <v>123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7" t="s">
        <v>84</v>
      </c>
      <c r="BK230" s="228">
        <f>ROUND(I230*H230,2)</f>
        <v>0</v>
      </c>
      <c r="BL230" s="17" t="s">
        <v>203</v>
      </c>
      <c r="BM230" s="227" t="s">
        <v>308</v>
      </c>
    </row>
    <row r="231" s="2" customFormat="1" ht="24.15" customHeight="1">
      <c r="A231" s="38"/>
      <c r="B231" s="39"/>
      <c r="C231" s="215" t="s">
        <v>309</v>
      </c>
      <c r="D231" s="215" t="s">
        <v>125</v>
      </c>
      <c r="E231" s="216" t="s">
        <v>310</v>
      </c>
      <c r="F231" s="217" t="s">
        <v>311</v>
      </c>
      <c r="G231" s="218" t="s">
        <v>158</v>
      </c>
      <c r="H231" s="219">
        <v>0.25900000000000001</v>
      </c>
      <c r="I231" s="220"/>
      <c r="J231" s="221">
        <f>ROUND(I231*H231,2)</f>
        <v>0</v>
      </c>
      <c r="K231" s="222"/>
      <c r="L231" s="44"/>
      <c r="M231" s="223" t="s">
        <v>1</v>
      </c>
      <c r="N231" s="224" t="s">
        <v>41</v>
      </c>
      <c r="O231" s="91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7" t="s">
        <v>203</v>
      </c>
      <c r="AT231" s="227" t="s">
        <v>125</v>
      </c>
      <c r="AU231" s="227" t="s">
        <v>86</v>
      </c>
      <c r="AY231" s="17" t="s">
        <v>123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7" t="s">
        <v>84</v>
      </c>
      <c r="BK231" s="228">
        <f>ROUND(I231*H231,2)</f>
        <v>0</v>
      </c>
      <c r="BL231" s="17" t="s">
        <v>203</v>
      </c>
      <c r="BM231" s="227" t="s">
        <v>312</v>
      </c>
    </row>
    <row r="232" s="2" customFormat="1" ht="24.15" customHeight="1">
      <c r="A232" s="38"/>
      <c r="B232" s="39"/>
      <c r="C232" s="215" t="s">
        <v>313</v>
      </c>
      <c r="D232" s="215" t="s">
        <v>125</v>
      </c>
      <c r="E232" s="216" t="s">
        <v>314</v>
      </c>
      <c r="F232" s="217" t="s">
        <v>315</v>
      </c>
      <c r="G232" s="218" t="s">
        <v>316</v>
      </c>
      <c r="H232" s="263"/>
      <c r="I232" s="220"/>
      <c r="J232" s="221">
        <f>ROUND(I232*H232,2)</f>
        <v>0</v>
      </c>
      <c r="K232" s="222"/>
      <c r="L232" s="44"/>
      <c r="M232" s="223" t="s">
        <v>1</v>
      </c>
      <c r="N232" s="224" t="s">
        <v>41</v>
      </c>
      <c r="O232" s="91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203</v>
      </c>
      <c r="AT232" s="227" t="s">
        <v>125</v>
      </c>
      <c r="AU232" s="227" t="s">
        <v>86</v>
      </c>
      <c r="AY232" s="17" t="s">
        <v>123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84</v>
      </c>
      <c r="BK232" s="228">
        <f>ROUND(I232*H232,2)</f>
        <v>0</v>
      </c>
      <c r="BL232" s="17" t="s">
        <v>203</v>
      </c>
      <c r="BM232" s="227" t="s">
        <v>317</v>
      </c>
    </row>
    <row r="233" s="2" customFormat="1" ht="33" customHeight="1">
      <c r="A233" s="38"/>
      <c r="B233" s="39"/>
      <c r="C233" s="215" t="s">
        <v>318</v>
      </c>
      <c r="D233" s="215" t="s">
        <v>125</v>
      </c>
      <c r="E233" s="216" t="s">
        <v>319</v>
      </c>
      <c r="F233" s="217" t="s">
        <v>320</v>
      </c>
      <c r="G233" s="218" t="s">
        <v>316</v>
      </c>
      <c r="H233" s="263"/>
      <c r="I233" s="220"/>
      <c r="J233" s="221">
        <f>ROUND(I233*H233,2)</f>
        <v>0</v>
      </c>
      <c r="K233" s="222"/>
      <c r="L233" s="44"/>
      <c r="M233" s="223" t="s">
        <v>1</v>
      </c>
      <c r="N233" s="224" t="s">
        <v>41</v>
      </c>
      <c r="O233" s="91"/>
      <c r="P233" s="225">
        <f>O233*H233</f>
        <v>0</v>
      </c>
      <c r="Q233" s="225">
        <v>0</v>
      </c>
      <c r="R233" s="225">
        <f>Q233*H233</f>
        <v>0</v>
      </c>
      <c r="S233" s="225">
        <v>0</v>
      </c>
      <c r="T233" s="22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7" t="s">
        <v>203</v>
      </c>
      <c r="AT233" s="227" t="s">
        <v>125</v>
      </c>
      <c r="AU233" s="227" t="s">
        <v>86</v>
      </c>
      <c r="AY233" s="17" t="s">
        <v>123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7" t="s">
        <v>84</v>
      </c>
      <c r="BK233" s="228">
        <f>ROUND(I233*H233,2)</f>
        <v>0</v>
      </c>
      <c r="BL233" s="17" t="s">
        <v>203</v>
      </c>
      <c r="BM233" s="227" t="s">
        <v>321</v>
      </c>
    </row>
    <row r="234" s="13" customFormat="1">
      <c r="A234" s="13"/>
      <c r="B234" s="229"/>
      <c r="C234" s="230"/>
      <c r="D234" s="231" t="s">
        <v>131</v>
      </c>
      <c r="E234" s="230"/>
      <c r="F234" s="233" t="s">
        <v>322</v>
      </c>
      <c r="G234" s="230"/>
      <c r="H234" s="234">
        <v>1894.78</v>
      </c>
      <c r="I234" s="235"/>
      <c r="J234" s="230"/>
      <c r="K234" s="230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131</v>
      </c>
      <c r="AU234" s="240" t="s">
        <v>86</v>
      </c>
      <c r="AV234" s="13" t="s">
        <v>86</v>
      </c>
      <c r="AW234" s="13" t="s">
        <v>4</v>
      </c>
      <c r="AX234" s="13" t="s">
        <v>84</v>
      </c>
      <c r="AY234" s="240" t="s">
        <v>123</v>
      </c>
    </row>
    <row r="235" s="12" customFormat="1" ht="22.8" customHeight="1">
      <c r="A235" s="12"/>
      <c r="B235" s="199"/>
      <c r="C235" s="200"/>
      <c r="D235" s="201" t="s">
        <v>75</v>
      </c>
      <c r="E235" s="213" t="s">
        <v>323</v>
      </c>
      <c r="F235" s="213" t="s">
        <v>324</v>
      </c>
      <c r="G235" s="200"/>
      <c r="H235" s="200"/>
      <c r="I235" s="203"/>
      <c r="J235" s="214">
        <f>BK235</f>
        <v>0</v>
      </c>
      <c r="K235" s="200"/>
      <c r="L235" s="205"/>
      <c r="M235" s="206"/>
      <c r="N235" s="207"/>
      <c r="O235" s="207"/>
      <c r="P235" s="208">
        <f>SUM(P236:P242)</f>
        <v>0</v>
      </c>
      <c r="Q235" s="207"/>
      <c r="R235" s="208">
        <f>SUM(R236:R242)</f>
        <v>0.042863999999999999</v>
      </c>
      <c r="S235" s="207"/>
      <c r="T235" s="209">
        <f>SUM(T236:T242)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0" t="s">
        <v>86</v>
      </c>
      <c r="AT235" s="211" t="s">
        <v>75</v>
      </c>
      <c r="AU235" s="211" t="s">
        <v>84</v>
      </c>
      <c r="AY235" s="210" t="s">
        <v>123</v>
      </c>
      <c r="BK235" s="212">
        <f>SUM(BK236:BK242)</f>
        <v>0</v>
      </c>
    </row>
    <row r="236" s="2" customFormat="1" ht="16.5" customHeight="1">
      <c r="A236" s="38"/>
      <c r="B236" s="39"/>
      <c r="C236" s="215" t="s">
        <v>325</v>
      </c>
      <c r="D236" s="215" t="s">
        <v>125</v>
      </c>
      <c r="E236" s="216" t="s">
        <v>326</v>
      </c>
      <c r="F236" s="217" t="s">
        <v>327</v>
      </c>
      <c r="G236" s="218" t="s">
        <v>169</v>
      </c>
      <c r="H236" s="219">
        <v>89.299999999999997</v>
      </c>
      <c r="I236" s="220"/>
      <c r="J236" s="221">
        <f>ROUND(I236*H236,2)</f>
        <v>0</v>
      </c>
      <c r="K236" s="222"/>
      <c r="L236" s="44"/>
      <c r="M236" s="223" t="s">
        <v>1</v>
      </c>
      <c r="N236" s="224" t="s">
        <v>41</v>
      </c>
      <c r="O236" s="91"/>
      <c r="P236" s="225">
        <f>O236*H236</f>
        <v>0</v>
      </c>
      <c r="Q236" s="225">
        <v>6.9999999999999994E-05</v>
      </c>
      <c r="R236" s="225">
        <f>Q236*H236</f>
        <v>0.0062509999999999996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203</v>
      </c>
      <c r="AT236" s="227" t="s">
        <v>125</v>
      </c>
      <c r="AU236" s="227" t="s">
        <v>86</v>
      </c>
      <c r="AY236" s="17" t="s">
        <v>123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84</v>
      </c>
      <c r="BK236" s="228">
        <f>ROUND(I236*H236,2)</f>
        <v>0</v>
      </c>
      <c r="BL236" s="17" t="s">
        <v>203</v>
      </c>
      <c r="BM236" s="227" t="s">
        <v>328</v>
      </c>
    </row>
    <row r="237" s="2" customFormat="1" ht="16.5" customHeight="1">
      <c r="A237" s="38"/>
      <c r="B237" s="39"/>
      <c r="C237" s="215" t="s">
        <v>329</v>
      </c>
      <c r="D237" s="215" t="s">
        <v>125</v>
      </c>
      <c r="E237" s="216" t="s">
        <v>330</v>
      </c>
      <c r="F237" s="217" t="s">
        <v>331</v>
      </c>
      <c r="G237" s="218" t="s">
        <v>169</v>
      </c>
      <c r="H237" s="219">
        <v>89.299999999999997</v>
      </c>
      <c r="I237" s="220"/>
      <c r="J237" s="221">
        <f>ROUND(I237*H237,2)</f>
        <v>0</v>
      </c>
      <c r="K237" s="222"/>
      <c r="L237" s="44"/>
      <c r="M237" s="223" t="s">
        <v>1</v>
      </c>
      <c r="N237" s="224" t="s">
        <v>41</v>
      </c>
      <c r="O237" s="91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7" t="s">
        <v>203</v>
      </c>
      <c r="AT237" s="227" t="s">
        <v>125</v>
      </c>
      <c r="AU237" s="227" t="s">
        <v>86</v>
      </c>
      <c r="AY237" s="17" t="s">
        <v>123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7" t="s">
        <v>84</v>
      </c>
      <c r="BK237" s="228">
        <f>ROUND(I237*H237,2)</f>
        <v>0</v>
      </c>
      <c r="BL237" s="17" t="s">
        <v>203</v>
      </c>
      <c r="BM237" s="227" t="s">
        <v>332</v>
      </c>
    </row>
    <row r="238" s="2" customFormat="1" ht="24.15" customHeight="1">
      <c r="A238" s="38"/>
      <c r="B238" s="39"/>
      <c r="C238" s="215" t="s">
        <v>333</v>
      </c>
      <c r="D238" s="215" t="s">
        <v>125</v>
      </c>
      <c r="E238" s="216" t="s">
        <v>334</v>
      </c>
      <c r="F238" s="217" t="s">
        <v>335</v>
      </c>
      <c r="G238" s="218" t="s">
        <v>169</v>
      </c>
      <c r="H238" s="219">
        <v>89.299999999999997</v>
      </c>
      <c r="I238" s="220"/>
      <c r="J238" s="221">
        <f>ROUND(I238*H238,2)</f>
        <v>0</v>
      </c>
      <c r="K238" s="222"/>
      <c r="L238" s="44"/>
      <c r="M238" s="223" t="s">
        <v>1</v>
      </c>
      <c r="N238" s="224" t="s">
        <v>41</v>
      </c>
      <c r="O238" s="91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7" t="s">
        <v>203</v>
      </c>
      <c r="AT238" s="227" t="s">
        <v>125</v>
      </c>
      <c r="AU238" s="227" t="s">
        <v>86</v>
      </c>
      <c r="AY238" s="17" t="s">
        <v>123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7" t="s">
        <v>84</v>
      </c>
      <c r="BK238" s="228">
        <f>ROUND(I238*H238,2)</f>
        <v>0</v>
      </c>
      <c r="BL238" s="17" t="s">
        <v>203</v>
      </c>
      <c r="BM238" s="227" t="s">
        <v>336</v>
      </c>
    </row>
    <row r="239" s="13" customFormat="1">
      <c r="A239" s="13"/>
      <c r="B239" s="229"/>
      <c r="C239" s="230"/>
      <c r="D239" s="231" t="s">
        <v>131</v>
      </c>
      <c r="E239" s="232" t="s">
        <v>1</v>
      </c>
      <c r="F239" s="233" t="s">
        <v>337</v>
      </c>
      <c r="G239" s="230"/>
      <c r="H239" s="234">
        <v>89.299999999999997</v>
      </c>
      <c r="I239" s="235"/>
      <c r="J239" s="230"/>
      <c r="K239" s="230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131</v>
      </c>
      <c r="AU239" s="240" t="s">
        <v>86</v>
      </c>
      <c r="AV239" s="13" t="s">
        <v>86</v>
      </c>
      <c r="AW239" s="13" t="s">
        <v>30</v>
      </c>
      <c r="AX239" s="13" t="s">
        <v>84</v>
      </c>
      <c r="AY239" s="240" t="s">
        <v>123</v>
      </c>
    </row>
    <row r="240" s="2" customFormat="1" ht="24.15" customHeight="1">
      <c r="A240" s="38"/>
      <c r="B240" s="39"/>
      <c r="C240" s="215" t="s">
        <v>338</v>
      </c>
      <c r="D240" s="215" t="s">
        <v>125</v>
      </c>
      <c r="E240" s="216" t="s">
        <v>339</v>
      </c>
      <c r="F240" s="217" t="s">
        <v>340</v>
      </c>
      <c r="G240" s="218" t="s">
        <v>169</v>
      </c>
      <c r="H240" s="219">
        <v>89.299999999999997</v>
      </c>
      <c r="I240" s="220"/>
      <c r="J240" s="221">
        <f>ROUND(I240*H240,2)</f>
        <v>0</v>
      </c>
      <c r="K240" s="222"/>
      <c r="L240" s="44"/>
      <c r="M240" s="223" t="s">
        <v>1</v>
      </c>
      <c r="N240" s="224" t="s">
        <v>41</v>
      </c>
      <c r="O240" s="91"/>
      <c r="P240" s="225">
        <f>O240*H240</f>
        <v>0</v>
      </c>
      <c r="Q240" s="225">
        <v>0.00017000000000000001</v>
      </c>
      <c r="R240" s="225">
        <f>Q240*H240</f>
        <v>0.015181</v>
      </c>
      <c r="S240" s="225">
        <v>0</v>
      </c>
      <c r="T240" s="22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7" t="s">
        <v>203</v>
      </c>
      <c r="AT240" s="227" t="s">
        <v>125</v>
      </c>
      <c r="AU240" s="227" t="s">
        <v>86</v>
      </c>
      <c r="AY240" s="17" t="s">
        <v>123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7" t="s">
        <v>84</v>
      </c>
      <c r="BK240" s="228">
        <f>ROUND(I240*H240,2)</f>
        <v>0</v>
      </c>
      <c r="BL240" s="17" t="s">
        <v>203</v>
      </c>
      <c r="BM240" s="227" t="s">
        <v>341</v>
      </c>
    </row>
    <row r="241" s="2" customFormat="1" ht="24.15" customHeight="1">
      <c r="A241" s="38"/>
      <c r="B241" s="39"/>
      <c r="C241" s="215" t="s">
        <v>342</v>
      </c>
      <c r="D241" s="215" t="s">
        <v>125</v>
      </c>
      <c r="E241" s="216" t="s">
        <v>343</v>
      </c>
      <c r="F241" s="217" t="s">
        <v>344</v>
      </c>
      <c r="G241" s="218" t="s">
        <v>169</v>
      </c>
      <c r="H241" s="219">
        <v>178.59999999999999</v>
      </c>
      <c r="I241" s="220"/>
      <c r="J241" s="221">
        <f>ROUND(I241*H241,2)</f>
        <v>0</v>
      </c>
      <c r="K241" s="222"/>
      <c r="L241" s="44"/>
      <c r="M241" s="223" t="s">
        <v>1</v>
      </c>
      <c r="N241" s="224" t="s">
        <v>41</v>
      </c>
      <c r="O241" s="91"/>
      <c r="P241" s="225">
        <f>O241*H241</f>
        <v>0</v>
      </c>
      <c r="Q241" s="225">
        <v>0.00012</v>
      </c>
      <c r="R241" s="225">
        <f>Q241*H241</f>
        <v>0.021432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203</v>
      </c>
      <c r="AT241" s="227" t="s">
        <v>125</v>
      </c>
      <c r="AU241" s="227" t="s">
        <v>86</v>
      </c>
      <c r="AY241" s="17" t="s">
        <v>123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84</v>
      </c>
      <c r="BK241" s="228">
        <f>ROUND(I241*H241,2)</f>
        <v>0</v>
      </c>
      <c r="BL241" s="17" t="s">
        <v>203</v>
      </c>
      <c r="BM241" s="227" t="s">
        <v>345</v>
      </c>
    </row>
    <row r="242" s="13" customFormat="1">
      <c r="A242" s="13"/>
      <c r="B242" s="229"/>
      <c r="C242" s="230"/>
      <c r="D242" s="231" t="s">
        <v>131</v>
      </c>
      <c r="E242" s="232" t="s">
        <v>1</v>
      </c>
      <c r="F242" s="233" t="s">
        <v>346</v>
      </c>
      <c r="G242" s="230"/>
      <c r="H242" s="234">
        <v>178.59999999999999</v>
      </c>
      <c r="I242" s="235"/>
      <c r="J242" s="230"/>
      <c r="K242" s="230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131</v>
      </c>
      <c r="AU242" s="240" t="s">
        <v>86</v>
      </c>
      <c r="AV242" s="13" t="s">
        <v>86</v>
      </c>
      <c r="AW242" s="13" t="s">
        <v>30</v>
      </c>
      <c r="AX242" s="13" t="s">
        <v>84</v>
      </c>
      <c r="AY242" s="240" t="s">
        <v>123</v>
      </c>
    </row>
    <row r="243" s="12" customFormat="1" ht="25.92" customHeight="1">
      <c r="A243" s="12"/>
      <c r="B243" s="199"/>
      <c r="C243" s="200"/>
      <c r="D243" s="201" t="s">
        <v>75</v>
      </c>
      <c r="E243" s="202" t="s">
        <v>347</v>
      </c>
      <c r="F243" s="202" t="s">
        <v>348</v>
      </c>
      <c r="G243" s="200"/>
      <c r="H243" s="200"/>
      <c r="I243" s="203"/>
      <c r="J243" s="204">
        <f>BK243</f>
        <v>0</v>
      </c>
      <c r="K243" s="200"/>
      <c r="L243" s="205"/>
      <c r="M243" s="206"/>
      <c r="N243" s="207"/>
      <c r="O243" s="207"/>
      <c r="P243" s="208">
        <f>P244+P247</f>
        <v>0</v>
      </c>
      <c r="Q243" s="207"/>
      <c r="R243" s="208">
        <f>R244+R247</f>
        <v>0</v>
      </c>
      <c r="S243" s="207"/>
      <c r="T243" s="209">
        <f>T244+T247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0" t="s">
        <v>147</v>
      </c>
      <c r="AT243" s="211" t="s">
        <v>75</v>
      </c>
      <c r="AU243" s="211" t="s">
        <v>76</v>
      </c>
      <c r="AY243" s="210" t="s">
        <v>123</v>
      </c>
      <c r="BK243" s="212">
        <f>BK244+BK247</f>
        <v>0</v>
      </c>
    </row>
    <row r="244" s="12" customFormat="1" ht="22.8" customHeight="1">
      <c r="A244" s="12"/>
      <c r="B244" s="199"/>
      <c r="C244" s="200"/>
      <c r="D244" s="201" t="s">
        <v>75</v>
      </c>
      <c r="E244" s="213" t="s">
        <v>349</v>
      </c>
      <c r="F244" s="213" t="s">
        <v>350</v>
      </c>
      <c r="G244" s="200"/>
      <c r="H244" s="200"/>
      <c r="I244" s="203"/>
      <c r="J244" s="214">
        <f>BK244</f>
        <v>0</v>
      </c>
      <c r="K244" s="200"/>
      <c r="L244" s="205"/>
      <c r="M244" s="206"/>
      <c r="N244" s="207"/>
      <c r="O244" s="207"/>
      <c r="P244" s="208">
        <f>SUM(P245:P246)</f>
        <v>0</v>
      </c>
      <c r="Q244" s="207"/>
      <c r="R244" s="208">
        <f>SUM(R245:R246)</f>
        <v>0</v>
      </c>
      <c r="S244" s="207"/>
      <c r="T244" s="209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0" t="s">
        <v>147</v>
      </c>
      <c r="AT244" s="211" t="s">
        <v>75</v>
      </c>
      <c r="AU244" s="211" t="s">
        <v>84</v>
      </c>
      <c r="AY244" s="210" t="s">
        <v>123</v>
      </c>
      <c r="BK244" s="212">
        <f>SUM(BK245:BK246)</f>
        <v>0</v>
      </c>
    </row>
    <row r="245" s="2" customFormat="1" ht="16.5" customHeight="1">
      <c r="A245" s="38"/>
      <c r="B245" s="39"/>
      <c r="C245" s="215" t="s">
        <v>351</v>
      </c>
      <c r="D245" s="215" t="s">
        <v>125</v>
      </c>
      <c r="E245" s="216" t="s">
        <v>352</v>
      </c>
      <c r="F245" s="217" t="s">
        <v>353</v>
      </c>
      <c r="G245" s="218" t="s">
        <v>354</v>
      </c>
      <c r="H245" s="219">
        <v>1</v>
      </c>
      <c r="I245" s="220"/>
      <c r="J245" s="221">
        <f>ROUND(I245*H245,2)</f>
        <v>0</v>
      </c>
      <c r="K245" s="222"/>
      <c r="L245" s="44"/>
      <c r="M245" s="223" t="s">
        <v>1</v>
      </c>
      <c r="N245" s="224" t="s">
        <v>41</v>
      </c>
      <c r="O245" s="91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7" t="s">
        <v>355</v>
      </c>
      <c r="AT245" s="227" t="s">
        <v>125</v>
      </c>
      <c r="AU245" s="227" t="s">
        <v>86</v>
      </c>
      <c r="AY245" s="17" t="s">
        <v>123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7" t="s">
        <v>84</v>
      </c>
      <c r="BK245" s="228">
        <f>ROUND(I245*H245,2)</f>
        <v>0</v>
      </c>
      <c r="BL245" s="17" t="s">
        <v>355</v>
      </c>
      <c r="BM245" s="227" t="s">
        <v>356</v>
      </c>
    </row>
    <row r="246" s="2" customFormat="1" ht="16.5" customHeight="1">
      <c r="A246" s="38"/>
      <c r="B246" s="39"/>
      <c r="C246" s="215" t="s">
        <v>357</v>
      </c>
      <c r="D246" s="215" t="s">
        <v>125</v>
      </c>
      <c r="E246" s="216" t="s">
        <v>358</v>
      </c>
      <c r="F246" s="217" t="s">
        <v>359</v>
      </c>
      <c r="G246" s="218" t="s">
        <v>354</v>
      </c>
      <c r="H246" s="219">
        <v>1</v>
      </c>
      <c r="I246" s="220"/>
      <c r="J246" s="221">
        <f>ROUND(I246*H246,2)</f>
        <v>0</v>
      </c>
      <c r="K246" s="222"/>
      <c r="L246" s="44"/>
      <c r="M246" s="223" t="s">
        <v>1</v>
      </c>
      <c r="N246" s="224" t="s">
        <v>41</v>
      </c>
      <c r="O246" s="91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7" t="s">
        <v>355</v>
      </c>
      <c r="AT246" s="227" t="s">
        <v>125</v>
      </c>
      <c r="AU246" s="227" t="s">
        <v>86</v>
      </c>
      <c r="AY246" s="17" t="s">
        <v>123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7" t="s">
        <v>84</v>
      </c>
      <c r="BK246" s="228">
        <f>ROUND(I246*H246,2)</f>
        <v>0</v>
      </c>
      <c r="BL246" s="17" t="s">
        <v>355</v>
      </c>
      <c r="BM246" s="227" t="s">
        <v>360</v>
      </c>
    </row>
    <row r="247" s="12" customFormat="1" ht="22.8" customHeight="1">
      <c r="A247" s="12"/>
      <c r="B247" s="199"/>
      <c r="C247" s="200"/>
      <c r="D247" s="201" t="s">
        <v>75</v>
      </c>
      <c r="E247" s="213" t="s">
        <v>361</v>
      </c>
      <c r="F247" s="213" t="s">
        <v>362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SUM(P248:P250)</f>
        <v>0</v>
      </c>
      <c r="Q247" s="207"/>
      <c r="R247" s="208">
        <f>SUM(R248:R250)</f>
        <v>0</v>
      </c>
      <c r="S247" s="207"/>
      <c r="T247" s="209">
        <f>SUM(T248:T250)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147</v>
      </c>
      <c r="AT247" s="211" t="s">
        <v>75</v>
      </c>
      <c r="AU247" s="211" t="s">
        <v>84</v>
      </c>
      <c r="AY247" s="210" t="s">
        <v>123</v>
      </c>
      <c r="BK247" s="212">
        <f>SUM(BK248:BK250)</f>
        <v>0</v>
      </c>
    </row>
    <row r="248" s="2" customFormat="1" ht="16.5" customHeight="1">
      <c r="A248" s="38"/>
      <c r="B248" s="39"/>
      <c r="C248" s="215" t="s">
        <v>363</v>
      </c>
      <c r="D248" s="215" t="s">
        <v>125</v>
      </c>
      <c r="E248" s="216" t="s">
        <v>364</v>
      </c>
      <c r="F248" s="217" t="s">
        <v>362</v>
      </c>
      <c r="G248" s="218" t="s">
        <v>354</v>
      </c>
      <c r="H248" s="219">
        <v>1</v>
      </c>
      <c r="I248" s="220"/>
      <c r="J248" s="221">
        <f>ROUND(I248*H248,2)</f>
        <v>0</v>
      </c>
      <c r="K248" s="222"/>
      <c r="L248" s="44"/>
      <c r="M248" s="223" t="s">
        <v>1</v>
      </c>
      <c r="N248" s="224" t="s">
        <v>41</v>
      </c>
      <c r="O248" s="91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7" t="s">
        <v>355</v>
      </c>
      <c r="AT248" s="227" t="s">
        <v>125</v>
      </c>
      <c r="AU248" s="227" t="s">
        <v>86</v>
      </c>
      <c r="AY248" s="17" t="s">
        <v>123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17" t="s">
        <v>84</v>
      </c>
      <c r="BK248" s="228">
        <f>ROUND(I248*H248,2)</f>
        <v>0</v>
      </c>
      <c r="BL248" s="17" t="s">
        <v>355</v>
      </c>
      <c r="BM248" s="227" t="s">
        <v>365</v>
      </c>
    </row>
    <row r="249" s="2" customFormat="1" ht="16.5" customHeight="1">
      <c r="A249" s="38"/>
      <c r="B249" s="39"/>
      <c r="C249" s="215" t="s">
        <v>366</v>
      </c>
      <c r="D249" s="215" t="s">
        <v>125</v>
      </c>
      <c r="E249" s="216" t="s">
        <v>367</v>
      </c>
      <c r="F249" s="217" t="s">
        <v>368</v>
      </c>
      <c r="G249" s="218" t="s">
        <v>354</v>
      </c>
      <c r="H249" s="219">
        <v>1</v>
      </c>
      <c r="I249" s="220"/>
      <c r="J249" s="221">
        <f>ROUND(I249*H249,2)</f>
        <v>0</v>
      </c>
      <c r="K249" s="222"/>
      <c r="L249" s="44"/>
      <c r="M249" s="223" t="s">
        <v>1</v>
      </c>
      <c r="N249" s="224" t="s">
        <v>41</v>
      </c>
      <c r="O249" s="91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7" t="s">
        <v>355</v>
      </c>
      <c r="AT249" s="227" t="s">
        <v>125</v>
      </c>
      <c r="AU249" s="227" t="s">
        <v>86</v>
      </c>
      <c r="AY249" s="17" t="s">
        <v>123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7" t="s">
        <v>84</v>
      </c>
      <c r="BK249" s="228">
        <f>ROUND(I249*H249,2)</f>
        <v>0</v>
      </c>
      <c r="BL249" s="17" t="s">
        <v>355</v>
      </c>
      <c r="BM249" s="227" t="s">
        <v>369</v>
      </c>
    </row>
    <row r="250" s="2" customFormat="1" ht="16.5" customHeight="1">
      <c r="A250" s="38"/>
      <c r="B250" s="39"/>
      <c r="C250" s="215" t="s">
        <v>370</v>
      </c>
      <c r="D250" s="215" t="s">
        <v>125</v>
      </c>
      <c r="E250" s="216" t="s">
        <v>371</v>
      </c>
      <c r="F250" s="217" t="s">
        <v>372</v>
      </c>
      <c r="G250" s="218" t="s">
        <v>354</v>
      </c>
      <c r="H250" s="219">
        <v>1</v>
      </c>
      <c r="I250" s="220"/>
      <c r="J250" s="221">
        <f>ROUND(I250*H250,2)</f>
        <v>0</v>
      </c>
      <c r="K250" s="222"/>
      <c r="L250" s="44"/>
      <c r="M250" s="264" t="s">
        <v>1</v>
      </c>
      <c r="N250" s="265" t="s">
        <v>41</v>
      </c>
      <c r="O250" s="266"/>
      <c r="P250" s="267">
        <f>O250*H250</f>
        <v>0</v>
      </c>
      <c r="Q250" s="267">
        <v>0</v>
      </c>
      <c r="R250" s="267">
        <f>Q250*H250</f>
        <v>0</v>
      </c>
      <c r="S250" s="267">
        <v>0</v>
      </c>
      <c r="T250" s="26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7" t="s">
        <v>129</v>
      </c>
      <c r="AT250" s="227" t="s">
        <v>125</v>
      </c>
      <c r="AU250" s="227" t="s">
        <v>86</v>
      </c>
      <c r="AY250" s="17" t="s">
        <v>123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17" t="s">
        <v>84</v>
      </c>
      <c r="BK250" s="228">
        <f>ROUND(I250*H250,2)</f>
        <v>0</v>
      </c>
      <c r="BL250" s="17" t="s">
        <v>129</v>
      </c>
      <c r="BM250" s="227" t="s">
        <v>373</v>
      </c>
    </row>
    <row r="251" s="2" customFormat="1" ht="6.96" customHeight="1">
      <c r="A251" s="38"/>
      <c r="B251" s="66"/>
      <c r="C251" s="67"/>
      <c r="D251" s="67"/>
      <c r="E251" s="67"/>
      <c r="F251" s="67"/>
      <c r="G251" s="67"/>
      <c r="H251" s="67"/>
      <c r="I251" s="67"/>
      <c r="J251" s="67"/>
      <c r="K251" s="67"/>
      <c r="L251" s="44"/>
      <c r="M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</row>
  </sheetData>
  <sheetProtection sheet="1" autoFilter="0" formatColumns="0" formatRows="0" objects="1" scenarios="1" spinCount="100000" saltValue="nk/mb2lRUNlZlp6IXXHOJPvOiabk65/btFW5jG/ZaKhJvrtZ8g7IYEqR1g1mYIqKVg0ovegu+0V7HjZNZCKIFg==" hashValue="IiZqhEeYkihou0AE5uWCjICkxl0lwAo447ain1ZZRE6ZlHIcXMexH3SY6XU4G/rRZLli7LmseICYhs9NrohdHg==" algorithmName="SHA-512" password="CC35"/>
  <autoFilter ref="C128:K25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KROUPA\Jiří Kroupa</dc:creator>
  <cp:lastModifiedBy>KROUPA\Jiří Kroupa</cp:lastModifiedBy>
  <dcterms:created xsi:type="dcterms:W3CDTF">2024-09-14T16:14:33Z</dcterms:created>
  <dcterms:modified xsi:type="dcterms:W3CDTF">2024-09-14T16:14:34Z</dcterms:modified>
</cp:coreProperties>
</file>