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8_{86FE60BB-AFB0-42A8-B77F-07A8BBF9D7F6}" xr6:coauthVersionLast="47" xr6:coauthVersionMax="47" xr10:uidLastSave="{00000000-0000-0000-0000-000000000000}"/>
  <workbookProtection workbookAlgorithmName="SHA-512" workbookHashValue="0g5CmCYHNhVElTKmmEK4rdlKWDNMvvTqNE69kWD9DYK5cwmr9NUiXPpRZv+n7CzZgJ1CBHzIW/qMa8iZOVLJdg==" workbookSaltValue="dStaaAswL+Z9maq4FwEUzQ==" workbookSpinCount="100000" lockStructure="1"/>
  <bookViews>
    <workbookView xWindow="-28920" yWindow="-120" windowWidth="29040" windowHeight="15720" xr2:uid="{00000000-000D-0000-FFFF-FFFF00000000}"/>
  </bookViews>
  <sheets>
    <sheet name="Rekapitulace stavby" sheetId="1" r:id="rId1"/>
    <sheet name="E-6-2022 - Infrastruktura..." sheetId="2" r:id="rId2"/>
    <sheet name="Pokyny pro vyplnění" sheetId="3" r:id="rId3"/>
  </sheets>
  <definedNames>
    <definedName name="_xlnm._FilterDatabase" localSheetId="1" hidden="1">'E-6-2022 - Infrastruktura...'!$C$72:$K$145</definedName>
    <definedName name="_xlnm.Print_Titles" localSheetId="1">'E-6-2022 - Infrastruktura...'!$72:$72</definedName>
    <definedName name="_xlnm.Print_Titles" localSheetId="0">'Rekapitulace stavby'!$52:$52</definedName>
    <definedName name="_xlnm.Print_Area" localSheetId="2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7" i="2" l="1"/>
  <c r="BE137" i="2" s="1"/>
  <c r="P137" i="2"/>
  <c r="R137" i="2"/>
  <c r="T137" i="2"/>
  <c r="BF137" i="2"/>
  <c r="BG137" i="2"/>
  <c r="BH137" i="2"/>
  <c r="BI137" i="2"/>
  <c r="BK137" i="2"/>
  <c r="J130" i="2"/>
  <c r="P130" i="2"/>
  <c r="R130" i="2"/>
  <c r="T130" i="2"/>
  <c r="BE130" i="2"/>
  <c r="BF130" i="2"/>
  <c r="BG130" i="2"/>
  <c r="BH130" i="2"/>
  <c r="BI130" i="2"/>
  <c r="BK130" i="2"/>
  <c r="J119" i="2"/>
  <c r="P119" i="2"/>
  <c r="R119" i="2"/>
  <c r="T119" i="2"/>
  <c r="BE119" i="2"/>
  <c r="BF119" i="2"/>
  <c r="BG119" i="2"/>
  <c r="BH119" i="2"/>
  <c r="BI119" i="2"/>
  <c r="BK119" i="2"/>
  <c r="J115" i="2"/>
  <c r="BE115" i="2" s="1"/>
  <c r="P115" i="2"/>
  <c r="R115" i="2"/>
  <c r="T115" i="2"/>
  <c r="BF115" i="2"/>
  <c r="BG115" i="2"/>
  <c r="BH115" i="2"/>
  <c r="BI115" i="2"/>
  <c r="BK115" i="2"/>
  <c r="J116" i="2"/>
  <c r="BE116" i="2" s="1"/>
  <c r="P116" i="2"/>
  <c r="R116" i="2"/>
  <c r="T116" i="2"/>
  <c r="BF116" i="2"/>
  <c r="BG116" i="2"/>
  <c r="BH116" i="2"/>
  <c r="BI116" i="2"/>
  <c r="BK116" i="2"/>
  <c r="J117" i="2"/>
  <c r="BE117" i="2" s="1"/>
  <c r="P117" i="2"/>
  <c r="R117" i="2"/>
  <c r="T117" i="2"/>
  <c r="BF117" i="2"/>
  <c r="BG117" i="2"/>
  <c r="BH117" i="2"/>
  <c r="BI117" i="2"/>
  <c r="BK117" i="2"/>
  <c r="J109" i="2"/>
  <c r="BE109" i="2" s="1"/>
  <c r="P109" i="2"/>
  <c r="R109" i="2"/>
  <c r="T109" i="2"/>
  <c r="BF109" i="2"/>
  <c r="BG109" i="2"/>
  <c r="BH109" i="2"/>
  <c r="BI109" i="2"/>
  <c r="BK109" i="2"/>
  <c r="J110" i="2"/>
  <c r="BE110" i="2" s="1"/>
  <c r="P110" i="2"/>
  <c r="R110" i="2"/>
  <c r="T110" i="2"/>
  <c r="BF110" i="2"/>
  <c r="BG110" i="2"/>
  <c r="BH110" i="2"/>
  <c r="BI110" i="2"/>
  <c r="BK110" i="2"/>
  <c r="J105" i="2"/>
  <c r="P105" i="2"/>
  <c r="R105" i="2"/>
  <c r="T105" i="2"/>
  <c r="BE105" i="2"/>
  <c r="BF105" i="2"/>
  <c r="BG105" i="2"/>
  <c r="BH105" i="2"/>
  <c r="BI105" i="2"/>
  <c r="BK105" i="2"/>
  <c r="J99" i="2"/>
  <c r="BE99" i="2" s="1"/>
  <c r="P99" i="2"/>
  <c r="R99" i="2"/>
  <c r="T99" i="2"/>
  <c r="BF99" i="2"/>
  <c r="BG99" i="2"/>
  <c r="BH99" i="2"/>
  <c r="BI99" i="2"/>
  <c r="BK99" i="2"/>
  <c r="J100" i="2"/>
  <c r="BE100" i="2" s="1"/>
  <c r="P100" i="2"/>
  <c r="R100" i="2"/>
  <c r="T100" i="2"/>
  <c r="BF100" i="2"/>
  <c r="BG100" i="2"/>
  <c r="BH100" i="2"/>
  <c r="BI100" i="2"/>
  <c r="BK100" i="2"/>
  <c r="J101" i="2"/>
  <c r="BE101" i="2" s="1"/>
  <c r="P101" i="2"/>
  <c r="R101" i="2"/>
  <c r="T101" i="2"/>
  <c r="BF101" i="2"/>
  <c r="BG101" i="2"/>
  <c r="BH101" i="2"/>
  <c r="BI101" i="2"/>
  <c r="BK101" i="2"/>
  <c r="J102" i="2"/>
  <c r="BE102" i="2" s="1"/>
  <c r="P102" i="2"/>
  <c r="R102" i="2"/>
  <c r="T102" i="2"/>
  <c r="BF102" i="2"/>
  <c r="BG102" i="2"/>
  <c r="BH102" i="2"/>
  <c r="BI102" i="2"/>
  <c r="BK102" i="2"/>
  <c r="J103" i="2"/>
  <c r="BE103" i="2" s="1"/>
  <c r="P103" i="2"/>
  <c r="R103" i="2"/>
  <c r="T103" i="2"/>
  <c r="BF103" i="2"/>
  <c r="BG103" i="2"/>
  <c r="BH103" i="2"/>
  <c r="BI103" i="2"/>
  <c r="BK103" i="2"/>
  <c r="BK129" i="2"/>
  <c r="BI129" i="2"/>
  <c r="BH129" i="2"/>
  <c r="BG129" i="2"/>
  <c r="BF129" i="2"/>
  <c r="T129" i="2"/>
  <c r="R129" i="2"/>
  <c r="P129" i="2"/>
  <c r="J129" i="2"/>
  <c r="BE129" i="2" s="1"/>
  <c r="BK124" i="2"/>
  <c r="BI124" i="2"/>
  <c r="BH124" i="2"/>
  <c r="BG124" i="2"/>
  <c r="BF124" i="2"/>
  <c r="T124" i="2"/>
  <c r="R124" i="2"/>
  <c r="P124" i="2"/>
  <c r="J124" i="2"/>
  <c r="BE124" i="2" s="1"/>
  <c r="BK118" i="2"/>
  <c r="BI118" i="2"/>
  <c r="BH118" i="2"/>
  <c r="BG118" i="2"/>
  <c r="BF118" i="2"/>
  <c r="T118" i="2"/>
  <c r="R118" i="2"/>
  <c r="P118" i="2"/>
  <c r="J118" i="2"/>
  <c r="BE118" i="2" s="1"/>
  <c r="BK114" i="2"/>
  <c r="BI114" i="2"/>
  <c r="BH114" i="2"/>
  <c r="BG114" i="2"/>
  <c r="BF114" i="2"/>
  <c r="T114" i="2"/>
  <c r="R114" i="2"/>
  <c r="P114" i="2"/>
  <c r="J114" i="2"/>
  <c r="BE114" i="2" s="1"/>
  <c r="BK113" i="2"/>
  <c r="BI113" i="2"/>
  <c r="BH113" i="2"/>
  <c r="BG113" i="2"/>
  <c r="BF113" i="2"/>
  <c r="T113" i="2"/>
  <c r="R113" i="2"/>
  <c r="P113" i="2"/>
  <c r="J113" i="2"/>
  <c r="BE113" i="2" s="1"/>
  <c r="BK112" i="2"/>
  <c r="BI112" i="2"/>
  <c r="BH112" i="2"/>
  <c r="BG112" i="2"/>
  <c r="BF112" i="2"/>
  <c r="T112" i="2"/>
  <c r="R112" i="2"/>
  <c r="P112" i="2"/>
  <c r="J112" i="2"/>
  <c r="BE112" i="2" s="1"/>
  <c r="BK108" i="2"/>
  <c r="BI108" i="2"/>
  <c r="BH108" i="2"/>
  <c r="BG108" i="2"/>
  <c r="BF108" i="2"/>
  <c r="T108" i="2"/>
  <c r="R108" i="2"/>
  <c r="P108" i="2"/>
  <c r="J108" i="2"/>
  <c r="BE108" i="2" s="1"/>
  <c r="BK106" i="2"/>
  <c r="BI106" i="2"/>
  <c r="BH106" i="2"/>
  <c r="BG106" i="2"/>
  <c r="BF106" i="2"/>
  <c r="T106" i="2"/>
  <c r="R106" i="2"/>
  <c r="P106" i="2"/>
  <c r="J106" i="2"/>
  <c r="BE106" i="2" s="1"/>
  <c r="BK93" i="2"/>
  <c r="BI93" i="2"/>
  <c r="BH93" i="2"/>
  <c r="BG93" i="2"/>
  <c r="BF93" i="2"/>
  <c r="T93" i="2"/>
  <c r="R93" i="2"/>
  <c r="P93" i="2"/>
  <c r="J93" i="2"/>
  <c r="BE93" i="2" s="1"/>
  <c r="BK89" i="2"/>
  <c r="BI89" i="2"/>
  <c r="BH89" i="2"/>
  <c r="BG89" i="2"/>
  <c r="BF89" i="2"/>
  <c r="T89" i="2"/>
  <c r="R89" i="2"/>
  <c r="P89" i="2"/>
  <c r="J89" i="2"/>
  <c r="BE89" i="2" s="1"/>
  <c r="BK125" i="2"/>
  <c r="BI125" i="2"/>
  <c r="BH125" i="2"/>
  <c r="BG125" i="2"/>
  <c r="BF125" i="2"/>
  <c r="T125" i="2"/>
  <c r="R125" i="2"/>
  <c r="P125" i="2"/>
  <c r="J125" i="2"/>
  <c r="BE125" i="2" s="1"/>
  <c r="BK123" i="2"/>
  <c r="BI123" i="2"/>
  <c r="BH123" i="2"/>
  <c r="BG123" i="2"/>
  <c r="BF123" i="2"/>
  <c r="T123" i="2"/>
  <c r="R123" i="2"/>
  <c r="P123" i="2"/>
  <c r="J123" i="2"/>
  <c r="BE123" i="2" s="1"/>
  <c r="BK122" i="2"/>
  <c r="BI122" i="2"/>
  <c r="BH122" i="2"/>
  <c r="BG122" i="2"/>
  <c r="BF122" i="2"/>
  <c r="T122" i="2"/>
  <c r="R122" i="2"/>
  <c r="P122" i="2"/>
  <c r="J122" i="2"/>
  <c r="BE122" i="2" s="1"/>
  <c r="BK121" i="2"/>
  <c r="BI121" i="2"/>
  <c r="BH121" i="2"/>
  <c r="BG121" i="2"/>
  <c r="BF121" i="2"/>
  <c r="T121" i="2"/>
  <c r="R121" i="2"/>
  <c r="P121" i="2"/>
  <c r="J121" i="2"/>
  <c r="BE121" i="2" s="1"/>
  <c r="BK120" i="2"/>
  <c r="BI120" i="2"/>
  <c r="BH120" i="2"/>
  <c r="BG120" i="2"/>
  <c r="BF120" i="2"/>
  <c r="T120" i="2"/>
  <c r="R120" i="2"/>
  <c r="P120" i="2"/>
  <c r="J120" i="2"/>
  <c r="BE120" i="2" s="1"/>
  <c r="BK111" i="2"/>
  <c r="BI111" i="2"/>
  <c r="BH111" i="2"/>
  <c r="BG111" i="2"/>
  <c r="BF111" i="2"/>
  <c r="T111" i="2"/>
  <c r="R111" i="2"/>
  <c r="P111" i="2"/>
  <c r="J111" i="2"/>
  <c r="BE111" i="2" s="1"/>
  <c r="BK107" i="2"/>
  <c r="BI107" i="2"/>
  <c r="BH107" i="2"/>
  <c r="BG107" i="2"/>
  <c r="BF107" i="2"/>
  <c r="T107" i="2"/>
  <c r="R107" i="2"/>
  <c r="P107" i="2"/>
  <c r="J107" i="2"/>
  <c r="BE107" i="2" s="1"/>
  <c r="BK104" i="2"/>
  <c r="BI104" i="2"/>
  <c r="BH104" i="2"/>
  <c r="BG104" i="2"/>
  <c r="BF104" i="2"/>
  <c r="T104" i="2"/>
  <c r="R104" i="2"/>
  <c r="P104" i="2"/>
  <c r="J104" i="2"/>
  <c r="BE104" i="2" s="1"/>
  <c r="BK98" i="2"/>
  <c r="BI98" i="2"/>
  <c r="BH98" i="2"/>
  <c r="BG98" i="2"/>
  <c r="BF98" i="2"/>
  <c r="T98" i="2"/>
  <c r="R98" i="2"/>
  <c r="P98" i="2"/>
  <c r="J98" i="2"/>
  <c r="BE98" i="2" s="1"/>
  <c r="BK97" i="2"/>
  <c r="BI97" i="2"/>
  <c r="BH97" i="2"/>
  <c r="BG97" i="2"/>
  <c r="BF97" i="2"/>
  <c r="T97" i="2"/>
  <c r="R97" i="2"/>
  <c r="P97" i="2"/>
  <c r="J97" i="2"/>
  <c r="BE97" i="2" s="1"/>
  <c r="BK96" i="2"/>
  <c r="BI96" i="2"/>
  <c r="BH96" i="2"/>
  <c r="BG96" i="2"/>
  <c r="BF96" i="2"/>
  <c r="T96" i="2"/>
  <c r="R96" i="2"/>
  <c r="P96" i="2"/>
  <c r="J96" i="2"/>
  <c r="BE96" i="2" s="1"/>
  <c r="BK95" i="2"/>
  <c r="BI95" i="2"/>
  <c r="BH95" i="2"/>
  <c r="BG95" i="2"/>
  <c r="BF95" i="2"/>
  <c r="T95" i="2"/>
  <c r="R95" i="2"/>
  <c r="P95" i="2"/>
  <c r="J95" i="2"/>
  <c r="BE95" i="2" s="1"/>
  <c r="BK94" i="2"/>
  <c r="BI94" i="2"/>
  <c r="BH94" i="2"/>
  <c r="BG94" i="2"/>
  <c r="BF94" i="2"/>
  <c r="T94" i="2"/>
  <c r="R94" i="2"/>
  <c r="P94" i="2"/>
  <c r="J94" i="2"/>
  <c r="BE94" i="2" s="1"/>
  <c r="BK92" i="2"/>
  <c r="BI92" i="2"/>
  <c r="BH92" i="2"/>
  <c r="BG92" i="2"/>
  <c r="BF92" i="2"/>
  <c r="T92" i="2"/>
  <c r="R92" i="2"/>
  <c r="P92" i="2"/>
  <c r="J92" i="2"/>
  <c r="BE92" i="2" s="1"/>
  <c r="BK91" i="2"/>
  <c r="BI91" i="2"/>
  <c r="BH91" i="2"/>
  <c r="BG91" i="2"/>
  <c r="BF91" i="2"/>
  <c r="T91" i="2"/>
  <c r="R91" i="2"/>
  <c r="P91" i="2"/>
  <c r="J91" i="2"/>
  <c r="BE91" i="2" s="1"/>
  <c r="BK90" i="2"/>
  <c r="BI90" i="2"/>
  <c r="BH90" i="2"/>
  <c r="BG90" i="2"/>
  <c r="BF90" i="2"/>
  <c r="T90" i="2"/>
  <c r="R90" i="2"/>
  <c r="P90" i="2"/>
  <c r="J90" i="2"/>
  <c r="BE90" i="2" s="1"/>
  <c r="BK88" i="2"/>
  <c r="BI88" i="2"/>
  <c r="BH88" i="2"/>
  <c r="BG88" i="2"/>
  <c r="BF88" i="2"/>
  <c r="T88" i="2"/>
  <c r="R88" i="2"/>
  <c r="P88" i="2"/>
  <c r="J88" i="2"/>
  <c r="BE88" i="2" s="1"/>
  <c r="BK79" i="2"/>
  <c r="BI79" i="2"/>
  <c r="BH79" i="2"/>
  <c r="BG79" i="2"/>
  <c r="BF79" i="2"/>
  <c r="T79" i="2"/>
  <c r="R79" i="2"/>
  <c r="P79" i="2"/>
  <c r="J79" i="2"/>
  <c r="BE79" i="2" s="1"/>
  <c r="BK78" i="2"/>
  <c r="BI78" i="2"/>
  <c r="BH78" i="2"/>
  <c r="BG78" i="2"/>
  <c r="BF78" i="2"/>
  <c r="T78" i="2"/>
  <c r="R78" i="2"/>
  <c r="P78" i="2"/>
  <c r="J78" i="2"/>
  <c r="BE78" i="2" s="1"/>
  <c r="BK77" i="2"/>
  <c r="BI77" i="2"/>
  <c r="BH77" i="2"/>
  <c r="BG77" i="2"/>
  <c r="BF77" i="2"/>
  <c r="T77" i="2"/>
  <c r="R77" i="2"/>
  <c r="P77" i="2"/>
  <c r="J77" i="2"/>
  <c r="BE77" i="2" s="1"/>
  <c r="BK76" i="2"/>
  <c r="BI76" i="2"/>
  <c r="BH76" i="2"/>
  <c r="BG76" i="2"/>
  <c r="BF76" i="2"/>
  <c r="T76" i="2"/>
  <c r="R76" i="2"/>
  <c r="P76" i="2"/>
  <c r="J76" i="2"/>
  <c r="BE76" i="2" s="1"/>
  <c r="BK75" i="2"/>
  <c r="BI75" i="2"/>
  <c r="BH75" i="2"/>
  <c r="BG75" i="2"/>
  <c r="BF75" i="2"/>
  <c r="T75" i="2"/>
  <c r="R75" i="2"/>
  <c r="P75" i="2"/>
  <c r="J75" i="2"/>
  <c r="BE75" i="2" s="1"/>
  <c r="J35" i="2" l="1"/>
  <c r="J34" i="2"/>
  <c r="AY55" i="1" s="1"/>
  <c r="J33" i="2"/>
  <c r="AX55" i="1" s="1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87" i="2"/>
  <c r="BH87" i="2"/>
  <c r="BG87" i="2"/>
  <c r="BF87" i="2"/>
  <c r="T87" i="2"/>
  <c r="R87" i="2"/>
  <c r="P87" i="2"/>
  <c r="BI86" i="2"/>
  <c r="BH86" i="2"/>
  <c r="BG86" i="2"/>
  <c r="BF86" i="2"/>
  <c r="T86" i="2"/>
  <c r="R86" i="2"/>
  <c r="P86" i="2"/>
  <c r="BI85" i="2"/>
  <c r="BH85" i="2"/>
  <c r="BG85" i="2"/>
  <c r="BF85" i="2"/>
  <c r="T85" i="2"/>
  <c r="R85" i="2"/>
  <c r="P85" i="2"/>
  <c r="BI84" i="2"/>
  <c r="BH84" i="2"/>
  <c r="BG84" i="2"/>
  <c r="BF84" i="2"/>
  <c r="T84" i="2"/>
  <c r="R84" i="2"/>
  <c r="P84" i="2"/>
  <c r="BI83" i="2"/>
  <c r="BH83" i="2"/>
  <c r="BG83" i="2"/>
  <c r="BF83" i="2"/>
  <c r="T83" i="2"/>
  <c r="R83" i="2"/>
  <c r="P83" i="2"/>
  <c r="BI82" i="2"/>
  <c r="BH82" i="2"/>
  <c r="BG82" i="2"/>
  <c r="BF82" i="2"/>
  <c r="T82" i="2"/>
  <c r="R82" i="2"/>
  <c r="P82" i="2"/>
  <c r="BI81" i="2"/>
  <c r="BH81" i="2"/>
  <c r="BG81" i="2"/>
  <c r="BF81" i="2"/>
  <c r="T81" i="2"/>
  <c r="R81" i="2"/>
  <c r="P81" i="2"/>
  <c r="BI80" i="2"/>
  <c r="BH80" i="2"/>
  <c r="BG80" i="2"/>
  <c r="BF80" i="2"/>
  <c r="T80" i="2"/>
  <c r="R80" i="2"/>
  <c r="P80" i="2"/>
  <c r="BI74" i="2"/>
  <c r="BH74" i="2"/>
  <c r="BG74" i="2"/>
  <c r="BF74" i="2"/>
  <c r="T74" i="2"/>
  <c r="R74" i="2"/>
  <c r="P74" i="2"/>
  <c r="F67" i="2"/>
  <c r="E65" i="2"/>
  <c r="F48" i="2"/>
  <c r="E46" i="2"/>
  <c r="J22" i="2"/>
  <c r="E22" i="2"/>
  <c r="J51" i="2" s="1"/>
  <c r="J21" i="2"/>
  <c r="J19" i="2"/>
  <c r="E19" i="2"/>
  <c r="J69" i="2" s="1"/>
  <c r="J18" i="2"/>
  <c r="J16" i="2"/>
  <c r="E16" i="2"/>
  <c r="F51" i="2" s="1"/>
  <c r="J15" i="2"/>
  <c r="J13" i="2"/>
  <c r="E13" i="2"/>
  <c r="F69" i="2" s="1"/>
  <c r="J12" i="2"/>
  <c r="J10" i="2"/>
  <c r="J67" i="2" s="1"/>
  <c r="L50" i="1"/>
  <c r="AM50" i="1"/>
  <c r="AM49" i="1"/>
  <c r="L49" i="1"/>
  <c r="AM47" i="1"/>
  <c r="L47" i="1"/>
  <c r="L45" i="1"/>
  <c r="L44" i="1"/>
  <c r="BK85" i="2"/>
  <c r="J140" i="2"/>
  <c r="J145" i="2"/>
  <c r="J85" i="2"/>
  <c r="J83" i="2"/>
  <c r="BK139" i="2"/>
  <c r="J136" i="2"/>
  <c r="BK80" i="2"/>
  <c r="J139" i="2"/>
  <c r="BK131" i="2"/>
  <c r="J138" i="2"/>
  <c r="BK133" i="2"/>
  <c r="BK74" i="2"/>
  <c r="J131" i="2"/>
  <c r="BK145" i="2"/>
  <c r="J84" i="2"/>
  <c r="BK135" i="2"/>
  <c r="J141" i="2"/>
  <c r="BK126" i="2"/>
  <c r="J133" i="2"/>
  <c r="J82" i="2"/>
  <c r="BK138" i="2"/>
  <c r="J144" i="2"/>
  <c r="BK140" i="2"/>
  <c r="BK132" i="2"/>
  <c r="AS54" i="1"/>
  <c r="J128" i="2"/>
  <c r="BK83" i="2"/>
  <c r="J81" i="2"/>
  <c r="BK82" i="2"/>
  <c r="J142" i="2"/>
  <c r="J132" i="2"/>
  <c r="BK136" i="2"/>
  <c r="BK86" i="2"/>
  <c r="BK142" i="2"/>
  <c r="J135" i="2"/>
  <c r="BK141" i="2"/>
  <c r="J126" i="2"/>
  <c r="BK144" i="2"/>
  <c r="J87" i="2"/>
  <c r="J143" i="2"/>
  <c r="J127" i="2"/>
  <c r="BK84" i="2"/>
  <c r="J74" i="2"/>
  <c r="BK81" i="2"/>
  <c r="J134" i="2"/>
  <c r="BK87" i="2"/>
  <c r="BK134" i="2"/>
  <c r="J86" i="2"/>
  <c r="BK143" i="2"/>
  <c r="J80" i="2"/>
  <c r="BK128" i="2"/>
  <c r="BK127" i="2"/>
  <c r="BK73" i="2" l="1"/>
  <c r="J73" i="2" s="1"/>
  <c r="J28" i="2" s="1"/>
  <c r="P73" i="2"/>
  <c r="AU55" i="1" s="1"/>
  <c r="AU54" i="1" s="1"/>
  <c r="R73" i="2"/>
  <c r="T73" i="2"/>
  <c r="J70" i="2"/>
  <c r="BE82" i="2"/>
  <c r="BE85" i="2"/>
  <c r="BE86" i="2"/>
  <c r="BE128" i="2"/>
  <c r="BE81" i="2"/>
  <c r="BE84" i="2"/>
  <c r="BE126" i="2"/>
  <c r="BE136" i="2"/>
  <c r="BE139" i="2"/>
  <c r="BE142" i="2"/>
  <c r="F70" i="2"/>
  <c r="BE127" i="2"/>
  <c r="BE133" i="2"/>
  <c r="BE135" i="2"/>
  <c r="BE138" i="2"/>
  <c r="BE140" i="2"/>
  <c r="BE144" i="2"/>
  <c r="BE145" i="2"/>
  <c r="J48" i="2"/>
  <c r="BE74" i="2"/>
  <c r="BE83" i="2"/>
  <c r="BE131" i="2"/>
  <c r="BE132" i="2"/>
  <c r="BE134" i="2"/>
  <c r="BE141" i="2"/>
  <c r="J50" i="2"/>
  <c r="BE80" i="2"/>
  <c r="F50" i="2"/>
  <c r="BE87" i="2"/>
  <c r="BE143" i="2"/>
  <c r="J32" i="2"/>
  <c r="AW55" i="1" s="1"/>
  <c r="F33" i="2"/>
  <c r="BB55" i="1" s="1"/>
  <c r="BB54" i="1" s="1"/>
  <c r="W31" i="1" s="1"/>
  <c r="F32" i="2"/>
  <c r="BA55" i="1" s="1"/>
  <c r="BA54" i="1" s="1"/>
  <c r="AW54" i="1" s="1"/>
  <c r="AK30" i="1" s="1"/>
  <c r="F34" i="2"/>
  <c r="BC55" i="1" s="1"/>
  <c r="BC54" i="1" s="1"/>
  <c r="W32" i="1" s="1"/>
  <c r="F35" i="2"/>
  <c r="BD55" i="1" s="1"/>
  <c r="BD54" i="1" s="1"/>
  <c r="W33" i="1" s="1"/>
  <c r="AG55" i="1" l="1"/>
  <c r="AG54" i="1" s="1"/>
  <c r="J55" i="2"/>
  <c r="AY54" i="1"/>
  <c r="W30" i="1"/>
  <c r="AX54" i="1"/>
  <c r="J31" i="2"/>
  <c r="AV55" i="1" s="1"/>
  <c r="AT55" i="1" s="1"/>
  <c r="F31" i="2"/>
  <c r="AZ55" i="1" s="1"/>
  <c r="AZ54" i="1" s="1"/>
  <c r="W29" i="1" s="1"/>
  <c r="AN55" i="1" l="1"/>
  <c r="J37" i="2"/>
  <c r="AK26" i="1"/>
  <c r="AV54" i="1"/>
  <c r="AK29" i="1" s="1"/>
  <c r="AK35" i="1" l="1"/>
  <c r="AT54" i="1"/>
  <c r="AN54" i="1" l="1"/>
</calcChain>
</file>

<file path=xl/sharedStrings.xml><?xml version="1.0" encoding="utf-8"?>
<sst xmlns="http://schemas.openxmlformats.org/spreadsheetml/2006/main" count="1707" uniqueCount="461">
  <si>
    <t>Export Komplet</t>
  </si>
  <si>
    <t>VZ</t>
  </si>
  <si>
    <t>2.0</t>
  </si>
  <si>
    <t>ZAMOK</t>
  </si>
  <si>
    <t>False</t>
  </si>
  <si>
    <t>{9e15ae8e-0972-4b53-bb1c-e3dd8d9e1330}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</si>
  <si>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</si>
  <si>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</si>
  <si>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</si>
  <si>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</si>
  <si>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</si>
  <si>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</si>
  <si>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</si>
  <si>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</si>
  <si>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E/6/2022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</si>
  <si>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</si>
  <si>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</si>
  <si>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Infrastruktura - vybavení IT a výukových pomůcek - část E</t>
  </si>
  <si>
    <t>KSO:</t>
  </si>
  <si>
    <t/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</si>
  <si>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</si>
  <si>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</si>
  <si>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</si>
  <si>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</si>
  <si>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</si>
  <si>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</si>
  <si>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</si>
  <si>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</si>
  <si>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</si>
  <si>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</si>
  <si>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</si>
  <si>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</si>
  <si>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</si>
  <si>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</si>
  <si>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</si>
  <si>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</si>
  <si>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</si>
  <si>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</si>
  <si>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</si>
  <si>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</si>
  <si>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</si>
  <si>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</si>
  <si>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</si>
  <si>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</si>
  <si>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</si>
  <si>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</si>
  <si>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</si>
  <si>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</si>
  <si>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</si>
  <si>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</si>
  <si>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</si>
  <si>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</si>
  <si>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</si>
  <si>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</si>
  <si>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</si>
  <si>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</si>
  <si>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</si>
  <si>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</si>
  <si>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</si>
  <si>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</si>
  <si>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</si>
  <si>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</si>
  <si>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</si>
  <si>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</si>
  <si>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</si>
  <si>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</si>
  <si>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</si>
  <si>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</si>
  <si>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</si>
  <si>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</si>
  <si>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</si>
  <si>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</si>
  <si>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</si>
  <si>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</si>
  <si>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</si>
  <si>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</si>
  <si>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</si>
  <si>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</si>
  <si>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</si>
  <si>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</si>
  <si>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SOUPIS PRACÍ</t>
  </si>
  <si>
    <t>PČ</t>
  </si>
  <si>
    <t>MJ</t>
  </si>
  <si>
    <t>Množství</t>
  </si>
  <si>
    <t>J.cena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</si>
  <si>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</si>
  <si>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</si>
  <si>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</si>
  <si>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</si>
  <si>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</si>
  <si>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</si>
  <si>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</si>
  <si>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</si>
  <si>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Sestava interaktivní tabule</t>
  </si>
  <si>
    <t>ks</t>
  </si>
  <si>
    <t>8</t>
  </si>
  <si>
    <t>ROZPOCET</t>
  </si>
  <si>
    <t>4</t>
  </si>
  <si>
    <t>364745439</t>
  </si>
  <si>
    <t>13</t>
  </si>
  <si>
    <t>14</t>
  </si>
  <si>
    <t>16</t>
  </si>
  <si>
    <t>Systémový náhlavní set - sluchátka/mikrofon</t>
  </si>
  <si>
    <t>-1915179829</t>
  </si>
  <si>
    <t>17</t>
  </si>
  <si>
    <t>PC ovládací a prezentační stanice pro učitele</t>
  </si>
  <si>
    <t>-64723368</t>
  </si>
  <si>
    <t>18</t>
  </si>
  <si>
    <t>Monitor učitele</t>
  </si>
  <si>
    <t>1947127813</t>
  </si>
  <si>
    <t>19</t>
  </si>
  <si>
    <t>20</t>
  </si>
  <si>
    <t>PC ovládací a prezentační stanice pro studenty</t>
  </si>
  <si>
    <t>-49413447</t>
  </si>
  <si>
    <t>Monitor student</t>
  </si>
  <si>
    <t>-1351926055</t>
  </si>
  <si>
    <t>22</t>
  </si>
  <si>
    <t>-73881799</t>
  </si>
  <si>
    <t>23</t>
  </si>
  <si>
    <t>24</t>
  </si>
  <si>
    <t>NAS uložiště</t>
  </si>
  <si>
    <t>-1840989207</t>
  </si>
  <si>
    <t>25</t>
  </si>
  <si>
    <t>HDD pro uložiště</t>
  </si>
  <si>
    <t>1333849897</t>
  </si>
  <si>
    <t>46</t>
  </si>
  <si>
    <t>26</t>
  </si>
  <si>
    <t>47</t>
  </si>
  <si>
    <t>27</t>
  </si>
  <si>
    <t>48</t>
  </si>
  <si>
    <t>28</t>
  </si>
  <si>
    <t>Access point</t>
  </si>
  <si>
    <t>385810279</t>
  </si>
  <si>
    <t>49</t>
  </si>
  <si>
    <t>29</t>
  </si>
  <si>
    <t>50</t>
  </si>
  <si>
    <t>30</t>
  </si>
  <si>
    <t>51</t>
  </si>
  <si>
    <t>Mikroskop digitální učitel</t>
  </si>
  <si>
    <t>541018685</t>
  </si>
  <si>
    <t>52</t>
  </si>
  <si>
    <t>Mikroskop digitální žáci</t>
  </si>
  <si>
    <t>850294746</t>
  </si>
  <si>
    <t>53</t>
  </si>
  <si>
    <t>54</t>
  </si>
  <si>
    <t>Výukový robot</t>
  </si>
  <si>
    <t>-1713068099</t>
  </si>
  <si>
    <t>55</t>
  </si>
  <si>
    <t>Robotická stavebnice I</t>
  </si>
  <si>
    <t>-1650120025</t>
  </si>
  <si>
    <t>56</t>
  </si>
  <si>
    <t>Robotická stavebnice II</t>
  </si>
  <si>
    <t>-1179557767</t>
  </si>
  <si>
    <t>57</t>
  </si>
  <si>
    <t>Robotická stavebnice III</t>
  </si>
  <si>
    <t>-324649514</t>
  </si>
  <si>
    <t>58</t>
  </si>
  <si>
    <t>575441227</t>
  </si>
  <si>
    <t>59</t>
  </si>
  <si>
    <t>-1493269091</t>
  </si>
  <si>
    <t>60</t>
  </si>
  <si>
    <t>1319602872</t>
  </si>
  <si>
    <t>258439529</t>
  </si>
  <si>
    <t>-1252957014</t>
  </si>
  <si>
    <t>1464307196</t>
  </si>
  <si>
    <t>31</t>
  </si>
  <si>
    <t>1018320653</t>
  </si>
  <si>
    <t>32</t>
  </si>
  <si>
    <t>19´´rozvaděč</t>
  </si>
  <si>
    <t>1561185768</t>
  </si>
  <si>
    <t>33</t>
  </si>
  <si>
    <t>1688871637</t>
  </si>
  <si>
    <t>34</t>
  </si>
  <si>
    <t>Mobilní pracovní stanice pro studenty</t>
  </si>
  <si>
    <t>1223141470</t>
  </si>
  <si>
    <t>35</t>
  </si>
  <si>
    <t>1515220220</t>
  </si>
  <si>
    <t>36</t>
  </si>
  <si>
    <t>-1990467079</t>
  </si>
  <si>
    <t>37</t>
  </si>
  <si>
    <t>Dobíjecí a úložná skříňka pro pracovní stanice studentů</t>
  </si>
  <si>
    <t>1080161527</t>
  </si>
  <si>
    <t>38</t>
  </si>
  <si>
    <t>3D skener</t>
  </si>
  <si>
    <t>807293961</t>
  </si>
  <si>
    <t>39</t>
  </si>
  <si>
    <t>3D tiskárna</t>
  </si>
  <si>
    <t>138314227</t>
  </si>
  <si>
    <t>40</t>
  </si>
  <si>
    <t>Doplňkový kit pro 3D tiskárnu</t>
  </si>
  <si>
    <t>-956065648</t>
  </si>
  <si>
    <t>41</t>
  </si>
  <si>
    <t>3D tiskárna a vytvrzovací stanice</t>
  </si>
  <si>
    <t>1383984301</t>
  </si>
  <si>
    <t>42</t>
  </si>
  <si>
    <t>1524090504</t>
  </si>
  <si>
    <t>43</t>
  </si>
  <si>
    <t>-1216287700</t>
  </si>
  <si>
    <t>44</t>
  </si>
  <si>
    <t>45</t>
  </si>
  <si>
    <t>Sada experimentů fyziky</t>
  </si>
  <si>
    <t>-2118659156</t>
  </si>
  <si>
    <t>Sada experimentů chemie</t>
  </si>
  <si>
    <t>1644882450</t>
  </si>
  <si>
    <t>Sada experimentů biologie</t>
  </si>
  <si>
    <t>-291159685</t>
  </si>
  <si>
    <t>-1543845709</t>
  </si>
  <si>
    <t>USB nabíjecí stanice</t>
  </si>
  <si>
    <t>-1462155648</t>
  </si>
  <si>
    <t>Vertikální/pylonový pojezd s tabulovými křídly</t>
  </si>
  <si>
    <t>791497125</t>
  </si>
  <si>
    <t>3</t>
  </si>
  <si>
    <t>2038494217</t>
  </si>
  <si>
    <t>213487023</t>
  </si>
  <si>
    <t>5</t>
  </si>
  <si>
    <t>6</t>
  </si>
  <si>
    <t>7</t>
  </si>
  <si>
    <t>9</t>
  </si>
  <si>
    <t>Stolní vizualizér</t>
  </si>
  <si>
    <t>218460845</t>
  </si>
  <si>
    <t>10</t>
  </si>
  <si>
    <t>11</t>
  </si>
  <si>
    <t>-1524630041</t>
  </si>
  <si>
    <t>12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</si>
  <si>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</si>
  <si>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</si>
  <si>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</si>
  <si>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</si>
  <si>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</si>
  <si>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</si>
  <si>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</si>
  <si>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</si>
  <si>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</si>
  <si>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</si>
  <si>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</si>
  <si>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</si>
  <si>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</si>
  <si>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</si>
  <si>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</si>
  <si>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</si>
  <si>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</si>
  <si>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</si>
  <si>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</si>
  <si>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</si>
  <si>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</si>
  <si>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</si>
  <si>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</si>
  <si>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</si>
  <si>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</si>
  <si>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</si>
  <si>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</si>
  <si>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</si>
  <si>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</si>
  <si>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</si>
  <si>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</si>
  <si>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</si>
  <si>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</si>
  <si>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</si>
  <si>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</si>
  <si>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</si>
  <si>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</si>
  <si>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</si>
  <si>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</si>
  <si>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</si>
  <si>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</si>
  <si>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</si>
  <si>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</si>
  <si>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</si>
  <si>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</si>
  <si>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</si>
  <si>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</si>
  <si>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</si>
  <si>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</si>
  <si>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</si>
  <si>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</si>
  <si>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</si>
  <si>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</si>
  <si>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</si>
  <si>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</si>
  <si>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</si>
  <si>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</si>
  <si>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</si>
  <si>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</si>
  <si>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</si>
  <si>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</si>
  <si>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</si>
  <si>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</si>
  <si>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</si>
  <si>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</si>
  <si>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</si>
  <si>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</si>
  <si>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</si>
  <si>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</si>
  <si>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</si>
  <si>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</si>
  <si>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</si>
  <si>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</si>
  <si>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</si>
  <si>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</si>
  <si>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</si>
  <si>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</si>
  <si>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</si>
  <si>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</si>
  <si>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</si>
  <si>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</si>
  <si>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</si>
  <si>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</si>
  <si>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</si>
  <si>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</si>
  <si>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</si>
  <si>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</si>
  <si>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</si>
  <si>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</si>
  <si>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</si>
  <si>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</si>
  <si>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</si>
  <si>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</si>
  <si>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</si>
  <si>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</si>
  <si>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</si>
  <si>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</si>
  <si>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</si>
  <si>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</si>
  <si>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</si>
  <si>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</si>
  <si>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</si>
  <si>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</si>
  <si>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</si>
  <si>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</si>
  <si>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</si>
  <si>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</si>
  <si>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</si>
  <si>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</si>
  <si>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</si>
  <si>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</si>
  <si>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</si>
  <si>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</si>
  <si>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</si>
  <si>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</si>
  <si>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</si>
  <si>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</si>
  <si>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</si>
  <si>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</si>
  <si>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</si>
  <si>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</si>
  <si>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</si>
  <si>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</si>
  <si>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</si>
  <si>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</si>
  <si>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</si>
  <si>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</si>
  <si>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</si>
  <si>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</si>
  <si>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</si>
  <si>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</si>
  <si>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</si>
  <si>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</si>
  <si>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</si>
  <si>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</si>
  <si>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</si>
  <si>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</si>
  <si>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</si>
  <si>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</si>
  <si>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</si>
  <si>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</si>
  <si>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</si>
  <si>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</si>
  <si>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</si>
  <si>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</si>
  <si>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</si>
  <si>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</si>
  <si>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</si>
  <si>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</si>
  <si>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</si>
  <si>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</si>
  <si>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</si>
  <si>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</si>
  <si>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</si>
  <si>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</si>
  <si>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</si>
  <si>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</si>
  <si>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</si>
  <si>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</si>
  <si>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</si>
  <si>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</si>
  <si>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</si>
  <si>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</si>
  <si>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</si>
  <si>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</si>
  <si>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</si>
  <si>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</si>
  <si>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</si>
  <si>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</si>
  <si>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</si>
  <si>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</si>
  <si>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</si>
  <si>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</si>
  <si>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</si>
  <si>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</si>
  <si>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</si>
  <si>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</si>
  <si>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</si>
  <si>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</si>
  <si>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</si>
  <si>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</si>
  <si>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</si>
  <si>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</si>
  <si>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</si>
  <si>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USB-C dokovací stanice</t>
  </si>
  <si>
    <t>Kabeláž a montážní materiál - set</t>
  </si>
  <si>
    <t>SW jazykové učebny pro mediální aktivity</t>
  </si>
  <si>
    <t>Next Generation Firewall</t>
  </si>
  <si>
    <t>iPad + obal</t>
  </si>
  <si>
    <t>Dobíjecí a úložná skříňka pro tablety</t>
  </si>
  <si>
    <t>Kamera pro 3d tiskárnu</t>
  </si>
  <si>
    <t>3D virtuální realita - brýle</t>
  </si>
  <si>
    <t>3D virtuální realita - kufr</t>
  </si>
  <si>
    <t>Licence SW 3D virtuální třída - učitel</t>
  </si>
  <si>
    <t>Licence SW 3D virtuální třída - žák</t>
  </si>
  <si>
    <t>Instalace a školení spojené s virtuální realitou</t>
  </si>
  <si>
    <t>Sada aplikovaných environmentálních experimentů s možností analýzy dat</t>
  </si>
  <si>
    <t>Programovatelná deska</t>
  </si>
  <si>
    <t>All in One videokonferenční řešení pro hybridní výuku</t>
  </si>
  <si>
    <t>Náhledový displej/videokonferenční displej</t>
  </si>
  <si>
    <t>Vertikální pojezd s tabulovými křídly</t>
  </si>
  <si>
    <t>Mobilní stojan pro dislej s pojezdem</t>
  </si>
  <si>
    <t>Házecí mikrofon</t>
  </si>
  <si>
    <t>Přepravní kufřík</t>
  </si>
  <si>
    <t>Přesné označení produktu, typ, značka</t>
  </si>
  <si>
    <t>Konkrétní typ naceněné položky</t>
  </si>
  <si>
    <t>Datový switch s 48 porty</t>
  </si>
  <si>
    <t>Filament PETG 1 kg</t>
  </si>
  <si>
    <t>Filament PETG 2 kg</t>
  </si>
  <si>
    <t>Filament PLA 1 kg</t>
  </si>
  <si>
    <t>Filament PLA 2 kg</t>
  </si>
  <si>
    <t>Filament BVOH rozpustné podpory</t>
  </si>
  <si>
    <t>Filament Resin 1 kg</t>
  </si>
  <si>
    <t>Senzory</t>
  </si>
  <si>
    <t>Model kalíšky</t>
  </si>
  <si>
    <t>Licence SW VR - Cizí jazyky ve VR</t>
  </si>
  <si>
    <t>Licence SW VR - Cestování ve VR</t>
  </si>
  <si>
    <t>Licence SW VR - CPR aplikace</t>
  </si>
  <si>
    <t>AR aplikace s pracovními listy</t>
  </si>
  <si>
    <t>Vzdělávací platforma</t>
  </si>
  <si>
    <t>Prodloužení podpory o 3 roky</t>
  </si>
  <si>
    <t>Interaktivní robot</t>
  </si>
  <si>
    <t>Futrálek pro programovatelnou desku</t>
  </si>
  <si>
    <t>61</t>
  </si>
  <si>
    <t>62</t>
  </si>
  <si>
    <t>63</t>
  </si>
  <si>
    <t>Nástěnný držák pro displej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</si>
  <si>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</si>
  <si>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</si>
  <si>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</si>
  <si>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</si>
  <si>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</si>
  <si>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</si>
  <si>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</si>
  <si>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</si>
  <si>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</si>
  <si>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Montáž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</si>
</sst>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i/>
      <sz val="9"/>
      <color rgb="FF0000FF"/>
      <name val="Arial CE"/>
      <family val="2"/>
    </font>
    <font>
      <i/>
      <sz val="8"/>
      <color rgb="FF0000FF"/>
      <name val="Arial CE"/>
      <family val="2"/>
    </font>
    <font>
      <sz val="9"/>
      <color rgb="FF969696"/>
      <name val="Arial CE"/>
      <family val="2"/>
    </font>
    <font>
      <sz val="9"/>
      <name val="Arial CE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5" fillId="4" borderId="9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3" fillId="0" borderId="15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4" fontId="13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1" fillId="0" borderId="20" xfId="0" applyNumberFormat="1" applyFont="1" applyBorder="1" applyAlignment="1">
      <alignment vertical="center"/>
    </xf>
    <xf numFmtId="4" fontId="21" fillId="0" borderId="21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4" fontId="21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5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4" fontId="17" fillId="0" borderId="0" xfId="0" applyNumberFormat="1" applyFont="1"/>
    <xf numFmtId="166" fontId="24" fillId="0" borderId="13" xfId="0" applyNumberFormat="1" applyFont="1" applyBorder="1"/>
    <xf numFmtId="166" fontId="24" fillId="0" borderId="14" xfId="0" applyNumberFormat="1" applyFont="1" applyBorder="1"/>
    <xf numFmtId="4" fontId="25" fillId="0" borderId="0" xfId="0" applyNumberFormat="1" applyFont="1" applyAlignment="1">
      <alignment vertical="center"/>
    </xf>
    <xf numFmtId="0" fontId="26" fillId="0" borderId="23" xfId="0" applyFont="1" applyBorder="1" applyAlignment="1">
      <alignment horizontal="center" vertical="center"/>
    </xf>
    <xf numFmtId="49" fontId="26" fillId="0" borderId="23" xfId="0" applyNumberFormat="1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center" vertical="center" wrapText="1"/>
    </xf>
    <xf numFmtId="167" fontId="26" fillId="0" borderId="23" xfId="0" applyNumberFormat="1" applyFont="1" applyBorder="1" applyAlignment="1">
      <alignment vertical="center"/>
    </xf>
    <xf numFmtId="4" fontId="26" fillId="2" borderId="23" xfId="0" applyNumberFormat="1" applyFont="1" applyFill="1" applyBorder="1" applyAlignment="1" applyProtection="1">
      <alignment vertical="center"/>
      <protection locked="0"/>
    </xf>
    <xf numFmtId="4" fontId="26" fillId="0" borderId="23" xfId="0" applyNumberFormat="1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6" fillId="2" borderId="15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166" fontId="16" fillId="0" borderId="16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top"/>
    </xf>
    <xf numFmtId="0" fontId="28" fillId="0" borderId="24" xfId="0" applyFont="1" applyBorder="1" applyAlignment="1">
      <alignment vertical="center" wrapText="1"/>
    </xf>
    <xf numFmtId="0" fontId="28" fillId="0" borderId="25" xfId="0" applyFont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27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2" fillId="0" borderId="27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vertical="center"/>
    </xf>
    <xf numFmtId="49" fontId="31" fillId="0" borderId="1" xfId="0" applyNumberFormat="1" applyFont="1" applyBorder="1" applyAlignment="1">
      <alignment vertical="center" wrapText="1"/>
    </xf>
    <xf numFmtId="0" fontId="28" fillId="0" borderId="30" xfId="0" applyFont="1" applyBorder="1" applyAlignment="1">
      <alignment vertical="center" wrapText="1"/>
    </xf>
    <xf numFmtId="0" fontId="33" fillId="0" borderId="29" xfId="0" applyFont="1" applyBorder="1" applyAlignment="1">
      <alignment vertical="center" wrapText="1"/>
    </xf>
    <xf numFmtId="0" fontId="28" fillId="0" borderId="31" xfId="0" applyFont="1" applyBorder="1" applyAlignment="1">
      <alignment vertical="center" wrapText="1"/>
    </xf>
    <xf numFmtId="0" fontId="28" fillId="0" borderId="1" xfId="0" applyFont="1" applyBorder="1" applyAlignment="1">
      <alignment vertical="top"/>
    </xf>
    <xf numFmtId="0" fontId="28" fillId="0" borderId="0" xfId="0" applyFont="1" applyAlignment="1">
      <alignment vertical="top"/>
    </xf>
    <xf numFmtId="0" fontId="28" fillId="0" borderId="24" xfId="0" applyFont="1" applyBorder="1" applyAlignment="1">
      <alignment horizontal="left" vertical="center"/>
    </xf>
    <xf numFmtId="0" fontId="28" fillId="0" borderId="25" xfId="0" applyFont="1" applyBorder="1" applyAlignment="1">
      <alignment horizontal="left" vertical="center"/>
    </xf>
    <xf numFmtId="0" fontId="28" fillId="0" borderId="26" xfId="0" applyFont="1" applyBorder="1" applyAlignment="1">
      <alignment horizontal="left" vertical="center"/>
    </xf>
    <xf numFmtId="0" fontId="28" fillId="0" borderId="27" xfId="0" applyFont="1" applyBorder="1" applyAlignment="1">
      <alignment horizontal="left" vertical="center"/>
    </xf>
    <xf numFmtId="0" fontId="28" fillId="0" borderId="28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0" fillId="0" borderId="29" xfId="0" applyFont="1" applyBorder="1" applyAlignment="1">
      <alignment horizontal="left" vertical="center"/>
    </xf>
    <xf numFmtId="0" fontId="30" fillId="0" borderId="29" xfId="0" applyFont="1" applyBorder="1" applyAlignment="1">
      <alignment horizontal="center" vertical="center"/>
    </xf>
    <xf numFmtId="0" fontId="34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28" fillId="0" borderId="30" xfId="0" applyFont="1" applyBorder="1" applyAlignment="1">
      <alignment horizontal="left" vertical="center"/>
    </xf>
    <xf numFmtId="0" fontId="33" fillId="0" borderId="29" xfId="0" applyFont="1" applyBorder="1" applyAlignment="1">
      <alignment horizontal="left" vertical="center"/>
    </xf>
    <xf numFmtId="0" fontId="28" fillId="0" borderId="3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2" fillId="0" borderId="29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 wrapText="1"/>
    </xf>
    <xf numFmtId="0" fontId="28" fillId="0" borderId="26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/>
    </xf>
    <xf numFmtId="0" fontId="32" fillId="0" borderId="28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/>
    </xf>
    <xf numFmtId="0" fontId="32" fillId="0" borderId="30" xfId="0" applyFont="1" applyBorder="1" applyAlignment="1">
      <alignment horizontal="left" vertical="center" wrapText="1"/>
    </xf>
    <xf numFmtId="0" fontId="32" fillId="0" borderId="29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top"/>
    </xf>
    <xf numFmtId="0" fontId="31" fillId="0" borderId="1" xfId="0" applyFont="1" applyBorder="1" applyAlignment="1">
      <alignment horizontal="center" vertical="top"/>
    </xf>
    <xf numFmtId="0" fontId="32" fillId="0" borderId="30" xfId="0" applyFont="1" applyBorder="1" applyAlignment="1">
      <alignment horizontal="left" vertical="center"/>
    </xf>
    <xf numFmtId="0" fontId="32" fillId="0" borderId="3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0" fillId="0" borderId="1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0" fontId="30" fillId="0" borderId="29" xfId="0" applyFont="1" applyBorder="1" applyAlignment="1">
      <alignment vertical="center"/>
    </xf>
    <xf numFmtId="0" fontId="31" fillId="0" borderId="1" xfId="0" applyFont="1" applyBorder="1" applyAlignment="1">
      <alignment vertical="top"/>
    </xf>
    <xf numFmtId="49" fontId="3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0" fillId="0" borderId="29" xfId="0" applyFont="1" applyBorder="1" applyAlignment="1">
      <alignment horizontal="left"/>
    </xf>
    <xf numFmtId="0" fontId="34" fillId="0" borderId="29" xfId="0" applyFont="1" applyBorder="1"/>
    <xf numFmtId="0" fontId="28" fillId="0" borderId="27" xfId="0" applyFont="1" applyBorder="1" applyAlignment="1">
      <alignment vertical="top"/>
    </xf>
    <xf numFmtId="0" fontId="28" fillId="0" borderId="28" xfId="0" applyFont="1" applyBorder="1" applyAlignment="1">
      <alignment vertical="top"/>
    </xf>
    <xf numFmtId="0" fontId="28" fillId="0" borderId="30" xfId="0" applyFont="1" applyBorder="1" applyAlignment="1">
      <alignment vertical="top"/>
    </xf>
    <xf numFmtId="0" fontId="28" fillId="0" borderId="29" xfId="0" applyFont="1" applyBorder="1" applyAlignment="1">
      <alignment vertical="top"/>
    </xf>
    <xf numFmtId="0" fontId="28" fillId="0" borderId="31" xfId="0" applyFont="1" applyBorder="1" applyAlignment="1">
      <alignment vertical="top"/>
    </xf>
    <xf numFmtId="0" fontId="39" fillId="0" borderId="23" xfId="0" applyFont="1" applyBorder="1" applyAlignment="1">
      <alignment horizontal="center" vertical="center"/>
    </xf>
    <xf numFmtId="49" fontId="39" fillId="0" borderId="23" xfId="0" applyNumberFormat="1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center" vertical="center" wrapText="1"/>
    </xf>
    <xf numFmtId="167" fontId="39" fillId="0" borderId="23" xfId="0" applyNumberFormat="1" applyFont="1" applyBorder="1" applyAlignment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166" fontId="41" fillId="0" borderId="0" xfId="0" applyNumberFormat="1" applyFont="1" applyAlignment="1">
      <alignment vertical="center"/>
    </xf>
    <xf numFmtId="166" fontId="41" fillId="0" borderId="16" xfId="0" applyNumberFormat="1" applyFont="1" applyBorder="1" applyAlignment="1">
      <alignment vertical="center"/>
    </xf>
    <xf numFmtId="0" fontId="42" fillId="0" borderId="0" xfId="0" applyFont="1" applyAlignment="1">
      <alignment horizontal="left" vertical="center"/>
    </xf>
    <xf numFmtId="0" fontId="15" fillId="4" borderId="19" xfId="0" applyFont="1" applyFill="1" applyBorder="1" applyAlignment="1">
      <alignment horizontal="center" vertical="center" wrapText="1"/>
    </xf>
    <xf numFmtId="49" fontId="26" fillId="5" borderId="23" xfId="0" applyNumberFormat="1" applyFont="1" applyFill="1" applyBorder="1" applyAlignment="1">
      <alignment horizontal="left" vertical="center" wrapText="1"/>
    </xf>
    <xf numFmtId="49" fontId="39" fillId="5" borderId="23" xfId="0" applyNumberFormat="1" applyFont="1" applyFill="1" applyBorder="1" applyAlignment="1">
      <alignment horizontal="left" vertical="center" wrapText="1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1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9" fillId="0" borderId="0" xfId="0" applyFont="1" applyAlignment="1">
      <alignment horizontal="left" vertical="center" wrapText="1"/>
    </xf>
    <xf numFmtId="4" fontId="17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left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top"/>
    </xf>
    <xf numFmtId="0" fontId="31" fillId="0" borderId="1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wrapText="1"/>
    </xf>
    <xf numFmtId="49" fontId="31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J7" sqref="AJ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hidden="1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5" hidden="1" customWidth="1"/>
    <col min="57" max="57" width="66.5" customWidth="1"/>
    <col min="71" max="91" width="9.33203125" hidden="1"/>
  </cols>
  <sheetData>
    <row r="1" spans="1:74">
      <c r="A1" s="10" t="s">
        <v>0</v>
      </c>
      <c r="AZ1" s="10" t="s">
        <v>1</v>
      </c>
      <c r="BA1" s="10" t="s">
        <v>2</v>
      </c>
      <c r="BB1" s="10" t="s">
        <v>3</v>
      </c>
      <c r="BT1" s="10" t="s">
        <v>4</v>
      </c>
      <c r="BU1" s="10" t="s">
        <v>4</v>
      </c>
      <c r="BV1" s="10" t="s">
        <v>5</v>
      </c>
    </row>
    <row r="2" spans="1:74" ht="36.950000000000003" customHeight="1"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S2" s="11" t="s">
        <v>6</v>
      </c>
      <c r="BT2" s="11" t="s">
        <v>7</v>
      </c>
    </row>
    <row r="3" spans="1:74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  <c r="BS3" s="11" t="s">
        <v>6</v>
      </c>
      <c r="BT3" s="11" t="s">
        <v>8</v>
      </c>
    </row>
    <row r="4" spans="1:74" ht="24.95" customHeight="1">
      <c r="B4" s="14"/>
      <c r="D4" s="15" t="s">
        <v>9</v>
      </c>
      <c r="AR4" s="14"/>
      <c r="AS4" s="16" t="s">
        <v>10</v>
      </c>
      <c r="BE4" s="17" t="s">
        <v>11</v>
      </c>
      <c r="BS4" s="11" t="s">
        <v>12</v>
      </c>
    </row>
    <row r="5" spans="1:74" ht="12" customHeight="1">
      <c r="B5" s="14"/>
      <c r="D5" s="18" t="s">
        <v>13</v>
      </c>
      <c r="K5" s="208" t="s">
        <v>14</v>
      </c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R5" s="14"/>
      <c r="BE5" s="205" t="s">
        <v>15</v>
      </c>
      <c r="BS5" s="11" t="s">
        <v>6</v>
      </c>
    </row>
    <row r="6" spans="1:74" ht="36.950000000000003" customHeight="1">
      <c r="B6" s="14"/>
      <c r="D6" s="20" t="s">
        <v>16</v>
      </c>
      <c r="K6" s="210" t="s">
        <v>17</v>
      </c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R6" s="14"/>
      <c r="BE6" s="206"/>
      <c r="BS6" s="11" t="s">
        <v>6</v>
      </c>
    </row>
    <row r="7" spans="1:74" ht="12" customHeight="1">
      <c r="B7" s="14"/>
      <c r="D7" s="21" t="s">
        <v>18</v>
      </c>
      <c r="K7" s="19" t="s">
        <v>19</v>
      </c>
      <c r="AK7" s="21" t="s">
        <v>20</v>
      </c>
      <c r="AN7" s="19" t="s">
        <v>19</v>
      </c>
      <c r="AR7" s="14"/>
      <c r="BE7" s="206"/>
      <c r="BS7" s="11" t="s">
        <v>6</v>
      </c>
    </row>
    <row r="8" spans="1:74" ht="12" customHeight="1">
      <c r="B8" s="14"/>
      <c r="D8" s="21" t="s">
        <v>21</v>
      </c>
      <c r="K8" s="19" t="s">
        <v>22</v>
      </c>
      <c r="AK8" s="21" t="s">
        <v>23</v>
      </c>
      <c r="AN8" s="204" t="s">
        <v>28</v>
      </c>
      <c r="AR8" s="14"/>
      <c r="BE8" s="206"/>
      <c r="BS8" s="11" t="s">
        <v>6</v>
      </c>
    </row>
    <row r="9" spans="1:74" ht="14.45" customHeight="1">
      <c r="B9" s="14"/>
      <c r="AR9" s="14"/>
      <c r="BE9" s="206"/>
      <c r="BS9" s="11" t="s">
        <v>6</v>
      </c>
    </row>
    <row r="10" spans="1:74" ht="12" customHeight="1">
      <c r="B10" s="14"/>
      <c r="D10" s="21" t="s">
        <v>24</v>
      </c>
      <c r="AK10" s="21" t="s">
        <v>25</v>
      </c>
      <c r="AN10" s="19" t="s">
        <v>19</v>
      </c>
      <c r="AR10" s="14"/>
      <c r="BE10" s="206"/>
      <c r="BS10" s="11" t="s">
        <v>6</v>
      </c>
    </row>
    <row r="11" spans="1:74" ht="18.399999999999999" customHeight="1">
      <c r="B11" s="14"/>
      <c r="E11" s="19" t="s">
        <v>22</v>
      </c>
      <c r="AK11" s="21" t="s">
        <v>26</v>
      </c>
      <c r="AN11" s="19" t="s">
        <v>19</v>
      </c>
      <c r="AR11" s="14"/>
      <c r="BE11" s="206"/>
      <c r="BS11" s="11" t="s">
        <v>6</v>
      </c>
    </row>
    <row r="12" spans="1:74" ht="6.95" customHeight="1">
      <c r="B12" s="14"/>
      <c r="AR12" s="14"/>
      <c r="BE12" s="206"/>
      <c r="BS12" s="11" t="s">
        <v>6</v>
      </c>
    </row>
    <row r="13" spans="1:74" ht="12" customHeight="1">
      <c r="B13" s="14"/>
      <c r="D13" s="21" t="s">
        <v>27</v>
      </c>
      <c r="AK13" s="21" t="s">
        <v>25</v>
      </c>
      <c r="AN13" s="23" t="s">
        <v>28</v>
      </c>
      <c r="AR13" s="14"/>
      <c r="BE13" s="206"/>
      <c r="BS13" s="11" t="s">
        <v>6</v>
      </c>
    </row>
    <row r="14" spans="1:74" ht="12.75">
      <c r="B14" s="14"/>
      <c r="E14" s="211" t="s">
        <v>28</v>
      </c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" t="s">
        <v>26</v>
      </c>
      <c r="AN14" s="23" t="s">
        <v>28</v>
      </c>
      <c r="AR14" s="14"/>
      <c r="BE14" s="206"/>
      <c r="BS14" s="11" t="s">
        <v>6</v>
      </c>
    </row>
    <row r="15" spans="1:74" ht="6.95" customHeight="1">
      <c r="B15" s="14"/>
      <c r="AR15" s="14"/>
      <c r="BE15" s="206"/>
      <c r="BS15" s="11" t="s">
        <v>4</v>
      </c>
    </row>
    <row r="16" spans="1:74" ht="12" customHeight="1">
      <c r="B16" s="14"/>
      <c r="D16" s="21" t="s">
        <v>29</v>
      </c>
      <c r="AK16" s="21" t="s">
        <v>25</v>
      </c>
      <c r="AN16" s="19" t="s">
        <v>19</v>
      </c>
      <c r="AR16" s="14"/>
      <c r="BE16" s="206"/>
      <c r="BS16" s="11" t="s">
        <v>4</v>
      </c>
    </row>
    <row r="17" spans="2:71" ht="18.399999999999999" customHeight="1">
      <c r="B17" s="14"/>
      <c r="E17" s="19" t="s">
        <v>22</v>
      </c>
      <c r="AK17" s="21" t="s">
        <v>26</v>
      </c>
      <c r="AN17" s="19" t="s">
        <v>19</v>
      </c>
      <c r="AR17" s="14"/>
      <c r="BE17" s="206"/>
      <c r="BS17" s="11" t="s">
        <v>4</v>
      </c>
    </row>
    <row r="18" spans="2:71" ht="6.95" customHeight="1">
      <c r="B18" s="14"/>
      <c r="AR18" s="14"/>
      <c r="BE18" s="206"/>
      <c r="BS18" s="11" t="s">
        <v>6</v>
      </c>
    </row>
    <row r="19" spans="2:71" ht="12" customHeight="1">
      <c r="B19" s="14"/>
      <c r="D19" s="21" t="s">
        <v>30</v>
      </c>
      <c r="AK19" s="21" t="s">
        <v>25</v>
      </c>
      <c r="AN19" s="19" t="s">
        <v>19</v>
      </c>
      <c r="AR19" s="14"/>
      <c r="BE19" s="206"/>
      <c r="BS19" s="11" t="s">
        <v>6</v>
      </c>
    </row>
    <row r="20" spans="2:71" ht="18.399999999999999" customHeight="1">
      <c r="B20" s="14"/>
      <c r="E20" s="19" t="s">
        <v>22</v>
      </c>
      <c r="AK20" s="21" t="s">
        <v>26</v>
      </c>
      <c r="AN20" s="19" t="s">
        <v>19</v>
      </c>
      <c r="AR20" s="14"/>
      <c r="BE20" s="206"/>
      <c r="BS20" s="11" t="s">
        <v>4</v>
      </c>
    </row>
    <row r="21" spans="2:71" ht="6.95" customHeight="1">
      <c r="B21" s="14"/>
      <c r="AR21" s="14"/>
      <c r="BE21" s="206"/>
    </row>
    <row r="22" spans="2:71" ht="12" customHeight="1">
      <c r="B22" s="14"/>
      <c r="D22" s="21" t="s">
        <v>31</v>
      </c>
      <c r="AR22" s="14"/>
      <c r="BE22" s="206"/>
    </row>
    <row r="23" spans="2:71" ht="47.25" customHeight="1">
      <c r="B23" s="14"/>
      <c r="E23" s="213" t="s">
        <v>32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R23" s="14"/>
      <c r="BE23" s="206"/>
    </row>
    <row r="24" spans="2:71" ht="6.95" customHeight="1">
      <c r="B24" s="14"/>
      <c r="AR24" s="14"/>
      <c r="BE24" s="206"/>
    </row>
    <row r="25" spans="2:71" ht="6.95" customHeight="1">
      <c r="B25" s="14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4"/>
      <c r="BE25" s="206"/>
    </row>
    <row r="26" spans="2:71" s="1" customFormat="1" ht="25.9" customHeight="1">
      <c r="B26" s="26"/>
      <c r="D26" s="27" t="s">
        <v>33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14">
        <f>ROUND(AG54,2)</f>
        <v>0</v>
      </c>
      <c r="AL26" s="215"/>
      <c r="AM26" s="215"/>
      <c r="AN26" s="215"/>
      <c r="AO26" s="215"/>
      <c r="AR26" s="26"/>
      <c r="BE26" s="206"/>
    </row>
    <row r="27" spans="2:71" s="1" customFormat="1" ht="6.95" customHeight="1">
      <c r="B27" s="26"/>
      <c r="AR27" s="26"/>
      <c r="BE27" s="206"/>
    </row>
    <row r="28" spans="2:71" s="1" customFormat="1" ht="12.75">
      <c r="B28" s="26"/>
      <c r="L28" s="216" t="s">
        <v>34</v>
      </c>
      <c r="M28" s="216"/>
      <c r="N28" s="216"/>
      <c r="O28" s="216"/>
      <c r="P28" s="216"/>
      <c r="W28" s="216" t="s">
        <v>35</v>
      </c>
      <c r="X28" s="216"/>
      <c r="Y28" s="216"/>
      <c r="Z28" s="216"/>
      <c r="AA28" s="216"/>
      <c r="AB28" s="216"/>
      <c r="AC28" s="216"/>
      <c r="AD28" s="216"/>
      <c r="AE28" s="216"/>
      <c r="AK28" s="216" t="s">
        <v>36</v>
      </c>
      <c r="AL28" s="216"/>
      <c r="AM28" s="216"/>
      <c r="AN28" s="216"/>
      <c r="AO28" s="216"/>
      <c r="AR28" s="26"/>
      <c r="BE28" s="206"/>
    </row>
    <row r="29" spans="2:71" s="2" customFormat="1" ht="14.45" customHeight="1">
      <c r="B29" s="29"/>
      <c r="D29" s="21" t="s">
        <v>37</v>
      </c>
      <c r="F29" s="21" t="s">
        <v>38</v>
      </c>
      <c r="L29" s="219">
        <v>0.21</v>
      </c>
      <c r="M29" s="218"/>
      <c r="N29" s="218"/>
      <c r="O29" s="218"/>
      <c r="P29" s="218"/>
      <c r="W29" s="217">
        <f>ROUND(AZ54, 2)</f>
        <v>0</v>
      </c>
      <c r="X29" s="218"/>
      <c r="Y29" s="218"/>
      <c r="Z29" s="218"/>
      <c r="AA29" s="218"/>
      <c r="AB29" s="218"/>
      <c r="AC29" s="218"/>
      <c r="AD29" s="218"/>
      <c r="AE29" s="218"/>
      <c r="AK29" s="217">
        <f>ROUND(AV54, 2)</f>
        <v>0</v>
      </c>
      <c r="AL29" s="218"/>
      <c r="AM29" s="218"/>
      <c r="AN29" s="218"/>
      <c r="AO29" s="218"/>
      <c r="AR29" s="29"/>
      <c r="BE29" s="207"/>
    </row>
    <row r="30" spans="2:71" s="2" customFormat="1" ht="14.45" customHeight="1">
      <c r="B30" s="29"/>
      <c r="F30" s="21" t="s">
        <v>39</v>
      </c>
      <c r="L30" s="219">
        <v>0.15</v>
      </c>
      <c r="M30" s="218"/>
      <c r="N30" s="218"/>
      <c r="O30" s="218"/>
      <c r="P30" s="218"/>
      <c r="W30" s="217">
        <f>ROUND(BA54, 2)</f>
        <v>0</v>
      </c>
      <c r="X30" s="218"/>
      <c r="Y30" s="218"/>
      <c r="Z30" s="218"/>
      <c r="AA30" s="218"/>
      <c r="AB30" s="218"/>
      <c r="AC30" s="218"/>
      <c r="AD30" s="218"/>
      <c r="AE30" s="218"/>
      <c r="AK30" s="217">
        <f>ROUND(AW54, 2)</f>
        <v>0</v>
      </c>
      <c r="AL30" s="218"/>
      <c r="AM30" s="218"/>
      <c r="AN30" s="218"/>
      <c r="AO30" s="218"/>
      <c r="AR30" s="29"/>
      <c r="BE30" s="207"/>
    </row>
    <row r="31" spans="2:71" s="2" customFormat="1" ht="14.45" hidden="1" customHeight="1">
      <c r="B31" s="29"/>
      <c r="F31" s="21" t="s">
        <v>40</v>
      </c>
      <c r="L31" s="219">
        <v>0.21</v>
      </c>
      <c r="M31" s="218"/>
      <c r="N31" s="218"/>
      <c r="O31" s="218"/>
      <c r="P31" s="218"/>
      <c r="W31" s="217">
        <f>ROUND(BB54, 2)</f>
        <v>0</v>
      </c>
      <c r="X31" s="218"/>
      <c r="Y31" s="218"/>
      <c r="Z31" s="218"/>
      <c r="AA31" s="218"/>
      <c r="AB31" s="218"/>
      <c r="AC31" s="218"/>
      <c r="AD31" s="218"/>
      <c r="AE31" s="218"/>
      <c r="AK31" s="217">
        <v>0</v>
      </c>
      <c r="AL31" s="218"/>
      <c r="AM31" s="218"/>
      <c r="AN31" s="218"/>
      <c r="AO31" s="218"/>
      <c r="AR31" s="29"/>
      <c r="BE31" s="207"/>
    </row>
    <row r="32" spans="2:71" s="2" customFormat="1" ht="14.45" hidden="1" customHeight="1">
      <c r="B32" s="29"/>
      <c r="F32" s="21" t="s">
        <v>41</v>
      </c>
      <c r="L32" s="219">
        <v>0.15</v>
      </c>
      <c r="M32" s="218"/>
      <c r="N32" s="218"/>
      <c r="O32" s="218"/>
      <c r="P32" s="218"/>
      <c r="W32" s="217">
        <f>ROUND(BC54, 2)</f>
        <v>0</v>
      </c>
      <c r="X32" s="218"/>
      <c r="Y32" s="218"/>
      <c r="Z32" s="218"/>
      <c r="AA32" s="218"/>
      <c r="AB32" s="218"/>
      <c r="AC32" s="218"/>
      <c r="AD32" s="218"/>
      <c r="AE32" s="218"/>
      <c r="AK32" s="217">
        <v>0</v>
      </c>
      <c r="AL32" s="218"/>
      <c r="AM32" s="218"/>
      <c r="AN32" s="218"/>
      <c r="AO32" s="218"/>
      <c r="AR32" s="29"/>
      <c r="BE32" s="207"/>
    </row>
    <row r="33" spans="2:44" s="2" customFormat="1" ht="14.45" hidden="1" customHeight="1">
      <c r="B33" s="29"/>
      <c r="F33" s="21" t="s">
        <v>42</v>
      </c>
      <c r="L33" s="219">
        <v>0</v>
      </c>
      <c r="M33" s="218"/>
      <c r="N33" s="218"/>
      <c r="O33" s="218"/>
      <c r="P33" s="218"/>
      <c r="W33" s="217">
        <f>ROUND(BD54, 2)</f>
        <v>0</v>
      </c>
      <c r="X33" s="218"/>
      <c r="Y33" s="218"/>
      <c r="Z33" s="218"/>
      <c r="AA33" s="218"/>
      <c r="AB33" s="218"/>
      <c r="AC33" s="218"/>
      <c r="AD33" s="218"/>
      <c r="AE33" s="218"/>
      <c r="AK33" s="217">
        <v>0</v>
      </c>
      <c r="AL33" s="218"/>
      <c r="AM33" s="218"/>
      <c r="AN33" s="218"/>
      <c r="AO33" s="218"/>
      <c r="AR33" s="29"/>
    </row>
    <row r="34" spans="2:44" s="1" customFormat="1" ht="6.95" customHeight="1">
      <c r="B34" s="26"/>
      <c r="AR34" s="26"/>
    </row>
    <row r="35" spans="2:44" s="1" customFormat="1" ht="25.9" customHeight="1">
      <c r="B35" s="26"/>
      <c r="C35" s="30"/>
      <c r="D35" s="31" t="s">
        <v>43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44</v>
      </c>
      <c r="U35" s="32"/>
      <c r="V35" s="32"/>
      <c r="W35" s="32"/>
      <c r="X35" s="222" t="s">
        <v>45</v>
      </c>
      <c r="Y35" s="223"/>
      <c r="Z35" s="223"/>
      <c r="AA35" s="223"/>
      <c r="AB35" s="223"/>
      <c r="AC35" s="32"/>
      <c r="AD35" s="32"/>
      <c r="AE35" s="32"/>
      <c r="AF35" s="32"/>
      <c r="AG35" s="32"/>
      <c r="AH35" s="32"/>
      <c r="AI35" s="32"/>
      <c r="AJ35" s="32"/>
      <c r="AK35" s="224">
        <f>SUM(AK26:AK33)</f>
        <v>0</v>
      </c>
      <c r="AL35" s="223"/>
      <c r="AM35" s="223"/>
      <c r="AN35" s="223"/>
      <c r="AO35" s="225"/>
      <c r="AP35" s="30"/>
      <c r="AQ35" s="30"/>
      <c r="AR35" s="26"/>
    </row>
    <row r="36" spans="2:44" s="1" customFormat="1" ht="6.95" customHeight="1">
      <c r="B36" s="26"/>
      <c r="AR36" s="26"/>
    </row>
    <row r="37" spans="2:44" s="1" customFormat="1" ht="6.95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26"/>
    </row>
    <row r="41" spans="2:44" s="1" customFormat="1" ht="6.95" customHeight="1"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26"/>
    </row>
    <row r="42" spans="2:44" s="1" customFormat="1" ht="24.95" customHeight="1">
      <c r="B42" s="26"/>
      <c r="C42" s="15" t="s">
        <v>46</v>
      </c>
      <c r="AR42" s="26"/>
    </row>
    <row r="43" spans="2:44" s="1" customFormat="1" ht="6.95" customHeight="1">
      <c r="B43" s="26"/>
      <c r="AR43" s="26"/>
    </row>
    <row r="44" spans="2:44" s="3" customFormat="1" ht="12" customHeight="1">
      <c r="B44" s="38"/>
      <c r="C44" s="21" t="s">
        <v>13</v>
      </c>
      <c r="L44" s="3" t="str">
        <f>K5</f>
        <v>E/6/2022</v>
      </c>
      <c r="AR44" s="38"/>
    </row>
    <row r="45" spans="2:44" s="4" customFormat="1" ht="36.950000000000003" customHeight="1">
      <c r="B45" s="39"/>
      <c r="C45" s="40" t="s">
        <v>16</v>
      </c>
      <c r="L45" s="233" t="str">
        <f>K6</f>
        <v>Infrastruktura - vybavení IT a výukových pomůcek - část E</v>
      </c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R45" s="39"/>
    </row>
    <row r="46" spans="2:44" s="1" customFormat="1" ht="6.95" customHeight="1">
      <c r="B46" s="26"/>
      <c r="AR46" s="26"/>
    </row>
    <row r="47" spans="2:44" s="1" customFormat="1" ht="12" customHeight="1">
      <c r="B47" s="26"/>
      <c r="C47" s="21" t="s">
        <v>21</v>
      </c>
      <c r="L47" s="41" t="str">
        <f>IF(K8="","",K8)</f>
        <v xml:space="preserve"> </v>
      </c>
      <c r="AI47" s="21" t="s">
        <v>23</v>
      </c>
      <c r="AM47" s="235" t="str">
        <f>IF(AN8= "","",AN8)</f>
        <v>Vyplň údaj</v>
      </c>
      <c r="AN47" s="235"/>
      <c r="AR47" s="26"/>
    </row>
    <row r="48" spans="2:44" s="1" customFormat="1" ht="6.95" customHeight="1">
      <c r="B48" s="26"/>
      <c r="AR48" s="26"/>
    </row>
    <row r="49" spans="1:90" s="1" customFormat="1" ht="15.2" customHeight="1">
      <c r="B49" s="26"/>
      <c r="C49" s="21" t="s">
        <v>24</v>
      </c>
      <c r="L49" s="3" t="str">
        <f>IF(E11= "","",E11)</f>
        <v xml:space="preserve"> </v>
      </c>
      <c r="AI49" s="21" t="s">
        <v>29</v>
      </c>
      <c r="AM49" s="236" t="str">
        <f>IF(E17="","",E17)</f>
        <v xml:space="preserve"> </v>
      </c>
      <c r="AN49" s="237"/>
      <c r="AO49" s="237"/>
      <c r="AP49" s="237"/>
      <c r="AR49" s="26"/>
      <c r="AS49" s="238" t="s">
        <v>47</v>
      </c>
      <c r="AT49" s="239"/>
      <c r="AU49" s="43"/>
      <c r="AV49" s="43"/>
      <c r="AW49" s="43"/>
      <c r="AX49" s="43"/>
      <c r="AY49" s="43"/>
      <c r="AZ49" s="43"/>
      <c r="BA49" s="43"/>
      <c r="BB49" s="43"/>
      <c r="BC49" s="43"/>
      <c r="BD49" s="44"/>
    </row>
    <row r="50" spans="1:90" s="1" customFormat="1" ht="15.2" customHeight="1">
      <c r="B50" s="26"/>
      <c r="C50" s="21" t="s">
        <v>27</v>
      </c>
      <c r="L50" s="3" t="str">
        <f>IF(E14= "Vyplň údaj","",E14)</f>
        <v/>
      </c>
      <c r="AI50" s="21" t="s">
        <v>30</v>
      </c>
      <c r="AM50" s="236" t="str">
        <f>IF(E20="","",E20)</f>
        <v xml:space="preserve"> </v>
      </c>
      <c r="AN50" s="237"/>
      <c r="AO50" s="237"/>
      <c r="AP50" s="237"/>
      <c r="AR50" s="26"/>
      <c r="AS50" s="240"/>
      <c r="AT50" s="241"/>
      <c r="BD50" s="45"/>
    </row>
    <row r="51" spans="1:90" s="1" customFormat="1" ht="10.9" customHeight="1">
      <c r="B51" s="26"/>
      <c r="AR51" s="26"/>
      <c r="AS51" s="240"/>
      <c r="AT51" s="241"/>
      <c r="BD51" s="45"/>
    </row>
    <row r="52" spans="1:90" s="1" customFormat="1" ht="29.25" customHeight="1">
      <c r="B52" s="26"/>
      <c r="C52" s="229" t="s">
        <v>48</v>
      </c>
      <c r="D52" s="230"/>
      <c r="E52" s="230"/>
      <c r="F52" s="230"/>
      <c r="G52" s="230"/>
      <c r="H52" s="46"/>
      <c r="I52" s="231" t="s">
        <v>49</v>
      </c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2" t="s">
        <v>50</v>
      </c>
      <c r="AH52" s="230"/>
      <c r="AI52" s="230"/>
      <c r="AJ52" s="230"/>
      <c r="AK52" s="230"/>
      <c r="AL52" s="230"/>
      <c r="AM52" s="230"/>
      <c r="AN52" s="231" t="s">
        <v>51</v>
      </c>
      <c r="AO52" s="230"/>
      <c r="AP52" s="230"/>
      <c r="AQ52" s="47" t="s">
        <v>52</v>
      </c>
      <c r="AR52" s="26"/>
      <c r="AS52" s="48" t="s">
        <v>53</v>
      </c>
      <c r="AT52" s="49" t="s">
        <v>54</v>
      </c>
      <c r="AU52" s="49" t="s">
        <v>55</v>
      </c>
      <c r="AV52" s="49" t="s">
        <v>56</v>
      </c>
      <c r="AW52" s="49" t="s">
        <v>57</v>
      </c>
      <c r="AX52" s="49" t="s">
        <v>58</v>
      </c>
      <c r="AY52" s="49" t="s">
        <v>59</v>
      </c>
      <c r="AZ52" s="49" t="s">
        <v>60</v>
      </c>
      <c r="BA52" s="49" t="s">
        <v>61</v>
      </c>
      <c r="BB52" s="49" t="s">
        <v>62</v>
      </c>
      <c r="BC52" s="49" t="s">
        <v>63</v>
      </c>
      <c r="BD52" s="50" t="s">
        <v>64</v>
      </c>
    </row>
    <row r="53" spans="1:90" s="1" customFormat="1" ht="10.9" customHeight="1">
      <c r="B53" s="26"/>
      <c r="AR53" s="26"/>
      <c r="AS53" s="51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4"/>
    </row>
    <row r="54" spans="1:90" s="5" customFormat="1" ht="32.450000000000003" customHeight="1">
      <c r="B54" s="52"/>
      <c r="C54" s="53" t="s">
        <v>65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227">
        <f>ROUND(AG55,2)</f>
        <v>0</v>
      </c>
      <c r="AH54" s="227"/>
      <c r="AI54" s="227"/>
      <c r="AJ54" s="227"/>
      <c r="AK54" s="227"/>
      <c r="AL54" s="227"/>
      <c r="AM54" s="227"/>
      <c r="AN54" s="228">
        <f>SUM(AG54,AT54)</f>
        <v>0</v>
      </c>
      <c r="AO54" s="228"/>
      <c r="AP54" s="228"/>
      <c r="AQ54" s="56" t="s">
        <v>19</v>
      </c>
      <c r="AR54" s="52"/>
      <c r="AS54" s="57">
        <f>ROUND(AS55,2)</f>
        <v>0</v>
      </c>
      <c r="AT54" s="58">
        <f>ROUND(SUM(AV54:AW54),2)</f>
        <v>0</v>
      </c>
      <c r="AU54" s="59">
        <f>ROUND(AU55,5)</f>
        <v>0</v>
      </c>
      <c r="AV54" s="58">
        <f>ROUND(AZ54*L29,2)</f>
        <v>0</v>
      </c>
      <c r="AW54" s="58">
        <f>ROUND(BA54*L30,2)</f>
        <v>0</v>
      </c>
      <c r="AX54" s="58">
        <f>ROUND(BB54*L29,2)</f>
        <v>0</v>
      </c>
      <c r="AY54" s="58">
        <f>ROUND(BC54*L30,2)</f>
        <v>0</v>
      </c>
      <c r="AZ54" s="58">
        <f>ROUND(AZ55,2)</f>
        <v>0</v>
      </c>
      <c r="BA54" s="58">
        <f>ROUND(BA55,2)</f>
        <v>0</v>
      </c>
      <c r="BB54" s="58">
        <f>ROUND(BB55,2)</f>
        <v>0</v>
      </c>
      <c r="BC54" s="58">
        <f>ROUND(BC55,2)</f>
        <v>0</v>
      </c>
      <c r="BD54" s="60">
        <f>ROUND(BD55,2)</f>
        <v>0</v>
      </c>
      <c r="BS54" s="61" t="s">
        <v>66</v>
      </c>
      <c r="BT54" s="61" t="s">
        <v>67</v>
      </c>
      <c r="BV54" s="61" t="s">
        <v>68</v>
      </c>
      <c r="BW54" s="61" t="s">
        <v>5</v>
      </c>
      <c r="BX54" s="61" t="s">
        <v>69</v>
      </c>
      <c r="CL54" s="61" t="s">
        <v>19</v>
      </c>
    </row>
    <row r="55" spans="1:90" s="6" customFormat="1" ht="24.75" customHeight="1">
      <c r="A55" s="62" t="s">
        <v>70</v>
      </c>
      <c r="B55" s="63"/>
      <c r="C55" s="64"/>
      <c r="D55" s="226" t="s">
        <v>14</v>
      </c>
      <c r="E55" s="226"/>
      <c r="F55" s="226"/>
      <c r="G55" s="226"/>
      <c r="H55" s="226"/>
      <c r="I55" s="65"/>
      <c r="J55" s="226" t="s">
        <v>17</v>
      </c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  <c r="AC55" s="226"/>
      <c r="AD55" s="226"/>
      <c r="AE55" s="226"/>
      <c r="AF55" s="226"/>
      <c r="AG55" s="220">
        <f>'E-6-2022 - Infrastruktura...'!J28</f>
        <v>0</v>
      </c>
      <c r="AH55" s="221"/>
      <c r="AI55" s="221"/>
      <c r="AJ55" s="221"/>
      <c r="AK55" s="221"/>
      <c r="AL55" s="221"/>
      <c r="AM55" s="221"/>
      <c r="AN55" s="220">
        <f>SUM(AG55,AT55)</f>
        <v>0</v>
      </c>
      <c r="AO55" s="221"/>
      <c r="AP55" s="221"/>
      <c r="AQ55" s="66" t="s">
        <v>71</v>
      </c>
      <c r="AR55" s="63"/>
      <c r="AS55" s="67">
        <v>0</v>
      </c>
      <c r="AT55" s="68">
        <f>ROUND(SUM(AV55:AW55),2)</f>
        <v>0</v>
      </c>
      <c r="AU55" s="69">
        <f>'E-6-2022 - Infrastruktura...'!P73</f>
        <v>0</v>
      </c>
      <c r="AV55" s="68">
        <f>'E-6-2022 - Infrastruktura...'!J31</f>
        <v>0</v>
      </c>
      <c r="AW55" s="68">
        <f>'E-6-2022 - Infrastruktura...'!J32</f>
        <v>0</v>
      </c>
      <c r="AX55" s="68">
        <f>'E-6-2022 - Infrastruktura...'!J33</f>
        <v>0</v>
      </c>
      <c r="AY55" s="68">
        <f>'E-6-2022 - Infrastruktura...'!J34</f>
        <v>0</v>
      </c>
      <c r="AZ55" s="68">
        <f>'E-6-2022 - Infrastruktura...'!F31</f>
        <v>0</v>
      </c>
      <c r="BA55" s="68">
        <f>'E-6-2022 - Infrastruktura...'!F32</f>
        <v>0</v>
      </c>
      <c r="BB55" s="68">
        <f>'E-6-2022 - Infrastruktura...'!F33</f>
        <v>0</v>
      </c>
      <c r="BC55" s="68">
        <f>'E-6-2022 - Infrastruktura...'!F34</f>
        <v>0</v>
      </c>
      <c r="BD55" s="70">
        <f>'E-6-2022 - Infrastruktura...'!F35</f>
        <v>0</v>
      </c>
      <c r="BT55" s="71" t="s">
        <v>72</v>
      </c>
      <c r="BU55" s="71" t="s">
        <v>73</v>
      </c>
      <c r="BV55" s="71" t="s">
        <v>68</v>
      </c>
      <c r="BW55" s="71" t="s">
        <v>5</v>
      </c>
      <c r="BX55" s="71" t="s">
        <v>69</v>
      </c>
      <c r="CL55" s="71" t="s">
        <v>19</v>
      </c>
    </row>
    <row r="56" spans="1:90" s="1" customFormat="1" ht="30" customHeight="1">
      <c r="B56" s="26"/>
      <c r="AR56" s="26"/>
    </row>
    <row r="57" spans="1:90" s="1" customFormat="1" ht="6.95" customHeight="1"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26"/>
    </row>
  </sheetData>
  <sheetProtection algorithmName="SHA-512" hashValue="0wfPl5hOU0c+5YCAvzPrsXPdYKHjeq27+XRW/VqoCPoIp+67DqJchaCnmQTpA4HzNBFkh8jVMlq3ZOtXZGImFw==" saltValue="C2WZbvbT+7cjeIG8FVVcgA==" spinCount="100000" sheet="1" objects="1" scenarios="1"/>
  <protectedRanges>
    <protectedRange sqref="E14 AN8 AN13 AN14" name="Oblast1"/>
  </protectedRanges>
  <mergeCells count="42">
    <mergeCell ref="D55:H55"/>
    <mergeCell ref="J55:AF55"/>
    <mergeCell ref="AG54:AM54"/>
    <mergeCell ref="AN54:AP54"/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AK31:AO31"/>
    <mergeCell ref="L31:P31"/>
    <mergeCell ref="W32:AE32"/>
    <mergeCell ref="AK32:AO32"/>
    <mergeCell ref="L32:P32"/>
    <mergeCell ref="AN55:AP55"/>
    <mergeCell ref="AG55:AM55"/>
    <mergeCell ref="L33:P33"/>
    <mergeCell ref="X35:AB35"/>
    <mergeCell ref="AK35:AO35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E-6-2022 - Infrastruktura...'!C2" display="/" xr:uid="{00000000-0004-0000-0000-000000000000}"/>
  </hyperlinks>
  <pageMargins left="0.39374999999999999" right="0.39374999999999999" top="0.39374999999999999" bottom="0.39374999999999999" header="0" footer="0"/>
  <pageSetup paperSize="9" scale="9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6"/>
  <sheetViews>
    <sheetView showGridLines="0" workbookViewId="0">
      <selection activeCell="AE74" sqref="AE7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30" customWidth="1"/>
    <col min="12" max="12" width="9.33203125" hidden="1" customWidth="1"/>
    <col min="13" max="13" width="10.83203125" hidden="1" customWidth="1"/>
    <col min="14" max="14" width="9.33203125" hidden="1" customWidth="1"/>
    <col min="15" max="19" width="14.1640625" hidden="1" customWidth="1"/>
    <col min="20" max="20" width="11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1" t="s">
        <v>5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  <c r="AT3" s="11" t="s">
        <v>74</v>
      </c>
    </row>
    <row r="4" spans="2:46" ht="24.95" customHeight="1">
      <c r="B4" s="14"/>
      <c r="D4" s="15" t="s">
        <v>75</v>
      </c>
      <c r="L4" s="14"/>
      <c r="M4" s="72" t="s">
        <v>10</v>
      </c>
      <c r="AT4" s="11" t="s">
        <v>4</v>
      </c>
    </row>
    <row r="5" spans="2:46" ht="6.95" customHeight="1">
      <c r="B5" s="14"/>
      <c r="L5" s="14"/>
    </row>
    <row r="6" spans="2:46" s="1" customFormat="1" ht="12" customHeight="1">
      <c r="B6" s="26"/>
      <c r="D6" s="21" t="s">
        <v>16</v>
      </c>
      <c r="L6" s="26"/>
    </row>
    <row r="7" spans="2:46" s="1" customFormat="1" ht="16.5" customHeight="1">
      <c r="B7" s="26"/>
      <c r="E7" s="233" t="s">
        <v>17</v>
      </c>
      <c r="F7" s="242"/>
      <c r="G7" s="242"/>
      <c r="H7" s="242"/>
      <c r="L7" s="26"/>
    </row>
    <row r="8" spans="2:46" s="1" customFormat="1">
      <c r="B8" s="26"/>
      <c r="L8" s="26"/>
    </row>
    <row r="9" spans="2:46" s="1" customFormat="1" ht="12" customHeight="1">
      <c r="B9" s="26"/>
      <c r="D9" s="21" t="s">
        <v>18</v>
      </c>
      <c r="F9" s="19" t="s">
        <v>19</v>
      </c>
      <c r="I9" s="21" t="s">
        <v>20</v>
      </c>
      <c r="J9" s="19" t="s">
        <v>19</v>
      </c>
      <c r="L9" s="26"/>
    </row>
    <row r="10" spans="2:46" s="1" customFormat="1" ht="12" customHeight="1">
      <c r="B10" s="26"/>
      <c r="D10" s="21" t="s">
        <v>21</v>
      </c>
      <c r="F10" s="19" t="s">
        <v>22</v>
      </c>
      <c r="I10" s="21" t="s">
        <v>23</v>
      </c>
      <c r="J10" s="204" t="str">
        <f>'Rekapitulace stavby'!AN8</f>
        <v>Vyplň údaj</v>
      </c>
      <c r="L10" s="26"/>
    </row>
    <row r="11" spans="2:46" s="1" customFormat="1" ht="10.9" customHeight="1">
      <c r="B11" s="26"/>
      <c r="L11" s="26"/>
    </row>
    <row r="12" spans="2:46" s="1" customFormat="1" ht="12" customHeight="1">
      <c r="B12" s="26"/>
      <c r="D12" s="21" t="s">
        <v>24</v>
      </c>
      <c r="I12" s="21" t="s">
        <v>25</v>
      </c>
      <c r="J12" s="19" t="str">
        <f>IF('Rekapitulace stavby'!AN10="","",'Rekapitulace stavby'!AN10)</f>
        <v/>
      </c>
      <c r="L12" s="26"/>
    </row>
    <row r="13" spans="2:46" s="1" customFormat="1" ht="18" customHeight="1">
      <c r="B13" s="26"/>
      <c r="E13" s="19" t="str">
        <f>IF('Rekapitulace stavby'!E11="","",'Rekapitulace stavby'!E11)</f>
        <v xml:space="preserve"> </v>
      </c>
      <c r="I13" s="21" t="s">
        <v>26</v>
      </c>
      <c r="J13" s="19" t="str">
        <f>IF('Rekapitulace stavby'!AN11="","",'Rekapitulace stavby'!AN11)</f>
        <v/>
      </c>
      <c r="L13" s="26"/>
    </row>
    <row r="14" spans="2:46" s="1" customFormat="1" ht="6.95" customHeight="1">
      <c r="B14" s="26"/>
      <c r="L14" s="26"/>
    </row>
    <row r="15" spans="2:46" s="1" customFormat="1" ht="12" customHeight="1">
      <c r="B15" s="26"/>
      <c r="D15" s="21" t="s">
        <v>27</v>
      </c>
      <c r="I15" s="21" t="s">
        <v>25</v>
      </c>
      <c r="J15" s="22" t="str">
        <f>'Rekapitulace stavby'!AN13</f>
        <v>Vyplň údaj</v>
      </c>
      <c r="L15" s="26"/>
    </row>
    <row r="16" spans="2:46" s="1" customFormat="1" ht="18" customHeight="1">
      <c r="B16" s="26"/>
      <c r="E16" s="243" t="str">
        <f>'Rekapitulace stavby'!E14</f>
        <v>Vyplň údaj</v>
      </c>
      <c r="F16" s="208"/>
      <c r="G16" s="208"/>
      <c r="H16" s="208"/>
      <c r="I16" s="21" t="s">
        <v>26</v>
      </c>
      <c r="J16" s="22" t="str">
        <f>'Rekapitulace stavby'!AN14</f>
        <v>Vyplň údaj</v>
      </c>
      <c r="L16" s="26"/>
    </row>
    <row r="17" spans="2:12" s="1" customFormat="1" ht="6.95" customHeight="1">
      <c r="B17" s="26"/>
      <c r="L17" s="26"/>
    </row>
    <row r="18" spans="2:12" s="1" customFormat="1" ht="12" customHeight="1">
      <c r="B18" s="26"/>
      <c r="D18" s="21" t="s">
        <v>29</v>
      </c>
      <c r="I18" s="21" t="s">
        <v>25</v>
      </c>
      <c r="J18" s="19" t="str">
        <f>IF('Rekapitulace stavby'!AN16="","",'Rekapitulace stavby'!AN16)</f>
        <v/>
      </c>
      <c r="L18" s="26"/>
    </row>
    <row r="19" spans="2:12" s="1" customFormat="1" ht="18" customHeight="1">
      <c r="B19" s="26"/>
      <c r="E19" s="19" t="str">
        <f>IF('Rekapitulace stavby'!E17="","",'Rekapitulace stavby'!E17)</f>
        <v xml:space="preserve"> </v>
      </c>
      <c r="I19" s="21" t="s">
        <v>26</v>
      </c>
      <c r="J19" s="19" t="str">
        <f>IF('Rekapitulace stavby'!AN17="","",'Rekapitulace stavby'!AN17)</f>
        <v/>
      </c>
      <c r="L19" s="26"/>
    </row>
    <row r="20" spans="2:12" s="1" customFormat="1" ht="6.95" customHeight="1">
      <c r="B20" s="26"/>
      <c r="L20" s="26"/>
    </row>
    <row r="21" spans="2:12" s="1" customFormat="1" ht="12" customHeight="1">
      <c r="B21" s="26"/>
      <c r="D21" s="21" t="s">
        <v>30</v>
      </c>
      <c r="I21" s="21" t="s">
        <v>25</v>
      </c>
      <c r="J21" s="19" t="str">
        <f>IF('Rekapitulace stavby'!AN19="","",'Rekapitulace stavby'!AN19)</f>
        <v/>
      </c>
      <c r="L21" s="26"/>
    </row>
    <row r="22" spans="2:12" s="1" customFormat="1" ht="18" customHeight="1">
      <c r="B22" s="26"/>
      <c r="E22" s="19" t="str">
        <f>IF('Rekapitulace stavby'!E20="","",'Rekapitulace stavby'!E20)</f>
        <v xml:space="preserve"> </v>
      </c>
      <c r="I22" s="21" t="s">
        <v>26</v>
      </c>
      <c r="J22" s="19" t="str">
        <f>IF('Rekapitulace stavby'!AN20="","",'Rekapitulace stavby'!AN20)</f>
        <v/>
      </c>
      <c r="L22" s="26"/>
    </row>
    <row r="23" spans="2:12" s="1" customFormat="1" ht="6.95" customHeight="1">
      <c r="B23" s="26"/>
      <c r="L23" s="26"/>
    </row>
    <row r="24" spans="2:12" s="1" customFormat="1" ht="12" customHeight="1">
      <c r="B24" s="26"/>
      <c r="D24" s="21" t="s">
        <v>31</v>
      </c>
      <c r="L24" s="26"/>
    </row>
    <row r="25" spans="2:12" s="7" customFormat="1" ht="47.25" customHeight="1">
      <c r="B25" s="73"/>
      <c r="E25" s="213" t="s">
        <v>32</v>
      </c>
      <c r="F25" s="213"/>
      <c r="G25" s="213"/>
      <c r="H25" s="213"/>
      <c r="L25" s="73"/>
    </row>
    <row r="26" spans="2:12" s="1" customFormat="1" ht="6.95" customHeight="1">
      <c r="B26" s="26"/>
      <c r="L26" s="26"/>
    </row>
    <row r="27" spans="2:12" s="1" customFormat="1" ht="6.95" customHeight="1">
      <c r="B27" s="26"/>
      <c r="D27" s="43"/>
      <c r="E27" s="43"/>
      <c r="F27" s="43"/>
      <c r="G27" s="43"/>
      <c r="H27" s="43"/>
      <c r="I27" s="43"/>
      <c r="J27" s="43"/>
      <c r="K27" s="43"/>
      <c r="L27" s="26"/>
    </row>
    <row r="28" spans="2:12" s="1" customFormat="1" ht="25.35" customHeight="1">
      <c r="B28" s="26"/>
      <c r="D28" s="74" t="s">
        <v>33</v>
      </c>
      <c r="J28" s="55">
        <f>ROUND(J73, 2)</f>
        <v>0</v>
      </c>
      <c r="L28" s="26"/>
    </row>
    <row r="29" spans="2:12" s="1" customFormat="1" ht="6.95" customHeight="1">
      <c r="B29" s="26"/>
      <c r="D29" s="43"/>
      <c r="E29" s="43"/>
      <c r="F29" s="43"/>
      <c r="G29" s="43"/>
      <c r="H29" s="43"/>
      <c r="I29" s="43"/>
      <c r="J29" s="43"/>
      <c r="K29" s="43"/>
      <c r="L29" s="26"/>
    </row>
    <row r="30" spans="2:12" s="1" customFormat="1" ht="14.45" customHeight="1">
      <c r="B30" s="26"/>
      <c r="F30" s="75" t="s">
        <v>35</v>
      </c>
      <c r="I30" s="75" t="s">
        <v>34</v>
      </c>
      <c r="J30" s="75" t="s">
        <v>36</v>
      </c>
      <c r="L30" s="26"/>
    </row>
    <row r="31" spans="2:12" s="1" customFormat="1" ht="14.45" customHeight="1">
      <c r="B31" s="26"/>
      <c r="D31" s="76" t="s">
        <v>37</v>
      </c>
      <c r="E31" s="21" t="s">
        <v>38</v>
      </c>
      <c r="F31" s="77">
        <f>ROUND((SUM(BE73:BE145)),  2)</f>
        <v>0</v>
      </c>
      <c r="I31" s="78">
        <v>0.21</v>
      </c>
      <c r="J31" s="77">
        <f>ROUND(((SUM(BE73:BE145))*I31),  2)</f>
        <v>0</v>
      </c>
      <c r="L31" s="26"/>
    </row>
    <row r="32" spans="2:12" s="1" customFormat="1" ht="14.45" customHeight="1">
      <c r="B32" s="26"/>
      <c r="E32" s="21" t="s">
        <v>39</v>
      </c>
      <c r="F32" s="77">
        <f>ROUND((SUM(BF73:BF145)),  2)</f>
        <v>0</v>
      </c>
      <c r="I32" s="78">
        <v>0.15</v>
      </c>
      <c r="J32" s="77">
        <f>ROUND(((SUM(BF73:BF145))*I32),  2)</f>
        <v>0</v>
      </c>
      <c r="L32" s="26"/>
    </row>
    <row r="33" spans="2:12" s="1" customFormat="1" ht="14.45" hidden="1" customHeight="1">
      <c r="B33" s="26"/>
      <c r="E33" s="21" t="s">
        <v>40</v>
      </c>
      <c r="F33" s="77">
        <f>ROUND((SUM(BG73:BG145)),  2)</f>
        <v>0</v>
      </c>
      <c r="I33" s="78">
        <v>0.21</v>
      </c>
      <c r="J33" s="77">
        <f>0</f>
        <v>0</v>
      </c>
      <c r="L33" s="26"/>
    </row>
    <row r="34" spans="2:12" s="1" customFormat="1" ht="14.45" hidden="1" customHeight="1">
      <c r="B34" s="26"/>
      <c r="E34" s="21" t="s">
        <v>41</v>
      </c>
      <c r="F34" s="77">
        <f>ROUND((SUM(BH73:BH145)),  2)</f>
        <v>0</v>
      </c>
      <c r="I34" s="78">
        <v>0.15</v>
      </c>
      <c r="J34" s="77">
        <f>0</f>
        <v>0</v>
      </c>
      <c r="L34" s="26"/>
    </row>
    <row r="35" spans="2:12" s="1" customFormat="1" ht="14.45" hidden="1" customHeight="1">
      <c r="B35" s="26"/>
      <c r="E35" s="21" t="s">
        <v>42</v>
      </c>
      <c r="F35" s="77">
        <f>ROUND((SUM(BI73:BI145)),  2)</f>
        <v>0</v>
      </c>
      <c r="I35" s="78">
        <v>0</v>
      </c>
      <c r="J35" s="77">
        <f>0</f>
        <v>0</v>
      </c>
      <c r="L35" s="26"/>
    </row>
    <row r="36" spans="2:12" s="1" customFormat="1" ht="6.95" customHeight="1">
      <c r="B36" s="26"/>
      <c r="L36" s="26"/>
    </row>
    <row r="37" spans="2:12" s="1" customFormat="1" ht="25.35" customHeight="1">
      <c r="B37" s="26"/>
      <c r="C37" s="79"/>
      <c r="D37" s="80" t="s">
        <v>43</v>
      </c>
      <c r="E37" s="46"/>
      <c r="F37" s="46"/>
      <c r="G37" s="81" t="s">
        <v>44</v>
      </c>
      <c r="H37" s="82" t="s">
        <v>45</v>
      </c>
      <c r="I37" s="46"/>
      <c r="J37" s="83">
        <f>SUM(J28:J35)</f>
        <v>0</v>
      </c>
      <c r="K37" s="84"/>
      <c r="L37" s="26"/>
    </row>
    <row r="38" spans="2:12" s="1" customFormat="1" ht="14.45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26"/>
    </row>
    <row r="42" spans="2:12" s="1" customFormat="1" ht="6.95" customHeight="1"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26"/>
    </row>
    <row r="43" spans="2:12" s="1" customFormat="1" ht="24.95" customHeight="1">
      <c r="B43" s="26"/>
      <c r="C43" s="15" t="s">
        <v>76</v>
      </c>
      <c r="L43" s="26"/>
    </row>
    <row r="44" spans="2:12" s="1" customFormat="1" ht="6.95" customHeight="1">
      <c r="B44" s="26"/>
      <c r="L44" s="26"/>
    </row>
    <row r="45" spans="2:12" s="1" customFormat="1" ht="12" customHeight="1">
      <c r="B45" s="26"/>
      <c r="C45" s="21" t="s">
        <v>16</v>
      </c>
      <c r="L45" s="26"/>
    </row>
    <row r="46" spans="2:12" s="1" customFormat="1" ht="16.5" customHeight="1">
      <c r="B46" s="26"/>
      <c r="E46" s="233" t="str">
        <f>E7</f>
        <v>Infrastruktura - vybavení IT a výukových pomůcek - část E</v>
      </c>
      <c r="F46" s="242"/>
      <c r="G46" s="242"/>
      <c r="H46" s="242"/>
      <c r="L46" s="26"/>
    </row>
    <row r="47" spans="2:12" s="1" customFormat="1" ht="6.95" customHeight="1">
      <c r="B47" s="26"/>
      <c r="L47" s="26"/>
    </row>
    <row r="48" spans="2:12" s="1" customFormat="1" ht="12" customHeight="1">
      <c r="B48" s="26"/>
      <c r="C48" s="21" t="s">
        <v>21</v>
      </c>
      <c r="F48" s="19" t="str">
        <f>F10</f>
        <v xml:space="preserve"> </v>
      </c>
      <c r="I48" s="21" t="s">
        <v>23</v>
      </c>
      <c r="J48" s="42" t="str">
        <f>IF(J10="","",J10)</f>
        <v>Vyplň údaj</v>
      </c>
      <c r="L48" s="26"/>
    </row>
    <row r="49" spans="2:47" s="1" customFormat="1" ht="6.95" customHeight="1">
      <c r="B49" s="26"/>
      <c r="L49" s="26"/>
    </row>
    <row r="50" spans="2:47" s="1" customFormat="1" ht="15.2" customHeight="1">
      <c r="B50" s="26"/>
      <c r="C50" s="21" t="s">
        <v>24</v>
      </c>
      <c r="F50" s="19" t="str">
        <f>E13</f>
        <v xml:space="preserve"> </v>
      </c>
      <c r="I50" s="21" t="s">
        <v>29</v>
      </c>
      <c r="J50" s="24" t="str">
        <f>E19</f>
        <v xml:space="preserve"> </v>
      </c>
      <c r="L50" s="26"/>
    </row>
    <row r="51" spans="2:47" s="1" customFormat="1" ht="15.2" customHeight="1">
      <c r="B51" s="26"/>
      <c r="C51" s="21" t="s">
        <v>27</v>
      </c>
      <c r="F51" s="19" t="str">
        <f>IF(E16="","",E16)</f>
        <v>Vyplň údaj</v>
      </c>
      <c r="I51" s="21" t="s">
        <v>30</v>
      </c>
      <c r="J51" s="24" t="str">
        <f>E22</f>
        <v xml:space="preserve"> </v>
      </c>
      <c r="L51" s="26"/>
    </row>
    <row r="52" spans="2:47" s="1" customFormat="1" ht="10.35" customHeight="1">
      <c r="B52" s="26"/>
      <c r="L52" s="26"/>
    </row>
    <row r="53" spans="2:47" s="1" customFormat="1" ht="29.25" customHeight="1">
      <c r="B53" s="26"/>
      <c r="C53" s="85" t="s">
        <v>77</v>
      </c>
      <c r="D53" s="79"/>
      <c r="E53" s="79"/>
      <c r="F53" s="79"/>
      <c r="G53" s="79"/>
      <c r="H53" s="79"/>
      <c r="I53" s="79"/>
      <c r="J53" s="86" t="s">
        <v>78</v>
      </c>
      <c r="K53" s="79"/>
      <c r="L53" s="26"/>
    </row>
    <row r="54" spans="2:47" s="1" customFormat="1" ht="10.35" customHeight="1">
      <c r="B54" s="26"/>
      <c r="L54" s="26"/>
    </row>
    <row r="55" spans="2:47" s="1" customFormat="1" ht="22.9" customHeight="1">
      <c r="B55" s="26"/>
      <c r="C55" s="87" t="s">
        <v>65</v>
      </c>
      <c r="J55" s="55">
        <f>J73</f>
        <v>0</v>
      </c>
      <c r="L55" s="26"/>
      <c r="AU55" s="11" t="s">
        <v>79</v>
      </c>
    </row>
    <row r="56" spans="2:47" s="1" customFormat="1" ht="21.75" customHeight="1">
      <c r="B56" s="26"/>
      <c r="L56" s="26"/>
    </row>
    <row r="57" spans="2:47" s="1" customFormat="1" ht="6.95" customHeight="1"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26"/>
    </row>
    <row r="61" spans="2:47" s="1" customFormat="1" ht="6.95" customHeight="1"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26"/>
    </row>
    <row r="62" spans="2:47" s="1" customFormat="1" ht="24.95" customHeight="1">
      <c r="B62" s="26"/>
      <c r="C62" s="15" t="s">
        <v>80</v>
      </c>
      <c r="L62" s="26"/>
    </row>
    <row r="63" spans="2:47" s="1" customFormat="1" ht="6.95" customHeight="1">
      <c r="B63" s="26"/>
      <c r="L63" s="26"/>
    </row>
    <row r="64" spans="2:47" s="1" customFormat="1" ht="12" customHeight="1">
      <c r="B64" s="26"/>
      <c r="C64" s="21" t="s">
        <v>16</v>
      </c>
      <c r="L64" s="26"/>
    </row>
    <row r="65" spans="2:65" s="1" customFormat="1" ht="16.5" customHeight="1">
      <c r="B65" s="26"/>
      <c r="E65" s="233" t="str">
        <f>E7</f>
        <v>Infrastruktura - vybavení IT a výukových pomůcek - část E</v>
      </c>
      <c r="F65" s="242"/>
      <c r="G65" s="242"/>
      <c r="H65" s="242"/>
      <c r="L65" s="26"/>
    </row>
    <row r="66" spans="2:65" s="1" customFormat="1" ht="6.95" customHeight="1">
      <c r="B66" s="26"/>
      <c r="L66" s="26"/>
    </row>
    <row r="67" spans="2:65" s="1" customFormat="1" ht="12" customHeight="1">
      <c r="B67" s="26"/>
      <c r="C67" s="21" t="s">
        <v>21</v>
      </c>
      <c r="F67" s="19" t="str">
        <f>F10</f>
        <v xml:space="preserve"> </v>
      </c>
      <c r="I67" s="21" t="s">
        <v>23</v>
      </c>
      <c r="J67" s="42" t="str">
        <f>IF(J10="","",J10)</f>
        <v>Vyplň údaj</v>
      </c>
      <c r="L67" s="26"/>
    </row>
    <row r="68" spans="2:65" s="1" customFormat="1" ht="6.95" customHeight="1">
      <c r="B68" s="26"/>
      <c r="L68" s="26"/>
    </row>
    <row r="69" spans="2:65" s="1" customFormat="1" ht="15.2" customHeight="1">
      <c r="B69" s="26"/>
      <c r="C69" s="21" t="s">
        <v>24</v>
      </c>
      <c r="F69" s="19" t="str">
        <f>E13</f>
        <v xml:space="preserve"> </v>
      </c>
      <c r="I69" s="21" t="s">
        <v>29</v>
      </c>
      <c r="J69" s="24" t="str">
        <f>E19</f>
        <v xml:space="preserve"> </v>
      </c>
      <c r="L69" s="26"/>
    </row>
    <row r="70" spans="2:65" s="1" customFormat="1" ht="15.2" customHeight="1">
      <c r="B70" s="26"/>
      <c r="C70" s="21" t="s">
        <v>27</v>
      </c>
      <c r="F70" s="19" t="str">
        <f>IF(E16="","",E16)</f>
        <v>Vyplň údaj</v>
      </c>
      <c r="I70" s="21" t="s">
        <v>30</v>
      </c>
      <c r="J70" s="24" t="str">
        <f>E22</f>
        <v xml:space="preserve"> </v>
      </c>
      <c r="L70" s="26"/>
    </row>
    <row r="71" spans="2:65" s="1" customFormat="1" ht="10.35" customHeight="1">
      <c r="B71" s="26"/>
      <c r="L71" s="26"/>
    </row>
    <row r="72" spans="2:65" s="8" customFormat="1" ht="36.75" customHeight="1">
      <c r="B72" s="88"/>
      <c r="C72" s="89" t="s">
        <v>81</v>
      </c>
      <c r="D72" s="90" t="s">
        <v>52</v>
      </c>
      <c r="E72" s="90" t="s">
        <v>48</v>
      </c>
      <c r="F72" s="90" t="s">
        <v>49</v>
      </c>
      <c r="G72" s="90" t="s">
        <v>82</v>
      </c>
      <c r="H72" s="90" t="s">
        <v>83</v>
      </c>
      <c r="I72" s="90" t="s">
        <v>84</v>
      </c>
      <c r="J72" s="90" t="s">
        <v>78</v>
      </c>
      <c r="K72" s="201" t="s">
        <v>428</v>
      </c>
      <c r="L72" s="88"/>
      <c r="M72" s="48" t="s">
        <v>19</v>
      </c>
      <c r="N72" s="49" t="s">
        <v>37</v>
      </c>
      <c r="O72" s="49" t="s">
        <v>85</v>
      </c>
      <c r="P72" s="49" t="s">
        <v>86</v>
      </c>
      <c r="Q72" s="49" t="s">
        <v>87</v>
      </c>
      <c r="R72" s="49" t="s">
        <v>88</v>
      </c>
      <c r="S72" s="49" t="s">
        <v>89</v>
      </c>
      <c r="T72" s="50" t="s">
        <v>90</v>
      </c>
    </row>
    <row r="73" spans="2:65" s="1" customFormat="1" ht="22.9" customHeight="1">
      <c r="B73" s="26"/>
      <c r="C73" s="53" t="s">
        <v>91</v>
      </c>
      <c r="J73" s="91">
        <f>BK73</f>
        <v>0</v>
      </c>
      <c r="L73" s="26"/>
      <c r="M73" s="51"/>
      <c r="N73" s="43"/>
      <c r="O73" s="43"/>
      <c r="P73" s="92">
        <f>SUM(P74:P145)</f>
        <v>0</v>
      </c>
      <c r="Q73" s="43"/>
      <c r="R73" s="92">
        <f>SUM(R74:R145)</f>
        <v>0</v>
      </c>
      <c r="S73" s="43"/>
      <c r="T73" s="93">
        <f>SUM(T74:T145)</f>
        <v>0</v>
      </c>
      <c r="AT73" s="11" t="s">
        <v>66</v>
      </c>
      <c r="AU73" s="11" t="s">
        <v>79</v>
      </c>
      <c r="BK73" s="94">
        <f>SUM(BK74:BK145)</f>
        <v>0</v>
      </c>
    </row>
    <row r="74" spans="2:65" s="1" customFormat="1" ht="19.5" customHeight="1">
      <c r="B74" s="26"/>
      <c r="C74" s="95">
        <v>1</v>
      </c>
      <c r="D74" s="95" t="s">
        <v>92</v>
      </c>
      <c r="E74" s="96" t="s">
        <v>72</v>
      </c>
      <c r="F74" s="97" t="s">
        <v>93</v>
      </c>
      <c r="G74" s="98" t="s">
        <v>94</v>
      </c>
      <c r="H74" s="99">
        <v>1</v>
      </c>
      <c r="I74" s="100"/>
      <c r="J74" s="101">
        <f t="shared" ref="J74:J138" si="0">ROUND(I74*H74,2)</f>
        <v>0</v>
      </c>
      <c r="K74" s="202"/>
      <c r="L74" s="102"/>
      <c r="M74" s="103" t="s">
        <v>19</v>
      </c>
      <c r="N74" s="104" t="s">
        <v>38</v>
      </c>
      <c r="P74" s="105">
        <f t="shared" ref="P74:P138" si="1">O74*H74</f>
        <v>0</v>
      </c>
      <c r="Q74" s="105">
        <v>0</v>
      </c>
      <c r="R74" s="105">
        <f t="shared" ref="R74:R138" si="2">Q74*H74</f>
        <v>0</v>
      </c>
      <c r="S74" s="105">
        <v>0</v>
      </c>
      <c r="T74" s="106">
        <f t="shared" ref="T74:T138" si="3">S74*H74</f>
        <v>0</v>
      </c>
      <c r="AR74" s="107" t="s">
        <v>95</v>
      </c>
      <c r="AT74" s="107" t="s">
        <v>92</v>
      </c>
      <c r="AU74" s="107" t="s">
        <v>67</v>
      </c>
      <c r="AY74" s="11" t="s">
        <v>96</v>
      </c>
      <c r="BE74" s="108">
        <f t="shared" ref="BE74:BE138" si="4">IF(N74="základní",J74,0)</f>
        <v>0</v>
      </c>
      <c r="BF74" s="108">
        <f t="shared" ref="BF74:BF138" si="5">IF(N74="snížená",J74,0)</f>
        <v>0</v>
      </c>
      <c r="BG74" s="108">
        <f t="shared" ref="BG74:BG138" si="6">IF(N74="zákl. přenesená",J74,0)</f>
        <v>0</v>
      </c>
      <c r="BH74" s="108">
        <f t="shared" ref="BH74:BH138" si="7">IF(N74="sníž. přenesená",J74,0)</f>
        <v>0</v>
      </c>
      <c r="BI74" s="108">
        <f t="shared" ref="BI74:BI138" si="8">IF(N74="nulová",J74,0)</f>
        <v>0</v>
      </c>
      <c r="BJ74" s="11" t="s">
        <v>72</v>
      </c>
      <c r="BK74" s="108">
        <f t="shared" ref="BK74:BK138" si="9">ROUND(I74*H74,2)</f>
        <v>0</v>
      </c>
      <c r="BL74" s="11" t="s">
        <v>97</v>
      </c>
      <c r="BM74" s="107" t="s">
        <v>98</v>
      </c>
    </row>
    <row r="75" spans="2:65" s="1" customFormat="1" ht="19.5" customHeight="1">
      <c r="B75" s="26"/>
      <c r="C75" s="95" t="s">
        <v>74</v>
      </c>
      <c r="D75" s="95" t="s">
        <v>92</v>
      </c>
      <c r="E75" s="96" t="s">
        <v>74</v>
      </c>
      <c r="F75" s="97" t="s">
        <v>209</v>
      </c>
      <c r="G75" s="98" t="s">
        <v>94</v>
      </c>
      <c r="H75" s="99">
        <v>1</v>
      </c>
      <c r="I75" s="100"/>
      <c r="J75" s="101">
        <f t="shared" si="0"/>
        <v>0</v>
      </c>
      <c r="K75" s="202" t="s">
        <v>19</v>
      </c>
      <c r="L75" s="102"/>
      <c r="M75" s="103" t="s">
        <v>19</v>
      </c>
      <c r="N75" s="104" t="s">
        <v>38</v>
      </c>
      <c r="P75" s="105">
        <f t="shared" si="1"/>
        <v>0</v>
      </c>
      <c r="Q75" s="105">
        <v>0</v>
      </c>
      <c r="R75" s="105">
        <f t="shared" si="2"/>
        <v>0</v>
      </c>
      <c r="S75" s="105">
        <v>0</v>
      </c>
      <c r="T75" s="106">
        <f t="shared" si="3"/>
        <v>0</v>
      </c>
      <c r="AR75" s="107" t="s">
        <v>95</v>
      </c>
      <c r="AT75" s="107" t="s">
        <v>92</v>
      </c>
      <c r="AU75" s="107" t="s">
        <v>67</v>
      </c>
      <c r="AY75" s="11" t="s">
        <v>96</v>
      </c>
      <c r="BE75" s="108">
        <f t="shared" si="4"/>
        <v>0</v>
      </c>
      <c r="BF75" s="108">
        <f t="shared" si="5"/>
        <v>0</v>
      </c>
      <c r="BG75" s="108">
        <f t="shared" si="6"/>
        <v>0</v>
      </c>
      <c r="BH75" s="108">
        <f t="shared" si="7"/>
        <v>0</v>
      </c>
      <c r="BI75" s="108">
        <f t="shared" si="8"/>
        <v>0</v>
      </c>
      <c r="BJ75" s="11" t="s">
        <v>72</v>
      </c>
      <c r="BK75" s="108">
        <f t="shared" si="9"/>
        <v>0</v>
      </c>
      <c r="BL75" s="11" t="s">
        <v>97</v>
      </c>
      <c r="BM75" s="107" t="s">
        <v>210</v>
      </c>
    </row>
    <row r="76" spans="2:65" s="1" customFormat="1" ht="19.5" customHeight="1">
      <c r="B76" s="26"/>
      <c r="C76" s="95" t="s">
        <v>211</v>
      </c>
      <c r="D76" s="95" t="s">
        <v>92</v>
      </c>
      <c r="E76" s="96" t="s">
        <v>211</v>
      </c>
      <c r="F76" s="97" t="s">
        <v>408</v>
      </c>
      <c r="G76" s="98" t="s">
        <v>94</v>
      </c>
      <c r="H76" s="99">
        <v>1</v>
      </c>
      <c r="I76" s="100"/>
      <c r="J76" s="101">
        <f t="shared" si="0"/>
        <v>0</v>
      </c>
      <c r="K76" s="202" t="s">
        <v>19</v>
      </c>
      <c r="L76" s="102"/>
      <c r="M76" s="103" t="s">
        <v>19</v>
      </c>
      <c r="N76" s="104" t="s">
        <v>38</v>
      </c>
      <c r="P76" s="105">
        <f t="shared" si="1"/>
        <v>0</v>
      </c>
      <c r="Q76" s="105">
        <v>0</v>
      </c>
      <c r="R76" s="105">
        <f t="shared" si="2"/>
        <v>0</v>
      </c>
      <c r="S76" s="105">
        <v>0</v>
      </c>
      <c r="T76" s="106">
        <f t="shared" si="3"/>
        <v>0</v>
      </c>
      <c r="AR76" s="107" t="s">
        <v>95</v>
      </c>
      <c r="AT76" s="107" t="s">
        <v>92</v>
      </c>
      <c r="AU76" s="107" t="s">
        <v>67</v>
      </c>
      <c r="AY76" s="11" t="s">
        <v>96</v>
      </c>
      <c r="BE76" s="108">
        <f t="shared" si="4"/>
        <v>0</v>
      </c>
      <c r="BF76" s="108">
        <f t="shared" si="5"/>
        <v>0</v>
      </c>
      <c r="BG76" s="108">
        <f t="shared" si="6"/>
        <v>0</v>
      </c>
      <c r="BH76" s="108">
        <f t="shared" si="7"/>
        <v>0</v>
      </c>
      <c r="BI76" s="108">
        <f t="shared" si="8"/>
        <v>0</v>
      </c>
      <c r="BJ76" s="11" t="s">
        <v>72</v>
      </c>
      <c r="BK76" s="108">
        <f t="shared" si="9"/>
        <v>0</v>
      </c>
      <c r="BL76" s="11" t="s">
        <v>97</v>
      </c>
      <c r="BM76" s="107" t="s">
        <v>212</v>
      </c>
    </row>
    <row r="77" spans="2:65" s="1" customFormat="1" ht="19.5" customHeight="1">
      <c r="B77" s="26"/>
      <c r="C77" s="95" t="s">
        <v>97</v>
      </c>
      <c r="D77" s="95" t="s">
        <v>92</v>
      </c>
      <c r="E77" s="96" t="s">
        <v>97</v>
      </c>
      <c r="F77" s="97" t="s">
        <v>409</v>
      </c>
      <c r="G77" s="98" t="s">
        <v>94</v>
      </c>
      <c r="H77" s="99">
        <v>2</v>
      </c>
      <c r="I77" s="100"/>
      <c r="J77" s="101">
        <f t="shared" si="0"/>
        <v>0</v>
      </c>
      <c r="K77" s="202" t="s">
        <v>19</v>
      </c>
      <c r="L77" s="102"/>
      <c r="M77" s="103" t="s">
        <v>19</v>
      </c>
      <c r="N77" s="104" t="s">
        <v>38</v>
      </c>
      <c r="P77" s="105">
        <f t="shared" si="1"/>
        <v>0</v>
      </c>
      <c r="Q77" s="105">
        <v>0</v>
      </c>
      <c r="R77" s="105">
        <f t="shared" si="2"/>
        <v>0</v>
      </c>
      <c r="S77" s="105">
        <v>0</v>
      </c>
      <c r="T77" s="106">
        <f t="shared" si="3"/>
        <v>0</v>
      </c>
      <c r="AR77" s="107" t="s">
        <v>95</v>
      </c>
      <c r="AT77" s="107" t="s">
        <v>92</v>
      </c>
      <c r="AU77" s="107" t="s">
        <v>67</v>
      </c>
      <c r="AY77" s="11" t="s">
        <v>96</v>
      </c>
      <c r="BE77" s="108">
        <f t="shared" si="4"/>
        <v>0</v>
      </c>
      <c r="BF77" s="108">
        <f t="shared" si="5"/>
        <v>0</v>
      </c>
      <c r="BG77" s="108">
        <f t="shared" si="6"/>
        <v>0</v>
      </c>
      <c r="BH77" s="108">
        <f t="shared" si="7"/>
        <v>0</v>
      </c>
      <c r="BI77" s="108">
        <f t="shared" si="8"/>
        <v>0</v>
      </c>
      <c r="BJ77" s="11" t="s">
        <v>72</v>
      </c>
      <c r="BK77" s="108">
        <f t="shared" si="9"/>
        <v>0</v>
      </c>
      <c r="BL77" s="11" t="s">
        <v>97</v>
      </c>
      <c r="BM77" s="107" t="s">
        <v>213</v>
      </c>
    </row>
    <row r="78" spans="2:65" s="1" customFormat="1" ht="19.5" customHeight="1">
      <c r="B78" s="26"/>
      <c r="C78" s="95">
        <v>5</v>
      </c>
      <c r="D78" s="95" t="s">
        <v>92</v>
      </c>
      <c r="E78" s="96" t="s">
        <v>214</v>
      </c>
      <c r="F78" s="97" t="s">
        <v>218</v>
      </c>
      <c r="G78" s="98" t="s">
        <v>94</v>
      </c>
      <c r="H78" s="99">
        <v>1</v>
      </c>
      <c r="I78" s="100"/>
      <c r="J78" s="101">
        <f t="shared" si="0"/>
        <v>0</v>
      </c>
      <c r="K78" s="202" t="s">
        <v>19</v>
      </c>
      <c r="L78" s="102"/>
      <c r="M78" s="103" t="s">
        <v>19</v>
      </c>
      <c r="N78" s="104" t="s">
        <v>38</v>
      </c>
      <c r="P78" s="105">
        <f t="shared" si="1"/>
        <v>0</v>
      </c>
      <c r="Q78" s="105">
        <v>0</v>
      </c>
      <c r="R78" s="105">
        <f t="shared" si="2"/>
        <v>0</v>
      </c>
      <c r="S78" s="105">
        <v>0</v>
      </c>
      <c r="T78" s="106">
        <f t="shared" si="3"/>
        <v>0</v>
      </c>
      <c r="AR78" s="107" t="s">
        <v>95</v>
      </c>
      <c r="AT78" s="107" t="s">
        <v>92</v>
      </c>
      <c r="AU78" s="107" t="s">
        <v>67</v>
      </c>
      <c r="AY78" s="11" t="s">
        <v>96</v>
      </c>
      <c r="BE78" s="108">
        <f t="shared" si="4"/>
        <v>0</v>
      </c>
      <c r="BF78" s="108">
        <f t="shared" si="5"/>
        <v>0</v>
      </c>
      <c r="BG78" s="108">
        <f t="shared" si="6"/>
        <v>0</v>
      </c>
      <c r="BH78" s="108">
        <f t="shared" si="7"/>
        <v>0</v>
      </c>
      <c r="BI78" s="108">
        <f t="shared" si="8"/>
        <v>0</v>
      </c>
      <c r="BJ78" s="11" t="s">
        <v>72</v>
      </c>
      <c r="BK78" s="108">
        <f t="shared" si="9"/>
        <v>0</v>
      </c>
      <c r="BL78" s="11" t="s">
        <v>97</v>
      </c>
      <c r="BM78" s="107" t="s">
        <v>219</v>
      </c>
    </row>
    <row r="79" spans="2:65" s="1" customFormat="1" ht="19.5" customHeight="1">
      <c r="B79" s="26"/>
      <c r="C79" s="95">
        <v>6</v>
      </c>
      <c r="D79" s="95" t="s">
        <v>92</v>
      </c>
      <c r="E79" s="96" t="s">
        <v>215</v>
      </c>
      <c r="F79" s="97" t="s">
        <v>410</v>
      </c>
      <c r="G79" s="98" t="s">
        <v>94</v>
      </c>
      <c r="H79" s="99">
        <v>27</v>
      </c>
      <c r="I79" s="100"/>
      <c r="J79" s="101">
        <f t="shared" si="0"/>
        <v>0</v>
      </c>
      <c r="K79" s="202" t="s">
        <v>19</v>
      </c>
      <c r="L79" s="102"/>
      <c r="M79" s="103" t="s">
        <v>19</v>
      </c>
      <c r="N79" s="104" t="s">
        <v>38</v>
      </c>
      <c r="P79" s="105">
        <f t="shared" si="1"/>
        <v>0</v>
      </c>
      <c r="Q79" s="105">
        <v>0</v>
      </c>
      <c r="R79" s="105">
        <f t="shared" si="2"/>
        <v>0</v>
      </c>
      <c r="S79" s="105">
        <v>0</v>
      </c>
      <c r="T79" s="106">
        <f t="shared" si="3"/>
        <v>0</v>
      </c>
      <c r="AR79" s="107" t="s">
        <v>95</v>
      </c>
      <c r="AT79" s="107" t="s">
        <v>92</v>
      </c>
      <c r="AU79" s="107" t="s">
        <v>67</v>
      </c>
      <c r="AY79" s="11" t="s">
        <v>96</v>
      </c>
      <c r="BE79" s="108">
        <f t="shared" si="4"/>
        <v>0</v>
      </c>
      <c r="BF79" s="108">
        <f t="shared" si="5"/>
        <v>0</v>
      </c>
      <c r="BG79" s="108">
        <f t="shared" si="6"/>
        <v>0</v>
      </c>
      <c r="BH79" s="108">
        <f t="shared" si="7"/>
        <v>0</v>
      </c>
      <c r="BI79" s="108">
        <f t="shared" si="8"/>
        <v>0</v>
      </c>
      <c r="BJ79" s="11" t="s">
        <v>72</v>
      </c>
      <c r="BK79" s="108">
        <f t="shared" si="9"/>
        <v>0</v>
      </c>
      <c r="BL79" s="11" t="s">
        <v>97</v>
      </c>
      <c r="BM79" s="107" t="s">
        <v>222</v>
      </c>
    </row>
    <row r="80" spans="2:65" s="1" customFormat="1" ht="19.5" customHeight="1">
      <c r="B80" s="26"/>
      <c r="C80" s="95">
        <v>7</v>
      </c>
      <c r="D80" s="95" t="s">
        <v>92</v>
      </c>
      <c r="E80" s="96" t="s">
        <v>216</v>
      </c>
      <c r="F80" s="97" t="s">
        <v>102</v>
      </c>
      <c r="G80" s="98" t="s">
        <v>94</v>
      </c>
      <c r="H80" s="99">
        <v>27</v>
      </c>
      <c r="I80" s="100"/>
      <c r="J80" s="101">
        <f t="shared" si="0"/>
        <v>0</v>
      </c>
      <c r="K80" s="202" t="s">
        <v>19</v>
      </c>
      <c r="L80" s="102"/>
      <c r="M80" s="103" t="s">
        <v>19</v>
      </c>
      <c r="N80" s="104" t="s">
        <v>38</v>
      </c>
      <c r="P80" s="105">
        <f t="shared" si="1"/>
        <v>0</v>
      </c>
      <c r="Q80" s="105">
        <v>0</v>
      </c>
      <c r="R80" s="105">
        <f t="shared" si="2"/>
        <v>0</v>
      </c>
      <c r="S80" s="105">
        <v>0</v>
      </c>
      <c r="T80" s="106">
        <f t="shared" si="3"/>
        <v>0</v>
      </c>
      <c r="AR80" s="107" t="s">
        <v>95</v>
      </c>
      <c r="AT80" s="107" t="s">
        <v>92</v>
      </c>
      <c r="AU80" s="107" t="s">
        <v>67</v>
      </c>
      <c r="AY80" s="11" t="s">
        <v>96</v>
      </c>
      <c r="BE80" s="108">
        <f t="shared" si="4"/>
        <v>0</v>
      </c>
      <c r="BF80" s="108">
        <f t="shared" si="5"/>
        <v>0</v>
      </c>
      <c r="BG80" s="108">
        <f t="shared" si="6"/>
        <v>0</v>
      </c>
      <c r="BH80" s="108">
        <f t="shared" si="7"/>
        <v>0</v>
      </c>
      <c r="BI80" s="108">
        <f t="shared" si="8"/>
        <v>0</v>
      </c>
      <c r="BJ80" s="11" t="s">
        <v>72</v>
      </c>
      <c r="BK80" s="108">
        <f t="shared" si="9"/>
        <v>0</v>
      </c>
      <c r="BL80" s="11" t="s">
        <v>97</v>
      </c>
      <c r="BM80" s="107" t="s">
        <v>103</v>
      </c>
    </row>
    <row r="81" spans="2:65" s="1" customFormat="1" ht="19.5" customHeight="1">
      <c r="B81" s="26"/>
      <c r="C81" s="95">
        <v>8</v>
      </c>
      <c r="D81" s="95" t="s">
        <v>92</v>
      </c>
      <c r="E81" s="96" t="s">
        <v>95</v>
      </c>
      <c r="F81" s="97" t="s">
        <v>105</v>
      </c>
      <c r="G81" s="98" t="s">
        <v>94</v>
      </c>
      <c r="H81" s="99">
        <v>1</v>
      </c>
      <c r="I81" s="100"/>
      <c r="J81" s="101">
        <f t="shared" si="0"/>
        <v>0</v>
      </c>
      <c r="K81" s="202" t="s">
        <v>19</v>
      </c>
      <c r="L81" s="102"/>
      <c r="M81" s="103" t="s">
        <v>19</v>
      </c>
      <c r="N81" s="104" t="s">
        <v>38</v>
      </c>
      <c r="P81" s="105">
        <f t="shared" si="1"/>
        <v>0</v>
      </c>
      <c r="Q81" s="105">
        <v>0</v>
      </c>
      <c r="R81" s="105">
        <f t="shared" si="2"/>
        <v>0</v>
      </c>
      <c r="S81" s="105">
        <v>0</v>
      </c>
      <c r="T81" s="106">
        <f t="shared" si="3"/>
        <v>0</v>
      </c>
      <c r="AR81" s="107" t="s">
        <v>95</v>
      </c>
      <c r="AT81" s="107" t="s">
        <v>92</v>
      </c>
      <c r="AU81" s="107" t="s">
        <v>67</v>
      </c>
      <c r="AY81" s="11" t="s">
        <v>96</v>
      </c>
      <c r="BE81" s="108">
        <f t="shared" si="4"/>
        <v>0</v>
      </c>
      <c r="BF81" s="108">
        <f t="shared" si="5"/>
        <v>0</v>
      </c>
      <c r="BG81" s="108">
        <f t="shared" si="6"/>
        <v>0</v>
      </c>
      <c r="BH81" s="108">
        <f t="shared" si="7"/>
        <v>0</v>
      </c>
      <c r="BI81" s="108">
        <f t="shared" si="8"/>
        <v>0</v>
      </c>
      <c r="BJ81" s="11" t="s">
        <v>72</v>
      </c>
      <c r="BK81" s="108">
        <f t="shared" si="9"/>
        <v>0</v>
      </c>
      <c r="BL81" s="11" t="s">
        <v>97</v>
      </c>
      <c r="BM81" s="107" t="s">
        <v>106</v>
      </c>
    </row>
    <row r="82" spans="2:65" s="1" customFormat="1" ht="19.5" customHeight="1">
      <c r="B82" s="26"/>
      <c r="C82" s="95">
        <v>9</v>
      </c>
      <c r="D82" s="95" t="s">
        <v>92</v>
      </c>
      <c r="E82" s="96" t="s">
        <v>217</v>
      </c>
      <c r="F82" s="97" t="s">
        <v>108</v>
      </c>
      <c r="G82" s="98" t="s">
        <v>94</v>
      </c>
      <c r="H82" s="99">
        <v>1</v>
      </c>
      <c r="I82" s="100"/>
      <c r="J82" s="101">
        <f t="shared" si="0"/>
        <v>0</v>
      </c>
      <c r="K82" s="202" t="s">
        <v>19</v>
      </c>
      <c r="L82" s="102"/>
      <c r="M82" s="103" t="s">
        <v>19</v>
      </c>
      <c r="N82" s="104" t="s">
        <v>38</v>
      </c>
      <c r="P82" s="105">
        <f t="shared" si="1"/>
        <v>0</v>
      </c>
      <c r="Q82" s="105">
        <v>0</v>
      </c>
      <c r="R82" s="105">
        <f t="shared" si="2"/>
        <v>0</v>
      </c>
      <c r="S82" s="105">
        <v>0</v>
      </c>
      <c r="T82" s="106">
        <f t="shared" si="3"/>
        <v>0</v>
      </c>
      <c r="AR82" s="107" t="s">
        <v>95</v>
      </c>
      <c r="AT82" s="107" t="s">
        <v>92</v>
      </c>
      <c r="AU82" s="107" t="s">
        <v>67</v>
      </c>
      <c r="AY82" s="11" t="s">
        <v>96</v>
      </c>
      <c r="BE82" s="108">
        <f t="shared" si="4"/>
        <v>0</v>
      </c>
      <c r="BF82" s="108">
        <f t="shared" si="5"/>
        <v>0</v>
      </c>
      <c r="BG82" s="108">
        <f t="shared" si="6"/>
        <v>0</v>
      </c>
      <c r="BH82" s="108">
        <f t="shared" si="7"/>
        <v>0</v>
      </c>
      <c r="BI82" s="108">
        <f t="shared" si="8"/>
        <v>0</v>
      </c>
      <c r="BJ82" s="11" t="s">
        <v>72</v>
      </c>
      <c r="BK82" s="108">
        <f t="shared" si="9"/>
        <v>0</v>
      </c>
      <c r="BL82" s="11" t="s">
        <v>97</v>
      </c>
      <c r="BM82" s="107" t="s">
        <v>109</v>
      </c>
    </row>
    <row r="83" spans="2:65" s="1" customFormat="1" ht="19.5" customHeight="1">
      <c r="B83" s="26"/>
      <c r="C83" s="95">
        <v>10</v>
      </c>
      <c r="D83" s="95" t="s">
        <v>92</v>
      </c>
      <c r="E83" s="96" t="s">
        <v>220</v>
      </c>
      <c r="F83" s="97" t="s">
        <v>112</v>
      </c>
      <c r="G83" s="98" t="s">
        <v>94</v>
      </c>
      <c r="H83" s="99">
        <v>26</v>
      </c>
      <c r="I83" s="100"/>
      <c r="J83" s="101">
        <f t="shared" si="0"/>
        <v>0</v>
      </c>
      <c r="K83" s="202" t="s">
        <v>19</v>
      </c>
      <c r="L83" s="102"/>
      <c r="M83" s="103" t="s">
        <v>19</v>
      </c>
      <c r="N83" s="104" t="s">
        <v>38</v>
      </c>
      <c r="P83" s="105">
        <f t="shared" si="1"/>
        <v>0</v>
      </c>
      <c r="Q83" s="105">
        <v>0</v>
      </c>
      <c r="R83" s="105">
        <f t="shared" si="2"/>
        <v>0</v>
      </c>
      <c r="S83" s="105">
        <v>0</v>
      </c>
      <c r="T83" s="106">
        <f t="shared" si="3"/>
        <v>0</v>
      </c>
      <c r="AR83" s="107" t="s">
        <v>95</v>
      </c>
      <c r="AT83" s="107" t="s">
        <v>92</v>
      </c>
      <c r="AU83" s="107" t="s">
        <v>67</v>
      </c>
      <c r="AY83" s="11" t="s">
        <v>96</v>
      </c>
      <c r="BE83" s="108">
        <f t="shared" si="4"/>
        <v>0</v>
      </c>
      <c r="BF83" s="108">
        <f t="shared" si="5"/>
        <v>0</v>
      </c>
      <c r="BG83" s="108">
        <f t="shared" si="6"/>
        <v>0</v>
      </c>
      <c r="BH83" s="108">
        <f t="shared" si="7"/>
        <v>0</v>
      </c>
      <c r="BI83" s="108">
        <f t="shared" si="8"/>
        <v>0</v>
      </c>
      <c r="BJ83" s="11" t="s">
        <v>72</v>
      </c>
      <c r="BK83" s="108">
        <f t="shared" si="9"/>
        <v>0</v>
      </c>
      <c r="BL83" s="11" t="s">
        <v>97</v>
      </c>
      <c r="BM83" s="107" t="s">
        <v>113</v>
      </c>
    </row>
    <row r="84" spans="2:65" s="1" customFormat="1" ht="19.5" customHeight="1">
      <c r="B84" s="26"/>
      <c r="C84" s="95">
        <v>11</v>
      </c>
      <c r="D84" s="95" t="s">
        <v>92</v>
      </c>
      <c r="E84" s="96" t="s">
        <v>221</v>
      </c>
      <c r="F84" s="97" t="s">
        <v>114</v>
      </c>
      <c r="G84" s="98" t="s">
        <v>94</v>
      </c>
      <c r="H84" s="99">
        <v>26</v>
      </c>
      <c r="I84" s="100"/>
      <c r="J84" s="101">
        <f t="shared" si="0"/>
        <v>0</v>
      </c>
      <c r="K84" s="202" t="s">
        <v>19</v>
      </c>
      <c r="L84" s="102"/>
      <c r="M84" s="103" t="s">
        <v>19</v>
      </c>
      <c r="N84" s="104" t="s">
        <v>38</v>
      </c>
      <c r="P84" s="105">
        <f t="shared" si="1"/>
        <v>0</v>
      </c>
      <c r="Q84" s="105">
        <v>0</v>
      </c>
      <c r="R84" s="105">
        <f t="shared" si="2"/>
        <v>0</v>
      </c>
      <c r="S84" s="105">
        <v>0</v>
      </c>
      <c r="T84" s="106">
        <f t="shared" si="3"/>
        <v>0</v>
      </c>
      <c r="AR84" s="107" t="s">
        <v>95</v>
      </c>
      <c r="AT84" s="107" t="s">
        <v>92</v>
      </c>
      <c r="AU84" s="107" t="s">
        <v>67</v>
      </c>
      <c r="AY84" s="11" t="s">
        <v>96</v>
      </c>
      <c r="BE84" s="108">
        <f t="shared" si="4"/>
        <v>0</v>
      </c>
      <c r="BF84" s="108">
        <f t="shared" si="5"/>
        <v>0</v>
      </c>
      <c r="BG84" s="108">
        <f t="shared" si="6"/>
        <v>0</v>
      </c>
      <c r="BH84" s="108">
        <f t="shared" si="7"/>
        <v>0</v>
      </c>
      <c r="BI84" s="108">
        <f t="shared" si="8"/>
        <v>0</v>
      </c>
      <c r="BJ84" s="11" t="s">
        <v>72</v>
      </c>
      <c r="BK84" s="108">
        <f t="shared" si="9"/>
        <v>0</v>
      </c>
      <c r="BL84" s="11" t="s">
        <v>97</v>
      </c>
      <c r="BM84" s="107" t="s">
        <v>115</v>
      </c>
    </row>
    <row r="85" spans="2:65" s="1" customFormat="1" ht="19.5" customHeight="1">
      <c r="B85" s="26"/>
      <c r="C85" s="95">
        <v>12</v>
      </c>
      <c r="D85" s="95" t="s">
        <v>92</v>
      </c>
      <c r="E85" s="96" t="s">
        <v>223</v>
      </c>
      <c r="F85" s="97" t="s">
        <v>409</v>
      </c>
      <c r="G85" s="98" t="s">
        <v>94</v>
      </c>
      <c r="H85" s="99">
        <v>1</v>
      </c>
      <c r="I85" s="100"/>
      <c r="J85" s="101">
        <f t="shared" si="0"/>
        <v>0</v>
      </c>
      <c r="K85" s="202" t="s">
        <v>19</v>
      </c>
      <c r="L85" s="102"/>
      <c r="M85" s="103" t="s">
        <v>19</v>
      </c>
      <c r="N85" s="104" t="s">
        <v>38</v>
      </c>
      <c r="P85" s="105">
        <f t="shared" si="1"/>
        <v>0</v>
      </c>
      <c r="Q85" s="105">
        <v>0</v>
      </c>
      <c r="R85" s="105">
        <f t="shared" si="2"/>
        <v>0</v>
      </c>
      <c r="S85" s="105">
        <v>0</v>
      </c>
      <c r="T85" s="106">
        <f t="shared" si="3"/>
        <v>0</v>
      </c>
      <c r="AR85" s="107" t="s">
        <v>95</v>
      </c>
      <c r="AT85" s="107" t="s">
        <v>92</v>
      </c>
      <c r="AU85" s="107" t="s">
        <v>67</v>
      </c>
      <c r="AY85" s="11" t="s">
        <v>96</v>
      </c>
      <c r="BE85" s="108">
        <f t="shared" si="4"/>
        <v>0</v>
      </c>
      <c r="BF85" s="108">
        <f t="shared" si="5"/>
        <v>0</v>
      </c>
      <c r="BG85" s="108">
        <f t="shared" si="6"/>
        <v>0</v>
      </c>
      <c r="BH85" s="108">
        <f t="shared" si="7"/>
        <v>0</v>
      </c>
      <c r="BI85" s="108">
        <f t="shared" si="8"/>
        <v>0</v>
      </c>
      <c r="BJ85" s="11" t="s">
        <v>72</v>
      </c>
      <c r="BK85" s="108">
        <f t="shared" si="9"/>
        <v>0</v>
      </c>
      <c r="BL85" s="11" t="s">
        <v>97</v>
      </c>
      <c r="BM85" s="107" t="s">
        <v>117</v>
      </c>
    </row>
    <row r="86" spans="2:65" s="1" customFormat="1" ht="19.5" customHeight="1">
      <c r="B86" s="26"/>
      <c r="C86" s="95">
        <v>13</v>
      </c>
      <c r="D86" s="95" t="s">
        <v>92</v>
      </c>
      <c r="E86" s="96" t="s">
        <v>99</v>
      </c>
      <c r="F86" s="97" t="s">
        <v>120</v>
      </c>
      <c r="G86" s="98" t="s">
        <v>94</v>
      </c>
      <c r="H86" s="99">
        <v>1</v>
      </c>
      <c r="I86" s="100"/>
      <c r="J86" s="101">
        <f t="shared" si="0"/>
        <v>0</v>
      </c>
      <c r="K86" s="202" t="s">
        <v>19</v>
      </c>
      <c r="L86" s="102"/>
      <c r="M86" s="103" t="s">
        <v>19</v>
      </c>
      <c r="N86" s="104" t="s">
        <v>38</v>
      </c>
      <c r="P86" s="105">
        <f t="shared" si="1"/>
        <v>0</v>
      </c>
      <c r="Q86" s="105">
        <v>0</v>
      </c>
      <c r="R86" s="105">
        <f t="shared" si="2"/>
        <v>0</v>
      </c>
      <c r="S86" s="105">
        <v>0</v>
      </c>
      <c r="T86" s="106">
        <f t="shared" si="3"/>
        <v>0</v>
      </c>
      <c r="AR86" s="107" t="s">
        <v>95</v>
      </c>
      <c r="AT86" s="107" t="s">
        <v>92</v>
      </c>
      <c r="AU86" s="107" t="s">
        <v>67</v>
      </c>
      <c r="AY86" s="11" t="s">
        <v>96</v>
      </c>
      <c r="BE86" s="108">
        <f t="shared" si="4"/>
        <v>0</v>
      </c>
      <c r="BF86" s="108">
        <f t="shared" si="5"/>
        <v>0</v>
      </c>
      <c r="BG86" s="108">
        <f t="shared" si="6"/>
        <v>0</v>
      </c>
      <c r="BH86" s="108">
        <f t="shared" si="7"/>
        <v>0</v>
      </c>
      <c r="BI86" s="108">
        <f t="shared" si="8"/>
        <v>0</v>
      </c>
      <c r="BJ86" s="11" t="s">
        <v>72</v>
      </c>
      <c r="BK86" s="108">
        <f t="shared" si="9"/>
        <v>0</v>
      </c>
      <c r="BL86" s="11" t="s">
        <v>97</v>
      </c>
      <c r="BM86" s="107" t="s">
        <v>121</v>
      </c>
    </row>
    <row r="87" spans="2:65" s="1" customFormat="1" ht="19.5" customHeight="1">
      <c r="B87" s="26"/>
      <c r="C87" s="95">
        <v>14</v>
      </c>
      <c r="D87" s="95" t="s">
        <v>92</v>
      </c>
      <c r="E87" s="96" t="s">
        <v>100</v>
      </c>
      <c r="F87" s="97" t="s">
        <v>123</v>
      </c>
      <c r="G87" s="98" t="s">
        <v>94</v>
      </c>
      <c r="H87" s="99">
        <v>6</v>
      </c>
      <c r="I87" s="100"/>
      <c r="J87" s="101">
        <f t="shared" si="0"/>
        <v>0</v>
      </c>
      <c r="K87" s="202" t="s">
        <v>19</v>
      </c>
      <c r="L87" s="102"/>
      <c r="M87" s="103" t="s">
        <v>19</v>
      </c>
      <c r="N87" s="104" t="s">
        <v>38</v>
      </c>
      <c r="P87" s="105">
        <f t="shared" si="1"/>
        <v>0</v>
      </c>
      <c r="Q87" s="105">
        <v>0</v>
      </c>
      <c r="R87" s="105">
        <f t="shared" si="2"/>
        <v>0</v>
      </c>
      <c r="S87" s="105">
        <v>0</v>
      </c>
      <c r="T87" s="106">
        <f t="shared" si="3"/>
        <v>0</v>
      </c>
      <c r="AR87" s="107" t="s">
        <v>95</v>
      </c>
      <c r="AT87" s="107" t="s">
        <v>92</v>
      </c>
      <c r="AU87" s="107" t="s">
        <v>67</v>
      </c>
      <c r="AY87" s="11" t="s">
        <v>96</v>
      </c>
      <c r="BE87" s="108">
        <f t="shared" si="4"/>
        <v>0</v>
      </c>
      <c r="BF87" s="108">
        <f t="shared" si="5"/>
        <v>0</v>
      </c>
      <c r="BG87" s="108">
        <f t="shared" si="6"/>
        <v>0</v>
      </c>
      <c r="BH87" s="108">
        <f t="shared" si="7"/>
        <v>0</v>
      </c>
      <c r="BI87" s="108">
        <f t="shared" si="8"/>
        <v>0</v>
      </c>
      <c r="BJ87" s="11" t="s">
        <v>72</v>
      </c>
      <c r="BK87" s="108">
        <f t="shared" si="9"/>
        <v>0</v>
      </c>
      <c r="BL87" s="11" t="s">
        <v>97</v>
      </c>
      <c r="BM87" s="107" t="s">
        <v>124</v>
      </c>
    </row>
    <row r="88" spans="2:65" s="1" customFormat="1" ht="19.5" customHeight="1">
      <c r="B88" s="26"/>
      <c r="C88" s="95">
        <v>15</v>
      </c>
      <c r="D88" s="95" t="s">
        <v>92</v>
      </c>
      <c r="E88" s="96" t="s">
        <v>8</v>
      </c>
      <c r="F88" s="97" t="s">
        <v>430</v>
      </c>
      <c r="G88" s="98" t="s">
        <v>94</v>
      </c>
      <c r="H88" s="99">
        <v>1</v>
      </c>
      <c r="I88" s="100"/>
      <c r="J88" s="101">
        <f t="shared" si="0"/>
        <v>0</v>
      </c>
      <c r="K88" s="202" t="s">
        <v>19</v>
      </c>
      <c r="L88" s="102"/>
      <c r="M88" s="103" t="s">
        <v>19</v>
      </c>
      <c r="N88" s="104" t="s">
        <v>38</v>
      </c>
      <c r="P88" s="105">
        <f t="shared" si="1"/>
        <v>0</v>
      </c>
      <c r="Q88" s="105">
        <v>0</v>
      </c>
      <c r="R88" s="105">
        <f t="shared" si="2"/>
        <v>0</v>
      </c>
      <c r="S88" s="105">
        <v>0</v>
      </c>
      <c r="T88" s="106">
        <f t="shared" si="3"/>
        <v>0</v>
      </c>
      <c r="AR88" s="107" t="s">
        <v>95</v>
      </c>
      <c r="AT88" s="107" t="s">
        <v>92</v>
      </c>
      <c r="AU88" s="107" t="s">
        <v>67</v>
      </c>
      <c r="AY88" s="11" t="s">
        <v>96</v>
      </c>
      <c r="BE88" s="108">
        <f t="shared" si="4"/>
        <v>0</v>
      </c>
      <c r="BF88" s="108">
        <f t="shared" si="5"/>
        <v>0</v>
      </c>
      <c r="BG88" s="108">
        <f t="shared" si="6"/>
        <v>0</v>
      </c>
      <c r="BH88" s="108">
        <f t="shared" si="7"/>
        <v>0</v>
      </c>
      <c r="BI88" s="108">
        <f t="shared" si="8"/>
        <v>0</v>
      </c>
      <c r="BJ88" s="11" t="s">
        <v>72</v>
      </c>
      <c r="BK88" s="108">
        <f t="shared" si="9"/>
        <v>0</v>
      </c>
      <c r="BL88" s="11" t="s">
        <v>97</v>
      </c>
      <c r="BM88" s="107" t="s">
        <v>166</v>
      </c>
    </row>
    <row r="89" spans="2:65" s="1" customFormat="1" ht="19.5" customHeight="1">
      <c r="B89" s="26"/>
      <c r="C89" s="95">
        <v>16</v>
      </c>
      <c r="D89" s="95" t="s">
        <v>92</v>
      </c>
      <c r="E89" s="96" t="s">
        <v>101</v>
      </c>
      <c r="F89" s="97" t="s">
        <v>131</v>
      </c>
      <c r="G89" s="98" t="s">
        <v>94</v>
      </c>
      <c r="H89" s="99">
        <v>9</v>
      </c>
      <c r="I89" s="100"/>
      <c r="J89" s="101">
        <f t="shared" ref="J89" si="10">ROUND(I89*H89,2)</f>
        <v>0</v>
      </c>
      <c r="K89" s="202" t="s">
        <v>19</v>
      </c>
      <c r="L89" s="102"/>
      <c r="M89" s="103" t="s">
        <v>19</v>
      </c>
      <c r="N89" s="104" t="s">
        <v>38</v>
      </c>
      <c r="P89" s="105">
        <f t="shared" ref="P89" si="11">O89*H89</f>
        <v>0</v>
      </c>
      <c r="Q89" s="105">
        <v>0</v>
      </c>
      <c r="R89" s="105">
        <f t="shared" ref="R89" si="12">Q89*H89</f>
        <v>0</v>
      </c>
      <c r="S89" s="105">
        <v>0</v>
      </c>
      <c r="T89" s="106">
        <f t="shared" ref="T89" si="13">S89*H89</f>
        <v>0</v>
      </c>
      <c r="AR89" s="107" t="s">
        <v>95</v>
      </c>
      <c r="AT89" s="107" t="s">
        <v>92</v>
      </c>
      <c r="AU89" s="107" t="s">
        <v>67</v>
      </c>
      <c r="AY89" s="11" t="s">
        <v>96</v>
      </c>
      <c r="BE89" s="108">
        <f t="shared" ref="BE89" si="14">IF(N89="základní",J89,0)</f>
        <v>0</v>
      </c>
      <c r="BF89" s="108">
        <f t="shared" ref="BF89" si="15">IF(N89="snížená",J89,0)</f>
        <v>0</v>
      </c>
      <c r="BG89" s="108">
        <f t="shared" ref="BG89" si="16">IF(N89="zákl. přenesená",J89,0)</f>
        <v>0</v>
      </c>
      <c r="BH89" s="108">
        <f t="shared" ref="BH89" si="17">IF(N89="sníž. přenesená",J89,0)</f>
        <v>0</v>
      </c>
      <c r="BI89" s="108">
        <f t="shared" ref="BI89" si="18">IF(N89="nulová",J89,0)</f>
        <v>0</v>
      </c>
      <c r="BJ89" s="11" t="s">
        <v>72</v>
      </c>
      <c r="BK89" s="108">
        <f t="shared" ref="BK89" si="19">ROUND(I89*H89,2)</f>
        <v>0</v>
      </c>
      <c r="BL89" s="11" t="s">
        <v>97</v>
      </c>
      <c r="BM89" s="107" t="s">
        <v>132</v>
      </c>
    </row>
    <row r="90" spans="2:65" s="1" customFormat="1" ht="19.5" customHeight="1">
      <c r="B90" s="26"/>
      <c r="C90" s="95">
        <v>17</v>
      </c>
      <c r="D90" s="95" t="s">
        <v>92</v>
      </c>
      <c r="E90" s="96" t="s">
        <v>104</v>
      </c>
      <c r="F90" s="97" t="s">
        <v>168</v>
      </c>
      <c r="G90" s="98" t="s">
        <v>94</v>
      </c>
      <c r="H90" s="99">
        <v>1</v>
      </c>
      <c r="I90" s="100"/>
      <c r="J90" s="101">
        <f t="shared" si="0"/>
        <v>0</v>
      </c>
      <c r="K90" s="202" t="s">
        <v>19</v>
      </c>
      <c r="L90" s="102"/>
      <c r="M90" s="103" t="s">
        <v>19</v>
      </c>
      <c r="N90" s="104" t="s">
        <v>38</v>
      </c>
      <c r="P90" s="105">
        <f t="shared" si="1"/>
        <v>0</v>
      </c>
      <c r="Q90" s="105">
        <v>0</v>
      </c>
      <c r="R90" s="105">
        <f t="shared" si="2"/>
        <v>0</v>
      </c>
      <c r="S90" s="105">
        <v>0</v>
      </c>
      <c r="T90" s="106">
        <f t="shared" si="3"/>
        <v>0</v>
      </c>
      <c r="AR90" s="107" t="s">
        <v>95</v>
      </c>
      <c r="AT90" s="107" t="s">
        <v>92</v>
      </c>
      <c r="AU90" s="107" t="s">
        <v>67</v>
      </c>
      <c r="AY90" s="11" t="s">
        <v>96</v>
      </c>
      <c r="BE90" s="108">
        <f t="shared" si="4"/>
        <v>0</v>
      </c>
      <c r="BF90" s="108">
        <f t="shared" si="5"/>
        <v>0</v>
      </c>
      <c r="BG90" s="108">
        <f t="shared" si="6"/>
        <v>0</v>
      </c>
      <c r="BH90" s="108">
        <f t="shared" si="7"/>
        <v>0</v>
      </c>
      <c r="BI90" s="108">
        <f t="shared" si="8"/>
        <v>0</v>
      </c>
      <c r="BJ90" s="11" t="s">
        <v>72</v>
      </c>
      <c r="BK90" s="108">
        <f t="shared" si="9"/>
        <v>0</v>
      </c>
      <c r="BL90" s="11" t="s">
        <v>97</v>
      </c>
      <c r="BM90" s="107" t="s">
        <v>169</v>
      </c>
    </row>
    <row r="91" spans="2:65" s="1" customFormat="1" ht="19.5" customHeight="1">
      <c r="B91" s="26"/>
      <c r="C91" s="95">
        <v>18</v>
      </c>
      <c r="D91" s="95" t="s">
        <v>92</v>
      </c>
      <c r="E91" s="96" t="s">
        <v>107</v>
      </c>
      <c r="F91" s="97" t="s">
        <v>173</v>
      </c>
      <c r="G91" s="98" t="s">
        <v>94</v>
      </c>
      <c r="H91" s="99">
        <v>27</v>
      </c>
      <c r="I91" s="100"/>
      <c r="J91" s="101">
        <f t="shared" si="0"/>
        <v>0</v>
      </c>
      <c r="K91" s="202" t="s">
        <v>19</v>
      </c>
      <c r="L91" s="102"/>
      <c r="M91" s="103" t="s">
        <v>19</v>
      </c>
      <c r="N91" s="104" t="s">
        <v>38</v>
      </c>
      <c r="P91" s="105">
        <f t="shared" si="1"/>
        <v>0</v>
      </c>
      <c r="Q91" s="105">
        <v>0</v>
      </c>
      <c r="R91" s="105">
        <f t="shared" si="2"/>
        <v>0</v>
      </c>
      <c r="S91" s="105">
        <v>0</v>
      </c>
      <c r="T91" s="106">
        <f t="shared" si="3"/>
        <v>0</v>
      </c>
      <c r="AR91" s="107" t="s">
        <v>95</v>
      </c>
      <c r="AT91" s="107" t="s">
        <v>92</v>
      </c>
      <c r="AU91" s="107" t="s">
        <v>67</v>
      </c>
      <c r="AY91" s="11" t="s">
        <v>96</v>
      </c>
      <c r="BE91" s="108">
        <f t="shared" si="4"/>
        <v>0</v>
      </c>
      <c r="BF91" s="108">
        <f t="shared" si="5"/>
        <v>0</v>
      </c>
      <c r="BG91" s="108">
        <f t="shared" si="6"/>
        <v>0</v>
      </c>
      <c r="BH91" s="108">
        <f t="shared" si="7"/>
        <v>0</v>
      </c>
      <c r="BI91" s="108">
        <f t="shared" si="8"/>
        <v>0</v>
      </c>
      <c r="BJ91" s="11" t="s">
        <v>72</v>
      </c>
      <c r="BK91" s="108">
        <f t="shared" si="9"/>
        <v>0</v>
      </c>
      <c r="BL91" s="11" t="s">
        <v>97</v>
      </c>
      <c r="BM91" s="107" t="s">
        <v>174</v>
      </c>
    </row>
    <row r="92" spans="2:65" s="1" customFormat="1" ht="19.5" customHeight="1">
      <c r="B92" s="26"/>
      <c r="C92" s="95">
        <v>19</v>
      </c>
      <c r="D92" s="95" t="s">
        <v>92</v>
      </c>
      <c r="E92" s="96" t="s">
        <v>110</v>
      </c>
      <c r="F92" s="97" t="s">
        <v>411</v>
      </c>
      <c r="G92" s="98" t="s">
        <v>94</v>
      </c>
      <c r="H92" s="99">
        <v>1</v>
      </c>
      <c r="I92" s="100"/>
      <c r="J92" s="101">
        <f t="shared" si="0"/>
        <v>0</v>
      </c>
      <c r="K92" s="202" t="s">
        <v>19</v>
      </c>
      <c r="L92" s="102"/>
      <c r="M92" s="103" t="s">
        <v>19</v>
      </c>
      <c r="N92" s="104" t="s">
        <v>38</v>
      </c>
      <c r="P92" s="105">
        <f t="shared" si="1"/>
        <v>0</v>
      </c>
      <c r="Q92" s="105">
        <v>0</v>
      </c>
      <c r="R92" s="105">
        <f t="shared" si="2"/>
        <v>0</v>
      </c>
      <c r="S92" s="105">
        <v>0</v>
      </c>
      <c r="T92" s="106">
        <f t="shared" si="3"/>
        <v>0</v>
      </c>
      <c r="AR92" s="107" t="s">
        <v>95</v>
      </c>
      <c r="AT92" s="107" t="s">
        <v>92</v>
      </c>
      <c r="AU92" s="107" t="s">
        <v>67</v>
      </c>
      <c r="AY92" s="11" t="s">
        <v>96</v>
      </c>
      <c r="BE92" s="108">
        <f t="shared" si="4"/>
        <v>0</v>
      </c>
      <c r="BF92" s="108">
        <f t="shared" si="5"/>
        <v>0</v>
      </c>
      <c r="BG92" s="108">
        <f t="shared" si="6"/>
        <v>0</v>
      </c>
      <c r="BH92" s="108">
        <f t="shared" si="7"/>
        <v>0</v>
      </c>
      <c r="BI92" s="108">
        <f t="shared" si="8"/>
        <v>0</v>
      </c>
      <c r="BJ92" s="11" t="s">
        <v>72</v>
      </c>
      <c r="BK92" s="108">
        <f t="shared" si="9"/>
        <v>0</v>
      </c>
      <c r="BL92" s="11" t="s">
        <v>97</v>
      </c>
      <c r="BM92" s="107" t="s">
        <v>176</v>
      </c>
    </row>
    <row r="93" spans="2:65" s="1" customFormat="1" ht="19.5" customHeight="1">
      <c r="B93" s="26"/>
      <c r="C93" s="95">
        <v>20</v>
      </c>
      <c r="D93" s="95" t="s">
        <v>92</v>
      </c>
      <c r="E93" s="96" t="s">
        <v>111</v>
      </c>
      <c r="F93" s="97" t="s">
        <v>412</v>
      </c>
      <c r="G93" s="98" t="s">
        <v>94</v>
      </c>
      <c r="H93" s="99">
        <v>27</v>
      </c>
      <c r="I93" s="100"/>
      <c r="J93" s="101">
        <f t="shared" ref="J93" si="20">ROUND(I93*H93,2)</f>
        <v>0</v>
      </c>
      <c r="K93" s="202" t="s">
        <v>19</v>
      </c>
      <c r="L93" s="102"/>
      <c r="M93" s="103" t="s">
        <v>19</v>
      </c>
      <c r="N93" s="104" t="s">
        <v>38</v>
      </c>
      <c r="P93" s="105">
        <f t="shared" ref="P93" si="21">O93*H93</f>
        <v>0</v>
      </c>
      <c r="Q93" s="105">
        <v>0</v>
      </c>
      <c r="R93" s="105">
        <f t="shared" ref="R93" si="22">Q93*H93</f>
        <v>0</v>
      </c>
      <c r="S93" s="105">
        <v>0</v>
      </c>
      <c r="T93" s="106">
        <f t="shared" ref="T93" si="23">S93*H93</f>
        <v>0</v>
      </c>
      <c r="AR93" s="107" t="s">
        <v>95</v>
      </c>
      <c r="AT93" s="107" t="s">
        <v>92</v>
      </c>
      <c r="AU93" s="107" t="s">
        <v>67</v>
      </c>
      <c r="AY93" s="11" t="s">
        <v>96</v>
      </c>
      <c r="BE93" s="108">
        <f t="shared" ref="BE93" si="24">IF(N93="základní",J93,0)</f>
        <v>0</v>
      </c>
      <c r="BF93" s="108">
        <f t="shared" ref="BF93" si="25">IF(N93="snížená",J93,0)</f>
        <v>0</v>
      </c>
      <c r="BG93" s="108">
        <f t="shared" ref="BG93" si="26">IF(N93="zákl. přenesená",J93,0)</f>
        <v>0</v>
      </c>
      <c r="BH93" s="108">
        <f t="shared" ref="BH93" si="27">IF(N93="sníž. přenesená",J93,0)</f>
        <v>0</v>
      </c>
      <c r="BI93" s="108">
        <f t="shared" ref="BI93" si="28">IF(N93="nulová",J93,0)</f>
        <v>0</v>
      </c>
      <c r="BJ93" s="11" t="s">
        <v>72</v>
      </c>
      <c r="BK93" s="108">
        <f t="shared" ref="BK93" si="29">ROUND(I93*H93,2)</f>
        <v>0</v>
      </c>
      <c r="BL93" s="11" t="s">
        <v>97</v>
      </c>
      <c r="BM93" s="107" t="s">
        <v>178</v>
      </c>
    </row>
    <row r="94" spans="2:65" s="1" customFormat="1" ht="19.5" customHeight="1">
      <c r="B94" s="26"/>
      <c r="C94" s="95">
        <v>21</v>
      </c>
      <c r="D94" s="95" t="s">
        <v>92</v>
      </c>
      <c r="E94" s="96" t="s">
        <v>7</v>
      </c>
      <c r="F94" s="97" t="s">
        <v>413</v>
      </c>
      <c r="G94" s="98" t="s">
        <v>94</v>
      </c>
      <c r="H94" s="99">
        <v>1</v>
      </c>
      <c r="I94" s="100"/>
      <c r="J94" s="101">
        <f t="shared" si="0"/>
        <v>0</v>
      </c>
      <c r="K94" s="202" t="s">
        <v>19</v>
      </c>
      <c r="L94" s="102"/>
      <c r="M94" s="103" t="s">
        <v>19</v>
      </c>
      <c r="N94" s="104" t="s">
        <v>38</v>
      </c>
      <c r="P94" s="105">
        <f t="shared" si="1"/>
        <v>0</v>
      </c>
      <c r="Q94" s="105">
        <v>0</v>
      </c>
      <c r="R94" s="105">
        <f t="shared" si="2"/>
        <v>0</v>
      </c>
      <c r="S94" s="105">
        <v>0</v>
      </c>
      <c r="T94" s="106">
        <f t="shared" si="3"/>
        <v>0</v>
      </c>
      <c r="AR94" s="107" t="s">
        <v>95</v>
      </c>
      <c r="AT94" s="107" t="s">
        <v>92</v>
      </c>
      <c r="AU94" s="107" t="s">
        <v>67</v>
      </c>
      <c r="AY94" s="11" t="s">
        <v>96</v>
      </c>
      <c r="BE94" s="108">
        <f t="shared" si="4"/>
        <v>0</v>
      </c>
      <c r="BF94" s="108">
        <f t="shared" si="5"/>
        <v>0</v>
      </c>
      <c r="BG94" s="108">
        <f t="shared" si="6"/>
        <v>0</v>
      </c>
      <c r="BH94" s="108">
        <f t="shared" si="7"/>
        <v>0</v>
      </c>
      <c r="BI94" s="108">
        <f t="shared" si="8"/>
        <v>0</v>
      </c>
      <c r="BJ94" s="11" t="s">
        <v>72</v>
      </c>
      <c r="BK94" s="108">
        <f t="shared" si="9"/>
        <v>0</v>
      </c>
      <c r="BL94" s="11" t="s">
        <v>97</v>
      </c>
      <c r="BM94" s="107" t="s">
        <v>178</v>
      </c>
    </row>
    <row r="95" spans="2:65" s="1" customFormat="1" ht="19.5" customHeight="1">
      <c r="B95" s="26"/>
      <c r="C95" s="95">
        <v>22</v>
      </c>
      <c r="D95" s="95" t="s">
        <v>92</v>
      </c>
      <c r="E95" s="96" t="s">
        <v>116</v>
      </c>
      <c r="F95" s="97" t="s">
        <v>180</v>
      </c>
      <c r="G95" s="98" t="s">
        <v>94</v>
      </c>
      <c r="H95" s="99">
        <v>1</v>
      </c>
      <c r="I95" s="100"/>
      <c r="J95" s="101">
        <f t="shared" si="0"/>
        <v>0</v>
      </c>
      <c r="K95" s="202" t="s">
        <v>19</v>
      </c>
      <c r="L95" s="102"/>
      <c r="M95" s="103" t="s">
        <v>19</v>
      </c>
      <c r="N95" s="104" t="s">
        <v>38</v>
      </c>
      <c r="P95" s="105">
        <f t="shared" si="1"/>
        <v>0</v>
      </c>
      <c r="Q95" s="105">
        <v>0</v>
      </c>
      <c r="R95" s="105">
        <f t="shared" si="2"/>
        <v>0</v>
      </c>
      <c r="S95" s="105">
        <v>0</v>
      </c>
      <c r="T95" s="106">
        <f t="shared" si="3"/>
        <v>0</v>
      </c>
      <c r="AR95" s="107" t="s">
        <v>95</v>
      </c>
      <c r="AT95" s="107" t="s">
        <v>92</v>
      </c>
      <c r="AU95" s="107" t="s">
        <v>67</v>
      </c>
      <c r="AY95" s="11" t="s">
        <v>96</v>
      </c>
      <c r="BE95" s="108">
        <f t="shared" si="4"/>
        <v>0</v>
      </c>
      <c r="BF95" s="108">
        <f t="shared" si="5"/>
        <v>0</v>
      </c>
      <c r="BG95" s="108">
        <f t="shared" si="6"/>
        <v>0</v>
      </c>
      <c r="BH95" s="108">
        <f t="shared" si="7"/>
        <v>0</v>
      </c>
      <c r="BI95" s="108">
        <f t="shared" si="8"/>
        <v>0</v>
      </c>
      <c r="BJ95" s="11" t="s">
        <v>72</v>
      </c>
      <c r="BK95" s="108">
        <f t="shared" si="9"/>
        <v>0</v>
      </c>
      <c r="BL95" s="11" t="s">
        <v>97</v>
      </c>
      <c r="BM95" s="107" t="s">
        <v>181</v>
      </c>
    </row>
    <row r="96" spans="2:65" s="1" customFormat="1" ht="19.5" customHeight="1">
      <c r="B96" s="26"/>
      <c r="C96" s="95">
        <v>23</v>
      </c>
      <c r="D96" s="95" t="s">
        <v>92</v>
      </c>
      <c r="E96" s="96" t="s">
        <v>118</v>
      </c>
      <c r="F96" s="97" t="s">
        <v>183</v>
      </c>
      <c r="G96" s="98" t="s">
        <v>94</v>
      </c>
      <c r="H96" s="99">
        <v>1</v>
      </c>
      <c r="I96" s="100"/>
      <c r="J96" s="101">
        <f t="shared" si="0"/>
        <v>0</v>
      </c>
      <c r="K96" s="202" t="s">
        <v>19</v>
      </c>
      <c r="L96" s="102"/>
      <c r="M96" s="103" t="s">
        <v>19</v>
      </c>
      <c r="N96" s="104" t="s">
        <v>38</v>
      </c>
      <c r="P96" s="105">
        <f t="shared" si="1"/>
        <v>0</v>
      </c>
      <c r="Q96" s="105">
        <v>0</v>
      </c>
      <c r="R96" s="105">
        <f t="shared" si="2"/>
        <v>0</v>
      </c>
      <c r="S96" s="105">
        <v>0</v>
      </c>
      <c r="T96" s="106">
        <f t="shared" si="3"/>
        <v>0</v>
      </c>
      <c r="AR96" s="107" t="s">
        <v>95</v>
      </c>
      <c r="AT96" s="107" t="s">
        <v>92</v>
      </c>
      <c r="AU96" s="107" t="s">
        <v>67</v>
      </c>
      <c r="AY96" s="11" t="s">
        <v>96</v>
      </c>
      <c r="BE96" s="108">
        <f t="shared" si="4"/>
        <v>0</v>
      </c>
      <c r="BF96" s="108">
        <f t="shared" si="5"/>
        <v>0</v>
      </c>
      <c r="BG96" s="108">
        <f t="shared" si="6"/>
        <v>0</v>
      </c>
      <c r="BH96" s="108">
        <f t="shared" si="7"/>
        <v>0</v>
      </c>
      <c r="BI96" s="108">
        <f t="shared" si="8"/>
        <v>0</v>
      </c>
      <c r="BJ96" s="11" t="s">
        <v>72</v>
      </c>
      <c r="BK96" s="108">
        <f t="shared" si="9"/>
        <v>0</v>
      </c>
      <c r="BL96" s="11" t="s">
        <v>97</v>
      </c>
      <c r="BM96" s="107" t="s">
        <v>184</v>
      </c>
    </row>
    <row r="97" spans="2:65" s="1" customFormat="1" ht="19.5" customHeight="1">
      <c r="B97" s="26"/>
      <c r="C97" s="95">
        <v>24</v>
      </c>
      <c r="D97" s="95" t="s">
        <v>92</v>
      </c>
      <c r="E97" s="96" t="s">
        <v>119</v>
      </c>
      <c r="F97" s="97" t="s">
        <v>186</v>
      </c>
      <c r="G97" s="98" t="s">
        <v>94</v>
      </c>
      <c r="H97" s="99">
        <v>1</v>
      </c>
      <c r="I97" s="100"/>
      <c r="J97" s="101">
        <f t="shared" si="0"/>
        <v>0</v>
      </c>
      <c r="K97" s="202" t="s">
        <v>19</v>
      </c>
      <c r="L97" s="102"/>
      <c r="M97" s="103" t="s">
        <v>19</v>
      </c>
      <c r="N97" s="104" t="s">
        <v>38</v>
      </c>
      <c r="P97" s="105">
        <f t="shared" si="1"/>
        <v>0</v>
      </c>
      <c r="Q97" s="105">
        <v>0</v>
      </c>
      <c r="R97" s="105">
        <f t="shared" si="2"/>
        <v>0</v>
      </c>
      <c r="S97" s="105">
        <v>0</v>
      </c>
      <c r="T97" s="106">
        <f t="shared" si="3"/>
        <v>0</v>
      </c>
      <c r="AR97" s="107" t="s">
        <v>95</v>
      </c>
      <c r="AT97" s="107" t="s">
        <v>92</v>
      </c>
      <c r="AU97" s="107" t="s">
        <v>67</v>
      </c>
      <c r="AY97" s="11" t="s">
        <v>96</v>
      </c>
      <c r="BE97" s="108">
        <f t="shared" si="4"/>
        <v>0</v>
      </c>
      <c r="BF97" s="108">
        <f t="shared" si="5"/>
        <v>0</v>
      </c>
      <c r="BG97" s="108">
        <f t="shared" si="6"/>
        <v>0</v>
      </c>
      <c r="BH97" s="108">
        <f t="shared" si="7"/>
        <v>0</v>
      </c>
      <c r="BI97" s="108">
        <f t="shared" si="8"/>
        <v>0</v>
      </c>
      <c r="BJ97" s="11" t="s">
        <v>72</v>
      </c>
      <c r="BK97" s="108">
        <f t="shared" si="9"/>
        <v>0</v>
      </c>
      <c r="BL97" s="11" t="s">
        <v>97</v>
      </c>
      <c r="BM97" s="107" t="s">
        <v>187</v>
      </c>
    </row>
    <row r="98" spans="2:65" s="1" customFormat="1" ht="19.5" customHeight="1">
      <c r="B98" s="26"/>
      <c r="C98" s="95">
        <v>25</v>
      </c>
      <c r="D98" s="95" t="s">
        <v>92</v>
      </c>
      <c r="E98" s="96" t="s">
        <v>122</v>
      </c>
      <c r="F98" s="97" t="s">
        <v>189</v>
      </c>
      <c r="G98" s="98" t="s">
        <v>94</v>
      </c>
      <c r="H98" s="99">
        <v>1</v>
      </c>
      <c r="I98" s="100"/>
      <c r="J98" s="101">
        <f t="shared" si="0"/>
        <v>0</v>
      </c>
      <c r="K98" s="202" t="s">
        <v>19</v>
      </c>
      <c r="L98" s="102"/>
      <c r="M98" s="103" t="s">
        <v>19</v>
      </c>
      <c r="N98" s="104" t="s">
        <v>38</v>
      </c>
      <c r="P98" s="105">
        <f t="shared" si="1"/>
        <v>0</v>
      </c>
      <c r="Q98" s="105">
        <v>0</v>
      </c>
      <c r="R98" s="105">
        <f t="shared" si="2"/>
        <v>0</v>
      </c>
      <c r="S98" s="105">
        <v>0</v>
      </c>
      <c r="T98" s="106">
        <f t="shared" si="3"/>
        <v>0</v>
      </c>
      <c r="AR98" s="107" t="s">
        <v>95</v>
      </c>
      <c r="AT98" s="107" t="s">
        <v>92</v>
      </c>
      <c r="AU98" s="107" t="s">
        <v>67</v>
      </c>
      <c r="AY98" s="11" t="s">
        <v>96</v>
      </c>
      <c r="BE98" s="108">
        <f t="shared" si="4"/>
        <v>0</v>
      </c>
      <c r="BF98" s="108">
        <f t="shared" si="5"/>
        <v>0</v>
      </c>
      <c r="BG98" s="108">
        <f t="shared" si="6"/>
        <v>0</v>
      </c>
      <c r="BH98" s="108">
        <f t="shared" si="7"/>
        <v>0</v>
      </c>
      <c r="BI98" s="108">
        <f t="shared" si="8"/>
        <v>0</v>
      </c>
      <c r="BJ98" s="11" t="s">
        <v>72</v>
      </c>
      <c r="BK98" s="108">
        <f t="shared" si="9"/>
        <v>0</v>
      </c>
      <c r="BL98" s="11" t="s">
        <v>97</v>
      </c>
      <c r="BM98" s="107" t="s">
        <v>190</v>
      </c>
    </row>
    <row r="99" spans="2:65" s="1" customFormat="1" ht="19.5" customHeight="1">
      <c r="B99" s="26"/>
      <c r="C99" s="95">
        <v>26</v>
      </c>
      <c r="D99" s="95" t="s">
        <v>92</v>
      </c>
      <c r="E99" s="96" t="s">
        <v>126</v>
      </c>
      <c r="F99" s="97" t="s">
        <v>431</v>
      </c>
      <c r="G99" s="98" t="s">
        <v>94</v>
      </c>
      <c r="H99" s="99">
        <v>3</v>
      </c>
      <c r="I99" s="100"/>
      <c r="J99" s="101">
        <f t="shared" ref="J99:J103" si="30">ROUND(I99*H99,2)</f>
        <v>0</v>
      </c>
      <c r="K99" s="202" t="s">
        <v>19</v>
      </c>
      <c r="L99" s="102"/>
      <c r="M99" s="103" t="s">
        <v>19</v>
      </c>
      <c r="N99" s="104" t="s">
        <v>38</v>
      </c>
      <c r="P99" s="105">
        <f t="shared" ref="P99:P103" si="31">O99*H99</f>
        <v>0</v>
      </c>
      <c r="Q99" s="105">
        <v>0</v>
      </c>
      <c r="R99" s="105">
        <f t="shared" ref="R99:R103" si="32">Q99*H99</f>
        <v>0</v>
      </c>
      <c r="S99" s="105">
        <v>0</v>
      </c>
      <c r="T99" s="106">
        <f t="shared" ref="T99:T103" si="33">S99*H99</f>
        <v>0</v>
      </c>
      <c r="AR99" s="107" t="s">
        <v>217</v>
      </c>
      <c r="AT99" s="107" t="s">
        <v>92</v>
      </c>
      <c r="AU99" s="107" t="s">
        <v>72</v>
      </c>
      <c r="AY99" s="11" t="s">
        <v>96</v>
      </c>
      <c r="BE99" s="108">
        <f t="shared" ref="BE99:BE103" si="34">IF(N99="základní",J99,0)</f>
        <v>0</v>
      </c>
      <c r="BF99" s="108">
        <f t="shared" ref="BF99:BF103" si="35">IF(N99="snížená",J99,0)</f>
        <v>0</v>
      </c>
      <c r="BG99" s="108">
        <f t="shared" ref="BG99:BG103" si="36">IF(N99="zákl. přenesená",J99,0)</f>
        <v>0</v>
      </c>
      <c r="BH99" s="108">
        <f t="shared" ref="BH99:BH103" si="37">IF(N99="sníž. přenesená",J99,0)</f>
        <v>0</v>
      </c>
      <c r="BI99" s="108">
        <f t="shared" ref="BI99:BI103" si="38">IF(N99="nulová",J99,0)</f>
        <v>0</v>
      </c>
      <c r="BJ99" s="11" t="s">
        <v>74</v>
      </c>
      <c r="BK99" s="108">
        <f t="shared" ref="BK99:BK103" si="39">ROUND(I99*H99,2)</f>
        <v>0</v>
      </c>
      <c r="BL99" s="11" t="s">
        <v>97</v>
      </c>
      <c r="BM99" s="107" t="s">
        <v>190</v>
      </c>
    </row>
    <row r="100" spans="2:65" s="1" customFormat="1" ht="19.5" customHeight="1">
      <c r="B100" s="26"/>
      <c r="C100" s="95">
        <v>27</v>
      </c>
      <c r="D100" s="95" t="s">
        <v>92</v>
      </c>
      <c r="E100" s="96" t="s">
        <v>128</v>
      </c>
      <c r="F100" s="97" t="s">
        <v>432</v>
      </c>
      <c r="G100" s="98" t="s">
        <v>94</v>
      </c>
      <c r="H100" s="99">
        <v>3</v>
      </c>
      <c r="I100" s="100"/>
      <c r="J100" s="101">
        <f t="shared" si="30"/>
        <v>0</v>
      </c>
      <c r="K100" s="202" t="s">
        <v>19</v>
      </c>
      <c r="L100" s="102"/>
      <c r="M100" s="103" t="s">
        <v>19</v>
      </c>
      <c r="N100" s="104" t="s">
        <v>38</v>
      </c>
      <c r="P100" s="105">
        <f t="shared" si="31"/>
        <v>0</v>
      </c>
      <c r="Q100" s="105">
        <v>0</v>
      </c>
      <c r="R100" s="105">
        <f t="shared" si="32"/>
        <v>0</v>
      </c>
      <c r="S100" s="105">
        <v>0</v>
      </c>
      <c r="T100" s="106">
        <f t="shared" si="33"/>
        <v>0</v>
      </c>
      <c r="AR100" s="107" t="s">
        <v>220</v>
      </c>
      <c r="AT100" s="107" t="s">
        <v>92</v>
      </c>
      <c r="AU100" s="107" t="s">
        <v>74</v>
      </c>
      <c r="AY100" s="11" t="s">
        <v>96</v>
      </c>
      <c r="BE100" s="108">
        <f t="shared" si="34"/>
        <v>0</v>
      </c>
      <c r="BF100" s="108">
        <f t="shared" si="35"/>
        <v>0</v>
      </c>
      <c r="BG100" s="108">
        <f t="shared" si="36"/>
        <v>0</v>
      </c>
      <c r="BH100" s="108">
        <f t="shared" si="37"/>
        <v>0</v>
      </c>
      <c r="BI100" s="108">
        <f t="shared" si="38"/>
        <v>0</v>
      </c>
      <c r="BJ100" s="11" t="s">
        <v>211</v>
      </c>
      <c r="BK100" s="108">
        <f t="shared" si="39"/>
        <v>0</v>
      </c>
      <c r="BL100" s="11" t="s">
        <v>97</v>
      </c>
      <c r="BM100" s="107" t="s">
        <v>190</v>
      </c>
    </row>
    <row r="101" spans="2:65" s="1" customFormat="1" ht="19.5" customHeight="1">
      <c r="B101" s="26"/>
      <c r="C101" s="95">
        <v>28</v>
      </c>
      <c r="D101" s="95" t="s">
        <v>92</v>
      </c>
      <c r="E101" s="96" t="s">
        <v>130</v>
      </c>
      <c r="F101" s="97" t="s">
        <v>433</v>
      </c>
      <c r="G101" s="98" t="s">
        <v>94</v>
      </c>
      <c r="H101" s="99">
        <v>23</v>
      </c>
      <c r="I101" s="100"/>
      <c r="J101" s="101">
        <f t="shared" si="30"/>
        <v>0</v>
      </c>
      <c r="K101" s="202" t="s">
        <v>19</v>
      </c>
      <c r="L101" s="102"/>
      <c r="M101" s="103" t="s">
        <v>19</v>
      </c>
      <c r="N101" s="104" t="s">
        <v>38</v>
      </c>
      <c r="P101" s="105">
        <f t="shared" si="31"/>
        <v>0</v>
      </c>
      <c r="Q101" s="105">
        <v>0</v>
      </c>
      <c r="R101" s="105">
        <f t="shared" si="32"/>
        <v>0</v>
      </c>
      <c r="S101" s="105">
        <v>0</v>
      </c>
      <c r="T101" s="106">
        <f t="shared" si="33"/>
        <v>0</v>
      </c>
      <c r="AR101" s="107" t="s">
        <v>221</v>
      </c>
      <c r="AT101" s="107" t="s">
        <v>92</v>
      </c>
      <c r="AU101" s="107" t="s">
        <v>211</v>
      </c>
      <c r="AY101" s="11" t="s">
        <v>96</v>
      </c>
      <c r="BE101" s="108">
        <f t="shared" si="34"/>
        <v>0</v>
      </c>
      <c r="BF101" s="108">
        <f t="shared" si="35"/>
        <v>0</v>
      </c>
      <c r="BG101" s="108">
        <f t="shared" si="36"/>
        <v>0</v>
      </c>
      <c r="BH101" s="108">
        <f t="shared" si="37"/>
        <v>0</v>
      </c>
      <c r="BI101" s="108">
        <f t="shared" si="38"/>
        <v>0</v>
      </c>
      <c r="BJ101" s="11" t="s">
        <v>97</v>
      </c>
      <c r="BK101" s="108">
        <f t="shared" si="39"/>
        <v>0</v>
      </c>
      <c r="BL101" s="11" t="s">
        <v>97</v>
      </c>
      <c r="BM101" s="107" t="s">
        <v>190</v>
      </c>
    </row>
    <row r="102" spans="2:65" s="1" customFormat="1" ht="19.5" customHeight="1">
      <c r="B102" s="26"/>
      <c r="C102" s="95">
        <v>29</v>
      </c>
      <c r="D102" s="95" t="s">
        <v>92</v>
      </c>
      <c r="E102" s="96" t="s">
        <v>134</v>
      </c>
      <c r="F102" s="97" t="s">
        <v>434</v>
      </c>
      <c r="G102" s="98" t="s">
        <v>94</v>
      </c>
      <c r="H102" s="99">
        <v>4</v>
      </c>
      <c r="I102" s="100"/>
      <c r="J102" s="101">
        <f t="shared" si="30"/>
        <v>0</v>
      </c>
      <c r="K102" s="202" t="s">
        <v>19</v>
      </c>
      <c r="L102" s="102"/>
      <c r="M102" s="103" t="s">
        <v>19</v>
      </c>
      <c r="N102" s="104" t="s">
        <v>38</v>
      </c>
      <c r="P102" s="105">
        <f t="shared" si="31"/>
        <v>0</v>
      </c>
      <c r="Q102" s="105">
        <v>0</v>
      </c>
      <c r="R102" s="105">
        <f t="shared" si="32"/>
        <v>0</v>
      </c>
      <c r="S102" s="105">
        <v>0</v>
      </c>
      <c r="T102" s="106">
        <f t="shared" si="33"/>
        <v>0</v>
      </c>
      <c r="AR102" s="107" t="s">
        <v>223</v>
      </c>
      <c r="AT102" s="107" t="s">
        <v>92</v>
      </c>
      <c r="AU102" s="107" t="s">
        <v>97</v>
      </c>
      <c r="AY102" s="11" t="s">
        <v>96</v>
      </c>
      <c r="BE102" s="108">
        <f t="shared" si="34"/>
        <v>0</v>
      </c>
      <c r="BF102" s="108">
        <f t="shared" si="35"/>
        <v>0</v>
      </c>
      <c r="BG102" s="108">
        <f t="shared" si="36"/>
        <v>0</v>
      </c>
      <c r="BH102" s="108">
        <f t="shared" si="37"/>
        <v>0</v>
      </c>
      <c r="BI102" s="108">
        <f t="shared" si="38"/>
        <v>0</v>
      </c>
      <c r="BJ102" s="11" t="s">
        <v>214</v>
      </c>
      <c r="BK102" s="108">
        <f t="shared" si="39"/>
        <v>0</v>
      </c>
      <c r="BL102" s="11" t="s">
        <v>97</v>
      </c>
      <c r="BM102" s="107" t="s">
        <v>190</v>
      </c>
    </row>
    <row r="103" spans="2:65" s="1" customFormat="1" ht="19.5" customHeight="1">
      <c r="B103" s="26"/>
      <c r="C103" s="95">
        <v>30</v>
      </c>
      <c r="D103" s="95" t="s">
        <v>92</v>
      </c>
      <c r="E103" s="96" t="s">
        <v>136</v>
      </c>
      <c r="F103" s="97" t="s">
        <v>435</v>
      </c>
      <c r="G103" s="98" t="s">
        <v>94</v>
      </c>
      <c r="H103" s="99">
        <v>2</v>
      </c>
      <c r="I103" s="100"/>
      <c r="J103" s="101">
        <f t="shared" si="30"/>
        <v>0</v>
      </c>
      <c r="K103" s="202" t="s">
        <v>19</v>
      </c>
      <c r="L103" s="102"/>
      <c r="M103" s="103" t="s">
        <v>19</v>
      </c>
      <c r="N103" s="104" t="s">
        <v>38</v>
      </c>
      <c r="P103" s="105">
        <f t="shared" si="31"/>
        <v>0</v>
      </c>
      <c r="Q103" s="105">
        <v>0</v>
      </c>
      <c r="R103" s="105">
        <f t="shared" si="32"/>
        <v>0</v>
      </c>
      <c r="S103" s="105">
        <v>0</v>
      </c>
      <c r="T103" s="106">
        <f t="shared" si="33"/>
        <v>0</v>
      </c>
      <c r="AR103" s="107" t="s">
        <v>99</v>
      </c>
      <c r="AT103" s="107" t="s">
        <v>92</v>
      </c>
      <c r="AU103" s="107" t="s">
        <v>214</v>
      </c>
      <c r="AY103" s="11" t="s">
        <v>96</v>
      </c>
      <c r="BE103" s="108">
        <f t="shared" si="34"/>
        <v>0</v>
      </c>
      <c r="BF103" s="108">
        <f t="shared" si="35"/>
        <v>0</v>
      </c>
      <c r="BG103" s="108">
        <f t="shared" si="36"/>
        <v>0</v>
      </c>
      <c r="BH103" s="108">
        <f t="shared" si="37"/>
        <v>0</v>
      </c>
      <c r="BI103" s="108">
        <f t="shared" si="38"/>
        <v>0</v>
      </c>
      <c r="BJ103" s="11" t="s">
        <v>215</v>
      </c>
      <c r="BK103" s="108">
        <f t="shared" si="39"/>
        <v>0</v>
      </c>
      <c r="BL103" s="11" t="s">
        <v>97</v>
      </c>
      <c r="BM103" s="107" t="s">
        <v>190</v>
      </c>
    </row>
    <row r="104" spans="2:65" s="1" customFormat="1" ht="19.5" customHeight="1">
      <c r="B104" s="26"/>
      <c r="C104" s="95">
        <v>31</v>
      </c>
      <c r="D104" s="95" t="s">
        <v>92</v>
      </c>
      <c r="E104" s="96" t="s">
        <v>165</v>
      </c>
      <c r="F104" s="97" t="s">
        <v>192</v>
      </c>
      <c r="G104" s="98" t="s">
        <v>94</v>
      </c>
      <c r="H104" s="99">
        <v>1</v>
      </c>
      <c r="I104" s="100"/>
      <c r="J104" s="101">
        <f t="shared" si="0"/>
        <v>0</v>
      </c>
      <c r="K104" s="202" t="s">
        <v>19</v>
      </c>
      <c r="L104" s="102"/>
      <c r="M104" s="103" t="s">
        <v>19</v>
      </c>
      <c r="N104" s="104" t="s">
        <v>38</v>
      </c>
      <c r="P104" s="105">
        <f t="shared" si="1"/>
        <v>0</v>
      </c>
      <c r="Q104" s="105">
        <v>0</v>
      </c>
      <c r="R104" s="105">
        <f t="shared" si="2"/>
        <v>0</v>
      </c>
      <c r="S104" s="105">
        <v>0</v>
      </c>
      <c r="T104" s="106">
        <f t="shared" si="3"/>
        <v>0</v>
      </c>
      <c r="AR104" s="107" t="s">
        <v>95</v>
      </c>
      <c r="AT104" s="107" t="s">
        <v>92</v>
      </c>
      <c r="AU104" s="107" t="s">
        <v>67</v>
      </c>
      <c r="AY104" s="11" t="s">
        <v>96</v>
      </c>
      <c r="BE104" s="108">
        <f t="shared" si="4"/>
        <v>0</v>
      </c>
      <c r="BF104" s="108">
        <f t="shared" si="5"/>
        <v>0</v>
      </c>
      <c r="BG104" s="108">
        <f t="shared" si="6"/>
        <v>0</v>
      </c>
      <c r="BH104" s="108">
        <f t="shared" si="7"/>
        <v>0</v>
      </c>
      <c r="BI104" s="108">
        <f t="shared" si="8"/>
        <v>0</v>
      </c>
      <c r="BJ104" s="11" t="s">
        <v>72</v>
      </c>
      <c r="BK104" s="108">
        <f t="shared" si="9"/>
        <v>0</v>
      </c>
      <c r="BL104" s="11" t="s">
        <v>97</v>
      </c>
      <c r="BM104" s="107" t="s">
        <v>193</v>
      </c>
    </row>
    <row r="105" spans="2:65" s="1" customFormat="1" ht="19.5" customHeight="1">
      <c r="B105" s="26"/>
      <c r="C105" s="95">
        <v>32</v>
      </c>
      <c r="D105" s="95" t="s">
        <v>92</v>
      </c>
      <c r="E105" s="96" t="s">
        <v>167</v>
      </c>
      <c r="F105" s="97" t="s">
        <v>436</v>
      </c>
      <c r="G105" s="98" t="s">
        <v>94</v>
      </c>
      <c r="H105" s="99">
        <v>6</v>
      </c>
      <c r="I105" s="100"/>
      <c r="J105" s="101">
        <f t="shared" ref="J105" si="40">ROUND(I105*H105,2)</f>
        <v>0</v>
      </c>
      <c r="K105" s="202" t="s">
        <v>19</v>
      </c>
      <c r="L105" s="102"/>
      <c r="M105" s="103" t="s">
        <v>19</v>
      </c>
      <c r="N105" s="104" t="s">
        <v>38</v>
      </c>
      <c r="P105" s="105">
        <f t="shared" ref="P105" si="41">O105*H105</f>
        <v>0</v>
      </c>
      <c r="Q105" s="105">
        <v>0</v>
      </c>
      <c r="R105" s="105">
        <f t="shared" ref="R105" si="42">Q105*H105</f>
        <v>0</v>
      </c>
      <c r="S105" s="105">
        <v>0</v>
      </c>
      <c r="T105" s="106">
        <f t="shared" ref="T105" si="43">S105*H105</f>
        <v>0</v>
      </c>
      <c r="AR105" s="107" t="s">
        <v>217</v>
      </c>
      <c r="AT105" s="107" t="s">
        <v>92</v>
      </c>
      <c r="AU105" s="107" t="s">
        <v>72</v>
      </c>
      <c r="AY105" s="11" t="s">
        <v>96</v>
      </c>
      <c r="BE105" s="108">
        <f t="shared" ref="BE105" si="44">IF(N105="základní",J105,0)</f>
        <v>0</v>
      </c>
      <c r="BF105" s="108">
        <f t="shared" ref="BF105" si="45">IF(N105="snížená",J105,0)</f>
        <v>0</v>
      </c>
      <c r="BG105" s="108">
        <f t="shared" ref="BG105" si="46">IF(N105="zákl. přenesená",J105,0)</f>
        <v>0</v>
      </c>
      <c r="BH105" s="108">
        <f t="shared" ref="BH105" si="47">IF(N105="sníž. přenesená",J105,0)</f>
        <v>0</v>
      </c>
      <c r="BI105" s="108">
        <f t="shared" ref="BI105" si="48">IF(N105="nulová",J105,0)</f>
        <v>0</v>
      </c>
      <c r="BJ105" s="11" t="s">
        <v>74</v>
      </c>
      <c r="BK105" s="108">
        <f t="shared" ref="BK105" si="49">ROUND(I105*H105,2)</f>
        <v>0</v>
      </c>
      <c r="BL105" s="11" t="s">
        <v>97</v>
      </c>
      <c r="BM105" s="107" t="s">
        <v>193</v>
      </c>
    </row>
    <row r="106" spans="2:65" s="1" customFormat="1" ht="19.5" customHeight="1">
      <c r="B106" s="26"/>
      <c r="C106" s="95">
        <v>33</v>
      </c>
      <c r="D106" s="95" t="s">
        <v>92</v>
      </c>
      <c r="E106" s="96" t="s">
        <v>170</v>
      </c>
      <c r="F106" s="97" t="s">
        <v>414</v>
      </c>
      <c r="G106" s="98" t="s">
        <v>94</v>
      </c>
      <c r="H106" s="99">
        <v>1</v>
      </c>
      <c r="I106" s="100"/>
      <c r="J106" s="101">
        <f t="shared" ref="J106" si="50">ROUND(I106*H106,2)</f>
        <v>0</v>
      </c>
      <c r="K106" s="202" t="s">
        <v>19</v>
      </c>
      <c r="L106" s="102"/>
      <c r="M106" s="103" t="s">
        <v>19</v>
      </c>
      <c r="N106" s="104" t="s">
        <v>38</v>
      </c>
      <c r="P106" s="105">
        <f t="shared" ref="P106" si="51">O106*H106</f>
        <v>0</v>
      </c>
      <c r="Q106" s="105">
        <v>0</v>
      </c>
      <c r="R106" s="105">
        <f t="shared" ref="R106" si="52">Q106*H106</f>
        <v>0</v>
      </c>
      <c r="S106" s="105">
        <v>0</v>
      </c>
      <c r="T106" s="106">
        <f t="shared" ref="T106" si="53">S106*H106</f>
        <v>0</v>
      </c>
      <c r="AR106" s="107" t="s">
        <v>95</v>
      </c>
      <c r="AT106" s="107" t="s">
        <v>92</v>
      </c>
      <c r="AU106" s="107" t="s">
        <v>67</v>
      </c>
      <c r="AY106" s="11" t="s">
        <v>96</v>
      </c>
      <c r="BE106" s="108">
        <f t="shared" ref="BE106" si="54">IF(N106="základní",J106,0)</f>
        <v>0</v>
      </c>
      <c r="BF106" s="108">
        <f t="shared" ref="BF106" si="55">IF(N106="snížená",J106,0)</f>
        <v>0</v>
      </c>
      <c r="BG106" s="108">
        <f t="shared" ref="BG106" si="56">IF(N106="zákl. přenesená",J106,0)</f>
        <v>0</v>
      </c>
      <c r="BH106" s="108">
        <f t="shared" ref="BH106" si="57">IF(N106="sníž. přenesená",J106,0)</f>
        <v>0</v>
      </c>
      <c r="BI106" s="108">
        <f t="shared" ref="BI106" si="58">IF(N106="nulová",J106,0)</f>
        <v>0</v>
      </c>
      <c r="BJ106" s="11" t="s">
        <v>72</v>
      </c>
      <c r="BK106" s="108">
        <f t="shared" ref="BK106" si="59">ROUND(I106*H106,2)</f>
        <v>0</v>
      </c>
      <c r="BL106" s="11" t="s">
        <v>97</v>
      </c>
      <c r="BM106" s="107" t="s">
        <v>193</v>
      </c>
    </row>
    <row r="107" spans="2:65" s="1" customFormat="1" ht="19.5" customHeight="1">
      <c r="B107" s="26"/>
      <c r="C107" s="95">
        <v>34</v>
      </c>
      <c r="D107" s="95" t="s">
        <v>92</v>
      </c>
      <c r="E107" s="96" t="s">
        <v>172</v>
      </c>
      <c r="F107" s="97" t="s">
        <v>415</v>
      </c>
      <c r="G107" s="98" t="s">
        <v>94</v>
      </c>
      <c r="H107" s="99">
        <v>32</v>
      </c>
      <c r="I107" s="100"/>
      <c r="J107" s="101">
        <f t="shared" si="0"/>
        <v>0</v>
      </c>
      <c r="K107" s="202" t="s">
        <v>19</v>
      </c>
      <c r="L107" s="102"/>
      <c r="M107" s="103" t="s">
        <v>19</v>
      </c>
      <c r="N107" s="104" t="s">
        <v>38</v>
      </c>
      <c r="P107" s="105">
        <f t="shared" si="1"/>
        <v>0</v>
      </c>
      <c r="Q107" s="105">
        <v>0</v>
      </c>
      <c r="R107" s="105">
        <f t="shared" si="2"/>
        <v>0</v>
      </c>
      <c r="S107" s="105">
        <v>0</v>
      </c>
      <c r="T107" s="106">
        <f t="shared" si="3"/>
        <v>0</v>
      </c>
      <c r="AR107" s="107" t="s">
        <v>95</v>
      </c>
      <c r="AT107" s="107" t="s">
        <v>92</v>
      </c>
      <c r="AU107" s="107" t="s">
        <v>67</v>
      </c>
      <c r="AY107" s="11" t="s">
        <v>96</v>
      </c>
      <c r="BE107" s="108">
        <f t="shared" si="4"/>
        <v>0</v>
      </c>
      <c r="BF107" s="108">
        <f t="shared" si="5"/>
        <v>0</v>
      </c>
      <c r="BG107" s="108">
        <f t="shared" si="6"/>
        <v>0</v>
      </c>
      <c r="BH107" s="108">
        <f t="shared" si="7"/>
        <v>0</v>
      </c>
      <c r="BI107" s="108">
        <f t="shared" si="8"/>
        <v>0</v>
      </c>
      <c r="BJ107" s="11" t="s">
        <v>72</v>
      </c>
      <c r="BK107" s="108">
        <f t="shared" si="9"/>
        <v>0</v>
      </c>
      <c r="BL107" s="11" t="s">
        <v>97</v>
      </c>
      <c r="BM107" s="107" t="s">
        <v>195</v>
      </c>
    </row>
    <row r="108" spans="2:65" s="1" customFormat="1" ht="19.5" customHeight="1">
      <c r="B108" s="26"/>
      <c r="C108" s="95">
        <v>35</v>
      </c>
      <c r="D108" s="95" t="s">
        <v>92</v>
      </c>
      <c r="E108" s="96" t="s">
        <v>175</v>
      </c>
      <c r="F108" s="97" t="s">
        <v>437</v>
      </c>
      <c r="G108" s="98" t="s">
        <v>94</v>
      </c>
      <c r="H108" s="99">
        <v>8</v>
      </c>
      <c r="I108" s="100"/>
      <c r="J108" s="101">
        <f t="shared" ref="J108" si="60">ROUND(I108*H108,2)</f>
        <v>0</v>
      </c>
      <c r="K108" s="202" t="s">
        <v>19</v>
      </c>
      <c r="L108" s="102"/>
      <c r="M108" s="103" t="s">
        <v>19</v>
      </c>
      <c r="N108" s="104" t="s">
        <v>38</v>
      </c>
      <c r="P108" s="105">
        <f t="shared" ref="P108" si="61">O108*H108</f>
        <v>0</v>
      </c>
      <c r="Q108" s="105">
        <v>0</v>
      </c>
      <c r="R108" s="105">
        <f t="shared" ref="R108" si="62">Q108*H108</f>
        <v>0</v>
      </c>
      <c r="S108" s="105">
        <v>0</v>
      </c>
      <c r="T108" s="106">
        <f t="shared" ref="T108" si="63">S108*H108</f>
        <v>0</v>
      </c>
      <c r="AR108" s="107" t="s">
        <v>95</v>
      </c>
      <c r="AT108" s="107" t="s">
        <v>92</v>
      </c>
      <c r="AU108" s="107" t="s">
        <v>67</v>
      </c>
      <c r="AY108" s="11" t="s">
        <v>96</v>
      </c>
      <c r="BE108" s="108">
        <f t="shared" ref="BE108" si="64">IF(N108="základní",J108,0)</f>
        <v>0</v>
      </c>
      <c r="BF108" s="108">
        <f t="shared" ref="BF108" si="65">IF(N108="snížená",J108,0)</f>
        <v>0</v>
      </c>
      <c r="BG108" s="108">
        <f t="shared" ref="BG108" si="66">IF(N108="zákl. přenesená",J108,0)</f>
        <v>0</v>
      </c>
      <c r="BH108" s="108">
        <f t="shared" ref="BH108" si="67">IF(N108="sníž. přenesená",J108,0)</f>
        <v>0</v>
      </c>
      <c r="BI108" s="108">
        <f t="shared" ref="BI108" si="68">IF(N108="nulová",J108,0)</f>
        <v>0</v>
      </c>
      <c r="BJ108" s="11" t="s">
        <v>72</v>
      </c>
      <c r="BK108" s="108">
        <f t="shared" ref="BK108" si="69">ROUND(I108*H108,2)</f>
        <v>0</v>
      </c>
      <c r="BL108" s="11" t="s">
        <v>97</v>
      </c>
      <c r="BM108" s="107" t="s">
        <v>195</v>
      </c>
    </row>
    <row r="109" spans="2:65" s="1" customFormat="1" ht="19.5" customHeight="1">
      <c r="B109" s="26"/>
      <c r="C109" s="95">
        <v>36</v>
      </c>
      <c r="D109" s="95" t="s">
        <v>92</v>
      </c>
      <c r="E109" s="96" t="s">
        <v>177</v>
      </c>
      <c r="F109" s="97" t="s">
        <v>438</v>
      </c>
      <c r="G109" s="98" t="s">
        <v>94</v>
      </c>
      <c r="H109" s="99">
        <v>8</v>
      </c>
      <c r="I109" s="100"/>
      <c r="J109" s="101">
        <f t="shared" ref="J109:J110" si="70">ROUND(I109*H109,2)</f>
        <v>0</v>
      </c>
      <c r="K109" s="202" t="s">
        <v>19</v>
      </c>
      <c r="L109" s="102"/>
      <c r="M109" s="103" t="s">
        <v>19</v>
      </c>
      <c r="N109" s="104" t="s">
        <v>38</v>
      </c>
      <c r="P109" s="105">
        <f t="shared" ref="P109:P110" si="71">O109*H109</f>
        <v>0</v>
      </c>
      <c r="Q109" s="105">
        <v>0</v>
      </c>
      <c r="R109" s="105">
        <f t="shared" ref="R109:R110" si="72">Q109*H109</f>
        <v>0</v>
      </c>
      <c r="S109" s="105">
        <v>0</v>
      </c>
      <c r="T109" s="106">
        <f t="shared" ref="T109:T110" si="73">S109*H109</f>
        <v>0</v>
      </c>
      <c r="AR109" s="107" t="s">
        <v>217</v>
      </c>
      <c r="AT109" s="107" t="s">
        <v>92</v>
      </c>
      <c r="AU109" s="107" t="s">
        <v>72</v>
      </c>
      <c r="AY109" s="11" t="s">
        <v>96</v>
      </c>
      <c r="BE109" s="108">
        <f t="shared" ref="BE109:BE110" si="74">IF(N109="základní",J109,0)</f>
        <v>0</v>
      </c>
      <c r="BF109" s="108">
        <f t="shared" ref="BF109:BF110" si="75">IF(N109="snížená",J109,0)</f>
        <v>0</v>
      </c>
      <c r="BG109" s="108">
        <f t="shared" ref="BG109:BG110" si="76">IF(N109="zákl. přenesená",J109,0)</f>
        <v>0</v>
      </c>
      <c r="BH109" s="108">
        <f t="shared" ref="BH109:BH110" si="77">IF(N109="sníž. přenesená",J109,0)</f>
        <v>0</v>
      </c>
      <c r="BI109" s="108">
        <f t="shared" ref="BI109:BI110" si="78">IF(N109="nulová",J109,0)</f>
        <v>0</v>
      </c>
      <c r="BJ109" s="11" t="s">
        <v>74</v>
      </c>
      <c r="BK109" s="108">
        <f t="shared" ref="BK109:BK110" si="79">ROUND(I109*H109,2)</f>
        <v>0</v>
      </c>
      <c r="BL109" s="11" t="s">
        <v>97</v>
      </c>
      <c r="BM109" s="107" t="s">
        <v>195</v>
      </c>
    </row>
    <row r="110" spans="2:65" s="1" customFormat="1" ht="19.5" customHeight="1">
      <c r="B110" s="26"/>
      <c r="C110" s="95">
        <v>37</v>
      </c>
      <c r="D110" s="95" t="s">
        <v>92</v>
      </c>
      <c r="E110" s="96" t="s">
        <v>179</v>
      </c>
      <c r="F110" s="97" t="s">
        <v>416</v>
      </c>
      <c r="G110" s="98" t="s">
        <v>94</v>
      </c>
      <c r="H110" s="99">
        <v>8</v>
      </c>
      <c r="I110" s="100"/>
      <c r="J110" s="101">
        <f t="shared" si="70"/>
        <v>0</v>
      </c>
      <c r="K110" s="202" t="s">
        <v>19</v>
      </c>
      <c r="L110" s="102"/>
      <c r="M110" s="103" t="s">
        <v>19</v>
      </c>
      <c r="N110" s="104" t="s">
        <v>38</v>
      </c>
      <c r="P110" s="105">
        <f t="shared" si="71"/>
        <v>0</v>
      </c>
      <c r="Q110" s="105">
        <v>0</v>
      </c>
      <c r="R110" s="105">
        <f t="shared" si="72"/>
        <v>0</v>
      </c>
      <c r="S110" s="105">
        <v>0</v>
      </c>
      <c r="T110" s="106">
        <f t="shared" si="73"/>
        <v>0</v>
      </c>
      <c r="AR110" s="107" t="s">
        <v>220</v>
      </c>
      <c r="AT110" s="107" t="s">
        <v>92</v>
      </c>
      <c r="AU110" s="107" t="s">
        <v>74</v>
      </c>
      <c r="AY110" s="11" t="s">
        <v>96</v>
      </c>
      <c r="BE110" s="108">
        <f t="shared" si="74"/>
        <v>0</v>
      </c>
      <c r="BF110" s="108">
        <f t="shared" si="75"/>
        <v>0</v>
      </c>
      <c r="BG110" s="108">
        <f t="shared" si="76"/>
        <v>0</v>
      </c>
      <c r="BH110" s="108">
        <f t="shared" si="77"/>
        <v>0</v>
      </c>
      <c r="BI110" s="108">
        <f t="shared" si="78"/>
        <v>0</v>
      </c>
      <c r="BJ110" s="11" t="s">
        <v>211</v>
      </c>
      <c r="BK110" s="108">
        <f t="shared" si="79"/>
        <v>0</v>
      </c>
      <c r="BL110" s="11" t="s">
        <v>97</v>
      </c>
      <c r="BM110" s="107" t="s">
        <v>195</v>
      </c>
    </row>
    <row r="111" spans="2:65" s="1" customFormat="1" ht="19.5" customHeight="1">
      <c r="B111" s="26"/>
      <c r="C111" s="95">
        <v>38</v>
      </c>
      <c r="D111" s="95" t="s">
        <v>92</v>
      </c>
      <c r="E111" s="96" t="s">
        <v>182</v>
      </c>
      <c r="F111" s="97" t="s">
        <v>417</v>
      </c>
      <c r="G111" s="98" t="s">
        <v>94</v>
      </c>
      <c r="H111" s="99">
        <v>1</v>
      </c>
      <c r="I111" s="100"/>
      <c r="J111" s="101">
        <f t="shared" si="0"/>
        <v>0</v>
      </c>
      <c r="K111" s="202" t="s">
        <v>19</v>
      </c>
      <c r="L111" s="102"/>
      <c r="M111" s="103" t="s">
        <v>19</v>
      </c>
      <c r="N111" s="104" t="s">
        <v>38</v>
      </c>
      <c r="P111" s="105">
        <f t="shared" si="1"/>
        <v>0</v>
      </c>
      <c r="Q111" s="105">
        <v>0</v>
      </c>
      <c r="R111" s="105">
        <f t="shared" si="2"/>
        <v>0</v>
      </c>
      <c r="S111" s="105">
        <v>0</v>
      </c>
      <c r="T111" s="106">
        <f t="shared" si="3"/>
        <v>0</v>
      </c>
      <c r="AR111" s="107" t="s">
        <v>95</v>
      </c>
      <c r="AT111" s="107" t="s">
        <v>92</v>
      </c>
      <c r="AU111" s="107" t="s">
        <v>67</v>
      </c>
      <c r="AY111" s="11" t="s">
        <v>96</v>
      </c>
      <c r="BE111" s="108">
        <f t="shared" si="4"/>
        <v>0</v>
      </c>
      <c r="BF111" s="108">
        <f t="shared" si="5"/>
        <v>0</v>
      </c>
      <c r="BG111" s="108">
        <f t="shared" si="6"/>
        <v>0</v>
      </c>
      <c r="BH111" s="108">
        <f t="shared" si="7"/>
        <v>0</v>
      </c>
      <c r="BI111" s="108">
        <f t="shared" si="8"/>
        <v>0</v>
      </c>
      <c r="BJ111" s="11" t="s">
        <v>72</v>
      </c>
      <c r="BK111" s="108">
        <f t="shared" si="9"/>
        <v>0</v>
      </c>
      <c r="BL111" s="11" t="s">
        <v>97</v>
      </c>
      <c r="BM111" s="107" t="s">
        <v>197</v>
      </c>
    </row>
    <row r="112" spans="2:65" s="1" customFormat="1" ht="19.5" customHeight="1">
      <c r="B112" s="26"/>
      <c r="C112" s="95">
        <v>39</v>
      </c>
      <c r="D112" s="95" t="s">
        <v>92</v>
      </c>
      <c r="E112" s="96" t="s">
        <v>185</v>
      </c>
      <c r="F112" s="97" t="s">
        <v>418</v>
      </c>
      <c r="G112" s="98" t="s">
        <v>94</v>
      </c>
      <c r="H112" s="99">
        <v>32</v>
      </c>
      <c r="I112" s="100"/>
      <c r="J112" s="101">
        <f t="shared" ref="J112:J118" si="80">ROUND(I112*H112,2)</f>
        <v>0</v>
      </c>
      <c r="K112" s="202" t="s">
        <v>19</v>
      </c>
      <c r="L112" s="102"/>
      <c r="M112" s="103" t="s">
        <v>19</v>
      </c>
      <c r="N112" s="104" t="s">
        <v>38</v>
      </c>
      <c r="P112" s="105">
        <f t="shared" ref="P112:P118" si="81">O112*H112</f>
        <v>0</v>
      </c>
      <c r="Q112" s="105">
        <v>0</v>
      </c>
      <c r="R112" s="105">
        <f t="shared" ref="R112:R118" si="82">Q112*H112</f>
        <v>0</v>
      </c>
      <c r="S112" s="105">
        <v>0</v>
      </c>
      <c r="T112" s="106">
        <f t="shared" ref="T112:T118" si="83">S112*H112</f>
        <v>0</v>
      </c>
      <c r="AR112" s="107" t="s">
        <v>95</v>
      </c>
      <c r="AT112" s="107" t="s">
        <v>92</v>
      </c>
      <c r="AU112" s="107" t="s">
        <v>67</v>
      </c>
      <c r="AY112" s="11" t="s">
        <v>96</v>
      </c>
      <c r="BE112" s="108">
        <f t="shared" ref="BE112:BE118" si="84">IF(N112="základní",J112,0)</f>
        <v>0</v>
      </c>
      <c r="BF112" s="108">
        <f t="shared" ref="BF112:BF118" si="85">IF(N112="snížená",J112,0)</f>
        <v>0</v>
      </c>
      <c r="BG112" s="108">
        <f t="shared" ref="BG112:BG118" si="86">IF(N112="zákl. přenesená",J112,0)</f>
        <v>0</v>
      </c>
      <c r="BH112" s="108">
        <f t="shared" ref="BH112:BH118" si="87">IF(N112="sníž. přenesená",J112,0)</f>
        <v>0</v>
      </c>
      <c r="BI112" s="108">
        <f t="shared" ref="BI112:BI118" si="88">IF(N112="nulová",J112,0)</f>
        <v>0</v>
      </c>
      <c r="BJ112" s="11" t="s">
        <v>72</v>
      </c>
      <c r="BK112" s="108">
        <f t="shared" ref="BK112:BK118" si="89">ROUND(I112*H112,2)</f>
        <v>0</v>
      </c>
      <c r="BL112" s="11" t="s">
        <v>97</v>
      </c>
      <c r="BM112" s="107" t="s">
        <v>197</v>
      </c>
    </row>
    <row r="113" spans="2:65" s="1" customFormat="1" ht="19.5" customHeight="1">
      <c r="B113" s="26"/>
      <c r="C113" s="95">
        <v>40</v>
      </c>
      <c r="D113" s="95" t="s">
        <v>92</v>
      </c>
      <c r="E113" s="96" t="s">
        <v>188</v>
      </c>
      <c r="F113" s="97" t="s">
        <v>439</v>
      </c>
      <c r="G113" s="98" t="s">
        <v>94</v>
      </c>
      <c r="H113" s="99">
        <v>16</v>
      </c>
      <c r="I113" s="100"/>
      <c r="J113" s="101">
        <f t="shared" si="80"/>
        <v>0</v>
      </c>
      <c r="K113" s="202" t="s">
        <v>19</v>
      </c>
      <c r="L113" s="102"/>
      <c r="M113" s="103" t="s">
        <v>19</v>
      </c>
      <c r="N113" s="104" t="s">
        <v>38</v>
      </c>
      <c r="P113" s="105">
        <f t="shared" si="81"/>
        <v>0</v>
      </c>
      <c r="Q113" s="105">
        <v>0</v>
      </c>
      <c r="R113" s="105">
        <f t="shared" si="82"/>
        <v>0</v>
      </c>
      <c r="S113" s="105">
        <v>0</v>
      </c>
      <c r="T113" s="106">
        <f t="shared" si="83"/>
        <v>0</v>
      </c>
      <c r="AR113" s="107" t="s">
        <v>95</v>
      </c>
      <c r="AT113" s="107" t="s">
        <v>92</v>
      </c>
      <c r="AU113" s="107" t="s">
        <v>67</v>
      </c>
      <c r="AY113" s="11" t="s">
        <v>96</v>
      </c>
      <c r="BE113" s="108">
        <f t="shared" si="84"/>
        <v>0</v>
      </c>
      <c r="BF113" s="108">
        <f t="shared" si="85"/>
        <v>0</v>
      </c>
      <c r="BG113" s="108">
        <f t="shared" si="86"/>
        <v>0</v>
      </c>
      <c r="BH113" s="108">
        <f t="shared" si="87"/>
        <v>0</v>
      </c>
      <c r="BI113" s="108">
        <f t="shared" si="88"/>
        <v>0</v>
      </c>
      <c r="BJ113" s="11" t="s">
        <v>72</v>
      </c>
      <c r="BK113" s="108">
        <f t="shared" si="89"/>
        <v>0</v>
      </c>
      <c r="BL113" s="11" t="s">
        <v>97</v>
      </c>
      <c r="BM113" s="107" t="s">
        <v>197</v>
      </c>
    </row>
    <row r="114" spans="2:65" s="1" customFormat="1" ht="19.5" customHeight="1">
      <c r="B114" s="26"/>
      <c r="C114" s="95">
        <v>41</v>
      </c>
      <c r="D114" s="95" t="s">
        <v>92</v>
      </c>
      <c r="E114" s="96" t="s">
        <v>191</v>
      </c>
      <c r="F114" s="97" t="s">
        <v>440</v>
      </c>
      <c r="G114" s="98" t="s">
        <v>94</v>
      </c>
      <c r="H114" s="99">
        <v>16</v>
      </c>
      <c r="I114" s="100"/>
      <c r="J114" s="101">
        <f t="shared" si="80"/>
        <v>0</v>
      </c>
      <c r="K114" s="202" t="s">
        <v>19</v>
      </c>
      <c r="L114" s="102"/>
      <c r="M114" s="103" t="s">
        <v>19</v>
      </c>
      <c r="N114" s="104" t="s">
        <v>38</v>
      </c>
      <c r="P114" s="105">
        <f t="shared" si="81"/>
        <v>0</v>
      </c>
      <c r="Q114" s="105">
        <v>0</v>
      </c>
      <c r="R114" s="105">
        <f t="shared" si="82"/>
        <v>0</v>
      </c>
      <c r="S114" s="105">
        <v>0</v>
      </c>
      <c r="T114" s="106">
        <f t="shared" si="83"/>
        <v>0</v>
      </c>
      <c r="AR114" s="107" t="s">
        <v>95</v>
      </c>
      <c r="AT114" s="107" t="s">
        <v>92</v>
      </c>
      <c r="AU114" s="107" t="s">
        <v>67</v>
      </c>
      <c r="AY114" s="11" t="s">
        <v>96</v>
      </c>
      <c r="BE114" s="108">
        <f t="shared" si="84"/>
        <v>0</v>
      </c>
      <c r="BF114" s="108">
        <f t="shared" si="85"/>
        <v>0</v>
      </c>
      <c r="BG114" s="108">
        <f t="shared" si="86"/>
        <v>0</v>
      </c>
      <c r="BH114" s="108">
        <f t="shared" si="87"/>
        <v>0</v>
      </c>
      <c r="BI114" s="108">
        <f t="shared" si="88"/>
        <v>0</v>
      </c>
      <c r="BJ114" s="11" t="s">
        <v>72</v>
      </c>
      <c r="BK114" s="108">
        <f t="shared" si="89"/>
        <v>0</v>
      </c>
      <c r="BL114" s="11" t="s">
        <v>97</v>
      </c>
      <c r="BM114" s="107" t="s">
        <v>197</v>
      </c>
    </row>
    <row r="115" spans="2:65" s="1" customFormat="1" ht="19.5" customHeight="1">
      <c r="B115" s="26"/>
      <c r="C115" s="95">
        <v>42</v>
      </c>
      <c r="D115" s="95" t="s">
        <v>92</v>
      </c>
      <c r="E115" s="96" t="s">
        <v>194</v>
      </c>
      <c r="F115" s="97" t="s">
        <v>441</v>
      </c>
      <c r="G115" s="98" t="s">
        <v>94</v>
      </c>
      <c r="H115" s="99">
        <v>8</v>
      </c>
      <c r="I115" s="100"/>
      <c r="J115" s="101">
        <f t="shared" ref="J115:J117" si="90">ROUND(I115*H115,2)</f>
        <v>0</v>
      </c>
      <c r="K115" s="202" t="s">
        <v>19</v>
      </c>
      <c r="L115" s="102"/>
      <c r="M115" s="103" t="s">
        <v>19</v>
      </c>
      <c r="N115" s="104" t="s">
        <v>38</v>
      </c>
      <c r="P115" s="105">
        <f t="shared" ref="P115:P117" si="91">O115*H115</f>
        <v>0</v>
      </c>
      <c r="Q115" s="105">
        <v>0</v>
      </c>
      <c r="R115" s="105">
        <f t="shared" ref="R115:R117" si="92">Q115*H115</f>
        <v>0</v>
      </c>
      <c r="S115" s="105">
        <v>0</v>
      </c>
      <c r="T115" s="106">
        <f t="shared" ref="T115:T117" si="93">S115*H115</f>
        <v>0</v>
      </c>
      <c r="AR115" s="107" t="s">
        <v>217</v>
      </c>
      <c r="AT115" s="107" t="s">
        <v>92</v>
      </c>
      <c r="AU115" s="107" t="s">
        <v>72</v>
      </c>
      <c r="AY115" s="11" t="s">
        <v>96</v>
      </c>
      <c r="BE115" s="108">
        <f t="shared" ref="BE115:BE117" si="94">IF(N115="základní",J115,0)</f>
        <v>0</v>
      </c>
      <c r="BF115" s="108">
        <f t="shared" ref="BF115:BF117" si="95">IF(N115="snížená",J115,0)</f>
        <v>0</v>
      </c>
      <c r="BG115" s="108">
        <f t="shared" ref="BG115:BG117" si="96">IF(N115="zákl. přenesená",J115,0)</f>
        <v>0</v>
      </c>
      <c r="BH115" s="108">
        <f t="shared" ref="BH115:BH117" si="97">IF(N115="sníž. přenesená",J115,0)</f>
        <v>0</v>
      </c>
      <c r="BI115" s="108">
        <f t="shared" ref="BI115:BI117" si="98">IF(N115="nulová",J115,0)</f>
        <v>0</v>
      </c>
      <c r="BJ115" s="11" t="s">
        <v>74</v>
      </c>
      <c r="BK115" s="108">
        <f t="shared" ref="BK115:BK117" si="99">ROUND(I115*H115,2)</f>
        <v>0</v>
      </c>
      <c r="BL115" s="11" t="s">
        <v>97</v>
      </c>
      <c r="BM115" s="107" t="s">
        <v>197</v>
      </c>
    </row>
    <row r="116" spans="2:65" s="1" customFormat="1" ht="19.5" customHeight="1">
      <c r="B116" s="26"/>
      <c r="C116" s="95">
        <v>43</v>
      </c>
      <c r="D116" s="95" t="s">
        <v>92</v>
      </c>
      <c r="E116" s="96" t="s">
        <v>196</v>
      </c>
      <c r="F116" s="97" t="s">
        <v>442</v>
      </c>
      <c r="G116" s="98" t="s">
        <v>94</v>
      </c>
      <c r="H116" s="99">
        <v>1</v>
      </c>
      <c r="I116" s="100"/>
      <c r="J116" s="101">
        <f t="shared" si="90"/>
        <v>0</v>
      </c>
      <c r="K116" s="202" t="s">
        <v>19</v>
      </c>
      <c r="L116" s="102"/>
      <c r="M116" s="103" t="s">
        <v>19</v>
      </c>
      <c r="N116" s="104" t="s">
        <v>38</v>
      </c>
      <c r="P116" s="105">
        <f t="shared" si="91"/>
        <v>0</v>
      </c>
      <c r="Q116" s="105">
        <v>0</v>
      </c>
      <c r="R116" s="105">
        <f t="shared" si="92"/>
        <v>0</v>
      </c>
      <c r="S116" s="105">
        <v>0</v>
      </c>
      <c r="T116" s="106">
        <f t="shared" si="93"/>
        <v>0</v>
      </c>
      <c r="AR116" s="107" t="s">
        <v>220</v>
      </c>
      <c r="AT116" s="107" t="s">
        <v>92</v>
      </c>
      <c r="AU116" s="107" t="s">
        <v>74</v>
      </c>
      <c r="AY116" s="11" t="s">
        <v>96</v>
      </c>
      <c r="BE116" s="108">
        <f t="shared" si="94"/>
        <v>0</v>
      </c>
      <c r="BF116" s="108">
        <f t="shared" si="95"/>
        <v>0</v>
      </c>
      <c r="BG116" s="108">
        <f t="shared" si="96"/>
        <v>0</v>
      </c>
      <c r="BH116" s="108">
        <f t="shared" si="97"/>
        <v>0</v>
      </c>
      <c r="BI116" s="108">
        <f t="shared" si="98"/>
        <v>0</v>
      </c>
      <c r="BJ116" s="11" t="s">
        <v>211</v>
      </c>
      <c r="BK116" s="108">
        <f t="shared" si="99"/>
        <v>0</v>
      </c>
      <c r="BL116" s="11" t="s">
        <v>97</v>
      </c>
      <c r="BM116" s="107" t="s">
        <v>197</v>
      </c>
    </row>
    <row r="117" spans="2:65" s="1" customFormat="1" ht="19.5" customHeight="1">
      <c r="B117" s="26"/>
      <c r="C117" s="95">
        <v>44</v>
      </c>
      <c r="D117" s="95" t="s">
        <v>92</v>
      </c>
      <c r="E117" s="96" t="s">
        <v>198</v>
      </c>
      <c r="F117" s="97" t="s">
        <v>443</v>
      </c>
      <c r="G117" s="98" t="s">
        <v>94</v>
      </c>
      <c r="H117" s="99">
        <v>1</v>
      </c>
      <c r="I117" s="100"/>
      <c r="J117" s="101">
        <f t="shared" si="90"/>
        <v>0</v>
      </c>
      <c r="K117" s="202" t="s">
        <v>19</v>
      </c>
      <c r="L117" s="102"/>
      <c r="M117" s="103" t="s">
        <v>19</v>
      </c>
      <c r="N117" s="104" t="s">
        <v>38</v>
      </c>
      <c r="P117" s="105">
        <f t="shared" si="91"/>
        <v>0</v>
      </c>
      <c r="Q117" s="105">
        <v>0</v>
      </c>
      <c r="R117" s="105">
        <f t="shared" si="92"/>
        <v>0</v>
      </c>
      <c r="S117" s="105">
        <v>0</v>
      </c>
      <c r="T117" s="106">
        <f t="shared" si="93"/>
        <v>0</v>
      </c>
      <c r="AR117" s="107" t="s">
        <v>221</v>
      </c>
      <c r="AT117" s="107" t="s">
        <v>92</v>
      </c>
      <c r="AU117" s="107" t="s">
        <v>211</v>
      </c>
      <c r="AY117" s="11" t="s">
        <v>96</v>
      </c>
      <c r="BE117" s="108">
        <f t="shared" si="94"/>
        <v>0</v>
      </c>
      <c r="BF117" s="108">
        <f t="shared" si="95"/>
        <v>0</v>
      </c>
      <c r="BG117" s="108">
        <f t="shared" si="96"/>
        <v>0</v>
      </c>
      <c r="BH117" s="108">
        <f t="shared" si="97"/>
        <v>0</v>
      </c>
      <c r="BI117" s="108">
        <f t="shared" si="98"/>
        <v>0</v>
      </c>
      <c r="BJ117" s="11" t="s">
        <v>97</v>
      </c>
      <c r="BK117" s="108">
        <f t="shared" si="99"/>
        <v>0</v>
      </c>
      <c r="BL117" s="11" t="s">
        <v>97</v>
      </c>
      <c r="BM117" s="107" t="s">
        <v>197</v>
      </c>
    </row>
    <row r="118" spans="2:65" s="1" customFormat="1" ht="19.5" customHeight="1">
      <c r="B118" s="26"/>
      <c r="C118" s="95">
        <v>45</v>
      </c>
      <c r="D118" s="95" t="s">
        <v>92</v>
      </c>
      <c r="E118" s="96" t="s">
        <v>199</v>
      </c>
      <c r="F118" s="97" t="s">
        <v>419</v>
      </c>
      <c r="G118" s="98" t="s">
        <v>94</v>
      </c>
      <c r="H118" s="99">
        <v>1</v>
      </c>
      <c r="I118" s="100"/>
      <c r="J118" s="101">
        <f t="shared" si="80"/>
        <v>0</v>
      </c>
      <c r="K118" s="202" t="s">
        <v>19</v>
      </c>
      <c r="L118" s="102"/>
      <c r="M118" s="103" t="s">
        <v>19</v>
      </c>
      <c r="N118" s="104" t="s">
        <v>38</v>
      </c>
      <c r="P118" s="105">
        <f t="shared" si="81"/>
        <v>0</v>
      </c>
      <c r="Q118" s="105">
        <v>0</v>
      </c>
      <c r="R118" s="105">
        <f t="shared" si="82"/>
        <v>0</v>
      </c>
      <c r="S118" s="105">
        <v>0</v>
      </c>
      <c r="T118" s="106">
        <f t="shared" si="83"/>
        <v>0</v>
      </c>
      <c r="AR118" s="107" t="s">
        <v>95</v>
      </c>
      <c r="AT118" s="107" t="s">
        <v>92</v>
      </c>
      <c r="AU118" s="107" t="s">
        <v>67</v>
      </c>
      <c r="AY118" s="11" t="s">
        <v>96</v>
      </c>
      <c r="BE118" s="108">
        <f t="shared" si="84"/>
        <v>0</v>
      </c>
      <c r="BF118" s="108">
        <f t="shared" si="85"/>
        <v>0</v>
      </c>
      <c r="BG118" s="108">
        <f t="shared" si="86"/>
        <v>0</v>
      </c>
      <c r="BH118" s="108">
        <f t="shared" si="87"/>
        <v>0</v>
      </c>
      <c r="BI118" s="108">
        <f t="shared" si="88"/>
        <v>0</v>
      </c>
      <c r="BJ118" s="11" t="s">
        <v>72</v>
      </c>
      <c r="BK118" s="108">
        <f t="shared" si="89"/>
        <v>0</v>
      </c>
      <c r="BL118" s="11" t="s">
        <v>97</v>
      </c>
      <c r="BM118" s="107" t="s">
        <v>197</v>
      </c>
    </row>
    <row r="119" spans="2:65" s="1" customFormat="1" ht="19.5" customHeight="1">
      <c r="B119" s="26"/>
      <c r="C119" s="95">
        <v>46</v>
      </c>
      <c r="D119" s="95" t="s">
        <v>92</v>
      </c>
      <c r="E119" s="96" t="s">
        <v>125</v>
      </c>
      <c r="F119" s="97" t="s">
        <v>444</v>
      </c>
      <c r="G119" s="98" t="s">
        <v>94</v>
      </c>
      <c r="H119" s="99">
        <v>1</v>
      </c>
      <c r="I119" s="100"/>
      <c r="J119" s="101">
        <f t="shared" ref="J119" si="100">ROUND(I119*H119,2)</f>
        <v>0</v>
      </c>
      <c r="K119" s="202" t="s">
        <v>19</v>
      </c>
      <c r="L119" s="102"/>
      <c r="M119" s="103" t="s">
        <v>19</v>
      </c>
      <c r="N119" s="104" t="s">
        <v>38</v>
      </c>
      <c r="P119" s="105">
        <f t="shared" ref="P119" si="101">O119*H119</f>
        <v>0</v>
      </c>
      <c r="Q119" s="105">
        <v>0</v>
      </c>
      <c r="R119" s="105">
        <f t="shared" ref="R119" si="102">Q119*H119</f>
        <v>0</v>
      </c>
      <c r="S119" s="105">
        <v>0</v>
      </c>
      <c r="T119" s="106">
        <f t="shared" ref="T119" si="103">S119*H119</f>
        <v>0</v>
      </c>
      <c r="AR119" s="107" t="s">
        <v>217</v>
      </c>
      <c r="AT119" s="107" t="s">
        <v>92</v>
      </c>
      <c r="AU119" s="107" t="s">
        <v>72</v>
      </c>
      <c r="AY119" s="11" t="s">
        <v>96</v>
      </c>
      <c r="BE119" s="108">
        <f t="shared" ref="BE119" si="104">IF(N119="základní",J119,0)</f>
        <v>0</v>
      </c>
      <c r="BF119" s="108">
        <f t="shared" ref="BF119" si="105">IF(N119="snížená",J119,0)</f>
        <v>0</v>
      </c>
      <c r="BG119" s="108">
        <f t="shared" ref="BG119" si="106">IF(N119="zákl. přenesená",J119,0)</f>
        <v>0</v>
      </c>
      <c r="BH119" s="108">
        <f t="shared" ref="BH119" si="107">IF(N119="sníž. přenesená",J119,0)</f>
        <v>0</v>
      </c>
      <c r="BI119" s="108">
        <f t="shared" ref="BI119" si="108">IF(N119="nulová",J119,0)</f>
        <v>0</v>
      </c>
      <c r="BJ119" s="11" t="s">
        <v>74</v>
      </c>
      <c r="BK119" s="108">
        <f t="shared" ref="BK119" si="109">ROUND(I119*H119,2)</f>
        <v>0</v>
      </c>
      <c r="BL119" s="11" t="s">
        <v>97</v>
      </c>
      <c r="BM119" s="107" t="s">
        <v>197</v>
      </c>
    </row>
    <row r="120" spans="2:65" s="1" customFormat="1" ht="19.5" customHeight="1">
      <c r="B120" s="26"/>
      <c r="C120" s="95">
        <v>47</v>
      </c>
      <c r="D120" s="95" t="s">
        <v>92</v>
      </c>
      <c r="E120" s="96" t="s">
        <v>127</v>
      </c>
      <c r="F120" s="97" t="s">
        <v>200</v>
      </c>
      <c r="G120" s="98" t="s">
        <v>94</v>
      </c>
      <c r="H120" s="99">
        <v>16</v>
      </c>
      <c r="I120" s="100"/>
      <c r="J120" s="101">
        <f t="shared" si="0"/>
        <v>0</v>
      </c>
      <c r="K120" s="202" t="s">
        <v>19</v>
      </c>
      <c r="L120" s="102"/>
      <c r="M120" s="103" t="s">
        <v>19</v>
      </c>
      <c r="N120" s="104" t="s">
        <v>38</v>
      </c>
      <c r="P120" s="105">
        <f t="shared" si="1"/>
        <v>0</v>
      </c>
      <c r="Q120" s="105">
        <v>0</v>
      </c>
      <c r="R120" s="105">
        <f t="shared" si="2"/>
        <v>0</v>
      </c>
      <c r="S120" s="105">
        <v>0</v>
      </c>
      <c r="T120" s="106">
        <f t="shared" si="3"/>
        <v>0</v>
      </c>
      <c r="AR120" s="107" t="s">
        <v>95</v>
      </c>
      <c r="AT120" s="107" t="s">
        <v>92</v>
      </c>
      <c r="AU120" s="107" t="s">
        <v>67</v>
      </c>
      <c r="AY120" s="11" t="s">
        <v>96</v>
      </c>
      <c r="BE120" s="108">
        <f t="shared" si="4"/>
        <v>0</v>
      </c>
      <c r="BF120" s="108">
        <f t="shared" si="5"/>
        <v>0</v>
      </c>
      <c r="BG120" s="108">
        <f t="shared" si="6"/>
        <v>0</v>
      </c>
      <c r="BH120" s="108">
        <f t="shared" si="7"/>
        <v>0</v>
      </c>
      <c r="BI120" s="108">
        <f t="shared" si="8"/>
        <v>0</v>
      </c>
      <c r="BJ120" s="11" t="s">
        <v>72</v>
      </c>
      <c r="BK120" s="108">
        <f t="shared" si="9"/>
        <v>0</v>
      </c>
      <c r="BL120" s="11" t="s">
        <v>97</v>
      </c>
      <c r="BM120" s="107" t="s">
        <v>201</v>
      </c>
    </row>
    <row r="121" spans="2:65" s="1" customFormat="1" ht="19.5" customHeight="1">
      <c r="B121" s="26"/>
      <c r="C121" s="95">
        <v>48</v>
      </c>
      <c r="D121" s="95" t="s">
        <v>92</v>
      </c>
      <c r="E121" s="96" t="s">
        <v>129</v>
      </c>
      <c r="F121" s="97" t="s">
        <v>202</v>
      </c>
      <c r="G121" s="98" t="s">
        <v>94</v>
      </c>
      <c r="H121" s="99">
        <v>16</v>
      </c>
      <c r="I121" s="100"/>
      <c r="J121" s="101">
        <f t="shared" si="0"/>
        <v>0</v>
      </c>
      <c r="K121" s="202" t="s">
        <v>19</v>
      </c>
      <c r="L121" s="102"/>
      <c r="M121" s="103" t="s">
        <v>19</v>
      </c>
      <c r="N121" s="104" t="s">
        <v>38</v>
      </c>
      <c r="P121" s="105">
        <f t="shared" si="1"/>
        <v>0</v>
      </c>
      <c r="Q121" s="105">
        <v>0</v>
      </c>
      <c r="R121" s="105">
        <f t="shared" si="2"/>
        <v>0</v>
      </c>
      <c r="S121" s="105">
        <v>0</v>
      </c>
      <c r="T121" s="106">
        <f t="shared" si="3"/>
        <v>0</v>
      </c>
      <c r="AR121" s="107" t="s">
        <v>95</v>
      </c>
      <c r="AT121" s="107" t="s">
        <v>92</v>
      </c>
      <c r="AU121" s="107" t="s">
        <v>67</v>
      </c>
      <c r="AY121" s="11" t="s">
        <v>96</v>
      </c>
      <c r="BE121" s="108">
        <f t="shared" si="4"/>
        <v>0</v>
      </c>
      <c r="BF121" s="108">
        <f t="shared" si="5"/>
        <v>0</v>
      </c>
      <c r="BG121" s="108">
        <f t="shared" si="6"/>
        <v>0</v>
      </c>
      <c r="BH121" s="108">
        <f t="shared" si="7"/>
        <v>0</v>
      </c>
      <c r="BI121" s="108">
        <f t="shared" si="8"/>
        <v>0</v>
      </c>
      <c r="BJ121" s="11" t="s">
        <v>72</v>
      </c>
      <c r="BK121" s="108">
        <f t="shared" si="9"/>
        <v>0</v>
      </c>
      <c r="BL121" s="11" t="s">
        <v>97</v>
      </c>
      <c r="BM121" s="107" t="s">
        <v>203</v>
      </c>
    </row>
    <row r="122" spans="2:65" s="1" customFormat="1" ht="19.5" customHeight="1">
      <c r="B122" s="26"/>
      <c r="C122" s="95">
        <v>49</v>
      </c>
      <c r="D122" s="95" t="s">
        <v>92</v>
      </c>
      <c r="E122" s="96" t="s">
        <v>133</v>
      </c>
      <c r="F122" s="97" t="s">
        <v>204</v>
      </c>
      <c r="G122" s="98" t="s">
        <v>94</v>
      </c>
      <c r="H122" s="99">
        <v>16</v>
      </c>
      <c r="I122" s="100"/>
      <c r="J122" s="101">
        <f t="shared" si="0"/>
        <v>0</v>
      </c>
      <c r="K122" s="202" t="s">
        <v>19</v>
      </c>
      <c r="L122" s="102"/>
      <c r="M122" s="103" t="s">
        <v>19</v>
      </c>
      <c r="N122" s="104" t="s">
        <v>38</v>
      </c>
      <c r="P122" s="105">
        <f t="shared" si="1"/>
        <v>0</v>
      </c>
      <c r="Q122" s="105">
        <v>0</v>
      </c>
      <c r="R122" s="105">
        <f t="shared" si="2"/>
        <v>0</v>
      </c>
      <c r="S122" s="105">
        <v>0</v>
      </c>
      <c r="T122" s="106">
        <f t="shared" si="3"/>
        <v>0</v>
      </c>
      <c r="AR122" s="107" t="s">
        <v>95</v>
      </c>
      <c r="AT122" s="107" t="s">
        <v>92</v>
      </c>
      <c r="AU122" s="107" t="s">
        <v>67</v>
      </c>
      <c r="AY122" s="11" t="s">
        <v>96</v>
      </c>
      <c r="BE122" s="108">
        <f t="shared" si="4"/>
        <v>0</v>
      </c>
      <c r="BF122" s="108">
        <f t="shared" si="5"/>
        <v>0</v>
      </c>
      <c r="BG122" s="108">
        <f t="shared" si="6"/>
        <v>0</v>
      </c>
      <c r="BH122" s="108">
        <f t="shared" si="7"/>
        <v>0</v>
      </c>
      <c r="BI122" s="108">
        <f t="shared" si="8"/>
        <v>0</v>
      </c>
      <c r="BJ122" s="11" t="s">
        <v>72</v>
      </c>
      <c r="BK122" s="108">
        <f t="shared" si="9"/>
        <v>0</v>
      </c>
      <c r="BL122" s="11" t="s">
        <v>97</v>
      </c>
      <c r="BM122" s="107" t="s">
        <v>205</v>
      </c>
    </row>
    <row r="123" spans="2:65" s="1" customFormat="1" ht="19.5" customHeight="1">
      <c r="B123" s="26"/>
      <c r="C123" s="95">
        <v>50</v>
      </c>
      <c r="D123" s="95" t="s">
        <v>92</v>
      </c>
      <c r="E123" s="96" t="s">
        <v>135</v>
      </c>
      <c r="F123" s="97" t="s">
        <v>445</v>
      </c>
      <c r="G123" s="98" t="s">
        <v>94</v>
      </c>
      <c r="H123" s="99">
        <v>2</v>
      </c>
      <c r="I123" s="100"/>
      <c r="J123" s="101">
        <f t="shared" si="0"/>
        <v>0</v>
      </c>
      <c r="K123" s="202" t="s">
        <v>19</v>
      </c>
      <c r="L123" s="102"/>
      <c r="M123" s="103" t="s">
        <v>19</v>
      </c>
      <c r="N123" s="104" t="s">
        <v>38</v>
      </c>
      <c r="P123" s="105">
        <f t="shared" si="1"/>
        <v>0</v>
      </c>
      <c r="Q123" s="105">
        <v>0</v>
      </c>
      <c r="R123" s="105">
        <f t="shared" si="2"/>
        <v>0</v>
      </c>
      <c r="S123" s="105">
        <v>0</v>
      </c>
      <c r="T123" s="106">
        <f t="shared" si="3"/>
        <v>0</v>
      </c>
      <c r="AR123" s="107" t="s">
        <v>95</v>
      </c>
      <c r="AT123" s="107" t="s">
        <v>92</v>
      </c>
      <c r="AU123" s="107" t="s">
        <v>67</v>
      </c>
      <c r="AY123" s="11" t="s">
        <v>96</v>
      </c>
      <c r="BE123" s="108">
        <f t="shared" si="4"/>
        <v>0</v>
      </c>
      <c r="BF123" s="108">
        <f t="shared" si="5"/>
        <v>0</v>
      </c>
      <c r="BG123" s="108">
        <f t="shared" si="6"/>
        <v>0</v>
      </c>
      <c r="BH123" s="108">
        <f t="shared" si="7"/>
        <v>0</v>
      </c>
      <c r="BI123" s="108">
        <f t="shared" si="8"/>
        <v>0</v>
      </c>
      <c r="BJ123" s="11" t="s">
        <v>72</v>
      </c>
      <c r="BK123" s="108">
        <f t="shared" si="9"/>
        <v>0</v>
      </c>
      <c r="BL123" s="11" t="s">
        <v>97</v>
      </c>
      <c r="BM123" s="107" t="s">
        <v>206</v>
      </c>
    </row>
    <row r="124" spans="2:65" s="1" customFormat="1" ht="19.5" customHeight="1">
      <c r="B124" s="26"/>
      <c r="C124" s="95">
        <v>51</v>
      </c>
      <c r="D124" s="95" t="s">
        <v>92</v>
      </c>
      <c r="E124" s="96" t="s">
        <v>137</v>
      </c>
      <c r="F124" s="97" t="s">
        <v>420</v>
      </c>
      <c r="G124" s="98" t="s">
        <v>94</v>
      </c>
      <c r="H124" s="99">
        <v>4</v>
      </c>
      <c r="I124" s="100"/>
      <c r="J124" s="101">
        <f t="shared" ref="J124" si="110">ROUND(I124*H124,2)</f>
        <v>0</v>
      </c>
      <c r="K124" s="202" t="s">
        <v>19</v>
      </c>
      <c r="L124" s="102"/>
      <c r="M124" s="103" t="s">
        <v>19</v>
      </c>
      <c r="N124" s="104" t="s">
        <v>38</v>
      </c>
      <c r="P124" s="105">
        <f t="shared" ref="P124" si="111">O124*H124</f>
        <v>0</v>
      </c>
      <c r="Q124" s="105">
        <v>0</v>
      </c>
      <c r="R124" s="105">
        <f t="shared" ref="R124" si="112">Q124*H124</f>
        <v>0</v>
      </c>
      <c r="S124" s="105">
        <v>0</v>
      </c>
      <c r="T124" s="106">
        <f t="shared" ref="T124" si="113">S124*H124</f>
        <v>0</v>
      </c>
      <c r="AR124" s="107" t="s">
        <v>95</v>
      </c>
      <c r="AT124" s="107" t="s">
        <v>92</v>
      </c>
      <c r="AU124" s="107" t="s">
        <v>67</v>
      </c>
      <c r="AY124" s="11" t="s">
        <v>96</v>
      </c>
      <c r="BE124" s="108">
        <f t="shared" ref="BE124" si="114">IF(N124="základní",J124,0)</f>
        <v>0</v>
      </c>
      <c r="BF124" s="108">
        <f t="shared" ref="BF124" si="115">IF(N124="snížená",J124,0)</f>
        <v>0</v>
      </c>
      <c r="BG124" s="108">
        <f t="shared" ref="BG124" si="116">IF(N124="zákl. přenesená",J124,0)</f>
        <v>0</v>
      </c>
      <c r="BH124" s="108">
        <f t="shared" ref="BH124" si="117">IF(N124="sníž. přenesená",J124,0)</f>
        <v>0</v>
      </c>
      <c r="BI124" s="108">
        <f t="shared" ref="BI124" si="118">IF(N124="nulová",J124,0)</f>
        <v>0</v>
      </c>
      <c r="BJ124" s="11" t="s">
        <v>72</v>
      </c>
      <c r="BK124" s="108">
        <f t="shared" ref="BK124" si="119">ROUND(I124*H124,2)</f>
        <v>0</v>
      </c>
      <c r="BL124" s="11" t="s">
        <v>97</v>
      </c>
      <c r="BM124" s="107" t="s">
        <v>206</v>
      </c>
    </row>
    <row r="125" spans="2:65" s="1" customFormat="1" ht="19.5" customHeight="1">
      <c r="B125" s="26"/>
      <c r="C125" s="95">
        <v>52</v>
      </c>
      <c r="D125" s="95" t="s">
        <v>92</v>
      </c>
      <c r="E125" s="96" t="s">
        <v>140</v>
      </c>
      <c r="F125" s="97" t="s">
        <v>207</v>
      </c>
      <c r="G125" s="98" t="s">
        <v>94</v>
      </c>
      <c r="H125" s="99">
        <v>37</v>
      </c>
      <c r="I125" s="100"/>
      <c r="J125" s="101">
        <f t="shared" si="0"/>
        <v>0</v>
      </c>
      <c r="K125" s="202" t="s">
        <v>19</v>
      </c>
      <c r="L125" s="102"/>
      <c r="M125" s="103" t="s">
        <v>19</v>
      </c>
      <c r="N125" s="104" t="s">
        <v>38</v>
      </c>
      <c r="P125" s="105">
        <f t="shared" si="1"/>
        <v>0</v>
      </c>
      <c r="Q125" s="105">
        <v>0</v>
      </c>
      <c r="R125" s="105">
        <f t="shared" si="2"/>
        <v>0</v>
      </c>
      <c r="S125" s="105">
        <v>0</v>
      </c>
      <c r="T125" s="106">
        <f t="shared" si="3"/>
        <v>0</v>
      </c>
      <c r="AR125" s="107" t="s">
        <v>95</v>
      </c>
      <c r="AT125" s="107" t="s">
        <v>92</v>
      </c>
      <c r="AU125" s="107" t="s">
        <v>67</v>
      </c>
      <c r="AY125" s="11" t="s">
        <v>96</v>
      </c>
      <c r="BE125" s="108">
        <f t="shared" si="4"/>
        <v>0</v>
      </c>
      <c r="BF125" s="108">
        <f t="shared" si="5"/>
        <v>0</v>
      </c>
      <c r="BG125" s="108">
        <f t="shared" si="6"/>
        <v>0</v>
      </c>
      <c r="BH125" s="108">
        <f t="shared" si="7"/>
        <v>0</v>
      </c>
      <c r="BI125" s="108">
        <f t="shared" si="8"/>
        <v>0</v>
      </c>
      <c r="BJ125" s="11" t="s">
        <v>72</v>
      </c>
      <c r="BK125" s="108">
        <f t="shared" si="9"/>
        <v>0</v>
      </c>
      <c r="BL125" s="11" t="s">
        <v>97</v>
      </c>
      <c r="BM125" s="107" t="s">
        <v>208</v>
      </c>
    </row>
    <row r="126" spans="2:65" s="1" customFormat="1" ht="19.5" customHeight="1">
      <c r="B126" s="26"/>
      <c r="C126" s="95">
        <v>53</v>
      </c>
      <c r="D126" s="95" t="s">
        <v>92</v>
      </c>
      <c r="E126" s="96" t="s">
        <v>143</v>
      </c>
      <c r="F126" s="97" t="s">
        <v>138</v>
      </c>
      <c r="G126" s="98" t="s">
        <v>94</v>
      </c>
      <c r="H126" s="99">
        <v>1</v>
      </c>
      <c r="I126" s="100"/>
      <c r="J126" s="101">
        <f t="shared" si="0"/>
        <v>0</v>
      </c>
      <c r="K126" s="202" t="s">
        <v>19</v>
      </c>
      <c r="L126" s="102"/>
      <c r="M126" s="103" t="s">
        <v>19</v>
      </c>
      <c r="N126" s="104" t="s">
        <v>38</v>
      </c>
      <c r="P126" s="105">
        <f t="shared" si="1"/>
        <v>0</v>
      </c>
      <c r="Q126" s="105">
        <v>0</v>
      </c>
      <c r="R126" s="105">
        <f t="shared" si="2"/>
        <v>0</v>
      </c>
      <c r="S126" s="105">
        <v>0</v>
      </c>
      <c r="T126" s="106">
        <f t="shared" si="3"/>
        <v>0</v>
      </c>
      <c r="AR126" s="107" t="s">
        <v>95</v>
      </c>
      <c r="AT126" s="107" t="s">
        <v>92</v>
      </c>
      <c r="AU126" s="107" t="s">
        <v>67</v>
      </c>
      <c r="AY126" s="11" t="s">
        <v>96</v>
      </c>
      <c r="BE126" s="108">
        <f t="shared" si="4"/>
        <v>0</v>
      </c>
      <c r="BF126" s="108">
        <f t="shared" si="5"/>
        <v>0</v>
      </c>
      <c r="BG126" s="108">
        <f t="shared" si="6"/>
        <v>0</v>
      </c>
      <c r="BH126" s="108">
        <f t="shared" si="7"/>
        <v>0</v>
      </c>
      <c r="BI126" s="108">
        <f t="shared" si="8"/>
        <v>0</v>
      </c>
      <c r="BJ126" s="11" t="s">
        <v>72</v>
      </c>
      <c r="BK126" s="108">
        <f t="shared" si="9"/>
        <v>0</v>
      </c>
      <c r="BL126" s="11" t="s">
        <v>97</v>
      </c>
      <c r="BM126" s="107" t="s">
        <v>139</v>
      </c>
    </row>
    <row r="127" spans="2:65" s="1" customFormat="1" ht="19.5" customHeight="1">
      <c r="B127" s="26"/>
      <c r="C127" s="95">
        <v>54</v>
      </c>
      <c r="D127" s="95" t="s">
        <v>92</v>
      </c>
      <c r="E127" s="96" t="s">
        <v>144</v>
      </c>
      <c r="F127" s="97" t="s">
        <v>141</v>
      </c>
      <c r="G127" s="98" t="s">
        <v>94</v>
      </c>
      <c r="H127" s="99">
        <v>30</v>
      </c>
      <c r="I127" s="100"/>
      <c r="J127" s="101">
        <f t="shared" si="0"/>
        <v>0</v>
      </c>
      <c r="K127" s="202" t="s">
        <v>19</v>
      </c>
      <c r="L127" s="102"/>
      <c r="M127" s="103" t="s">
        <v>19</v>
      </c>
      <c r="N127" s="104" t="s">
        <v>38</v>
      </c>
      <c r="P127" s="105">
        <f t="shared" si="1"/>
        <v>0</v>
      </c>
      <c r="Q127" s="105">
        <v>0</v>
      </c>
      <c r="R127" s="105">
        <f t="shared" si="2"/>
        <v>0</v>
      </c>
      <c r="S127" s="105">
        <v>0</v>
      </c>
      <c r="T127" s="106">
        <f t="shared" si="3"/>
        <v>0</v>
      </c>
      <c r="AR127" s="107" t="s">
        <v>95</v>
      </c>
      <c r="AT127" s="107" t="s">
        <v>92</v>
      </c>
      <c r="AU127" s="107" t="s">
        <v>67</v>
      </c>
      <c r="AY127" s="11" t="s">
        <v>96</v>
      </c>
      <c r="BE127" s="108">
        <f t="shared" si="4"/>
        <v>0</v>
      </c>
      <c r="BF127" s="108">
        <f t="shared" si="5"/>
        <v>0</v>
      </c>
      <c r="BG127" s="108">
        <f t="shared" si="6"/>
        <v>0</v>
      </c>
      <c r="BH127" s="108">
        <f t="shared" si="7"/>
        <v>0</v>
      </c>
      <c r="BI127" s="108">
        <f t="shared" si="8"/>
        <v>0</v>
      </c>
      <c r="BJ127" s="11" t="s">
        <v>72</v>
      </c>
      <c r="BK127" s="108">
        <f t="shared" si="9"/>
        <v>0</v>
      </c>
      <c r="BL127" s="11" t="s">
        <v>97</v>
      </c>
      <c r="BM127" s="107" t="s">
        <v>142</v>
      </c>
    </row>
    <row r="128" spans="2:65" s="1" customFormat="1" ht="19.5" customHeight="1">
      <c r="B128" s="26"/>
      <c r="C128" s="95">
        <v>55</v>
      </c>
      <c r="D128" s="95" t="s">
        <v>92</v>
      </c>
      <c r="E128" s="96" t="s">
        <v>147</v>
      </c>
      <c r="F128" s="97" t="s">
        <v>145</v>
      </c>
      <c r="G128" s="98" t="s">
        <v>94</v>
      </c>
      <c r="H128" s="99">
        <v>15</v>
      </c>
      <c r="I128" s="100"/>
      <c r="J128" s="101">
        <f t="shared" si="0"/>
        <v>0</v>
      </c>
      <c r="K128" s="202" t="s">
        <v>19</v>
      </c>
      <c r="L128" s="102"/>
      <c r="M128" s="103" t="s">
        <v>19</v>
      </c>
      <c r="N128" s="104" t="s">
        <v>38</v>
      </c>
      <c r="P128" s="105">
        <f t="shared" si="1"/>
        <v>0</v>
      </c>
      <c r="Q128" s="105">
        <v>0</v>
      </c>
      <c r="R128" s="105">
        <f t="shared" si="2"/>
        <v>0</v>
      </c>
      <c r="S128" s="105">
        <v>0</v>
      </c>
      <c r="T128" s="106">
        <f t="shared" si="3"/>
        <v>0</v>
      </c>
      <c r="AR128" s="107" t="s">
        <v>95</v>
      </c>
      <c r="AT128" s="107" t="s">
        <v>92</v>
      </c>
      <c r="AU128" s="107" t="s">
        <v>67</v>
      </c>
      <c r="AY128" s="11" t="s">
        <v>96</v>
      </c>
      <c r="BE128" s="108">
        <f t="shared" si="4"/>
        <v>0</v>
      </c>
      <c r="BF128" s="108">
        <f t="shared" si="5"/>
        <v>0</v>
      </c>
      <c r="BG128" s="108">
        <f t="shared" si="6"/>
        <v>0</v>
      </c>
      <c r="BH128" s="108">
        <f t="shared" si="7"/>
        <v>0</v>
      </c>
      <c r="BI128" s="108">
        <f t="shared" si="8"/>
        <v>0</v>
      </c>
      <c r="BJ128" s="11" t="s">
        <v>72</v>
      </c>
      <c r="BK128" s="108">
        <f t="shared" si="9"/>
        <v>0</v>
      </c>
      <c r="BL128" s="11" t="s">
        <v>97</v>
      </c>
      <c r="BM128" s="107" t="s">
        <v>146</v>
      </c>
    </row>
    <row r="129" spans="2:65" s="1" customFormat="1" ht="19.5" customHeight="1">
      <c r="B129" s="26"/>
      <c r="C129" s="95">
        <v>56</v>
      </c>
      <c r="D129" s="95" t="s">
        <v>92</v>
      </c>
      <c r="E129" s="96" t="s">
        <v>150</v>
      </c>
      <c r="F129" s="97" t="s">
        <v>421</v>
      </c>
      <c r="G129" s="98" t="s">
        <v>94</v>
      </c>
      <c r="H129" s="99">
        <v>30</v>
      </c>
      <c r="I129" s="100"/>
      <c r="J129" s="101">
        <f t="shared" ref="J129" si="120">ROUND(I129*H129,2)</f>
        <v>0</v>
      </c>
      <c r="K129" s="202" t="s">
        <v>19</v>
      </c>
      <c r="L129" s="102"/>
      <c r="M129" s="103" t="s">
        <v>19</v>
      </c>
      <c r="N129" s="104" t="s">
        <v>38</v>
      </c>
      <c r="P129" s="105">
        <f t="shared" ref="P129" si="121">O129*H129</f>
        <v>0</v>
      </c>
      <c r="Q129" s="105">
        <v>0</v>
      </c>
      <c r="R129" s="105">
        <f t="shared" ref="R129" si="122">Q129*H129</f>
        <v>0</v>
      </c>
      <c r="S129" s="105">
        <v>0</v>
      </c>
      <c r="T129" s="106">
        <f t="shared" ref="T129" si="123">S129*H129</f>
        <v>0</v>
      </c>
      <c r="AR129" s="107" t="s">
        <v>95</v>
      </c>
      <c r="AT129" s="107" t="s">
        <v>92</v>
      </c>
      <c r="AU129" s="107" t="s">
        <v>67</v>
      </c>
      <c r="AY129" s="11" t="s">
        <v>96</v>
      </c>
      <c r="BE129" s="108">
        <f t="shared" ref="BE129" si="124">IF(N129="základní",J129,0)</f>
        <v>0</v>
      </c>
      <c r="BF129" s="108">
        <f t="shared" ref="BF129" si="125">IF(N129="snížená",J129,0)</f>
        <v>0</v>
      </c>
      <c r="BG129" s="108">
        <f t="shared" ref="BG129" si="126">IF(N129="zákl. přenesená",J129,0)</f>
        <v>0</v>
      </c>
      <c r="BH129" s="108">
        <f t="shared" ref="BH129" si="127">IF(N129="sníž. přenesená",J129,0)</f>
        <v>0</v>
      </c>
      <c r="BI129" s="108">
        <f t="shared" ref="BI129" si="128">IF(N129="nulová",J129,0)</f>
        <v>0</v>
      </c>
      <c r="BJ129" s="11" t="s">
        <v>72</v>
      </c>
      <c r="BK129" s="108">
        <f t="shared" ref="BK129" si="129">ROUND(I129*H129,2)</f>
        <v>0</v>
      </c>
      <c r="BL129" s="11" t="s">
        <v>97</v>
      </c>
      <c r="BM129" s="107" t="s">
        <v>146</v>
      </c>
    </row>
    <row r="130" spans="2:65" s="1" customFormat="1" ht="19.5" customHeight="1">
      <c r="B130" s="26"/>
      <c r="C130" s="95">
        <v>57</v>
      </c>
      <c r="D130" s="95" t="s">
        <v>92</v>
      </c>
      <c r="E130" s="96" t="s">
        <v>153</v>
      </c>
      <c r="F130" s="97" t="s">
        <v>446</v>
      </c>
      <c r="G130" s="98" t="s">
        <v>94</v>
      </c>
      <c r="H130" s="99">
        <v>30</v>
      </c>
      <c r="I130" s="100"/>
      <c r="J130" s="101">
        <f t="shared" ref="J130" si="130">ROUND(I130*H130,2)</f>
        <v>0</v>
      </c>
      <c r="K130" s="202" t="s">
        <v>19</v>
      </c>
      <c r="L130" s="102"/>
      <c r="M130" s="103" t="s">
        <v>19</v>
      </c>
      <c r="N130" s="104" t="s">
        <v>38</v>
      </c>
      <c r="P130" s="105">
        <f t="shared" ref="P130" si="131">O130*H130</f>
        <v>0</v>
      </c>
      <c r="Q130" s="105">
        <v>0</v>
      </c>
      <c r="R130" s="105">
        <f t="shared" ref="R130" si="132">Q130*H130</f>
        <v>0</v>
      </c>
      <c r="S130" s="105">
        <v>0</v>
      </c>
      <c r="T130" s="106">
        <f t="shared" ref="T130" si="133">S130*H130</f>
        <v>0</v>
      </c>
      <c r="AR130" s="107" t="s">
        <v>217</v>
      </c>
      <c r="AT130" s="107" t="s">
        <v>92</v>
      </c>
      <c r="AU130" s="107" t="s">
        <v>72</v>
      </c>
      <c r="AY130" s="11" t="s">
        <v>96</v>
      </c>
      <c r="BE130" s="108">
        <f t="shared" ref="BE130" si="134">IF(N130="základní",J130,0)</f>
        <v>0</v>
      </c>
      <c r="BF130" s="108">
        <f t="shared" ref="BF130" si="135">IF(N130="snížená",J130,0)</f>
        <v>0</v>
      </c>
      <c r="BG130" s="108">
        <f t="shared" ref="BG130" si="136">IF(N130="zákl. přenesená",J130,0)</f>
        <v>0</v>
      </c>
      <c r="BH130" s="108">
        <f t="shared" ref="BH130" si="137">IF(N130="sníž. přenesená",J130,0)</f>
        <v>0</v>
      </c>
      <c r="BI130" s="108">
        <f t="shared" ref="BI130" si="138">IF(N130="nulová",J130,0)</f>
        <v>0</v>
      </c>
      <c r="BJ130" s="11" t="s">
        <v>74</v>
      </c>
      <c r="BK130" s="108">
        <f t="shared" ref="BK130" si="139">ROUND(I130*H130,2)</f>
        <v>0</v>
      </c>
      <c r="BL130" s="11" t="s">
        <v>97</v>
      </c>
      <c r="BM130" s="107" t="s">
        <v>146</v>
      </c>
    </row>
    <row r="131" spans="2:65" s="1" customFormat="1" ht="19.5" customHeight="1">
      <c r="B131" s="26"/>
      <c r="C131" s="95">
        <v>58</v>
      </c>
      <c r="D131" s="95" t="s">
        <v>92</v>
      </c>
      <c r="E131" s="96" t="s">
        <v>156</v>
      </c>
      <c r="F131" s="97" t="s">
        <v>148</v>
      </c>
      <c r="G131" s="98" t="s">
        <v>94</v>
      </c>
      <c r="H131" s="99">
        <v>15</v>
      </c>
      <c r="I131" s="100"/>
      <c r="J131" s="101">
        <f t="shared" si="0"/>
        <v>0</v>
      </c>
      <c r="K131" s="202" t="s">
        <v>19</v>
      </c>
      <c r="L131" s="102"/>
      <c r="M131" s="103" t="s">
        <v>19</v>
      </c>
      <c r="N131" s="104" t="s">
        <v>38</v>
      </c>
      <c r="P131" s="105">
        <f t="shared" si="1"/>
        <v>0</v>
      </c>
      <c r="Q131" s="105">
        <v>0</v>
      </c>
      <c r="R131" s="105">
        <f t="shared" si="2"/>
        <v>0</v>
      </c>
      <c r="S131" s="105">
        <v>0</v>
      </c>
      <c r="T131" s="106">
        <f t="shared" si="3"/>
        <v>0</v>
      </c>
      <c r="AR131" s="107" t="s">
        <v>95</v>
      </c>
      <c r="AT131" s="107" t="s">
        <v>92</v>
      </c>
      <c r="AU131" s="107" t="s">
        <v>67</v>
      </c>
      <c r="AY131" s="11" t="s">
        <v>96</v>
      </c>
      <c r="BE131" s="108">
        <f t="shared" si="4"/>
        <v>0</v>
      </c>
      <c r="BF131" s="108">
        <f t="shared" si="5"/>
        <v>0</v>
      </c>
      <c r="BG131" s="108">
        <f t="shared" si="6"/>
        <v>0</v>
      </c>
      <c r="BH131" s="108">
        <f t="shared" si="7"/>
        <v>0</v>
      </c>
      <c r="BI131" s="108">
        <f t="shared" si="8"/>
        <v>0</v>
      </c>
      <c r="BJ131" s="11" t="s">
        <v>72</v>
      </c>
      <c r="BK131" s="108">
        <f t="shared" si="9"/>
        <v>0</v>
      </c>
      <c r="BL131" s="11" t="s">
        <v>97</v>
      </c>
      <c r="BM131" s="107" t="s">
        <v>149</v>
      </c>
    </row>
    <row r="132" spans="2:65" s="1" customFormat="1" ht="19.5" customHeight="1">
      <c r="B132" s="26"/>
      <c r="C132" s="95">
        <v>59</v>
      </c>
      <c r="D132" s="95" t="s">
        <v>92</v>
      </c>
      <c r="E132" s="96" t="s">
        <v>158</v>
      </c>
      <c r="F132" s="97" t="s">
        <v>151</v>
      </c>
      <c r="G132" s="98" t="s">
        <v>94</v>
      </c>
      <c r="H132" s="99">
        <v>15</v>
      </c>
      <c r="I132" s="100"/>
      <c r="J132" s="101">
        <f t="shared" si="0"/>
        <v>0</v>
      </c>
      <c r="K132" s="202" t="s">
        <v>19</v>
      </c>
      <c r="L132" s="102"/>
      <c r="M132" s="103" t="s">
        <v>19</v>
      </c>
      <c r="N132" s="104" t="s">
        <v>38</v>
      </c>
      <c r="P132" s="105">
        <f t="shared" si="1"/>
        <v>0</v>
      </c>
      <c r="Q132" s="105">
        <v>0</v>
      </c>
      <c r="R132" s="105">
        <f t="shared" si="2"/>
        <v>0</v>
      </c>
      <c r="S132" s="105">
        <v>0</v>
      </c>
      <c r="T132" s="106">
        <f t="shared" si="3"/>
        <v>0</v>
      </c>
      <c r="AR132" s="107" t="s">
        <v>95</v>
      </c>
      <c r="AT132" s="107" t="s">
        <v>92</v>
      </c>
      <c r="AU132" s="107" t="s">
        <v>67</v>
      </c>
      <c r="AY132" s="11" t="s">
        <v>96</v>
      </c>
      <c r="BE132" s="108">
        <f t="shared" si="4"/>
        <v>0</v>
      </c>
      <c r="BF132" s="108">
        <f t="shared" si="5"/>
        <v>0</v>
      </c>
      <c r="BG132" s="108">
        <f t="shared" si="6"/>
        <v>0</v>
      </c>
      <c r="BH132" s="108">
        <f t="shared" si="7"/>
        <v>0</v>
      </c>
      <c r="BI132" s="108">
        <f t="shared" si="8"/>
        <v>0</v>
      </c>
      <c r="BJ132" s="11" t="s">
        <v>72</v>
      </c>
      <c r="BK132" s="108">
        <f t="shared" si="9"/>
        <v>0</v>
      </c>
      <c r="BL132" s="11" t="s">
        <v>97</v>
      </c>
      <c r="BM132" s="107" t="s">
        <v>152</v>
      </c>
    </row>
    <row r="133" spans="2:65" s="1" customFormat="1" ht="19.5" customHeight="1">
      <c r="B133" s="26"/>
      <c r="C133" s="95">
        <v>60</v>
      </c>
      <c r="D133" s="95" t="s">
        <v>92</v>
      </c>
      <c r="E133" s="96" t="s">
        <v>160</v>
      </c>
      <c r="F133" s="97" t="s">
        <v>154</v>
      </c>
      <c r="G133" s="98" t="s">
        <v>94</v>
      </c>
      <c r="H133" s="99">
        <v>2</v>
      </c>
      <c r="I133" s="100"/>
      <c r="J133" s="101">
        <f t="shared" si="0"/>
        <v>0</v>
      </c>
      <c r="K133" s="202" t="s">
        <v>19</v>
      </c>
      <c r="L133" s="102"/>
      <c r="M133" s="103" t="s">
        <v>19</v>
      </c>
      <c r="N133" s="104" t="s">
        <v>38</v>
      </c>
      <c r="P133" s="105">
        <f t="shared" si="1"/>
        <v>0</v>
      </c>
      <c r="Q133" s="105">
        <v>0</v>
      </c>
      <c r="R133" s="105">
        <f t="shared" si="2"/>
        <v>0</v>
      </c>
      <c r="S133" s="105">
        <v>0</v>
      </c>
      <c r="T133" s="106">
        <f t="shared" si="3"/>
        <v>0</v>
      </c>
      <c r="AR133" s="107" t="s">
        <v>95</v>
      </c>
      <c r="AT133" s="107" t="s">
        <v>92</v>
      </c>
      <c r="AU133" s="107" t="s">
        <v>67</v>
      </c>
      <c r="AY133" s="11" t="s">
        <v>96</v>
      </c>
      <c r="BE133" s="108">
        <f t="shared" si="4"/>
        <v>0</v>
      </c>
      <c r="BF133" s="108">
        <f t="shared" si="5"/>
        <v>0</v>
      </c>
      <c r="BG133" s="108">
        <f t="shared" si="6"/>
        <v>0</v>
      </c>
      <c r="BH133" s="108">
        <f t="shared" si="7"/>
        <v>0</v>
      </c>
      <c r="BI133" s="108">
        <f t="shared" si="8"/>
        <v>0</v>
      </c>
      <c r="BJ133" s="11" t="s">
        <v>72</v>
      </c>
      <c r="BK133" s="108">
        <f t="shared" si="9"/>
        <v>0</v>
      </c>
      <c r="BL133" s="11" t="s">
        <v>97</v>
      </c>
      <c r="BM133" s="107" t="s">
        <v>155</v>
      </c>
    </row>
    <row r="134" spans="2:65" s="1" customFormat="1" ht="19.5" customHeight="1">
      <c r="B134" s="26"/>
      <c r="C134" s="95">
        <v>61</v>
      </c>
      <c r="D134" s="95" t="s">
        <v>92</v>
      </c>
      <c r="E134" s="96" t="s">
        <v>447</v>
      </c>
      <c r="F134" s="97" t="s">
        <v>422</v>
      </c>
      <c r="G134" s="98" t="s">
        <v>94</v>
      </c>
      <c r="H134" s="99">
        <v>1</v>
      </c>
      <c r="I134" s="100"/>
      <c r="J134" s="101">
        <f t="shared" si="0"/>
        <v>0</v>
      </c>
      <c r="K134" s="202" t="s">
        <v>19</v>
      </c>
      <c r="L134" s="102"/>
      <c r="M134" s="103" t="s">
        <v>19</v>
      </c>
      <c r="N134" s="104" t="s">
        <v>38</v>
      </c>
      <c r="P134" s="105">
        <f t="shared" si="1"/>
        <v>0</v>
      </c>
      <c r="Q134" s="105">
        <v>0</v>
      </c>
      <c r="R134" s="105">
        <f t="shared" si="2"/>
        <v>0</v>
      </c>
      <c r="S134" s="105">
        <v>0</v>
      </c>
      <c r="T134" s="106">
        <f t="shared" si="3"/>
        <v>0</v>
      </c>
      <c r="AR134" s="107" t="s">
        <v>95</v>
      </c>
      <c r="AT134" s="107" t="s">
        <v>92</v>
      </c>
      <c r="AU134" s="107" t="s">
        <v>67</v>
      </c>
      <c r="AY134" s="11" t="s">
        <v>96</v>
      </c>
      <c r="BE134" s="108">
        <f t="shared" si="4"/>
        <v>0</v>
      </c>
      <c r="BF134" s="108">
        <f t="shared" si="5"/>
        <v>0</v>
      </c>
      <c r="BG134" s="108">
        <f t="shared" si="6"/>
        <v>0</v>
      </c>
      <c r="BH134" s="108">
        <f t="shared" si="7"/>
        <v>0</v>
      </c>
      <c r="BI134" s="108">
        <f t="shared" si="8"/>
        <v>0</v>
      </c>
      <c r="BJ134" s="11" t="s">
        <v>72</v>
      </c>
      <c r="BK134" s="108">
        <f t="shared" si="9"/>
        <v>0</v>
      </c>
      <c r="BL134" s="11" t="s">
        <v>97</v>
      </c>
      <c r="BM134" s="107" t="s">
        <v>157</v>
      </c>
    </row>
    <row r="135" spans="2:65" s="1" customFormat="1" ht="19.5" customHeight="1">
      <c r="B135" s="26"/>
      <c r="C135" s="95">
        <v>62</v>
      </c>
      <c r="D135" s="95" t="s">
        <v>92</v>
      </c>
      <c r="E135" s="96" t="s">
        <v>448</v>
      </c>
      <c r="F135" s="97" t="s">
        <v>423</v>
      </c>
      <c r="G135" s="98" t="s">
        <v>94</v>
      </c>
      <c r="H135" s="99">
        <v>1</v>
      </c>
      <c r="I135" s="100"/>
      <c r="J135" s="101">
        <f t="shared" si="0"/>
        <v>0</v>
      </c>
      <c r="K135" s="202" t="s">
        <v>19</v>
      </c>
      <c r="L135" s="102"/>
      <c r="M135" s="103" t="s">
        <v>19</v>
      </c>
      <c r="N135" s="104" t="s">
        <v>38</v>
      </c>
      <c r="P135" s="105">
        <f t="shared" si="1"/>
        <v>0</v>
      </c>
      <c r="Q135" s="105">
        <v>0</v>
      </c>
      <c r="R135" s="105">
        <f t="shared" si="2"/>
        <v>0</v>
      </c>
      <c r="S135" s="105">
        <v>0</v>
      </c>
      <c r="T135" s="106">
        <f t="shared" si="3"/>
        <v>0</v>
      </c>
      <c r="AR135" s="107" t="s">
        <v>95</v>
      </c>
      <c r="AT135" s="107" t="s">
        <v>92</v>
      </c>
      <c r="AU135" s="107" t="s">
        <v>67</v>
      </c>
      <c r="AY135" s="11" t="s">
        <v>96</v>
      </c>
      <c r="BE135" s="108">
        <f t="shared" si="4"/>
        <v>0</v>
      </c>
      <c r="BF135" s="108">
        <f t="shared" si="5"/>
        <v>0</v>
      </c>
      <c r="BG135" s="108">
        <f t="shared" si="6"/>
        <v>0</v>
      </c>
      <c r="BH135" s="108">
        <f t="shared" si="7"/>
        <v>0</v>
      </c>
      <c r="BI135" s="108">
        <f t="shared" si="8"/>
        <v>0</v>
      </c>
      <c r="BJ135" s="11" t="s">
        <v>72</v>
      </c>
      <c r="BK135" s="108">
        <f t="shared" si="9"/>
        <v>0</v>
      </c>
      <c r="BL135" s="11" t="s">
        <v>97</v>
      </c>
      <c r="BM135" s="107" t="s">
        <v>159</v>
      </c>
    </row>
    <row r="136" spans="2:65" s="1" customFormat="1" ht="19.5" customHeight="1">
      <c r="B136" s="26"/>
      <c r="C136" s="95">
        <v>63</v>
      </c>
      <c r="D136" s="95" t="s">
        <v>92</v>
      </c>
      <c r="E136" s="96" t="s">
        <v>449</v>
      </c>
      <c r="F136" s="97" t="s">
        <v>450</v>
      </c>
      <c r="G136" s="98" t="s">
        <v>94</v>
      </c>
      <c r="H136" s="99">
        <v>1</v>
      </c>
      <c r="I136" s="100"/>
      <c r="J136" s="101">
        <f t="shared" si="0"/>
        <v>0</v>
      </c>
      <c r="K136" s="202" t="s">
        <v>19</v>
      </c>
      <c r="L136" s="102"/>
      <c r="M136" s="103" t="s">
        <v>19</v>
      </c>
      <c r="N136" s="104" t="s">
        <v>38</v>
      </c>
      <c r="P136" s="105">
        <f t="shared" si="1"/>
        <v>0</v>
      </c>
      <c r="Q136" s="105">
        <v>0</v>
      </c>
      <c r="R136" s="105">
        <f t="shared" si="2"/>
        <v>0</v>
      </c>
      <c r="S136" s="105">
        <v>0</v>
      </c>
      <c r="T136" s="106">
        <f t="shared" si="3"/>
        <v>0</v>
      </c>
      <c r="AR136" s="107" t="s">
        <v>95</v>
      </c>
      <c r="AT136" s="107" t="s">
        <v>92</v>
      </c>
      <c r="AU136" s="107" t="s">
        <v>67</v>
      </c>
      <c r="AY136" s="11" t="s">
        <v>96</v>
      </c>
      <c r="BE136" s="108">
        <f t="shared" si="4"/>
        <v>0</v>
      </c>
      <c r="BF136" s="108">
        <f t="shared" si="5"/>
        <v>0</v>
      </c>
      <c r="BG136" s="108">
        <f t="shared" si="6"/>
        <v>0</v>
      </c>
      <c r="BH136" s="108">
        <f t="shared" si="7"/>
        <v>0</v>
      </c>
      <c r="BI136" s="108">
        <f t="shared" si="8"/>
        <v>0</v>
      </c>
      <c r="BJ136" s="11" t="s">
        <v>72</v>
      </c>
      <c r="BK136" s="108">
        <f t="shared" si="9"/>
        <v>0</v>
      </c>
      <c r="BL136" s="11" t="s">
        <v>97</v>
      </c>
      <c r="BM136" s="107" t="s">
        <v>161</v>
      </c>
    </row>
    <row r="137" spans="2:65" s="1" customFormat="1" ht="19.5" customHeight="1">
      <c r="B137" s="26"/>
      <c r="C137" s="95">
        <v>64</v>
      </c>
      <c r="D137" s="95" t="s">
        <v>92</v>
      </c>
      <c r="E137" s="96" t="s">
        <v>451</v>
      </c>
      <c r="F137" s="97" t="s">
        <v>409</v>
      </c>
      <c r="G137" s="98" t="s">
        <v>94</v>
      </c>
      <c r="H137" s="99">
        <v>1</v>
      </c>
      <c r="I137" s="100"/>
      <c r="J137" s="101">
        <f t="shared" ref="J137" si="140">ROUND(I137*H137,2)</f>
        <v>0</v>
      </c>
      <c r="K137" s="202" t="s">
        <v>19</v>
      </c>
      <c r="L137" s="102"/>
      <c r="M137" s="103" t="s">
        <v>19</v>
      </c>
      <c r="N137" s="104" t="s">
        <v>38</v>
      </c>
      <c r="P137" s="105">
        <f t="shared" ref="P137" si="141">O137*H137</f>
        <v>0</v>
      </c>
      <c r="Q137" s="105">
        <v>0</v>
      </c>
      <c r="R137" s="105">
        <f t="shared" ref="R137" si="142">Q137*H137</f>
        <v>0</v>
      </c>
      <c r="S137" s="105">
        <v>0</v>
      </c>
      <c r="T137" s="106">
        <f t="shared" ref="T137" si="143">S137*H137</f>
        <v>0</v>
      </c>
      <c r="AR137" s="107" t="s">
        <v>217</v>
      </c>
      <c r="AT137" s="107" t="s">
        <v>92</v>
      </c>
      <c r="AU137" s="107" t="s">
        <v>72</v>
      </c>
      <c r="AY137" s="11" t="s">
        <v>96</v>
      </c>
      <c r="BE137" s="108">
        <f t="shared" ref="BE137" si="144">IF(N137="základní",J137,0)</f>
        <v>0</v>
      </c>
      <c r="BF137" s="108">
        <f t="shared" ref="BF137" si="145">IF(N137="snížená",J137,0)</f>
        <v>0</v>
      </c>
      <c r="BG137" s="108">
        <f t="shared" ref="BG137" si="146">IF(N137="zákl. přenesená",J137,0)</f>
        <v>0</v>
      </c>
      <c r="BH137" s="108">
        <f t="shared" ref="BH137" si="147">IF(N137="sníž. přenesená",J137,0)</f>
        <v>0</v>
      </c>
      <c r="BI137" s="108">
        <f t="shared" ref="BI137" si="148">IF(N137="nulová",J137,0)</f>
        <v>0</v>
      </c>
      <c r="BJ137" s="11" t="s">
        <v>74</v>
      </c>
      <c r="BK137" s="108">
        <f t="shared" ref="BK137" si="149">ROUND(I137*H137,2)</f>
        <v>0</v>
      </c>
      <c r="BL137" s="11" t="s">
        <v>97</v>
      </c>
      <c r="BM137" s="107" t="s">
        <v>161</v>
      </c>
    </row>
    <row r="138" spans="2:65" s="1" customFormat="1" ht="19.5" customHeight="1">
      <c r="B138" s="26"/>
      <c r="C138" s="95">
        <v>65</v>
      </c>
      <c r="D138" s="95" t="s">
        <v>92</v>
      </c>
      <c r="E138" s="96" t="s">
        <v>452</v>
      </c>
      <c r="F138" s="97" t="s">
        <v>93</v>
      </c>
      <c r="G138" s="98" t="s">
        <v>94</v>
      </c>
      <c r="H138" s="99">
        <v>1</v>
      </c>
      <c r="I138" s="100"/>
      <c r="J138" s="101">
        <f t="shared" si="0"/>
        <v>0</v>
      </c>
      <c r="K138" s="202" t="s">
        <v>19</v>
      </c>
      <c r="L138" s="102"/>
      <c r="M138" s="103" t="s">
        <v>19</v>
      </c>
      <c r="N138" s="104" t="s">
        <v>38</v>
      </c>
      <c r="P138" s="105">
        <f t="shared" si="1"/>
        <v>0</v>
      </c>
      <c r="Q138" s="105">
        <v>0</v>
      </c>
      <c r="R138" s="105">
        <f t="shared" si="2"/>
        <v>0</v>
      </c>
      <c r="S138" s="105">
        <v>0</v>
      </c>
      <c r="T138" s="106">
        <f t="shared" si="3"/>
        <v>0</v>
      </c>
      <c r="AR138" s="107" t="s">
        <v>95</v>
      </c>
      <c r="AT138" s="107" t="s">
        <v>92</v>
      </c>
      <c r="AU138" s="107" t="s">
        <v>67</v>
      </c>
      <c r="AY138" s="11" t="s">
        <v>96</v>
      </c>
      <c r="BE138" s="108">
        <f t="shared" si="4"/>
        <v>0</v>
      </c>
      <c r="BF138" s="108">
        <f t="shared" si="5"/>
        <v>0</v>
      </c>
      <c r="BG138" s="108">
        <f t="shared" si="6"/>
        <v>0</v>
      </c>
      <c r="BH138" s="108">
        <f t="shared" si="7"/>
        <v>0</v>
      </c>
      <c r="BI138" s="108">
        <f t="shared" si="8"/>
        <v>0</v>
      </c>
      <c r="BJ138" s="11" t="s">
        <v>72</v>
      </c>
      <c r="BK138" s="108">
        <f t="shared" si="9"/>
        <v>0</v>
      </c>
      <c r="BL138" s="11" t="s">
        <v>97</v>
      </c>
      <c r="BM138" s="107" t="s">
        <v>162</v>
      </c>
    </row>
    <row r="139" spans="2:65" s="1" customFormat="1" ht="19.5" customHeight="1">
      <c r="B139" s="26"/>
      <c r="C139" s="95">
        <v>66</v>
      </c>
      <c r="D139" s="95" t="s">
        <v>92</v>
      </c>
      <c r="E139" s="96" t="s">
        <v>453</v>
      </c>
      <c r="F139" s="97" t="s">
        <v>424</v>
      </c>
      <c r="G139" s="98" t="s">
        <v>94</v>
      </c>
      <c r="H139" s="99">
        <v>1</v>
      </c>
      <c r="I139" s="100"/>
      <c r="J139" s="101">
        <f t="shared" ref="J139:J145" si="150">ROUND(I139*H139,2)</f>
        <v>0</v>
      </c>
      <c r="K139" s="202" t="s">
        <v>19</v>
      </c>
      <c r="L139" s="102"/>
      <c r="M139" s="103" t="s">
        <v>19</v>
      </c>
      <c r="N139" s="104" t="s">
        <v>38</v>
      </c>
      <c r="P139" s="105">
        <f t="shared" ref="P139:P145" si="151">O139*H139</f>
        <v>0</v>
      </c>
      <c r="Q139" s="105">
        <v>0</v>
      </c>
      <c r="R139" s="105">
        <f t="shared" ref="R139:R145" si="152">Q139*H139</f>
        <v>0</v>
      </c>
      <c r="S139" s="105">
        <v>0</v>
      </c>
      <c r="T139" s="106">
        <f t="shared" ref="T139:T145" si="153">S139*H139</f>
        <v>0</v>
      </c>
      <c r="AR139" s="107" t="s">
        <v>95</v>
      </c>
      <c r="AT139" s="107" t="s">
        <v>92</v>
      </c>
      <c r="AU139" s="107" t="s">
        <v>67</v>
      </c>
      <c r="AY139" s="11" t="s">
        <v>96</v>
      </c>
      <c r="BE139" s="108">
        <f t="shared" ref="BE139:BE145" si="154">IF(N139="základní",J139,0)</f>
        <v>0</v>
      </c>
      <c r="BF139" s="108">
        <f t="shared" ref="BF139:BF145" si="155">IF(N139="snížená",J139,0)</f>
        <v>0</v>
      </c>
      <c r="BG139" s="108">
        <f t="shared" ref="BG139:BG145" si="156">IF(N139="zákl. přenesená",J139,0)</f>
        <v>0</v>
      </c>
      <c r="BH139" s="108">
        <f t="shared" ref="BH139:BH145" si="157">IF(N139="sníž. přenesená",J139,0)</f>
        <v>0</v>
      </c>
      <c r="BI139" s="108">
        <f t="shared" ref="BI139:BI145" si="158">IF(N139="nulová",J139,0)</f>
        <v>0</v>
      </c>
      <c r="BJ139" s="11" t="s">
        <v>72</v>
      </c>
      <c r="BK139" s="108">
        <f t="shared" ref="BK139:BK145" si="159">ROUND(I139*H139,2)</f>
        <v>0</v>
      </c>
      <c r="BL139" s="11" t="s">
        <v>97</v>
      </c>
      <c r="BM139" s="107" t="s">
        <v>163</v>
      </c>
    </row>
    <row r="140" spans="2:65" s="1" customFormat="1" ht="19.5" customHeight="1">
      <c r="B140" s="26"/>
      <c r="C140" s="95">
        <v>67</v>
      </c>
      <c r="D140" s="95" t="s">
        <v>92</v>
      </c>
      <c r="E140" s="96" t="s">
        <v>454</v>
      </c>
      <c r="F140" s="97" t="s">
        <v>425</v>
      </c>
      <c r="G140" s="98" t="s">
        <v>94</v>
      </c>
      <c r="H140" s="99">
        <v>1</v>
      </c>
      <c r="I140" s="100"/>
      <c r="J140" s="101">
        <f t="shared" si="150"/>
        <v>0</v>
      </c>
      <c r="K140" s="202" t="s">
        <v>19</v>
      </c>
      <c r="L140" s="102"/>
      <c r="M140" s="103" t="s">
        <v>19</v>
      </c>
      <c r="N140" s="104" t="s">
        <v>38</v>
      </c>
      <c r="P140" s="105">
        <f t="shared" si="151"/>
        <v>0</v>
      </c>
      <c r="Q140" s="105">
        <v>0</v>
      </c>
      <c r="R140" s="105">
        <f t="shared" si="152"/>
        <v>0</v>
      </c>
      <c r="S140" s="105">
        <v>0</v>
      </c>
      <c r="T140" s="106">
        <f t="shared" si="153"/>
        <v>0</v>
      </c>
      <c r="AR140" s="107" t="s">
        <v>95</v>
      </c>
      <c r="AT140" s="107" t="s">
        <v>92</v>
      </c>
      <c r="AU140" s="107" t="s">
        <v>67</v>
      </c>
      <c r="AY140" s="11" t="s">
        <v>96</v>
      </c>
      <c r="BE140" s="108">
        <f t="shared" si="154"/>
        <v>0</v>
      </c>
      <c r="BF140" s="108">
        <f t="shared" si="155"/>
        <v>0</v>
      </c>
      <c r="BG140" s="108">
        <f t="shared" si="156"/>
        <v>0</v>
      </c>
      <c r="BH140" s="108">
        <f t="shared" si="157"/>
        <v>0</v>
      </c>
      <c r="BI140" s="108">
        <f t="shared" si="158"/>
        <v>0</v>
      </c>
      <c r="BJ140" s="11" t="s">
        <v>72</v>
      </c>
      <c r="BK140" s="108">
        <f t="shared" si="159"/>
        <v>0</v>
      </c>
      <c r="BL140" s="11" t="s">
        <v>97</v>
      </c>
      <c r="BM140" s="107" t="s">
        <v>164</v>
      </c>
    </row>
    <row r="141" spans="2:65" s="1" customFormat="1" ht="19.5" customHeight="1">
      <c r="B141" s="26"/>
      <c r="C141" s="188">
        <v>68</v>
      </c>
      <c r="D141" s="188" t="s">
        <v>92</v>
      </c>
      <c r="E141" s="189" t="s">
        <v>455</v>
      </c>
      <c r="F141" s="190" t="s">
        <v>408</v>
      </c>
      <c r="G141" s="191" t="s">
        <v>94</v>
      </c>
      <c r="H141" s="192">
        <v>1</v>
      </c>
      <c r="I141" s="193"/>
      <c r="J141" s="194">
        <f t="shared" si="150"/>
        <v>0</v>
      </c>
      <c r="K141" s="203" t="s">
        <v>19</v>
      </c>
      <c r="L141" s="195"/>
      <c r="M141" s="196" t="s">
        <v>19</v>
      </c>
      <c r="N141" s="197" t="s">
        <v>38</v>
      </c>
      <c r="P141" s="198">
        <f t="shared" si="151"/>
        <v>0</v>
      </c>
      <c r="Q141" s="198">
        <v>0</v>
      </c>
      <c r="R141" s="198">
        <f t="shared" si="152"/>
        <v>0</v>
      </c>
      <c r="S141" s="198">
        <v>0</v>
      </c>
      <c r="T141" s="199">
        <f t="shared" si="153"/>
        <v>0</v>
      </c>
      <c r="AR141" s="200" t="s">
        <v>95</v>
      </c>
      <c r="AT141" s="200" t="s">
        <v>92</v>
      </c>
      <c r="AU141" s="200" t="s">
        <v>67</v>
      </c>
      <c r="AY141" s="11" t="s">
        <v>96</v>
      </c>
      <c r="BE141" s="108">
        <f t="shared" si="154"/>
        <v>0</v>
      </c>
      <c r="BF141" s="108">
        <f t="shared" si="155"/>
        <v>0</v>
      </c>
      <c r="BG141" s="108">
        <f t="shared" si="156"/>
        <v>0</v>
      </c>
      <c r="BH141" s="108">
        <f t="shared" si="157"/>
        <v>0</v>
      </c>
      <c r="BI141" s="108">
        <f t="shared" si="158"/>
        <v>0</v>
      </c>
      <c r="BJ141" s="11" t="s">
        <v>72</v>
      </c>
      <c r="BK141" s="108">
        <f t="shared" si="159"/>
        <v>0</v>
      </c>
      <c r="BL141" s="11" t="s">
        <v>97</v>
      </c>
      <c r="BM141" s="200" t="s">
        <v>166</v>
      </c>
    </row>
    <row r="142" spans="2:65" s="1" customFormat="1" ht="19.5" customHeight="1">
      <c r="B142" s="26"/>
      <c r="C142" s="188">
        <v>69</v>
      </c>
      <c r="D142" s="188" t="s">
        <v>92</v>
      </c>
      <c r="E142" s="189" t="s">
        <v>456</v>
      </c>
      <c r="F142" s="190" t="s">
        <v>409</v>
      </c>
      <c r="G142" s="191" t="s">
        <v>94</v>
      </c>
      <c r="H142" s="192">
        <v>1</v>
      </c>
      <c r="I142" s="193"/>
      <c r="J142" s="194">
        <f t="shared" si="150"/>
        <v>0</v>
      </c>
      <c r="K142" s="203" t="s">
        <v>19</v>
      </c>
      <c r="L142" s="195"/>
      <c r="M142" s="196" t="s">
        <v>19</v>
      </c>
      <c r="N142" s="197" t="s">
        <v>38</v>
      </c>
      <c r="P142" s="198">
        <f t="shared" si="151"/>
        <v>0</v>
      </c>
      <c r="Q142" s="198">
        <v>0</v>
      </c>
      <c r="R142" s="198">
        <f t="shared" si="152"/>
        <v>0</v>
      </c>
      <c r="S142" s="198">
        <v>0</v>
      </c>
      <c r="T142" s="199">
        <f t="shared" si="153"/>
        <v>0</v>
      </c>
      <c r="AR142" s="200" t="s">
        <v>95</v>
      </c>
      <c r="AT142" s="200" t="s">
        <v>92</v>
      </c>
      <c r="AU142" s="200" t="s">
        <v>67</v>
      </c>
      <c r="AY142" s="11" t="s">
        <v>96</v>
      </c>
      <c r="BE142" s="108">
        <f t="shared" si="154"/>
        <v>0</v>
      </c>
      <c r="BF142" s="108">
        <f t="shared" si="155"/>
        <v>0</v>
      </c>
      <c r="BG142" s="108">
        <f t="shared" si="156"/>
        <v>0</v>
      </c>
      <c r="BH142" s="108">
        <f t="shared" si="157"/>
        <v>0</v>
      </c>
      <c r="BI142" s="108">
        <f t="shared" si="158"/>
        <v>0</v>
      </c>
      <c r="BJ142" s="11" t="s">
        <v>72</v>
      </c>
      <c r="BK142" s="108">
        <f t="shared" si="159"/>
        <v>0</v>
      </c>
      <c r="BL142" s="11" t="s">
        <v>97</v>
      </c>
      <c r="BM142" s="200" t="s">
        <v>169</v>
      </c>
    </row>
    <row r="143" spans="2:65" s="1" customFormat="1" ht="19.5" customHeight="1">
      <c r="B143" s="26"/>
      <c r="C143" s="188">
        <v>70</v>
      </c>
      <c r="D143" s="188" t="s">
        <v>92</v>
      </c>
      <c r="E143" s="189" t="s">
        <v>457</v>
      </c>
      <c r="F143" s="190" t="s">
        <v>426</v>
      </c>
      <c r="G143" s="191" t="s">
        <v>94</v>
      </c>
      <c r="H143" s="192">
        <v>2</v>
      </c>
      <c r="I143" s="193"/>
      <c r="J143" s="194">
        <f t="shared" si="150"/>
        <v>0</v>
      </c>
      <c r="K143" s="203" t="s">
        <v>19</v>
      </c>
      <c r="L143" s="195"/>
      <c r="M143" s="196" t="s">
        <v>19</v>
      </c>
      <c r="N143" s="197" t="s">
        <v>38</v>
      </c>
      <c r="P143" s="198">
        <f t="shared" si="151"/>
        <v>0</v>
      </c>
      <c r="Q143" s="198">
        <v>0</v>
      </c>
      <c r="R143" s="198">
        <f t="shared" si="152"/>
        <v>0</v>
      </c>
      <c r="S143" s="198">
        <v>0</v>
      </c>
      <c r="T143" s="199">
        <f t="shared" si="153"/>
        <v>0</v>
      </c>
      <c r="AR143" s="200" t="s">
        <v>95</v>
      </c>
      <c r="AT143" s="200" t="s">
        <v>92</v>
      </c>
      <c r="AU143" s="200" t="s">
        <v>67</v>
      </c>
      <c r="AY143" s="11" t="s">
        <v>96</v>
      </c>
      <c r="BE143" s="108">
        <f t="shared" si="154"/>
        <v>0</v>
      </c>
      <c r="BF143" s="108">
        <f t="shared" si="155"/>
        <v>0</v>
      </c>
      <c r="BG143" s="108">
        <f t="shared" si="156"/>
        <v>0</v>
      </c>
      <c r="BH143" s="108">
        <f t="shared" si="157"/>
        <v>0</v>
      </c>
      <c r="BI143" s="108">
        <f t="shared" si="158"/>
        <v>0</v>
      </c>
      <c r="BJ143" s="11" t="s">
        <v>72</v>
      </c>
      <c r="BK143" s="108">
        <f t="shared" si="159"/>
        <v>0</v>
      </c>
      <c r="BL143" s="11" t="s">
        <v>97</v>
      </c>
      <c r="BM143" s="200" t="s">
        <v>171</v>
      </c>
    </row>
    <row r="144" spans="2:65" s="1" customFormat="1" ht="19.5" customHeight="1">
      <c r="B144" s="26"/>
      <c r="C144" s="188">
        <v>71</v>
      </c>
      <c r="D144" s="188" t="s">
        <v>92</v>
      </c>
      <c r="E144" s="189" t="s">
        <v>458</v>
      </c>
      <c r="F144" s="190" t="s">
        <v>427</v>
      </c>
      <c r="G144" s="191" t="s">
        <v>94</v>
      </c>
      <c r="H144" s="192">
        <v>4</v>
      </c>
      <c r="I144" s="193"/>
      <c r="J144" s="194">
        <f t="shared" si="150"/>
        <v>0</v>
      </c>
      <c r="K144" s="203" t="s">
        <v>19</v>
      </c>
      <c r="L144" s="195"/>
      <c r="M144" s="196" t="s">
        <v>19</v>
      </c>
      <c r="N144" s="197" t="s">
        <v>38</v>
      </c>
      <c r="P144" s="198">
        <f t="shared" si="151"/>
        <v>0</v>
      </c>
      <c r="Q144" s="198">
        <v>0</v>
      </c>
      <c r="R144" s="198">
        <f t="shared" si="152"/>
        <v>0</v>
      </c>
      <c r="S144" s="198">
        <v>0</v>
      </c>
      <c r="T144" s="199">
        <f t="shared" si="153"/>
        <v>0</v>
      </c>
      <c r="AR144" s="200" t="s">
        <v>95</v>
      </c>
      <c r="AT144" s="200" t="s">
        <v>92</v>
      </c>
      <c r="AU144" s="200" t="s">
        <v>67</v>
      </c>
      <c r="AY144" s="11" t="s">
        <v>96</v>
      </c>
      <c r="BE144" s="108">
        <f t="shared" si="154"/>
        <v>0</v>
      </c>
      <c r="BF144" s="108">
        <f t="shared" si="155"/>
        <v>0</v>
      </c>
      <c r="BG144" s="108">
        <f t="shared" si="156"/>
        <v>0</v>
      </c>
      <c r="BH144" s="108">
        <f t="shared" si="157"/>
        <v>0</v>
      </c>
      <c r="BI144" s="108">
        <f t="shared" si="158"/>
        <v>0</v>
      </c>
      <c r="BJ144" s="11" t="s">
        <v>72</v>
      </c>
      <c r="BK144" s="108">
        <f t="shared" si="159"/>
        <v>0</v>
      </c>
      <c r="BL144" s="11" t="s">
        <v>97</v>
      </c>
      <c r="BM144" s="200" t="s">
        <v>174</v>
      </c>
    </row>
    <row r="145" spans="2:65" s="1" customFormat="1" ht="19.5" customHeight="1">
      <c r="B145" s="26"/>
      <c r="C145" s="188">
        <v>72</v>
      </c>
      <c r="D145" s="188" t="s">
        <v>92</v>
      </c>
      <c r="E145" s="189" t="s">
        <v>459</v>
      </c>
      <c r="F145" s="190" t="s">
        <v>460</v>
      </c>
      <c r="G145" s="191" t="s">
        <v>94</v>
      </c>
      <c r="H145" s="192">
        <v>1</v>
      </c>
      <c r="I145" s="193"/>
      <c r="J145" s="194">
        <f t="shared" si="150"/>
        <v>0</v>
      </c>
      <c r="K145" s="203" t="s">
        <v>19</v>
      </c>
      <c r="L145" s="195"/>
      <c r="M145" s="196" t="s">
        <v>19</v>
      </c>
      <c r="N145" s="197" t="s">
        <v>38</v>
      </c>
      <c r="P145" s="198">
        <f t="shared" si="151"/>
        <v>0</v>
      </c>
      <c r="Q145" s="198">
        <v>0</v>
      </c>
      <c r="R145" s="198">
        <f t="shared" si="152"/>
        <v>0</v>
      </c>
      <c r="S145" s="198">
        <v>0</v>
      </c>
      <c r="T145" s="199">
        <f t="shared" si="153"/>
        <v>0</v>
      </c>
      <c r="AR145" s="200" t="s">
        <v>95</v>
      </c>
      <c r="AT145" s="200" t="s">
        <v>92</v>
      </c>
      <c r="AU145" s="200" t="s">
        <v>67</v>
      </c>
      <c r="AY145" s="11" t="s">
        <v>96</v>
      </c>
      <c r="BE145" s="108">
        <f t="shared" si="154"/>
        <v>0</v>
      </c>
      <c r="BF145" s="108">
        <f t="shared" si="155"/>
        <v>0</v>
      </c>
      <c r="BG145" s="108">
        <f t="shared" si="156"/>
        <v>0</v>
      </c>
      <c r="BH145" s="108">
        <f t="shared" si="157"/>
        <v>0</v>
      </c>
      <c r="BI145" s="108">
        <f t="shared" si="158"/>
        <v>0</v>
      </c>
      <c r="BJ145" s="11" t="s">
        <v>72</v>
      </c>
      <c r="BK145" s="108">
        <f t="shared" si="159"/>
        <v>0</v>
      </c>
      <c r="BL145" s="11" t="s">
        <v>97</v>
      </c>
      <c r="BM145" s="200" t="s">
        <v>176</v>
      </c>
    </row>
    <row r="146" spans="2:65" s="1" customFormat="1" ht="6.95" customHeight="1">
      <c r="B146" s="34"/>
      <c r="C146" s="35"/>
      <c r="D146" s="35"/>
      <c r="E146" s="35"/>
      <c r="F146" s="35"/>
      <c r="G146" s="35"/>
      <c r="H146" s="35"/>
      <c r="I146" s="35"/>
      <c r="J146" s="35"/>
      <c r="K146" s="35"/>
      <c r="L146" s="26"/>
    </row>
  </sheetData>
  <protectedRanges>
    <protectedRange sqref="K74:K145 I74:I145" name="Oblast1"/>
  </protectedRanges>
  <autoFilter ref="C72:K145" xr:uid="{00000000-0009-0000-0000-000001000000}"/>
  <mergeCells count="6">
    <mergeCell ref="E65:H65"/>
    <mergeCell ref="L2:V2"/>
    <mergeCell ref="E7:H7"/>
    <mergeCell ref="E16:H16"/>
    <mergeCell ref="E25:H25"/>
    <mergeCell ref="E46:H46"/>
  </mergeCells>
  <phoneticPr fontId="0" type="noConversion"/>
  <pageMargins left="0.39374999999999999" right="0.39374999999999999" top="0.39374999999999999" bottom="0.39374999999999999" header="0" footer="0"/>
  <pageSetup paperSize="9" scale="6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8"/>
  <sheetViews>
    <sheetView showGridLines="0" topLeftCell="A122" zoomScale="110" zoomScaleNormal="110" workbookViewId="0">
      <selection activeCell="H196" sqref="H196"/>
    </sheetView>
  </sheetViews>
  <sheetFormatPr defaultRowHeight="11.25"/>
  <cols>
    <col min="1" max="1" width="8.33203125" style="109" customWidth="1"/>
    <col min="2" max="2" width="1.6640625" style="109" customWidth="1"/>
    <col min="3" max="4" width="5" style="109" customWidth="1"/>
    <col min="5" max="5" width="11.6640625" style="109" customWidth="1"/>
    <col min="6" max="6" width="9.1640625" style="109" customWidth="1"/>
    <col min="7" max="7" width="5" style="109" customWidth="1"/>
    <col min="8" max="8" width="77.83203125" style="109" customWidth="1"/>
    <col min="9" max="10" width="20" style="109" customWidth="1"/>
    <col min="11" max="11" width="1.6640625" style="109" customWidth="1"/>
  </cols>
  <sheetData>
    <row r="1" spans="2:11" customFormat="1" ht="37.5" customHeight="1"/>
    <row r="2" spans="2:11" customFormat="1" ht="7.5" customHeight="1">
      <c r="B2" s="110"/>
      <c r="C2" s="111"/>
      <c r="D2" s="111"/>
      <c r="E2" s="111"/>
      <c r="F2" s="111"/>
      <c r="G2" s="111"/>
      <c r="H2" s="111"/>
      <c r="I2" s="111"/>
      <c r="J2" s="111"/>
      <c r="K2" s="112"/>
    </row>
    <row r="3" spans="2:11" s="9" customFormat="1" ht="45" customHeight="1">
      <c r="B3" s="113"/>
      <c r="C3" s="245" t="s">
        <v>224</v>
      </c>
      <c r="D3" s="245"/>
      <c r="E3" s="245"/>
      <c r="F3" s="245"/>
      <c r="G3" s="245"/>
      <c r="H3" s="245"/>
      <c r="I3" s="245"/>
      <c r="J3" s="245"/>
      <c r="K3" s="114"/>
    </row>
    <row r="4" spans="2:11" customFormat="1" ht="25.5" customHeight="1">
      <c r="B4" s="115"/>
      <c r="C4" s="250" t="s">
        <v>225</v>
      </c>
      <c r="D4" s="250"/>
      <c r="E4" s="250"/>
      <c r="F4" s="250"/>
      <c r="G4" s="250"/>
      <c r="H4" s="250"/>
      <c r="I4" s="250"/>
      <c r="J4" s="250"/>
      <c r="K4" s="116"/>
    </row>
    <row r="5" spans="2:11" customFormat="1" ht="5.25" customHeight="1">
      <c r="B5" s="115"/>
      <c r="C5" s="117"/>
      <c r="D5" s="117"/>
      <c r="E5" s="117"/>
      <c r="F5" s="117"/>
      <c r="G5" s="117"/>
      <c r="H5" s="117"/>
      <c r="I5" s="117"/>
      <c r="J5" s="117"/>
      <c r="K5" s="116"/>
    </row>
    <row r="6" spans="2:11" customFormat="1" ht="15" customHeight="1">
      <c r="B6" s="115"/>
      <c r="C6" s="249" t="s">
        <v>226</v>
      </c>
      <c r="D6" s="249"/>
      <c r="E6" s="249"/>
      <c r="F6" s="249"/>
      <c r="G6" s="249"/>
      <c r="H6" s="249"/>
      <c r="I6" s="249"/>
      <c r="J6" s="249"/>
      <c r="K6" s="116"/>
    </row>
    <row r="7" spans="2:11" customFormat="1" ht="15" customHeight="1">
      <c r="B7" s="119"/>
      <c r="C7" s="249" t="s">
        <v>227</v>
      </c>
      <c r="D7" s="249"/>
      <c r="E7" s="249"/>
      <c r="F7" s="249"/>
      <c r="G7" s="249"/>
      <c r="H7" s="249"/>
      <c r="I7" s="249"/>
      <c r="J7" s="249"/>
      <c r="K7" s="116"/>
    </row>
    <row r="8" spans="2:11" customFormat="1" ht="12.75" customHeight="1">
      <c r="B8" s="119"/>
      <c r="C8" s="118"/>
      <c r="D8" s="118"/>
      <c r="E8" s="118"/>
      <c r="F8" s="118"/>
      <c r="G8" s="118"/>
      <c r="H8" s="118"/>
      <c r="I8" s="118"/>
      <c r="J8" s="118"/>
      <c r="K8" s="116"/>
    </row>
    <row r="9" spans="2:11" customFormat="1" ht="15" customHeight="1">
      <c r="B9" s="119"/>
      <c r="C9" s="249" t="s">
        <v>228</v>
      </c>
      <c r="D9" s="249"/>
      <c r="E9" s="249"/>
      <c r="F9" s="249"/>
      <c r="G9" s="249"/>
      <c r="H9" s="249"/>
      <c r="I9" s="249"/>
      <c r="J9" s="249"/>
      <c r="K9" s="116"/>
    </row>
    <row r="10" spans="2:11" customFormat="1" ht="15" customHeight="1">
      <c r="B10" s="119"/>
      <c r="C10" s="118"/>
      <c r="D10" s="249" t="s">
        <v>229</v>
      </c>
      <c r="E10" s="249"/>
      <c r="F10" s="249"/>
      <c r="G10" s="249"/>
      <c r="H10" s="249"/>
      <c r="I10" s="249"/>
      <c r="J10" s="249"/>
      <c r="K10" s="116"/>
    </row>
    <row r="11" spans="2:11" customFormat="1" ht="15" customHeight="1">
      <c r="B11" s="119"/>
      <c r="C11" s="120"/>
      <c r="D11" s="249" t="s">
        <v>230</v>
      </c>
      <c r="E11" s="249"/>
      <c r="F11" s="249"/>
      <c r="G11" s="249"/>
      <c r="H11" s="249"/>
      <c r="I11" s="249"/>
      <c r="J11" s="249"/>
      <c r="K11" s="116"/>
    </row>
    <row r="12" spans="2:11" customFormat="1" ht="15" customHeight="1">
      <c r="B12" s="119"/>
      <c r="C12" s="120"/>
      <c r="D12" s="118"/>
      <c r="E12" s="118"/>
      <c r="F12" s="118"/>
      <c r="G12" s="118"/>
      <c r="H12" s="118"/>
      <c r="I12" s="118"/>
      <c r="J12" s="118"/>
      <c r="K12" s="116"/>
    </row>
    <row r="13" spans="2:11" customFormat="1" ht="15" customHeight="1">
      <c r="B13" s="119"/>
      <c r="C13" s="120"/>
      <c r="D13" s="121" t="s">
        <v>231</v>
      </c>
      <c r="E13" s="118"/>
      <c r="F13" s="118"/>
      <c r="G13" s="118"/>
      <c r="H13" s="118"/>
      <c r="I13" s="118"/>
      <c r="J13" s="118"/>
      <c r="K13" s="116"/>
    </row>
    <row r="14" spans="2:11" customFormat="1" ht="12.75" customHeight="1">
      <c r="B14" s="119"/>
      <c r="C14" s="120"/>
      <c r="D14" s="120"/>
      <c r="E14" s="120"/>
      <c r="F14" s="120"/>
      <c r="G14" s="120"/>
      <c r="H14" s="120"/>
      <c r="I14" s="120"/>
      <c r="J14" s="120"/>
      <c r="K14" s="116"/>
    </row>
    <row r="15" spans="2:11" customFormat="1" ht="15" customHeight="1">
      <c r="B15" s="119"/>
      <c r="C15" s="120"/>
      <c r="D15" s="249" t="s">
        <v>232</v>
      </c>
      <c r="E15" s="249"/>
      <c r="F15" s="249"/>
      <c r="G15" s="249"/>
      <c r="H15" s="249"/>
      <c r="I15" s="249"/>
      <c r="J15" s="249"/>
      <c r="K15" s="116"/>
    </row>
    <row r="16" spans="2:11" customFormat="1" ht="15" customHeight="1">
      <c r="B16" s="119"/>
      <c r="C16" s="120"/>
      <c r="D16" s="249" t="s">
        <v>233</v>
      </c>
      <c r="E16" s="249"/>
      <c r="F16" s="249"/>
      <c r="G16" s="249"/>
      <c r="H16" s="249"/>
      <c r="I16" s="249"/>
      <c r="J16" s="249"/>
      <c r="K16" s="116"/>
    </row>
    <row r="17" spans="2:11" customFormat="1" ht="15" customHeight="1">
      <c r="B17" s="119"/>
      <c r="C17" s="120"/>
      <c r="D17" s="249" t="s">
        <v>234</v>
      </c>
      <c r="E17" s="249"/>
      <c r="F17" s="249"/>
      <c r="G17" s="249"/>
      <c r="H17" s="249"/>
      <c r="I17" s="249"/>
      <c r="J17" s="249"/>
      <c r="K17" s="116"/>
    </row>
    <row r="18" spans="2:11" customFormat="1" ht="15" customHeight="1">
      <c r="B18" s="119"/>
      <c r="C18" s="120"/>
      <c r="D18" s="120"/>
      <c r="E18" s="122" t="s">
        <v>71</v>
      </c>
      <c r="F18" s="249" t="s">
        <v>235</v>
      </c>
      <c r="G18" s="249"/>
      <c r="H18" s="249"/>
      <c r="I18" s="249"/>
      <c r="J18" s="249"/>
      <c r="K18" s="116"/>
    </row>
    <row r="19" spans="2:11" customFormat="1" ht="15" customHeight="1">
      <c r="B19" s="119"/>
      <c r="C19" s="120"/>
      <c r="D19" s="120"/>
      <c r="E19" s="122" t="s">
        <v>236</v>
      </c>
      <c r="F19" s="249" t="s">
        <v>237</v>
      </c>
      <c r="G19" s="249"/>
      <c r="H19" s="249"/>
      <c r="I19" s="249"/>
      <c r="J19" s="249"/>
      <c r="K19" s="116"/>
    </row>
    <row r="20" spans="2:11" customFormat="1" ht="15" customHeight="1">
      <c r="B20" s="119"/>
      <c r="C20" s="120"/>
      <c r="D20" s="120"/>
      <c r="E20" s="122" t="s">
        <v>238</v>
      </c>
      <c r="F20" s="249" t="s">
        <v>239</v>
      </c>
      <c r="G20" s="249"/>
      <c r="H20" s="249"/>
      <c r="I20" s="249"/>
      <c r="J20" s="249"/>
      <c r="K20" s="116"/>
    </row>
    <row r="21" spans="2:11" customFormat="1" ht="15" customHeight="1">
      <c r="B21" s="119"/>
      <c r="C21" s="120"/>
      <c r="D21" s="120"/>
      <c r="E21" s="122" t="s">
        <v>240</v>
      </c>
      <c r="F21" s="249" t="s">
        <v>241</v>
      </c>
      <c r="G21" s="249"/>
      <c r="H21" s="249"/>
      <c r="I21" s="249"/>
      <c r="J21" s="249"/>
      <c r="K21" s="116"/>
    </row>
    <row r="22" spans="2:11" customFormat="1" ht="15" customHeight="1">
      <c r="B22" s="119"/>
      <c r="C22" s="120"/>
      <c r="D22" s="120"/>
      <c r="E22" s="122" t="s">
        <v>242</v>
      </c>
      <c r="F22" s="249" t="s">
        <v>243</v>
      </c>
      <c r="G22" s="249"/>
      <c r="H22" s="249"/>
      <c r="I22" s="249"/>
      <c r="J22" s="249"/>
      <c r="K22" s="116"/>
    </row>
    <row r="23" spans="2:11" customFormat="1" ht="15" customHeight="1">
      <c r="B23" s="119"/>
      <c r="C23" s="120"/>
      <c r="D23" s="120"/>
      <c r="E23" s="122" t="s">
        <v>244</v>
      </c>
      <c r="F23" s="249" t="s">
        <v>245</v>
      </c>
      <c r="G23" s="249"/>
      <c r="H23" s="249"/>
      <c r="I23" s="249"/>
      <c r="J23" s="249"/>
      <c r="K23" s="116"/>
    </row>
    <row r="24" spans="2:11" customFormat="1" ht="12.75" customHeight="1">
      <c r="B24" s="119"/>
      <c r="C24" s="120"/>
      <c r="D24" s="120"/>
      <c r="E24" s="120"/>
      <c r="F24" s="120"/>
      <c r="G24" s="120"/>
      <c r="H24" s="120"/>
      <c r="I24" s="120"/>
      <c r="J24" s="120"/>
      <c r="K24" s="116"/>
    </row>
    <row r="25" spans="2:11" customFormat="1" ht="15" customHeight="1">
      <c r="B25" s="119"/>
      <c r="C25" s="249" t="s">
        <v>246</v>
      </c>
      <c r="D25" s="249"/>
      <c r="E25" s="249"/>
      <c r="F25" s="249"/>
      <c r="G25" s="249"/>
      <c r="H25" s="249"/>
      <c r="I25" s="249"/>
      <c r="J25" s="249"/>
      <c r="K25" s="116"/>
    </row>
    <row r="26" spans="2:11" customFormat="1" ht="15" customHeight="1">
      <c r="B26" s="119"/>
      <c r="C26" s="249" t="s">
        <v>247</v>
      </c>
      <c r="D26" s="249"/>
      <c r="E26" s="249"/>
      <c r="F26" s="249"/>
      <c r="G26" s="249"/>
      <c r="H26" s="249"/>
      <c r="I26" s="249"/>
      <c r="J26" s="249"/>
      <c r="K26" s="116"/>
    </row>
    <row r="27" spans="2:11" customFormat="1" ht="15" customHeight="1">
      <c r="B27" s="119"/>
      <c r="C27" s="118"/>
      <c r="D27" s="249" t="s">
        <v>248</v>
      </c>
      <c r="E27" s="249"/>
      <c r="F27" s="249"/>
      <c r="G27" s="249"/>
      <c r="H27" s="249"/>
      <c r="I27" s="249"/>
      <c r="J27" s="249"/>
      <c r="K27" s="116"/>
    </row>
    <row r="28" spans="2:11" customFormat="1" ht="15" customHeight="1">
      <c r="B28" s="119"/>
      <c r="C28" s="120"/>
      <c r="D28" s="249" t="s">
        <v>249</v>
      </c>
      <c r="E28" s="249"/>
      <c r="F28" s="249"/>
      <c r="G28" s="249"/>
      <c r="H28" s="249"/>
      <c r="I28" s="249"/>
      <c r="J28" s="249"/>
      <c r="K28" s="116"/>
    </row>
    <row r="29" spans="2:11" customFormat="1" ht="12.75" customHeight="1">
      <c r="B29" s="119"/>
      <c r="C29" s="120"/>
      <c r="D29" s="120"/>
      <c r="E29" s="120"/>
      <c r="F29" s="120"/>
      <c r="G29" s="120"/>
      <c r="H29" s="120"/>
      <c r="I29" s="120"/>
      <c r="J29" s="120"/>
      <c r="K29" s="116"/>
    </row>
    <row r="30" spans="2:11" customFormat="1" ht="15" customHeight="1">
      <c r="B30" s="119"/>
      <c r="C30" s="120"/>
      <c r="D30" s="249" t="s">
        <v>250</v>
      </c>
      <c r="E30" s="249"/>
      <c r="F30" s="249"/>
      <c r="G30" s="249"/>
      <c r="H30" s="249"/>
      <c r="I30" s="249"/>
      <c r="J30" s="249"/>
      <c r="K30" s="116"/>
    </row>
    <row r="31" spans="2:11" customFormat="1" ht="15" customHeight="1">
      <c r="B31" s="119"/>
      <c r="C31" s="120"/>
      <c r="D31" s="249" t="s">
        <v>251</v>
      </c>
      <c r="E31" s="249"/>
      <c r="F31" s="249"/>
      <c r="G31" s="249"/>
      <c r="H31" s="249"/>
      <c r="I31" s="249"/>
      <c r="J31" s="249"/>
      <c r="K31" s="116"/>
    </row>
    <row r="32" spans="2:11" customFormat="1" ht="12.75" customHeight="1">
      <c r="B32" s="119"/>
      <c r="C32" s="120"/>
      <c r="D32" s="120"/>
      <c r="E32" s="120"/>
      <c r="F32" s="120"/>
      <c r="G32" s="120"/>
      <c r="H32" s="120"/>
      <c r="I32" s="120"/>
      <c r="J32" s="120"/>
      <c r="K32" s="116"/>
    </row>
    <row r="33" spans="2:11" customFormat="1" ht="15" customHeight="1">
      <c r="B33" s="119"/>
      <c r="C33" s="120"/>
      <c r="D33" s="249" t="s">
        <v>252</v>
      </c>
      <c r="E33" s="249"/>
      <c r="F33" s="249"/>
      <c r="G33" s="249"/>
      <c r="H33" s="249"/>
      <c r="I33" s="249"/>
      <c r="J33" s="249"/>
      <c r="K33" s="116"/>
    </row>
    <row r="34" spans="2:11" customFormat="1" ht="15" customHeight="1">
      <c r="B34" s="119"/>
      <c r="C34" s="120"/>
      <c r="D34" s="249" t="s">
        <v>253</v>
      </c>
      <c r="E34" s="249"/>
      <c r="F34" s="249"/>
      <c r="G34" s="249"/>
      <c r="H34" s="249"/>
      <c r="I34" s="249"/>
      <c r="J34" s="249"/>
      <c r="K34" s="116"/>
    </row>
    <row r="35" spans="2:11" customFormat="1" ht="15" customHeight="1">
      <c r="B35" s="119"/>
      <c r="C35" s="120"/>
      <c r="D35" s="249" t="s">
        <v>254</v>
      </c>
      <c r="E35" s="249"/>
      <c r="F35" s="249"/>
      <c r="G35" s="249"/>
      <c r="H35" s="249"/>
      <c r="I35" s="249"/>
      <c r="J35" s="249"/>
      <c r="K35" s="116"/>
    </row>
    <row r="36" spans="2:11" customFormat="1" ht="15" customHeight="1">
      <c r="B36" s="119"/>
      <c r="C36" s="120"/>
      <c r="D36" s="118"/>
      <c r="E36" s="121" t="s">
        <v>81</v>
      </c>
      <c r="F36" s="118"/>
      <c r="G36" s="249" t="s">
        <v>255</v>
      </c>
      <c r="H36" s="249"/>
      <c r="I36" s="249"/>
      <c r="J36" s="249"/>
      <c r="K36" s="116"/>
    </row>
    <row r="37" spans="2:11" customFormat="1" ht="30.75" customHeight="1">
      <c r="B37" s="119"/>
      <c r="C37" s="120"/>
      <c r="D37" s="118"/>
      <c r="E37" s="121" t="s">
        <v>256</v>
      </c>
      <c r="F37" s="118"/>
      <c r="G37" s="249" t="s">
        <v>257</v>
      </c>
      <c r="H37" s="249"/>
      <c r="I37" s="249"/>
      <c r="J37" s="249"/>
      <c r="K37" s="116"/>
    </row>
    <row r="38" spans="2:11" customFormat="1" ht="15" customHeight="1">
      <c r="B38" s="119"/>
      <c r="C38" s="120"/>
      <c r="D38" s="118"/>
      <c r="E38" s="121" t="s">
        <v>48</v>
      </c>
      <c r="F38" s="118"/>
      <c r="G38" s="249" t="s">
        <v>258</v>
      </c>
      <c r="H38" s="249"/>
      <c r="I38" s="249"/>
      <c r="J38" s="249"/>
      <c r="K38" s="116"/>
    </row>
    <row r="39" spans="2:11" customFormat="1" ht="15" customHeight="1">
      <c r="B39" s="119"/>
      <c r="C39" s="120"/>
      <c r="D39" s="118"/>
      <c r="E39" s="121" t="s">
        <v>49</v>
      </c>
      <c r="F39" s="118"/>
      <c r="G39" s="249" t="s">
        <v>259</v>
      </c>
      <c r="H39" s="249"/>
      <c r="I39" s="249"/>
      <c r="J39" s="249"/>
      <c r="K39" s="116"/>
    </row>
    <row r="40" spans="2:11" customFormat="1" ht="15" customHeight="1">
      <c r="B40" s="119"/>
      <c r="C40" s="120"/>
      <c r="D40" s="118"/>
      <c r="E40" s="121" t="s">
        <v>82</v>
      </c>
      <c r="F40" s="118"/>
      <c r="G40" s="249" t="s">
        <v>260</v>
      </c>
      <c r="H40" s="249"/>
      <c r="I40" s="249"/>
      <c r="J40" s="249"/>
      <c r="K40" s="116"/>
    </row>
    <row r="41" spans="2:11" customFormat="1" ht="15" customHeight="1">
      <c r="B41" s="119"/>
      <c r="C41" s="120"/>
      <c r="D41" s="118"/>
      <c r="E41" s="121" t="s">
        <v>83</v>
      </c>
      <c r="F41" s="118"/>
      <c r="G41" s="249" t="s">
        <v>261</v>
      </c>
      <c r="H41" s="249"/>
      <c r="I41" s="249"/>
      <c r="J41" s="249"/>
      <c r="K41" s="116"/>
    </row>
    <row r="42" spans="2:11" customFormat="1" ht="15" customHeight="1">
      <c r="B42" s="119"/>
      <c r="C42" s="120"/>
      <c r="D42" s="118"/>
      <c r="E42" s="121" t="s">
        <v>262</v>
      </c>
      <c r="F42" s="118"/>
      <c r="G42" s="249" t="s">
        <v>263</v>
      </c>
      <c r="H42" s="249"/>
      <c r="I42" s="249"/>
      <c r="J42" s="249"/>
      <c r="K42" s="116"/>
    </row>
    <row r="43" spans="2:11" customFormat="1" ht="15" customHeight="1">
      <c r="B43" s="119"/>
      <c r="C43" s="120"/>
      <c r="D43" s="118"/>
      <c r="E43" s="121"/>
      <c r="F43" s="118"/>
      <c r="G43" s="249" t="s">
        <v>264</v>
      </c>
      <c r="H43" s="249"/>
      <c r="I43" s="249"/>
      <c r="J43" s="249"/>
      <c r="K43" s="116"/>
    </row>
    <row r="44" spans="2:11" customFormat="1" ht="15" customHeight="1">
      <c r="B44" s="119"/>
      <c r="C44" s="120"/>
      <c r="D44" s="118"/>
      <c r="E44" s="121" t="s">
        <v>265</v>
      </c>
      <c r="F44" s="118"/>
      <c r="G44" s="249" t="s">
        <v>266</v>
      </c>
      <c r="H44" s="249"/>
      <c r="I44" s="249"/>
      <c r="J44" s="249"/>
      <c r="K44" s="116"/>
    </row>
    <row r="45" spans="2:11" customFormat="1" ht="21" customHeight="1">
      <c r="B45" s="119"/>
      <c r="C45" s="120"/>
      <c r="D45" s="118"/>
      <c r="E45" s="118" t="s">
        <v>428</v>
      </c>
      <c r="F45" s="118"/>
      <c r="G45" s="249" t="s">
        <v>429</v>
      </c>
      <c r="H45" s="249"/>
      <c r="I45" s="249"/>
      <c r="J45" s="249"/>
      <c r="K45" s="116"/>
    </row>
    <row r="46" spans="2:11" customFormat="1" ht="12.75" customHeight="1">
      <c r="B46" s="119"/>
      <c r="C46" s="120"/>
      <c r="D46" s="118"/>
      <c r="E46" s="118"/>
      <c r="F46" s="118"/>
      <c r="G46" s="118"/>
      <c r="H46" s="118"/>
      <c r="I46" s="118"/>
      <c r="J46" s="118"/>
      <c r="K46" s="116"/>
    </row>
    <row r="47" spans="2:11" customFormat="1" ht="15" customHeight="1">
      <c r="B47" s="119"/>
      <c r="C47" s="120"/>
      <c r="D47" s="249" t="s">
        <v>267</v>
      </c>
      <c r="E47" s="249"/>
      <c r="F47" s="249"/>
      <c r="G47" s="249"/>
      <c r="H47" s="249"/>
      <c r="I47" s="249"/>
      <c r="J47" s="249"/>
      <c r="K47" s="116"/>
    </row>
    <row r="48" spans="2:11" customFormat="1" ht="15" customHeight="1">
      <c r="B48" s="119"/>
      <c r="C48" s="120"/>
      <c r="D48" s="120"/>
      <c r="E48" s="249" t="s">
        <v>268</v>
      </c>
      <c r="F48" s="249"/>
      <c r="G48" s="249"/>
      <c r="H48" s="249"/>
      <c r="I48" s="249"/>
      <c r="J48" s="249"/>
      <c r="K48" s="116"/>
    </row>
    <row r="49" spans="2:11" customFormat="1" ht="15" customHeight="1">
      <c r="B49" s="119"/>
      <c r="C49" s="120"/>
      <c r="D49" s="120"/>
      <c r="E49" s="249" t="s">
        <v>269</v>
      </c>
      <c r="F49" s="249"/>
      <c r="G49" s="249"/>
      <c r="H49" s="249"/>
      <c r="I49" s="249"/>
      <c r="J49" s="249"/>
      <c r="K49" s="116"/>
    </row>
    <row r="50" spans="2:11" customFormat="1" ht="15" customHeight="1">
      <c r="B50" s="119"/>
      <c r="C50" s="120"/>
      <c r="D50" s="120"/>
      <c r="E50" s="249" t="s">
        <v>270</v>
      </c>
      <c r="F50" s="249"/>
      <c r="G50" s="249"/>
      <c r="H50" s="249"/>
      <c r="I50" s="249"/>
      <c r="J50" s="249"/>
      <c r="K50" s="116"/>
    </row>
    <row r="51" spans="2:11" customFormat="1" ht="15" customHeight="1">
      <c r="B51" s="119"/>
      <c r="C51" s="120"/>
      <c r="D51" s="249" t="s">
        <v>271</v>
      </c>
      <c r="E51" s="249"/>
      <c r="F51" s="249"/>
      <c r="G51" s="249"/>
      <c r="H51" s="249"/>
      <c r="I51" s="249"/>
      <c r="J51" s="249"/>
      <c r="K51" s="116"/>
    </row>
    <row r="52" spans="2:11" customFormat="1" ht="25.5" customHeight="1">
      <c r="B52" s="115"/>
      <c r="C52" s="250" t="s">
        <v>272</v>
      </c>
      <c r="D52" s="250"/>
      <c r="E52" s="250"/>
      <c r="F52" s="250"/>
      <c r="G52" s="250"/>
      <c r="H52" s="250"/>
      <c r="I52" s="250"/>
      <c r="J52" s="250"/>
      <c r="K52" s="116"/>
    </row>
    <row r="53" spans="2:11" customFormat="1" ht="5.25" customHeight="1">
      <c r="B53" s="115"/>
      <c r="C53" s="117"/>
      <c r="D53" s="117"/>
      <c r="E53" s="117"/>
      <c r="F53" s="117"/>
      <c r="G53" s="117"/>
      <c r="H53" s="117"/>
      <c r="I53" s="117"/>
      <c r="J53" s="117"/>
      <c r="K53" s="116"/>
    </row>
    <row r="54" spans="2:11" customFormat="1" ht="15" customHeight="1">
      <c r="B54" s="115"/>
      <c r="C54" s="249" t="s">
        <v>273</v>
      </c>
      <c r="D54" s="249"/>
      <c r="E54" s="249"/>
      <c r="F54" s="249"/>
      <c r="G54" s="249"/>
      <c r="H54" s="249"/>
      <c r="I54" s="249"/>
      <c r="J54" s="249"/>
      <c r="K54" s="116"/>
    </row>
    <row r="55" spans="2:11" customFormat="1" ht="15" customHeight="1">
      <c r="B55" s="115"/>
      <c r="C55" s="249" t="s">
        <v>274</v>
      </c>
      <c r="D55" s="249"/>
      <c r="E55" s="249"/>
      <c r="F55" s="249"/>
      <c r="G55" s="249"/>
      <c r="H55" s="249"/>
      <c r="I55" s="249"/>
      <c r="J55" s="249"/>
      <c r="K55" s="116"/>
    </row>
    <row r="56" spans="2:11" customFormat="1" ht="12.75" customHeight="1">
      <c r="B56" s="115"/>
      <c r="C56" s="118"/>
      <c r="D56" s="118"/>
      <c r="E56" s="118"/>
      <c r="F56" s="118"/>
      <c r="G56" s="118"/>
      <c r="H56" s="118"/>
      <c r="I56" s="118"/>
      <c r="J56" s="118"/>
      <c r="K56" s="116"/>
    </row>
    <row r="57" spans="2:11" customFormat="1" ht="15" customHeight="1">
      <c r="B57" s="115"/>
      <c r="C57" s="249" t="s">
        <v>275</v>
      </c>
      <c r="D57" s="249"/>
      <c r="E57" s="249"/>
      <c r="F57" s="249"/>
      <c r="G57" s="249"/>
      <c r="H57" s="249"/>
      <c r="I57" s="249"/>
      <c r="J57" s="249"/>
      <c r="K57" s="116"/>
    </row>
    <row r="58" spans="2:11" customFormat="1" ht="15" customHeight="1">
      <c r="B58" s="115"/>
      <c r="C58" s="120"/>
      <c r="D58" s="249" t="s">
        <v>276</v>
      </c>
      <c r="E58" s="249"/>
      <c r="F58" s="249"/>
      <c r="G58" s="249"/>
      <c r="H58" s="249"/>
      <c r="I58" s="249"/>
      <c r="J58" s="249"/>
      <c r="K58" s="116"/>
    </row>
    <row r="59" spans="2:11" customFormat="1" ht="15" customHeight="1">
      <c r="B59" s="115"/>
      <c r="C59" s="120"/>
      <c r="D59" s="249" t="s">
        <v>277</v>
      </c>
      <c r="E59" s="249"/>
      <c r="F59" s="249"/>
      <c r="G59" s="249"/>
      <c r="H59" s="249"/>
      <c r="I59" s="249"/>
      <c r="J59" s="249"/>
      <c r="K59" s="116"/>
    </row>
    <row r="60" spans="2:11" customFormat="1" ht="15" customHeight="1">
      <c r="B60" s="115"/>
      <c r="C60" s="120"/>
      <c r="D60" s="249" t="s">
        <v>278</v>
      </c>
      <c r="E60" s="249"/>
      <c r="F60" s="249"/>
      <c r="G60" s="249"/>
      <c r="H60" s="249"/>
      <c r="I60" s="249"/>
      <c r="J60" s="249"/>
      <c r="K60" s="116"/>
    </row>
    <row r="61" spans="2:11" customFormat="1" ht="15" customHeight="1">
      <c r="B61" s="115"/>
      <c r="C61" s="120"/>
      <c r="D61" s="249" t="s">
        <v>279</v>
      </c>
      <c r="E61" s="249"/>
      <c r="F61" s="249"/>
      <c r="G61" s="249"/>
      <c r="H61" s="249"/>
      <c r="I61" s="249"/>
      <c r="J61" s="249"/>
      <c r="K61" s="116"/>
    </row>
    <row r="62" spans="2:11" customFormat="1" ht="15" customHeight="1">
      <c r="B62" s="115"/>
      <c r="C62" s="120"/>
      <c r="D62" s="251" t="s">
        <v>280</v>
      </c>
      <c r="E62" s="251"/>
      <c r="F62" s="251"/>
      <c r="G62" s="251"/>
      <c r="H62" s="251"/>
      <c r="I62" s="251"/>
      <c r="J62" s="251"/>
      <c r="K62" s="116"/>
    </row>
    <row r="63" spans="2:11" customFormat="1" ht="15" customHeight="1">
      <c r="B63" s="115"/>
      <c r="C63" s="120"/>
      <c r="D63" s="249" t="s">
        <v>281</v>
      </c>
      <c r="E63" s="249"/>
      <c r="F63" s="249"/>
      <c r="G63" s="249"/>
      <c r="H63" s="249"/>
      <c r="I63" s="249"/>
      <c r="J63" s="249"/>
      <c r="K63" s="116"/>
    </row>
    <row r="64" spans="2:11" customFormat="1" ht="12.75" customHeight="1">
      <c r="B64" s="115"/>
      <c r="C64" s="120"/>
      <c r="D64" s="120"/>
      <c r="E64" s="123"/>
      <c r="F64" s="120"/>
      <c r="G64" s="120"/>
      <c r="H64" s="120"/>
      <c r="I64" s="120"/>
      <c r="J64" s="120"/>
      <c r="K64" s="116"/>
    </row>
    <row r="65" spans="2:11" customFormat="1" ht="15" customHeight="1">
      <c r="B65" s="115"/>
      <c r="C65" s="120"/>
      <c r="D65" s="249" t="s">
        <v>282</v>
      </c>
      <c r="E65" s="249"/>
      <c r="F65" s="249"/>
      <c r="G65" s="249"/>
      <c r="H65" s="249"/>
      <c r="I65" s="249"/>
      <c r="J65" s="249"/>
      <c r="K65" s="116"/>
    </row>
    <row r="66" spans="2:11" customFormat="1" ht="15" customHeight="1">
      <c r="B66" s="115"/>
      <c r="C66" s="120"/>
      <c r="D66" s="251" t="s">
        <v>283</v>
      </c>
      <c r="E66" s="251"/>
      <c r="F66" s="251"/>
      <c r="G66" s="251"/>
      <c r="H66" s="251"/>
      <c r="I66" s="251"/>
      <c r="J66" s="251"/>
      <c r="K66" s="116"/>
    </row>
    <row r="67" spans="2:11" customFormat="1" ht="15" customHeight="1">
      <c r="B67" s="115"/>
      <c r="C67" s="120"/>
      <c r="D67" s="249" t="s">
        <v>284</v>
      </c>
      <c r="E67" s="249"/>
      <c r="F67" s="249"/>
      <c r="G67" s="249"/>
      <c r="H67" s="249"/>
      <c r="I67" s="249"/>
      <c r="J67" s="249"/>
      <c r="K67" s="116"/>
    </row>
    <row r="68" spans="2:11" customFormat="1" ht="15" customHeight="1">
      <c r="B68" s="115"/>
      <c r="C68" s="120"/>
      <c r="D68" s="249" t="s">
        <v>285</v>
      </c>
      <c r="E68" s="249"/>
      <c r="F68" s="249"/>
      <c r="G68" s="249"/>
      <c r="H68" s="249"/>
      <c r="I68" s="249"/>
      <c r="J68" s="249"/>
      <c r="K68" s="116"/>
    </row>
    <row r="69" spans="2:11" customFormat="1" ht="15" customHeight="1">
      <c r="B69" s="115"/>
      <c r="C69" s="120"/>
      <c r="D69" s="249" t="s">
        <v>286</v>
      </c>
      <c r="E69" s="249"/>
      <c r="F69" s="249"/>
      <c r="G69" s="249"/>
      <c r="H69" s="249"/>
      <c r="I69" s="249"/>
      <c r="J69" s="249"/>
      <c r="K69" s="116"/>
    </row>
    <row r="70" spans="2:11" customFormat="1" ht="15" customHeight="1">
      <c r="B70" s="115"/>
      <c r="C70" s="120"/>
      <c r="D70" s="249" t="s">
        <v>287</v>
      </c>
      <c r="E70" s="249"/>
      <c r="F70" s="249"/>
      <c r="G70" s="249"/>
      <c r="H70" s="249"/>
      <c r="I70" s="249"/>
      <c r="J70" s="249"/>
      <c r="K70" s="116"/>
    </row>
    <row r="71" spans="2:11" customFormat="1" ht="12.75" customHeight="1">
      <c r="B71" s="124"/>
      <c r="C71" s="125"/>
      <c r="D71" s="125"/>
      <c r="E71" s="125"/>
      <c r="F71" s="125"/>
      <c r="G71" s="125"/>
      <c r="H71" s="125"/>
      <c r="I71" s="125"/>
      <c r="J71" s="125"/>
      <c r="K71" s="126"/>
    </row>
    <row r="72" spans="2:11" customFormat="1" ht="18.75" customHeight="1">
      <c r="B72" s="127"/>
      <c r="C72" s="127"/>
      <c r="D72" s="127"/>
      <c r="E72" s="127"/>
      <c r="F72" s="127"/>
      <c r="G72" s="127"/>
      <c r="H72" s="127"/>
      <c r="I72" s="127"/>
      <c r="J72" s="127"/>
      <c r="K72" s="128"/>
    </row>
    <row r="73" spans="2:11" customFormat="1" ht="18.75" customHeight="1">
      <c r="B73" s="128"/>
      <c r="C73" s="128"/>
      <c r="D73" s="128"/>
      <c r="E73" s="128"/>
      <c r="F73" s="128"/>
      <c r="G73" s="128"/>
      <c r="H73" s="128"/>
      <c r="I73" s="128"/>
      <c r="J73" s="128"/>
      <c r="K73" s="128"/>
    </row>
    <row r="74" spans="2:11" customFormat="1" ht="7.5" customHeight="1">
      <c r="B74" s="129"/>
      <c r="C74" s="130"/>
      <c r="D74" s="130"/>
      <c r="E74" s="130"/>
      <c r="F74" s="130"/>
      <c r="G74" s="130"/>
      <c r="H74" s="130"/>
      <c r="I74" s="130"/>
      <c r="J74" s="130"/>
      <c r="K74" s="131"/>
    </row>
    <row r="75" spans="2:11" customFormat="1" ht="45" customHeight="1">
      <c r="B75" s="132"/>
      <c r="C75" s="244" t="s">
        <v>288</v>
      </c>
      <c r="D75" s="244"/>
      <c r="E75" s="244"/>
      <c r="F75" s="244"/>
      <c r="G75" s="244"/>
      <c r="H75" s="244"/>
      <c r="I75" s="244"/>
      <c r="J75" s="244"/>
      <c r="K75" s="133"/>
    </row>
    <row r="76" spans="2:11" customFormat="1" ht="17.25" customHeight="1">
      <c r="B76" s="132"/>
      <c r="C76" s="134" t="s">
        <v>289</v>
      </c>
      <c r="D76" s="134"/>
      <c r="E76" s="134"/>
      <c r="F76" s="134" t="s">
        <v>290</v>
      </c>
      <c r="G76" s="135"/>
      <c r="H76" s="134" t="s">
        <v>49</v>
      </c>
      <c r="I76" s="134" t="s">
        <v>52</v>
      </c>
      <c r="J76" s="134" t="s">
        <v>291</v>
      </c>
      <c r="K76" s="133"/>
    </row>
    <row r="77" spans="2:11" customFormat="1" ht="17.25" customHeight="1">
      <c r="B77" s="132"/>
      <c r="C77" s="136" t="s">
        <v>292</v>
      </c>
      <c r="D77" s="136"/>
      <c r="E77" s="136"/>
      <c r="F77" s="137" t="s">
        <v>293</v>
      </c>
      <c r="G77" s="138"/>
      <c r="H77" s="136"/>
      <c r="I77" s="136"/>
      <c r="J77" s="136" t="s">
        <v>294</v>
      </c>
      <c r="K77" s="133"/>
    </row>
    <row r="78" spans="2:11" customFormat="1" ht="5.25" customHeight="1">
      <c r="B78" s="132"/>
      <c r="C78" s="139"/>
      <c r="D78" s="139"/>
      <c r="E78" s="139"/>
      <c r="F78" s="139"/>
      <c r="G78" s="140"/>
      <c r="H78" s="139"/>
      <c r="I78" s="139"/>
      <c r="J78" s="139"/>
      <c r="K78" s="133"/>
    </row>
    <row r="79" spans="2:11" customFormat="1" ht="15" customHeight="1">
      <c r="B79" s="132"/>
      <c r="C79" s="121" t="s">
        <v>48</v>
      </c>
      <c r="D79" s="141"/>
      <c r="E79" s="141"/>
      <c r="F79" s="142" t="s">
        <v>295</v>
      </c>
      <c r="G79" s="143"/>
      <c r="H79" s="121" t="s">
        <v>296</v>
      </c>
      <c r="I79" s="121" t="s">
        <v>297</v>
      </c>
      <c r="J79" s="121">
        <v>20</v>
      </c>
      <c r="K79" s="133"/>
    </row>
    <row r="80" spans="2:11" customFormat="1" ht="15" customHeight="1">
      <c r="B80" s="132"/>
      <c r="C80" s="121" t="s">
        <v>298</v>
      </c>
      <c r="D80" s="121"/>
      <c r="E80" s="121"/>
      <c r="F80" s="142" t="s">
        <v>295</v>
      </c>
      <c r="G80" s="143"/>
      <c r="H80" s="121" t="s">
        <v>299</v>
      </c>
      <c r="I80" s="121" t="s">
        <v>297</v>
      </c>
      <c r="J80" s="121">
        <v>120</v>
      </c>
      <c r="K80" s="133"/>
    </row>
    <row r="81" spans="2:11" customFormat="1" ht="15" customHeight="1">
      <c r="B81" s="144"/>
      <c r="C81" s="121" t="s">
        <v>300</v>
      </c>
      <c r="D81" s="121"/>
      <c r="E81" s="121"/>
      <c r="F81" s="142" t="s">
        <v>301</v>
      </c>
      <c r="G81" s="143"/>
      <c r="H81" s="121" t="s">
        <v>302</v>
      </c>
      <c r="I81" s="121" t="s">
        <v>297</v>
      </c>
      <c r="J81" s="121">
        <v>50</v>
      </c>
      <c r="K81" s="133"/>
    </row>
    <row r="82" spans="2:11" customFormat="1" ht="15" customHeight="1">
      <c r="B82" s="144"/>
      <c r="C82" s="121" t="s">
        <v>303</v>
      </c>
      <c r="D82" s="121"/>
      <c r="E82" s="121"/>
      <c r="F82" s="142" t="s">
        <v>295</v>
      </c>
      <c r="G82" s="143"/>
      <c r="H82" s="121" t="s">
        <v>304</v>
      </c>
      <c r="I82" s="121" t="s">
        <v>305</v>
      </c>
      <c r="J82" s="121"/>
      <c r="K82" s="133"/>
    </row>
    <row r="83" spans="2:11" customFormat="1" ht="15" customHeight="1">
      <c r="B83" s="144"/>
      <c r="C83" s="121" t="s">
        <v>306</v>
      </c>
      <c r="D83" s="121"/>
      <c r="E83" s="121"/>
      <c r="F83" s="142" t="s">
        <v>301</v>
      </c>
      <c r="G83" s="121"/>
      <c r="H83" s="121" t="s">
        <v>307</v>
      </c>
      <c r="I83" s="121" t="s">
        <v>297</v>
      </c>
      <c r="J83" s="121">
        <v>15</v>
      </c>
      <c r="K83" s="133"/>
    </row>
    <row r="84" spans="2:11" customFormat="1" ht="15" customHeight="1">
      <c r="B84" s="144"/>
      <c r="C84" s="121" t="s">
        <v>308</v>
      </c>
      <c r="D84" s="121"/>
      <c r="E84" s="121"/>
      <c r="F84" s="142" t="s">
        <v>301</v>
      </c>
      <c r="G84" s="121"/>
      <c r="H84" s="121" t="s">
        <v>309</v>
      </c>
      <c r="I84" s="121" t="s">
        <v>297</v>
      </c>
      <c r="J84" s="121">
        <v>15</v>
      </c>
      <c r="K84" s="133"/>
    </row>
    <row r="85" spans="2:11" customFormat="1" ht="15" customHeight="1">
      <c r="B85" s="144"/>
      <c r="C85" s="121" t="s">
        <v>310</v>
      </c>
      <c r="D85" s="121"/>
      <c r="E85" s="121"/>
      <c r="F85" s="142" t="s">
        <v>301</v>
      </c>
      <c r="G85" s="121"/>
      <c r="H85" s="121" t="s">
        <v>311</v>
      </c>
      <c r="I85" s="121" t="s">
        <v>297</v>
      </c>
      <c r="J85" s="121">
        <v>20</v>
      </c>
      <c r="K85" s="133"/>
    </row>
    <row r="86" spans="2:11" customFormat="1" ht="15" customHeight="1">
      <c r="B86" s="144"/>
      <c r="C86" s="121" t="s">
        <v>312</v>
      </c>
      <c r="D86" s="121"/>
      <c r="E86" s="121"/>
      <c r="F86" s="142" t="s">
        <v>301</v>
      </c>
      <c r="G86" s="121"/>
      <c r="H86" s="121" t="s">
        <v>313</v>
      </c>
      <c r="I86" s="121" t="s">
        <v>297</v>
      </c>
      <c r="J86" s="121">
        <v>20</v>
      </c>
      <c r="K86" s="133"/>
    </row>
    <row r="87" spans="2:11" customFormat="1" ht="15" customHeight="1">
      <c r="B87" s="144"/>
      <c r="C87" s="121" t="s">
        <v>314</v>
      </c>
      <c r="D87" s="121"/>
      <c r="E87" s="121"/>
      <c r="F87" s="142" t="s">
        <v>301</v>
      </c>
      <c r="G87" s="143"/>
      <c r="H87" s="121" t="s">
        <v>315</v>
      </c>
      <c r="I87" s="121" t="s">
        <v>297</v>
      </c>
      <c r="J87" s="121">
        <v>50</v>
      </c>
      <c r="K87" s="133"/>
    </row>
    <row r="88" spans="2:11" customFormat="1" ht="15" customHeight="1">
      <c r="B88" s="144"/>
      <c r="C88" s="121" t="s">
        <v>316</v>
      </c>
      <c r="D88" s="121"/>
      <c r="E88" s="121"/>
      <c r="F88" s="142" t="s">
        <v>301</v>
      </c>
      <c r="G88" s="143"/>
      <c r="H88" s="121" t="s">
        <v>317</v>
      </c>
      <c r="I88" s="121" t="s">
        <v>297</v>
      </c>
      <c r="J88" s="121">
        <v>20</v>
      </c>
      <c r="K88" s="133"/>
    </row>
    <row r="89" spans="2:11" customFormat="1" ht="15" customHeight="1">
      <c r="B89" s="144"/>
      <c r="C89" s="121" t="s">
        <v>318</v>
      </c>
      <c r="D89" s="121"/>
      <c r="E89" s="121"/>
      <c r="F89" s="142" t="s">
        <v>301</v>
      </c>
      <c r="G89" s="143"/>
      <c r="H89" s="121" t="s">
        <v>319</v>
      </c>
      <c r="I89" s="121" t="s">
        <v>297</v>
      </c>
      <c r="J89" s="121">
        <v>20</v>
      </c>
      <c r="K89" s="133"/>
    </row>
    <row r="90" spans="2:11" customFormat="1" ht="15" customHeight="1">
      <c r="B90" s="144"/>
      <c r="C90" s="121" t="s">
        <v>320</v>
      </c>
      <c r="D90" s="121"/>
      <c r="E90" s="121"/>
      <c r="F90" s="142" t="s">
        <v>301</v>
      </c>
      <c r="G90" s="143"/>
      <c r="H90" s="121" t="s">
        <v>321</v>
      </c>
      <c r="I90" s="121" t="s">
        <v>297</v>
      </c>
      <c r="J90" s="121">
        <v>50</v>
      </c>
      <c r="K90" s="133"/>
    </row>
    <row r="91" spans="2:11" customFormat="1" ht="15" customHeight="1">
      <c r="B91" s="144"/>
      <c r="C91" s="121" t="s">
        <v>322</v>
      </c>
      <c r="D91" s="121"/>
      <c r="E91" s="121"/>
      <c r="F91" s="142" t="s">
        <v>301</v>
      </c>
      <c r="G91" s="143"/>
      <c r="H91" s="121" t="s">
        <v>322</v>
      </c>
      <c r="I91" s="121" t="s">
        <v>297</v>
      </c>
      <c r="J91" s="121">
        <v>50</v>
      </c>
      <c r="K91" s="133"/>
    </row>
    <row r="92" spans="2:11" customFormat="1" ht="15" customHeight="1">
      <c r="B92" s="144"/>
      <c r="C92" s="121" t="s">
        <v>323</v>
      </c>
      <c r="D92" s="121"/>
      <c r="E92" s="121"/>
      <c r="F92" s="142" t="s">
        <v>301</v>
      </c>
      <c r="G92" s="143"/>
      <c r="H92" s="121" t="s">
        <v>324</v>
      </c>
      <c r="I92" s="121" t="s">
        <v>297</v>
      </c>
      <c r="J92" s="121">
        <v>255</v>
      </c>
      <c r="K92" s="133"/>
    </row>
    <row r="93" spans="2:11" customFormat="1" ht="15" customHeight="1">
      <c r="B93" s="144"/>
      <c r="C93" s="121" t="s">
        <v>325</v>
      </c>
      <c r="D93" s="121"/>
      <c r="E93" s="121"/>
      <c r="F93" s="142" t="s">
        <v>295</v>
      </c>
      <c r="G93" s="143"/>
      <c r="H93" s="121" t="s">
        <v>326</v>
      </c>
      <c r="I93" s="121" t="s">
        <v>327</v>
      </c>
      <c r="J93" s="121"/>
      <c r="K93" s="133"/>
    </row>
    <row r="94" spans="2:11" customFormat="1" ht="15" customHeight="1">
      <c r="B94" s="144"/>
      <c r="C94" s="121" t="s">
        <v>328</v>
      </c>
      <c r="D94" s="121"/>
      <c r="E94" s="121"/>
      <c r="F94" s="142" t="s">
        <v>295</v>
      </c>
      <c r="G94" s="143"/>
      <c r="H94" s="121" t="s">
        <v>329</v>
      </c>
      <c r="I94" s="121" t="s">
        <v>330</v>
      </c>
      <c r="J94" s="121"/>
      <c r="K94" s="133"/>
    </row>
    <row r="95" spans="2:11" customFormat="1" ht="15" customHeight="1">
      <c r="B95" s="144"/>
      <c r="C95" s="121" t="s">
        <v>331</v>
      </c>
      <c r="D95" s="121"/>
      <c r="E95" s="121"/>
      <c r="F95" s="142" t="s">
        <v>295</v>
      </c>
      <c r="G95" s="143"/>
      <c r="H95" s="121" t="s">
        <v>331</v>
      </c>
      <c r="I95" s="121" t="s">
        <v>330</v>
      </c>
      <c r="J95" s="121"/>
      <c r="K95" s="133"/>
    </row>
    <row r="96" spans="2:11" customFormat="1" ht="15" customHeight="1">
      <c r="B96" s="144"/>
      <c r="C96" s="121" t="s">
        <v>33</v>
      </c>
      <c r="D96" s="121"/>
      <c r="E96" s="121"/>
      <c r="F96" s="142" t="s">
        <v>295</v>
      </c>
      <c r="G96" s="143"/>
      <c r="H96" s="121" t="s">
        <v>332</v>
      </c>
      <c r="I96" s="121" t="s">
        <v>330</v>
      </c>
      <c r="J96" s="121"/>
      <c r="K96" s="133"/>
    </row>
    <row r="97" spans="2:11" customFormat="1" ht="15" customHeight="1">
      <c r="B97" s="144"/>
      <c r="C97" s="121" t="s">
        <v>43</v>
      </c>
      <c r="D97" s="121"/>
      <c r="E97" s="121"/>
      <c r="F97" s="142" t="s">
        <v>295</v>
      </c>
      <c r="G97" s="143"/>
      <c r="H97" s="121" t="s">
        <v>333</v>
      </c>
      <c r="I97" s="121" t="s">
        <v>330</v>
      </c>
      <c r="J97" s="121"/>
      <c r="K97" s="133"/>
    </row>
    <row r="98" spans="2:11" customFormat="1" ht="15" customHeight="1">
      <c r="B98" s="145"/>
      <c r="C98" s="146"/>
      <c r="D98" s="146"/>
      <c r="E98" s="146"/>
      <c r="F98" s="146"/>
      <c r="G98" s="146"/>
      <c r="H98" s="146"/>
      <c r="I98" s="146"/>
      <c r="J98" s="146"/>
      <c r="K98" s="147"/>
    </row>
    <row r="99" spans="2:11" customFormat="1" ht="18.75" customHeight="1">
      <c r="B99" s="148"/>
      <c r="C99" s="149"/>
      <c r="D99" s="149"/>
      <c r="E99" s="149"/>
      <c r="F99" s="149"/>
      <c r="G99" s="149"/>
      <c r="H99" s="149"/>
      <c r="I99" s="149"/>
      <c r="J99" s="149"/>
      <c r="K99" s="148"/>
    </row>
    <row r="100" spans="2:11" customFormat="1" ht="18.75" customHeight="1"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</row>
    <row r="101" spans="2:11" customFormat="1" ht="7.5" customHeight="1">
      <c r="B101" s="129"/>
      <c r="C101" s="130"/>
      <c r="D101" s="130"/>
      <c r="E101" s="130"/>
      <c r="F101" s="130"/>
      <c r="G101" s="130"/>
      <c r="H101" s="130"/>
      <c r="I101" s="130"/>
      <c r="J101" s="130"/>
      <c r="K101" s="131"/>
    </row>
    <row r="102" spans="2:11" customFormat="1" ht="45" customHeight="1">
      <c r="B102" s="132"/>
      <c r="C102" s="244" t="s">
        <v>334</v>
      </c>
      <c r="D102" s="244"/>
      <c r="E102" s="244"/>
      <c r="F102" s="244"/>
      <c r="G102" s="244"/>
      <c r="H102" s="244"/>
      <c r="I102" s="244"/>
      <c r="J102" s="244"/>
      <c r="K102" s="133"/>
    </row>
    <row r="103" spans="2:11" customFormat="1" ht="17.25" customHeight="1">
      <c r="B103" s="132"/>
      <c r="C103" s="134" t="s">
        <v>289</v>
      </c>
      <c r="D103" s="134"/>
      <c r="E103" s="134"/>
      <c r="F103" s="134" t="s">
        <v>290</v>
      </c>
      <c r="G103" s="135"/>
      <c r="H103" s="134" t="s">
        <v>49</v>
      </c>
      <c r="I103" s="134" t="s">
        <v>52</v>
      </c>
      <c r="J103" s="134" t="s">
        <v>291</v>
      </c>
      <c r="K103" s="133"/>
    </row>
    <row r="104" spans="2:11" customFormat="1" ht="17.25" customHeight="1">
      <c r="B104" s="132"/>
      <c r="C104" s="136" t="s">
        <v>292</v>
      </c>
      <c r="D104" s="136"/>
      <c r="E104" s="136"/>
      <c r="F104" s="137" t="s">
        <v>293</v>
      </c>
      <c r="G104" s="138"/>
      <c r="H104" s="136"/>
      <c r="I104" s="136"/>
      <c r="J104" s="136" t="s">
        <v>294</v>
      </c>
      <c r="K104" s="133"/>
    </row>
    <row r="105" spans="2:11" customFormat="1" ht="5.25" customHeight="1">
      <c r="B105" s="132"/>
      <c r="C105" s="134"/>
      <c r="D105" s="134"/>
      <c r="E105" s="134"/>
      <c r="F105" s="134"/>
      <c r="G105" s="150"/>
      <c r="H105" s="134"/>
      <c r="I105" s="134"/>
      <c r="J105" s="134"/>
      <c r="K105" s="133"/>
    </row>
    <row r="106" spans="2:11" customFormat="1" ht="15" customHeight="1">
      <c r="B106" s="132"/>
      <c r="C106" s="121" t="s">
        <v>48</v>
      </c>
      <c r="D106" s="141"/>
      <c r="E106" s="141"/>
      <c r="F106" s="142" t="s">
        <v>295</v>
      </c>
      <c r="G106" s="121"/>
      <c r="H106" s="121" t="s">
        <v>335</v>
      </c>
      <c r="I106" s="121" t="s">
        <v>297</v>
      </c>
      <c r="J106" s="121">
        <v>20</v>
      </c>
      <c r="K106" s="133"/>
    </row>
    <row r="107" spans="2:11" customFormat="1" ht="15" customHeight="1">
      <c r="B107" s="132"/>
      <c r="C107" s="121" t="s">
        <v>298</v>
      </c>
      <c r="D107" s="121"/>
      <c r="E107" s="121"/>
      <c r="F107" s="142" t="s">
        <v>295</v>
      </c>
      <c r="G107" s="121"/>
      <c r="H107" s="121" t="s">
        <v>335</v>
      </c>
      <c r="I107" s="121" t="s">
        <v>297</v>
      </c>
      <c r="J107" s="121">
        <v>120</v>
      </c>
      <c r="K107" s="133"/>
    </row>
    <row r="108" spans="2:11" customFormat="1" ht="15" customHeight="1">
      <c r="B108" s="144"/>
      <c r="C108" s="121" t="s">
        <v>300</v>
      </c>
      <c r="D108" s="121"/>
      <c r="E108" s="121"/>
      <c r="F108" s="142" t="s">
        <v>301</v>
      </c>
      <c r="G108" s="121"/>
      <c r="H108" s="121" t="s">
        <v>335</v>
      </c>
      <c r="I108" s="121" t="s">
        <v>297</v>
      </c>
      <c r="J108" s="121">
        <v>50</v>
      </c>
      <c r="K108" s="133"/>
    </row>
    <row r="109" spans="2:11" customFormat="1" ht="15" customHeight="1">
      <c r="B109" s="144"/>
      <c r="C109" s="121" t="s">
        <v>303</v>
      </c>
      <c r="D109" s="121"/>
      <c r="E109" s="121"/>
      <c r="F109" s="142" t="s">
        <v>295</v>
      </c>
      <c r="G109" s="121"/>
      <c r="H109" s="121" t="s">
        <v>335</v>
      </c>
      <c r="I109" s="121" t="s">
        <v>305</v>
      </c>
      <c r="J109" s="121"/>
      <c r="K109" s="133"/>
    </row>
    <row r="110" spans="2:11" customFormat="1" ht="15" customHeight="1">
      <c r="B110" s="144"/>
      <c r="C110" s="121" t="s">
        <v>314</v>
      </c>
      <c r="D110" s="121"/>
      <c r="E110" s="121"/>
      <c r="F110" s="142" t="s">
        <v>301</v>
      </c>
      <c r="G110" s="121"/>
      <c r="H110" s="121" t="s">
        <v>335</v>
      </c>
      <c r="I110" s="121" t="s">
        <v>297</v>
      </c>
      <c r="J110" s="121">
        <v>50</v>
      </c>
      <c r="K110" s="133"/>
    </row>
    <row r="111" spans="2:11" customFormat="1" ht="15" customHeight="1">
      <c r="B111" s="144"/>
      <c r="C111" s="121" t="s">
        <v>322</v>
      </c>
      <c r="D111" s="121"/>
      <c r="E111" s="121"/>
      <c r="F111" s="142" t="s">
        <v>301</v>
      </c>
      <c r="G111" s="121"/>
      <c r="H111" s="121" t="s">
        <v>335</v>
      </c>
      <c r="I111" s="121" t="s">
        <v>297</v>
      </c>
      <c r="J111" s="121">
        <v>50</v>
      </c>
      <c r="K111" s="133"/>
    </row>
    <row r="112" spans="2:11" customFormat="1" ht="15" customHeight="1">
      <c r="B112" s="144"/>
      <c r="C112" s="121" t="s">
        <v>320</v>
      </c>
      <c r="D112" s="121"/>
      <c r="E112" s="121"/>
      <c r="F112" s="142" t="s">
        <v>301</v>
      </c>
      <c r="G112" s="121"/>
      <c r="H112" s="121" t="s">
        <v>335</v>
      </c>
      <c r="I112" s="121" t="s">
        <v>297</v>
      </c>
      <c r="J112" s="121">
        <v>50</v>
      </c>
      <c r="K112" s="133"/>
    </row>
    <row r="113" spans="2:11" customFormat="1" ht="15" customHeight="1">
      <c r="B113" s="144"/>
      <c r="C113" s="121" t="s">
        <v>48</v>
      </c>
      <c r="D113" s="121"/>
      <c r="E113" s="121"/>
      <c r="F113" s="142" t="s">
        <v>295</v>
      </c>
      <c r="G113" s="121"/>
      <c r="H113" s="121" t="s">
        <v>336</v>
      </c>
      <c r="I113" s="121" t="s">
        <v>297</v>
      </c>
      <c r="J113" s="121">
        <v>20</v>
      </c>
      <c r="K113" s="133"/>
    </row>
    <row r="114" spans="2:11" customFormat="1" ht="15" customHeight="1">
      <c r="B114" s="144"/>
      <c r="C114" s="121" t="s">
        <v>337</v>
      </c>
      <c r="D114" s="121"/>
      <c r="E114" s="121"/>
      <c r="F114" s="142" t="s">
        <v>295</v>
      </c>
      <c r="G114" s="121"/>
      <c r="H114" s="121" t="s">
        <v>338</v>
      </c>
      <c r="I114" s="121" t="s">
        <v>297</v>
      </c>
      <c r="J114" s="121">
        <v>120</v>
      </c>
      <c r="K114" s="133"/>
    </row>
    <row r="115" spans="2:11" customFormat="1" ht="15" customHeight="1">
      <c r="B115" s="144"/>
      <c r="C115" s="121" t="s">
        <v>33</v>
      </c>
      <c r="D115" s="121"/>
      <c r="E115" s="121"/>
      <c r="F115" s="142" t="s">
        <v>295</v>
      </c>
      <c r="G115" s="121"/>
      <c r="H115" s="121" t="s">
        <v>339</v>
      </c>
      <c r="I115" s="121" t="s">
        <v>330</v>
      </c>
      <c r="J115" s="121"/>
      <c r="K115" s="133"/>
    </row>
    <row r="116" spans="2:11" customFormat="1" ht="15" customHeight="1">
      <c r="B116" s="144"/>
      <c r="C116" s="121" t="s">
        <v>43</v>
      </c>
      <c r="D116" s="121"/>
      <c r="E116" s="121"/>
      <c r="F116" s="142" t="s">
        <v>295</v>
      </c>
      <c r="G116" s="121"/>
      <c r="H116" s="121" t="s">
        <v>340</v>
      </c>
      <c r="I116" s="121" t="s">
        <v>330</v>
      </c>
      <c r="J116" s="121"/>
      <c r="K116" s="133"/>
    </row>
    <row r="117" spans="2:11" customFormat="1" ht="15" customHeight="1">
      <c r="B117" s="144"/>
      <c r="C117" s="121" t="s">
        <v>52</v>
      </c>
      <c r="D117" s="121"/>
      <c r="E117" s="121"/>
      <c r="F117" s="142" t="s">
        <v>295</v>
      </c>
      <c r="G117" s="121"/>
      <c r="H117" s="121" t="s">
        <v>341</v>
      </c>
      <c r="I117" s="121" t="s">
        <v>342</v>
      </c>
      <c r="J117" s="121"/>
      <c r="K117" s="133"/>
    </row>
    <row r="118" spans="2:11" customFormat="1" ht="15" customHeight="1">
      <c r="B118" s="145"/>
      <c r="C118" s="151"/>
      <c r="D118" s="151"/>
      <c r="E118" s="151"/>
      <c r="F118" s="151"/>
      <c r="G118" s="151"/>
      <c r="H118" s="151"/>
      <c r="I118" s="151"/>
      <c r="J118" s="151"/>
      <c r="K118" s="147"/>
    </row>
    <row r="119" spans="2:11" customFormat="1" ht="18.75" customHeight="1">
      <c r="B119" s="152"/>
      <c r="C119" s="153"/>
      <c r="D119" s="153"/>
      <c r="E119" s="153"/>
      <c r="F119" s="154"/>
      <c r="G119" s="153"/>
      <c r="H119" s="153"/>
      <c r="I119" s="153"/>
      <c r="J119" s="153"/>
      <c r="K119" s="152"/>
    </row>
    <row r="120" spans="2:11" customFormat="1" ht="18.75" customHeight="1"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</row>
    <row r="121" spans="2:11" customFormat="1" ht="7.5" customHeight="1">
      <c r="B121" s="155"/>
      <c r="C121" s="156"/>
      <c r="D121" s="156"/>
      <c r="E121" s="156"/>
      <c r="F121" s="156"/>
      <c r="G121" s="156"/>
      <c r="H121" s="156"/>
      <c r="I121" s="156"/>
      <c r="J121" s="156"/>
      <c r="K121" s="157"/>
    </row>
    <row r="122" spans="2:11" customFormat="1" ht="45" customHeight="1">
      <c r="B122" s="158"/>
      <c r="C122" s="245" t="s">
        <v>343</v>
      </c>
      <c r="D122" s="245"/>
      <c r="E122" s="245"/>
      <c r="F122" s="245"/>
      <c r="G122" s="245"/>
      <c r="H122" s="245"/>
      <c r="I122" s="245"/>
      <c r="J122" s="245"/>
      <c r="K122" s="159"/>
    </row>
    <row r="123" spans="2:11" customFormat="1" ht="17.25" customHeight="1">
      <c r="B123" s="160"/>
      <c r="C123" s="134" t="s">
        <v>289</v>
      </c>
      <c r="D123" s="134"/>
      <c r="E123" s="134"/>
      <c r="F123" s="134" t="s">
        <v>290</v>
      </c>
      <c r="G123" s="135"/>
      <c r="H123" s="134" t="s">
        <v>49</v>
      </c>
      <c r="I123" s="134" t="s">
        <v>52</v>
      </c>
      <c r="J123" s="134" t="s">
        <v>291</v>
      </c>
      <c r="K123" s="161"/>
    </row>
    <row r="124" spans="2:11" customFormat="1" ht="17.25" customHeight="1">
      <c r="B124" s="160"/>
      <c r="C124" s="136" t="s">
        <v>292</v>
      </c>
      <c r="D124" s="136"/>
      <c r="E124" s="136"/>
      <c r="F124" s="137" t="s">
        <v>293</v>
      </c>
      <c r="G124" s="138"/>
      <c r="H124" s="136"/>
      <c r="I124" s="136"/>
      <c r="J124" s="136" t="s">
        <v>294</v>
      </c>
      <c r="K124" s="161"/>
    </row>
    <row r="125" spans="2:11" customFormat="1" ht="5.25" customHeight="1">
      <c r="B125" s="162"/>
      <c r="C125" s="139"/>
      <c r="D125" s="139"/>
      <c r="E125" s="139"/>
      <c r="F125" s="139"/>
      <c r="G125" s="163"/>
      <c r="H125" s="139"/>
      <c r="I125" s="139"/>
      <c r="J125" s="139"/>
      <c r="K125" s="164"/>
    </row>
    <row r="126" spans="2:11" customFormat="1" ht="15" customHeight="1">
      <c r="B126" s="162"/>
      <c r="C126" s="121" t="s">
        <v>298</v>
      </c>
      <c r="D126" s="141"/>
      <c r="E126" s="141"/>
      <c r="F126" s="142" t="s">
        <v>295</v>
      </c>
      <c r="G126" s="121"/>
      <c r="H126" s="121" t="s">
        <v>335</v>
      </c>
      <c r="I126" s="121" t="s">
        <v>297</v>
      </c>
      <c r="J126" s="121">
        <v>120</v>
      </c>
      <c r="K126" s="165"/>
    </row>
    <row r="127" spans="2:11" customFormat="1" ht="15" customHeight="1">
      <c r="B127" s="162"/>
      <c r="C127" s="121" t="s">
        <v>344</v>
      </c>
      <c r="D127" s="121"/>
      <c r="E127" s="121"/>
      <c r="F127" s="142" t="s">
        <v>295</v>
      </c>
      <c r="G127" s="121"/>
      <c r="H127" s="121" t="s">
        <v>345</v>
      </c>
      <c r="I127" s="121" t="s">
        <v>297</v>
      </c>
      <c r="J127" s="121" t="s">
        <v>346</v>
      </c>
      <c r="K127" s="165"/>
    </row>
    <row r="128" spans="2:11" customFormat="1" ht="15" customHeight="1">
      <c r="B128" s="162"/>
      <c r="C128" s="121" t="s">
        <v>244</v>
      </c>
      <c r="D128" s="121"/>
      <c r="E128" s="121"/>
      <c r="F128" s="142" t="s">
        <v>295</v>
      </c>
      <c r="G128" s="121"/>
      <c r="H128" s="121" t="s">
        <v>347</v>
      </c>
      <c r="I128" s="121" t="s">
        <v>297</v>
      </c>
      <c r="J128" s="121" t="s">
        <v>346</v>
      </c>
      <c r="K128" s="165"/>
    </row>
    <row r="129" spans="2:11" customFormat="1" ht="15" customHeight="1">
      <c r="B129" s="162"/>
      <c r="C129" s="121" t="s">
        <v>306</v>
      </c>
      <c r="D129" s="121"/>
      <c r="E129" s="121"/>
      <c r="F129" s="142" t="s">
        <v>301</v>
      </c>
      <c r="G129" s="121"/>
      <c r="H129" s="121" t="s">
        <v>307</v>
      </c>
      <c r="I129" s="121" t="s">
        <v>297</v>
      </c>
      <c r="J129" s="121">
        <v>15</v>
      </c>
      <c r="K129" s="165"/>
    </row>
    <row r="130" spans="2:11" customFormat="1" ht="15" customHeight="1">
      <c r="B130" s="162"/>
      <c r="C130" s="121" t="s">
        <v>308</v>
      </c>
      <c r="D130" s="121"/>
      <c r="E130" s="121"/>
      <c r="F130" s="142" t="s">
        <v>301</v>
      </c>
      <c r="G130" s="121"/>
      <c r="H130" s="121" t="s">
        <v>309</v>
      </c>
      <c r="I130" s="121" t="s">
        <v>297</v>
      </c>
      <c r="J130" s="121">
        <v>15</v>
      </c>
      <c r="K130" s="165"/>
    </row>
    <row r="131" spans="2:11" customFormat="1" ht="15" customHeight="1">
      <c r="B131" s="162"/>
      <c r="C131" s="121" t="s">
        <v>310</v>
      </c>
      <c r="D131" s="121"/>
      <c r="E131" s="121"/>
      <c r="F131" s="142" t="s">
        <v>301</v>
      </c>
      <c r="G131" s="121"/>
      <c r="H131" s="121" t="s">
        <v>311</v>
      </c>
      <c r="I131" s="121" t="s">
        <v>297</v>
      </c>
      <c r="J131" s="121">
        <v>20</v>
      </c>
      <c r="K131" s="165"/>
    </row>
    <row r="132" spans="2:11" customFormat="1" ht="15" customHeight="1">
      <c r="B132" s="162"/>
      <c r="C132" s="121" t="s">
        <v>312</v>
      </c>
      <c r="D132" s="121"/>
      <c r="E132" s="121"/>
      <c r="F132" s="142" t="s">
        <v>301</v>
      </c>
      <c r="G132" s="121"/>
      <c r="H132" s="121" t="s">
        <v>313</v>
      </c>
      <c r="I132" s="121" t="s">
        <v>297</v>
      </c>
      <c r="J132" s="121">
        <v>20</v>
      </c>
      <c r="K132" s="165"/>
    </row>
    <row r="133" spans="2:11" customFormat="1" ht="15" customHeight="1">
      <c r="B133" s="162"/>
      <c r="C133" s="121" t="s">
        <v>300</v>
      </c>
      <c r="D133" s="121"/>
      <c r="E133" s="121"/>
      <c r="F133" s="142" t="s">
        <v>301</v>
      </c>
      <c r="G133" s="121"/>
      <c r="H133" s="121" t="s">
        <v>335</v>
      </c>
      <c r="I133" s="121" t="s">
        <v>297</v>
      </c>
      <c r="J133" s="121">
        <v>50</v>
      </c>
      <c r="K133" s="165"/>
    </row>
    <row r="134" spans="2:11" customFormat="1" ht="15" customHeight="1">
      <c r="B134" s="162"/>
      <c r="C134" s="121" t="s">
        <v>314</v>
      </c>
      <c r="D134" s="121"/>
      <c r="E134" s="121"/>
      <c r="F134" s="142" t="s">
        <v>301</v>
      </c>
      <c r="G134" s="121"/>
      <c r="H134" s="121" t="s">
        <v>335</v>
      </c>
      <c r="I134" s="121" t="s">
        <v>297</v>
      </c>
      <c r="J134" s="121">
        <v>50</v>
      </c>
      <c r="K134" s="165"/>
    </row>
    <row r="135" spans="2:11" customFormat="1" ht="15" customHeight="1">
      <c r="B135" s="162"/>
      <c r="C135" s="121" t="s">
        <v>320</v>
      </c>
      <c r="D135" s="121"/>
      <c r="E135" s="121"/>
      <c r="F135" s="142" t="s">
        <v>301</v>
      </c>
      <c r="G135" s="121"/>
      <c r="H135" s="121" t="s">
        <v>335</v>
      </c>
      <c r="I135" s="121" t="s">
        <v>297</v>
      </c>
      <c r="J135" s="121">
        <v>50</v>
      </c>
      <c r="K135" s="165"/>
    </row>
    <row r="136" spans="2:11" customFormat="1" ht="15" customHeight="1">
      <c r="B136" s="162"/>
      <c r="C136" s="121" t="s">
        <v>322</v>
      </c>
      <c r="D136" s="121"/>
      <c r="E136" s="121"/>
      <c r="F136" s="142" t="s">
        <v>301</v>
      </c>
      <c r="G136" s="121"/>
      <c r="H136" s="121" t="s">
        <v>335</v>
      </c>
      <c r="I136" s="121" t="s">
        <v>297</v>
      </c>
      <c r="J136" s="121">
        <v>50</v>
      </c>
      <c r="K136" s="165"/>
    </row>
    <row r="137" spans="2:11" customFormat="1" ht="15" customHeight="1">
      <c r="B137" s="162"/>
      <c r="C137" s="121" t="s">
        <v>323</v>
      </c>
      <c r="D137" s="121"/>
      <c r="E137" s="121"/>
      <c r="F137" s="142" t="s">
        <v>301</v>
      </c>
      <c r="G137" s="121"/>
      <c r="H137" s="121" t="s">
        <v>348</v>
      </c>
      <c r="I137" s="121" t="s">
        <v>297</v>
      </c>
      <c r="J137" s="121">
        <v>255</v>
      </c>
      <c r="K137" s="165"/>
    </row>
    <row r="138" spans="2:11" customFormat="1" ht="15" customHeight="1">
      <c r="B138" s="162"/>
      <c r="C138" s="121" t="s">
        <v>325</v>
      </c>
      <c r="D138" s="121"/>
      <c r="E138" s="121"/>
      <c r="F138" s="142" t="s">
        <v>295</v>
      </c>
      <c r="G138" s="121"/>
      <c r="H138" s="121" t="s">
        <v>349</v>
      </c>
      <c r="I138" s="121" t="s">
        <v>327</v>
      </c>
      <c r="J138" s="121"/>
      <c r="K138" s="165"/>
    </row>
    <row r="139" spans="2:11" customFormat="1" ht="15" customHeight="1">
      <c r="B139" s="162"/>
      <c r="C139" s="121" t="s">
        <v>328</v>
      </c>
      <c r="D139" s="121"/>
      <c r="E139" s="121"/>
      <c r="F139" s="142" t="s">
        <v>295</v>
      </c>
      <c r="G139" s="121"/>
      <c r="H139" s="121" t="s">
        <v>350</v>
      </c>
      <c r="I139" s="121" t="s">
        <v>330</v>
      </c>
      <c r="J139" s="121"/>
      <c r="K139" s="165"/>
    </row>
    <row r="140" spans="2:11" customFormat="1" ht="15" customHeight="1">
      <c r="B140" s="162"/>
      <c r="C140" s="121" t="s">
        <v>331</v>
      </c>
      <c r="D140" s="121"/>
      <c r="E140" s="121"/>
      <c r="F140" s="142" t="s">
        <v>295</v>
      </c>
      <c r="G140" s="121"/>
      <c r="H140" s="121" t="s">
        <v>331</v>
      </c>
      <c r="I140" s="121" t="s">
        <v>330</v>
      </c>
      <c r="J140" s="121"/>
      <c r="K140" s="165"/>
    </row>
    <row r="141" spans="2:11" customFormat="1" ht="15" customHeight="1">
      <c r="B141" s="162"/>
      <c r="C141" s="121" t="s">
        <v>33</v>
      </c>
      <c r="D141" s="121"/>
      <c r="E141" s="121"/>
      <c r="F141" s="142" t="s">
        <v>295</v>
      </c>
      <c r="G141" s="121"/>
      <c r="H141" s="121" t="s">
        <v>351</v>
      </c>
      <c r="I141" s="121" t="s">
        <v>330</v>
      </c>
      <c r="J141" s="121"/>
      <c r="K141" s="165"/>
    </row>
    <row r="142" spans="2:11" customFormat="1" ht="15" customHeight="1">
      <c r="B142" s="162"/>
      <c r="C142" s="121" t="s">
        <v>352</v>
      </c>
      <c r="D142" s="121"/>
      <c r="E142" s="121"/>
      <c r="F142" s="142" t="s">
        <v>295</v>
      </c>
      <c r="G142" s="121"/>
      <c r="H142" s="121" t="s">
        <v>353</v>
      </c>
      <c r="I142" s="121" t="s">
        <v>330</v>
      </c>
      <c r="J142" s="121"/>
      <c r="K142" s="165"/>
    </row>
    <row r="143" spans="2:11" customFormat="1" ht="15" customHeight="1">
      <c r="B143" s="166"/>
      <c r="C143" s="167"/>
      <c r="D143" s="167"/>
      <c r="E143" s="167"/>
      <c r="F143" s="167"/>
      <c r="G143" s="167"/>
      <c r="H143" s="167"/>
      <c r="I143" s="167"/>
      <c r="J143" s="167"/>
      <c r="K143" s="168"/>
    </row>
    <row r="144" spans="2:11" customFormat="1" ht="18.75" customHeight="1">
      <c r="B144" s="153"/>
      <c r="C144" s="153"/>
      <c r="D144" s="153"/>
      <c r="E144" s="153"/>
      <c r="F144" s="154"/>
      <c r="G144" s="153"/>
      <c r="H144" s="153"/>
      <c r="I144" s="153"/>
      <c r="J144" s="153"/>
      <c r="K144" s="153"/>
    </row>
    <row r="145" spans="2:11" customFormat="1" ht="18.75" customHeight="1">
      <c r="B145" s="128"/>
      <c r="C145" s="128"/>
      <c r="D145" s="128"/>
      <c r="E145" s="128"/>
      <c r="F145" s="128"/>
      <c r="G145" s="128"/>
      <c r="H145" s="128"/>
      <c r="I145" s="128"/>
      <c r="J145" s="128"/>
      <c r="K145" s="128"/>
    </row>
    <row r="146" spans="2:11" customFormat="1" ht="7.5" customHeight="1">
      <c r="B146" s="129"/>
      <c r="C146" s="130"/>
      <c r="D146" s="130"/>
      <c r="E146" s="130"/>
      <c r="F146" s="130"/>
      <c r="G146" s="130"/>
      <c r="H146" s="130"/>
      <c r="I146" s="130"/>
      <c r="J146" s="130"/>
      <c r="K146" s="131"/>
    </row>
    <row r="147" spans="2:11" customFormat="1" ht="45" customHeight="1">
      <c r="B147" s="132"/>
      <c r="C147" s="244" t="s">
        <v>354</v>
      </c>
      <c r="D147" s="244"/>
      <c r="E147" s="244"/>
      <c r="F147" s="244"/>
      <c r="G147" s="244"/>
      <c r="H147" s="244"/>
      <c r="I147" s="244"/>
      <c r="J147" s="244"/>
      <c r="K147" s="133"/>
    </row>
    <row r="148" spans="2:11" customFormat="1" ht="17.25" customHeight="1">
      <c r="B148" s="132"/>
      <c r="C148" s="134" t="s">
        <v>289</v>
      </c>
      <c r="D148" s="134"/>
      <c r="E148" s="134"/>
      <c r="F148" s="134" t="s">
        <v>290</v>
      </c>
      <c r="G148" s="135"/>
      <c r="H148" s="134" t="s">
        <v>49</v>
      </c>
      <c r="I148" s="134" t="s">
        <v>52</v>
      </c>
      <c r="J148" s="134" t="s">
        <v>291</v>
      </c>
      <c r="K148" s="133"/>
    </row>
    <row r="149" spans="2:11" customFormat="1" ht="17.25" customHeight="1">
      <c r="B149" s="132"/>
      <c r="C149" s="136" t="s">
        <v>292</v>
      </c>
      <c r="D149" s="136"/>
      <c r="E149" s="136"/>
      <c r="F149" s="137" t="s">
        <v>293</v>
      </c>
      <c r="G149" s="138"/>
      <c r="H149" s="136"/>
      <c r="I149" s="136"/>
      <c r="J149" s="136" t="s">
        <v>294</v>
      </c>
      <c r="K149" s="133"/>
    </row>
    <row r="150" spans="2:11" customFormat="1" ht="5.25" customHeight="1">
      <c r="B150" s="144"/>
      <c r="C150" s="139"/>
      <c r="D150" s="139"/>
      <c r="E150" s="139"/>
      <c r="F150" s="139"/>
      <c r="G150" s="140"/>
      <c r="H150" s="139"/>
      <c r="I150" s="139"/>
      <c r="J150" s="139"/>
      <c r="K150" s="165"/>
    </row>
    <row r="151" spans="2:11" customFormat="1" ht="15" customHeight="1">
      <c r="B151" s="144"/>
      <c r="C151" s="169" t="s">
        <v>298</v>
      </c>
      <c r="D151" s="121"/>
      <c r="E151" s="121"/>
      <c r="F151" s="170" t="s">
        <v>295</v>
      </c>
      <c r="G151" s="121"/>
      <c r="H151" s="169" t="s">
        <v>335</v>
      </c>
      <c r="I151" s="169" t="s">
        <v>297</v>
      </c>
      <c r="J151" s="169">
        <v>120</v>
      </c>
      <c r="K151" s="165"/>
    </row>
    <row r="152" spans="2:11" customFormat="1" ht="15" customHeight="1">
      <c r="B152" s="144"/>
      <c r="C152" s="169" t="s">
        <v>344</v>
      </c>
      <c r="D152" s="121"/>
      <c r="E152" s="121"/>
      <c r="F152" s="170" t="s">
        <v>295</v>
      </c>
      <c r="G152" s="121"/>
      <c r="H152" s="169" t="s">
        <v>355</v>
      </c>
      <c r="I152" s="169" t="s">
        <v>297</v>
      </c>
      <c r="J152" s="169" t="s">
        <v>346</v>
      </c>
      <c r="K152" s="165"/>
    </row>
    <row r="153" spans="2:11" customFormat="1" ht="15" customHeight="1">
      <c r="B153" s="144"/>
      <c r="C153" s="169" t="s">
        <v>244</v>
      </c>
      <c r="D153" s="121"/>
      <c r="E153" s="121"/>
      <c r="F153" s="170" t="s">
        <v>295</v>
      </c>
      <c r="G153" s="121"/>
      <c r="H153" s="169" t="s">
        <v>356</v>
      </c>
      <c r="I153" s="169" t="s">
        <v>297</v>
      </c>
      <c r="J153" s="169" t="s">
        <v>346</v>
      </c>
      <c r="K153" s="165"/>
    </row>
    <row r="154" spans="2:11" customFormat="1" ht="15" customHeight="1">
      <c r="B154" s="144"/>
      <c r="C154" s="169" t="s">
        <v>300</v>
      </c>
      <c r="D154" s="121"/>
      <c r="E154" s="121"/>
      <c r="F154" s="170" t="s">
        <v>301</v>
      </c>
      <c r="G154" s="121"/>
      <c r="H154" s="169" t="s">
        <v>335</v>
      </c>
      <c r="I154" s="169" t="s">
        <v>297</v>
      </c>
      <c r="J154" s="169">
        <v>50</v>
      </c>
      <c r="K154" s="165"/>
    </row>
    <row r="155" spans="2:11" customFormat="1" ht="15" customHeight="1">
      <c r="B155" s="144"/>
      <c r="C155" s="169" t="s">
        <v>303</v>
      </c>
      <c r="D155" s="121"/>
      <c r="E155" s="121"/>
      <c r="F155" s="170" t="s">
        <v>295</v>
      </c>
      <c r="G155" s="121"/>
      <c r="H155" s="169" t="s">
        <v>335</v>
      </c>
      <c r="I155" s="169" t="s">
        <v>305</v>
      </c>
      <c r="J155" s="169"/>
      <c r="K155" s="165"/>
    </row>
    <row r="156" spans="2:11" customFormat="1" ht="15" customHeight="1">
      <c r="B156" s="144"/>
      <c r="C156" s="169" t="s">
        <v>314</v>
      </c>
      <c r="D156" s="121"/>
      <c r="E156" s="121"/>
      <c r="F156" s="170" t="s">
        <v>301</v>
      </c>
      <c r="G156" s="121"/>
      <c r="H156" s="169" t="s">
        <v>335</v>
      </c>
      <c r="I156" s="169" t="s">
        <v>297</v>
      </c>
      <c r="J156" s="169">
        <v>50</v>
      </c>
      <c r="K156" s="165"/>
    </row>
    <row r="157" spans="2:11" customFormat="1" ht="15" customHeight="1">
      <c r="B157" s="144"/>
      <c r="C157" s="169" t="s">
        <v>322</v>
      </c>
      <c r="D157" s="121"/>
      <c r="E157" s="121"/>
      <c r="F157" s="170" t="s">
        <v>301</v>
      </c>
      <c r="G157" s="121"/>
      <c r="H157" s="169" t="s">
        <v>335</v>
      </c>
      <c r="I157" s="169" t="s">
        <v>297</v>
      </c>
      <c r="J157" s="169">
        <v>50</v>
      </c>
      <c r="K157" s="165"/>
    </row>
    <row r="158" spans="2:11" customFormat="1" ht="15" customHeight="1">
      <c r="B158" s="144"/>
      <c r="C158" s="169" t="s">
        <v>320</v>
      </c>
      <c r="D158" s="121"/>
      <c r="E158" s="121"/>
      <c r="F158" s="170" t="s">
        <v>301</v>
      </c>
      <c r="G158" s="121"/>
      <c r="H158" s="169" t="s">
        <v>335</v>
      </c>
      <c r="I158" s="169" t="s">
        <v>297</v>
      </c>
      <c r="J158" s="169">
        <v>50</v>
      </c>
      <c r="K158" s="165"/>
    </row>
    <row r="159" spans="2:11" customFormat="1" ht="15" customHeight="1">
      <c r="B159" s="144"/>
      <c r="C159" s="169" t="s">
        <v>77</v>
      </c>
      <c r="D159" s="121"/>
      <c r="E159" s="121"/>
      <c r="F159" s="170" t="s">
        <v>295</v>
      </c>
      <c r="G159" s="121"/>
      <c r="H159" s="169" t="s">
        <v>357</v>
      </c>
      <c r="I159" s="169" t="s">
        <v>297</v>
      </c>
      <c r="J159" s="169" t="s">
        <v>358</v>
      </c>
      <c r="K159" s="165"/>
    </row>
    <row r="160" spans="2:11" customFormat="1" ht="15" customHeight="1">
      <c r="B160" s="144"/>
      <c r="C160" s="169" t="s">
        <v>359</v>
      </c>
      <c r="D160" s="121"/>
      <c r="E160" s="121"/>
      <c r="F160" s="170" t="s">
        <v>295</v>
      </c>
      <c r="G160" s="121"/>
      <c r="H160" s="169" t="s">
        <v>360</v>
      </c>
      <c r="I160" s="169" t="s">
        <v>330</v>
      </c>
      <c r="J160" s="169"/>
      <c r="K160" s="165"/>
    </row>
    <row r="161" spans="2:11" customFormat="1" ht="15" customHeight="1">
      <c r="B161" s="171"/>
      <c r="C161" s="151"/>
      <c r="D161" s="151"/>
      <c r="E161" s="151"/>
      <c r="F161" s="151"/>
      <c r="G161" s="151"/>
      <c r="H161" s="151"/>
      <c r="I161" s="151"/>
      <c r="J161" s="151"/>
      <c r="K161" s="172"/>
    </row>
    <row r="162" spans="2:11" customFormat="1" ht="18.75" customHeight="1">
      <c r="B162" s="153"/>
      <c r="C162" s="163"/>
      <c r="D162" s="163"/>
      <c r="E162" s="163"/>
      <c r="F162" s="173"/>
      <c r="G162" s="163"/>
      <c r="H162" s="163"/>
      <c r="I162" s="163"/>
      <c r="J162" s="163"/>
      <c r="K162" s="153"/>
    </row>
    <row r="163" spans="2:11" customFormat="1" ht="18.75" customHeight="1">
      <c r="B163" s="128"/>
      <c r="C163" s="128"/>
      <c r="D163" s="128"/>
      <c r="E163" s="128"/>
      <c r="F163" s="128"/>
      <c r="G163" s="128"/>
      <c r="H163" s="128"/>
      <c r="I163" s="128"/>
      <c r="J163" s="128"/>
      <c r="K163" s="128"/>
    </row>
    <row r="164" spans="2:11" customFormat="1" ht="7.5" customHeight="1">
      <c r="B164" s="110"/>
      <c r="C164" s="111"/>
      <c r="D164" s="111"/>
      <c r="E164" s="111"/>
      <c r="F164" s="111"/>
      <c r="G164" s="111"/>
      <c r="H164" s="111"/>
      <c r="I164" s="111"/>
      <c r="J164" s="111"/>
      <c r="K164" s="112"/>
    </row>
    <row r="165" spans="2:11" customFormat="1" ht="45" customHeight="1">
      <c r="B165" s="113"/>
      <c r="C165" s="245" t="s">
        <v>361</v>
      </c>
      <c r="D165" s="245"/>
      <c r="E165" s="245"/>
      <c r="F165" s="245"/>
      <c r="G165" s="245"/>
      <c r="H165" s="245"/>
      <c r="I165" s="245"/>
      <c r="J165" s="245"/>
      <c r="K165" s="114"/>
    </row>
    <row r="166" spans="2:11" customFormat="1" ht="17.25" customHeight="1">
      <c r="B166" s="113"/>
      <c r="C166" s="134" t="s">
        <v>289</v>
      </c>
      <c r="D166" s="134"/>
      <c r="E166" s="134"/>
      <c r="F166" s="134" t="s">
        <v>290</v>
      </c>
      <c r="G166" s="174"/>
      <c r="H166" s="175" t="s">
        <v>49</v>
      </c>
      <c r="I166" s="175" t="s">
        <v>52</v>
      </c>
      <c r="J166" s="134" t="s">
        <v>291</v>
      </c>
      <c r="K166" s="114"/>
    </row>
    <row r="167" spans="2:11" customFormat="1" ht="17.25" customHeight="1">
      <c r="B167" s="115"/>
      <c r="C167" s="136" t="s">
        <v>292</v>
      </c>
      <c r="D167" s="136"/>
      <c r="E167" s="136"/>
      <c r="F167" s="137" t="s">
        <v>293</v>
      </c>
      <c r="G167" s="176"/>
      <c r="H167" s="177"/>
      <c r="I167" s="177"/>
      <c r="J167" s="136" t="s">
        <v>294</v>
      </c>
      <c r="K167" s="116"/>
    </row>
    <row r="168" spans="2:11" customFormat="1" ht="5.25" customHeight="1">
      <c r="B168" s="144"/>
      <c r="C168" s="139"/>
      <c r="D168" s="139"/>
      <c r="E168" s="139"/>
      <c r="F168" s="139"/>
      <c r="G168" s="140"/>
      <c r="H168" s="139"/>
      <c r="I168" s="139"/>
      <c r="J168" s="139"/>
      <c r="K168" s="165"/>
    </row>
    <row r="169" spans="2:11" customFormat="1" ht="15" customHeight="1">
      <c r="B169" s="144"/>
      <c r="C169" s="121" t="s">
        <v>298</v>
      </c>
      <c r="D169" s="121"/>
      <c r="E169" s="121"/>
      <c r="F169" s="142" t="s">
        <v>295</v>
      </c>
      <c r="G169" s="121"/>
      <c r="H169" s="121" t="s">
        <v>335</v>
      </c>
      <c r="I169" s="121" t="s">
        <v>297</v>
      </c>
      <c r="J169" s="121">
        <v>120</v>
      </c>
      <c r="K169" s="165"/>
    </row>
    <row r="170" spans="2:11" customFormat="1" ht="15" customHeight="1">
      <c r="B170" s="144"/>
      <c r="C170" s="121" t="s">
        <v>344</v>
      </c>
      <c r="D170" s="121"/>
      <c r="E170" s="121"/>
      <c r="F170" s="142" t="s">
        <v>295</v>
      </c>
      <c r="G170" s="121"/>
      <c r="H170" s="121" t="s">
        <v>345</v>
      </c>
      <c r="I170" s="121" t="s">
        <v>297</v>
      </c>
      <c r="J170" s="121" t="s">
        <v>346</v>
      </c>
      <c r="K170" s="165"/>
    </row>
    <row r="171" spans="2:11" customFormat="1" ht="15" customHeight="1">
      <c r="B171" s="144"/>
      <c r="C171" s="121" t="s">
        <v>244</v>
      </c>
      <c r="D171" s="121"/>
      <c r="E171" s="121"/>
      <c r="F171" s="142" t="s">
        <v>295</v>
      </c>
      <c r="G171" s="121"/>
      <c r="H171" s="121" t="s">
        <v>362</v>
      </c>
      <c r="I171" s="121" t="s">
        <v>297</v>
      </c>
      <c r="J171" s="121" t="s">
        <v>346</v>
      </c>
      <c r="K171" s="165"/>
    </row>
    <row r="172" spans="2:11" customFormat="1" ht="15" customHeight="1">
      <c r="B172" s="144"/>
      <c r="C172" s="121" t="s">
        <v>300</v>
      </c>
      <c r="D172" s="121"/>
      <c r="E172" s="121"/>
      <c r="F172" s="142" t="s">
        <v>301</v>
      </c>
      <c r="G172" s="121"/>
      <c r="H172" s="121" t="s">
        <v>362</v>
      </c>
      <c r="I172" s="121" t="s">
        <v>297</v>
      </c>
      <c r="J172" s="121">
        <v>50</v>
      </c>
      <c r="K172" s="165"/>
    </row>
    <row r="173" spans="2:11" customFormat="1" ht="15" customHeight="1">
      <c r="B173" s="144"/>
      <c r="C173" s="121" t="s">
        <v>303</v>
      </c>
      <c r="D173" s="121"/>
      <c r="E173" s="121"/>
      <c r="F173" s="142" t="s">
        <v>295</v>
      </c>
      <c r="G173" s="121"/>
      <c r="H173" s="121" t="s">
        <v>362</v>
      </c>
      <c r="I173" s="121" t="s">
        <v>305</v>
      </c>
      <c r="J173" s="121"/>
      <c r="K173" s="165"/>
    </row>
    <row r="174" spans="2:11" customFormat="1" ht="15" customHeight="1">
      <c r="B174" s="144"/>
      <c r="C174" s="121" t="s">
        <v>314</v>
      </c>
      <c r="D174" s="121"/>
      <c r="E174" s="121"/>
      <c r="F174" s="142" t="s">
        <v>301</v>
      </c>
      <c r="G174" s="121"/>
      <c r="H174" s="121" t="s">
        <v>362</v>
      </c>
      <c r="I174" s="121" t="s">
        <v>297</v>
      </c>
      <c r="J174" s="121">
        <v>50</v>
      </c>
      <c r="K174" s="165"/>
    </row>
    <row r="175" spans="2:11" customFormat="1" ht="15" customHeight="1">
      <c r="B175" s="144"/>
      <c r="C175" s="121" t="s">
        <v>322</v>
      </c>
      <c r="D175" s="121"/>
      <c r="E175" s="121"/>
      <c r="F175" s="142" t="s">
        <v>301</v>
      </c>
      <c r="G175" s="121"/>
      <c r="H175" s="121" t="s">
        <v>362</v>
      </c>
      <c r="I175" s="121" t="s">
        <v>297</v>
      </c>
      <c r="J175" s="121">
        <v>50</v>
      </c>
      <c r="K175" s="165"/>
    </row>
    <row r="176" spans="2:11" customFormat="1" ht="15" customHeight="1">
      <c r="B176" s="144"/>
      <c r="C176" s="121" t="s">
        <v>320</v>
      </c>
      <c r="D176" s="121"/>
      <c r="E176" s="121"/>
      <c r="F176" s="142" t="s">
        <v>301</v>
      </c>
      <c r="G176" s="121"/>
      <c r="H176" s="121" t="s">
        <v>362</v>
      </c>
      <c r="I176" s="121" t="s">
        <v>297</v>
      </c>
      <c r="J176" s="121">
        <v>50</v>
      </c>
      <c r="K176" s="165"/>
    </row>
    <row r="177" spans="2:11" customFormat="1" ht="15" customHeight="1">
      <c r="B177" s="144"/>
      <c r="C177" s="121" t="s">
        <v>81</v>
      </c>
      <c r="D177" s="121"/>
      <c r="E177" s="121"/>
      <c r="F177" s="142" t="s">
        <v>295</v>
      </c>
      <c r="G177" s="121"/>
      <c r="H177" s="121" t="s">
        <v>363</v>
      </c>
      <c r="I177" s="121" t="s">
        <v>364</v>
      </c>
      <c r="J177" s="121"/>
      <c r="K177" s="165"/>
    </row>
    <row r="178" spans="2:11" customFormat="1" ht="15" customHeight="1">
      <c r="B178" s="144"/>
      <c r="C178" s="121" t="s">
        <v>52</v>
      </c>
      <c r="D178" s="121"/>
      <c r="E178" s="121"/>
      <c r="F178" s="142" t="s">
        <v>295</v>
      </c>
      <c r="G178" s="121"/>
      <c r="H178" s="121" t="s">
        <v>365</v>
      </c>
      <c r="I178" s="121" t="s">
        <v>366</v>
      </c>
      <c r="J178" s="121">
        <v>1</v>
      </c>
      <c r="K178" s="165"/>
    </row>
    <row r="179" spans="2:11" customFormat="1" ht="15" customHeight="1">
      <c r="B179" s="144"/>
      <c r="C179" s="121" t="s">
        <v>48</v>
      </c>
      <c r="D179" s="121"/>
      <c r="E179" s="121"/>
      <c r="F179" s="142" t="s">
        <v>295</v>
      </c>
      <c r="G179" s="121"/>
      <c r="H179" s="121" t="s">
        <v>367</v>
      </c>
      <c r="I179" s="121" t="s">
        <v>297</v>
      </c>
      <c r="J179" s="121">
        <v>20</v>
      </c>
      <c r="K179" s="165"/>
    </row>
    <row r="180" spans="2:11" customFormat="1" ht="15" customHeight="1">
      <c r="B180" s="144"/>
      <c r="C180" s="121" t="s">
        <v>49</v>
      </c>
      <c r="D180" s="121"/>
      <c r="E180" s="121"/>
      <c r="F180" s="142" t="s">
        <v>295</v>
      </c>
      <c r="G180" s="121"/>
      <c r="H180" s="121" t="s">
        <v>368</v>
      </c>
      <c r="I180" s="121" t="s">
        <v>297</v>
      </c>
      <c r="J180" s="121">
        <v>255</v>
      </c>
      <c r="K180" s="165"/>
    </row>
    <row r="181" spans="2:11" customFormat="1" ht="15" customHeight="1">
      <c r="B181" s="144"/>
      <c r="C181" s="121" t="s">
        <v>82</v>
      </c>
      <c r="D181" s="121"/>
      <c r="E181" s="121"/>
      <c r="F181" s="142" t="s">
        <v>295</v>
      </c>
      <c r="G181" s="121"/>
      <c r="H181" s="121" t="s">
        <v>260</v>
      </c>
      <c r="I181" s="121" t="s">
        <v>297</v>
      </c>
      <c r="J181" s="121">
        <v>10</v>
      </c>
      <c r="K181" s="165"/>
    </row>
    <row r="182" spans="2:11" customFormat="1" ht="15" customHeight="1">
      <c r="B182" s="144"/>
      <c r="C182" s="121" t="s">
        <v>83</v>
      </c>
      <c r="D182" s="121"/>
      <c r="E182" s="121"/>
      <c r="F182" s="142" t="s">
        <v>295</v>
      </c>
      <c r="G182" s="121"/>
      <c r="H182" s="121" t="s">
        <v>369</v>
      </c>
      <c r="I182" s="121" t="s">
        <v>330</v>
      </c>
      <c r="J182" s="121"/>
      <c r="K182" s="165"/>
    </row>
    <row r="183" spans="2:11" customFormat="1" ht="15" customHeight="1">
      <c r="B183" s="144"/>
      <c r="C183" s="121" t="s">
        <v>370</v>
      </c>
      <c r="D183" s="121"/>
      <c r="E183" s="121"/>
      <c r="F183" s="142" t="s">
        <v>295</v>
      </c>
      <c r="G183" s="121"/>
      <c r="H183" s="121" t="s">
        <v>371</v>
      </c>
      <c r="I183" s="121" t="s">
        <v>330</v>
      </c>
      <c r="J183" s="121"/>
      <c r="K183" s="165"/>
    </row>
    <row r="184" spans="2:11" customFormat="1" ht="15" customHeight="1">
      <c r="B184" s="144"/>
      <c r="C184" s="121" t="s">
        <v>359</v>
      </c>
      <c r="D184" s="121"/>
      <c r="E184" s="121"/>
      <c r="F184" s="142" t="s">
        <v>295</v>
      </c>
      <c r="G184" s="121"/>
      <c r="H184" s="121" t="s">
        <v>372</v>
      </c>
      <c r="I184" s="121" t="s">
        <v>330</v>
      </c>
      <c r="J184" s="121"/>
      <c r="K184" s="165"/>
    </row>
    <row r="185" spans="2:11" customFormat="1" ht="15" customHeight="1">
      <c r="B185" s="144"/>
      <c r="C185" s="121" t="s">
        <v>428</v>
      </c>
      <c r="D185" s="121"/>
      <c r="E185" s="121"/>
      <c r="F185" s="142" t="s">
        <v>295</v>
      </c>
      <c r="G185" s="121"/>
      <c r="H185" s="121" t="s">
        <v>429</v>
      </c>
      <c r="I185" s="121" t="s">
        <v>297</v>
      </c>
      <c r="J185" s="121">
        <v>50</v>
      </c>
      <c r="K185" s="165"/>
    </row>
    <row r="186" spans="2:11" customFormat="1" ht="15" customHeight="1">
      <c r="B186" s="144"/>
      <c r="C186" s="121" t="s">
        <v>373</v>
      </c>
      <c r="D186" s="121"/>
      <c r="E186" s="121"/>
      <c r="F186" s="142" t="s">
        <v>301</v>
      </c>
      <c r="G186" s="121"/>
      <c r="H186" s="121" t="s">
        <v>374</v>
      </c>
      <c r="I186" s="121" t="s">
        <v>375</v>
      </c>
      <c r="J186" s="121"/>
      <c r="K186" s="165"/>
    </row>
    <row r="187" spans="2:11" customFormat="1" ht="15" customHeight="1">
      <c r="B187" s="144"/>
      <c r="C187" s="121" t="s">
        <v>376</v>
      </c>
      <c r="D187" s="121"/>
      <c r="E187" s="121"/>
      <c r="F187" s="142" t="s">
        <v>301</v>
      </c>
      <c r="G187" s="121"/>
      <c r="H187" s="121" t="s">
        <v>377</v>
      </c>
      <c r="I187" s="121" t="s">
        <v>375</v>
      </c>
      <c r="J187" s="121"/>
      <c r="K187" s="165"/>
    </row>
    <row r="188" spans="2:11" customFormat="1" ht="15" customHeight="1">
      <c r="B188" s="144"/>
      <c r="C188" s="121" t="s">
        <v>378</v>
      </c>
      <c r="D188" s="121"/>
      <c r="E188" s="121"/>
      <c r="F188" s="142" t="s">
        <v>301</v>
      </c>
      <c r="G188" s="121"/>
      <c r="H188" s="121" t="s">
        <v>379</v>
      </c>
      <c r="I188" s="121" t="s">
        <v>375</v>
      </c>
      <c r="J188" s="121"/>
      <c r="K188" s="165"/>
    </row>
    <row r="189" spans="2:11" customFormat="1" ht="15" customHeight="1">
      <c r="B189" s="144"/>
      <c r="C189" s="178" t="s">
        <v>380</v>
      </c>
      <c r="D189" s="121"/>
      <c r="E189" s="121"/>
      <c r="F189" s="142" t="s">
        <v>301</v>
      </c>
      <c r="G189" s="121"/>
      <c r="H189" s="121" t="s">
        <v>381</v>
      </c>
      <c r="I189" s="121" t="s">
        <v>382</v>
      </c>
      <c r="J189" s="179" t="s">
        <v>383</v>
      </c>
      <c r="K189" s="165"/>
    </row>
    <row r="190" spans="2:11" customFormat="1" ht="15" customHeight="1">
      <c r="B190" s="144"/>
      <c r="C190" s="178" t="s">
        <v>37</v>
      </c>
      <c r="D190" s="121"/>
      <c r="E190" s="121"/>
      <c r="F190" s="142" t="s">
        <v>295</v>
      </c>
      <c r="G190" s="121"/>
      <c r="H190" s="118" t="s">
        <v>384</v>
      </c>
      <c r="I190" s="121" t="s">
        <v>385</v>
      </c>
      <c r="J190" s="121"/>
      <c r="K190" s="165"/>
    </row>
    <row r="191" spans="2:11" customFormat="1" ht="15" customHeight="1">
      <c r="B191" s="144"/>
      <c r="C191" s="178" t="s">
        <v>386</v>
      </c>
      <c r="D191" s="121"/>
      <c r="E191" s="121"/>
      <c r="F191" s="142" t="s">
        <v>295</v>
      </c>
      <c r="G191" s="121"/>
      <c r="H191" s="121" t="s">
        <v>387</v>
      </c>
      <c r="I191" s="121" t="s">
        <v>330</v>
      </c>
      <c r="J191" s="121"/>
      <c r="K191" s="165"/>
    </row>
    <row r="192" spans="2:11" customFormat="1" ht="15" customHeight="1">
      <c r="B192" s="144"/>
      <c r="C192" s="178" t="s">
        <v>388</v>
      </c>
      <c r="D192" s="121"/>
      <c r="E192" s="121"/>
      <c r="F192" s="142" t="s">
        <v>295</v>
      </c>
      <c r="G192" s="121"/>
      <c r="H192" s="121" t="s">
        <v>389</v>
      </c>
      <c r="I192" s="121" t="s">
        <v>330</v>
      </c>
      <c r="J192" s="121"/>
      <c r="K192" s="165"/>
    </row>
    <row r="193" spans="2:11" customFormat="1" ht="15" customHeight="1">
      <c r="B193" s="144"/>
      <c r="C193" s="178" t="s">
        <v>390</v>
      </c>
      <c r="D193" s="121"/>
      <c r="E193" s="121"/>
      <c r="F193" s="142" t="s">
        <v>301</v>
      </c>
      <c r="G193" s="121"/>
      <c r="H193" s="121" t="s">
        <v>391</v>
      </c>
      <c r="I193" s="121" t="s">
        <v>330</v>
      </c>
      <c r="J193" s="121"/>
      <c r="K193" s="165"/>
    </row>
    <row r="194" spans="2:11" customFormat="1" ht="15" customHeight="1">
      <c r="B194" s="171"/>
      <c r="C194" s="180"/>
      <c r="D194" s="151"/>
      <c r="E194" s="151"/>
      <c r="F194" s="151"/>
      <c r="G194" s="151"/>
      <c r="H194" s="151"/>
      <c r="I194" s="151"/>
      <c r="J194" s="151"/>
      <c r="K194" s="172"/>
    </row>
    <row r="195" spans="2:11" customFormat="1" ht="18.75" customHeight="1">
      <c r="B195" s="153"/>
      <c r="C195" s="163"/>
      <c r="D195" s="163"/>
      <c r="E195" s="163"/>
      <c r="F195" s="173"/>
      <c r="G195" s="163"/>
      <c r="H195" s="163"/>
      <c r="I195" s="163"/>
      <c r="J195" s="163"/>
      <c r="K195" s="153"/>
    </row>
    <row r="196" spans="2:11" customFormat="1" ht="18.75" customHeight="1">
      <c r="B196" s="153"/>
      <c r="C196" s="163"/>
      <c r="D196" s="163"/>
      <c r="E196" s="163"/>
      <c r="F196" s="173"/>
      <c r="G196" s="163"/>
      <c r="H196" s="163"/>
      <c r="I196" s="163"/>
      <c r="J196" s="163"/>
      <c r="K196" s="153"/>
    </row>
    <row r="197" spans="2:11" customFormat="1" ht="18.75" customHeight="1">
      <c r="B197" s="128"/>
      <c r="C197" s="128"/>
      <c r="D197" s="128"/>
      <c r="E197" s="128"/>
      <c r="F197" s="128"/>
      <c r="G197" s="128"/>
      <c r="H197" s="128"/>
      <c r="I197" s="128"/>
      <c r="J197" s="128"/>
      <c r="K197" s="128"/>
    </row>
    <row r="198" spans="2:11" customFormat="1" ht="13.5">
      <c r="B198" s="110"/>
      <c r="C198" s="111"/>
      <c r="D198" s="111"/>
      <c r="E198" s="111"/>
      <c r="F198" s="111"/>
      <c r="G198" s="111"/>
      <c r="H198" s="111"/>
      <c r="I198" s="111"/>
      <c r="J198" s="111"/>
      <c r="K198" s="112"/>
    </row>
    <row r="199" spans="2:11" customFormat="1" ht="21">
      <c r="B199" s="113"/>
      <c r="C199" s="245" t="s">
        <v>392</v>
      </c>
      <c r="D199" s="245"/>
      <c r="E199" s="245"/>
      <c r="F199" s="245"/>
      <c r="G199" s="245"/>
      <c r="H199" s="245"/>
      <c r="I199" s="245"/>
      <c r="J199" s="245"/>
      <c r="K199" s="114"/>
    </row>
    <row r="200" spans="2:11" customFormat="1" ht="25.5" customHeight="1">
      <c r="B200" s="113"/>
      <c r="C200" s="181" t="s">
        <v>393</v>
      </c>
      <c r="D200" s="181"/>
      <c r="E200" s="181"/>
      <c r="F200" s="181" t="s">
        <v>394</v>
      </c>
      <c r="G200" s="182"/>
      <c r="H200" s="246" t="s">
        <v>395</v>
      </c>
      <c r="I200" s="246"/>
      <c r="J200" s="246"/>
      <c r="K200" s="114"/>
    </row>
    <row r="201" spans="2:11" customFormat="1" ht="5.25" customHeight="1">
      <c r="B201" s="144"/>
      <c r="C201" s="139"/>
      <c r="D201" s="139"/>
      <c r="E201" s="139"/>
      <c r="F201" s="139"/>
      <c r="G201" s="163"/>
      <c r="H201" s="139"/>
      <c r="I201" s="139"/>
      <c r="J201" s="139"/>
      <c r="K201" s="165"/>
    </row>
    <row r="202" spans="2:11" customFormat="1" ht="15" customHeight="1">
      <c r="B202" s="144"/>
      <c r="C202" s="121" t="s">
        <v>385</v>
      </c>
      <c r="D202" s="121"/>
      <c r="E202" s="121"/>
      <c r="F202" s="142" t="s">
        <v>38</v>
      </c>
      <c r="G202" s="121"/>
      <c r="H202" s="247" t="s">
        <v>396</v>
      </c>
      <c r="I202" s="247"/>
      <c r="J202" s="247"/>
      <c r="K202" s="165"/>
    </row>
    <row r="203" spans="2:11" customFormat="1" ht="15" customHeight="1">
      <c r="B203" s="144"/>
      <c r="C203" s="121"/>
      <c r="D203" s="121"/>
      <c r="E203" s="121"/>
      <c r="F203" s="142" t="s">
        <v>39</v>
      </c>
      <c r="G203" s="121"/>
      <c r="H203" s="247" t="s">
        <v>397</v>
      </c>
      <c r="I203" s="247"/>
      <c r="J203" s="247"/>
      <c r="K203" s="165"/>
    </row>
    <row r="204" spans="2:11" customFormat="1" ht="15" customHeight="1">
      <c r="B204" s="144"/>
      <c r="C204" s="121"/>
      <c r="D204" s="121"/>
      <c r="E204" s="121"/>
      <c r="F204" s="142" t="s">
        <v>42</v>
      </c>
      <c r="G204" s="121"/>
      <c r="H204" s="247" t="s">
        <v>398</v>
      </c>
      <c r="I204" s="247"/>
      <c r="J204" s="247"/>
      <c r="K204" s="165"/>
    </row>
    <row r="205" spans="2:11" customFormat="1" ht="15" customHeight="1">
      <c r="B205" s="144"/>
      <c r="C205" s="121"/>
      <c r="D205" s="121"/>
      <c r="E205" s="121"/>
      <c r="F205" s="142" t="s">
        <v>40</v>
      </c>
      <c r="G205" s="121"/>
      <c r="H205" s="247" t="s">
        <v>399</v>
      </c>
      <c r="I205" s="247"/>
      <c r="J205" s="247"/>
      <c r="K205" s="165"/>
    </row>
    <row r="206" spans="2:11" customFormat="1" ht="15" customHeight="1">
      <c r="B206" s="144"/>
      <c r="C206" s="121"/>
      <c r="D206" s="121"/>
      <c r="E206" s="121"/>
      <c r="F206" s="142" t="s">
        <v>41</v>
      </c>
      <c r="G206" s="121"/>
      <c r="H206" s="247" t="s">
        <v>400</v>
      </c>
      <c r="I206" s="247"/>
      <c r="J206" s="247"/>
      <c r="K206" s="165"/>
    </row>
    <row r="207" spans="2:11" customFormat="1" ht="15" customHeight="1">
      <c r="B207" s="144"/>
      <c r="C207" s="121"/>
      <c r="D207" s="121"/>
      <c r="E207" s="121"/>
      <c r="F207" s="142"/>
      <c r="G207" s="121"/>
      <c r="H207" s="121"/>
      <c r="I207" s="121"/>
      <c r="J207" s="121"/>
      <c r="K207" s="165"/>
    </row>
    <row r="208" spans="2:11" customFormat="1" ht="15" customHeight="1">
      <c r="B208" s="144"/>
      <c r="C208" s="121" t="s">
        <v>342</v>
      </c>
      <c r="D208" s="121"/>
      <c r="E208" s="121"/>
      <c r="F208" s="142" t="s">
        <v>71</v>
      </c>
      <c r="G208" s="121"/>
      <c r="H208" s="247" t="s">
        <v>401</v>
      </c>
      <c r="I208" s="247"/>
      <c r="J208" s="247"/>
      <c r="K208" s="165"/>
    </row>
    <row r="209" spans="2:11" customFormat="1" ht="15" customHeight="1">
      <c r="B209" s="144"/>
      <c r="C209" s="121"/>
      <c r="D209" s="121"/>
      <c r="E209" s="121"/>
      <c r="F209" s="142" t="s">
        <v>238</v>
      </c>
      <c r="G209" s="121"/>
      <c r="H209" s="247" t="s">
        <v>239</v>
      </c>
      <c r="I209" s="247"/>
      <c r="J209" s="247"/>
      <c r="K209" s="165"/>
    </row>
    <row r="210" spans="2:11" customFormat="1" ht="15" customHeight="1">
      <c r="B210" s="144"/>
      <c r="C210" s="121"/>
      <c r="D210" s="121"/>
      <c r="E210" s="121"/>
      <c r="F210" s="142" t="s">
        <v>236</v>
      </c>
      <c r="G210" s="121"/>
      <c r="H210" s="247" t="s">
        <v>402</v>
      </c>
      <c r="I210" s="247"/>
      <c r="J210" s="247"/>
      <c r="K210" s="165"/>
    </row>
    <row r="211" spans="2:11" customFormat="1" ht="15" customHeight="1">
      <c r="B211" s="183"/>
      <c r="C211" s="121"/>
      <c r="D211" s="121"/>
      <c r="E211" s="121"/>
      <c r="F211" s="142" t="s">
        <v>240</v>
      </c>
      <c r="G211" s="178"/>
      <c r="H211" s="248" t="s">
        <v>241</v>
      </c>
      <c r="I211" s="248"/>
      <c r="J211" s="248"/>
      <c r="K211" s="184"/>
    </row>
    <row r="212" spans="2:11" customFormat="1" ht="15" customHeight="1">
      <c r="B212" s="183"/>
      <c r="C212" s="121"/>
      <c r="D212" s="121"/>
      <c r="E212" s="121"/>
      <c r="F212" s="142" t="s">
        <v>242</v>
      </c>
      <c r="G212" s="178"/>
      <c r="H212" s="248" t="s">
        <v>403</v>
      </c>
      <c r="I212" s="248"/>
      <c r="J212" s="248"/>
      <c r="K212" s="184"/>
    </row>
    <row r="213" spans="2:11" customFormat="1" ht="15" customHeight="1">
      <c r="B213" s="183"/>
      <c r="C213" s="121"/>
      <c r="D213" s="121"/>
      <c r="E213" s="121"/>
      <c r="F213" s="142"/>
      <c r="G213" s="178"/>
      <c r="H213" s="169"/>
      <c r="I213" s="169"/>
      <c r="J213" s="169"/>
      <c r="K213" s="184"/>
    </row>
    <row r="214" spans="2:11" customFormat="1" ht="15" customHeight="1">
      <c r="B214" s="183"/>
      <c r="C214" s="121" t="s">
        <v>366</v>
      </c>
      <c r="D214" s="121"/>
      <c r="E214" s="121"/>
      <c r="F214" s="142">
        <v>1</v>
      </c>
      <c r="G214" s="178"/>
      <c r="H214" s="248" t="s">
        <v>404</v>
      </c>
      <c r="I214" s="248"/>
      <c r="J214" s="248"/>
      <c r="K214" s="184"/>
    </row>
    <row r="215" spans="2:11" customFormat="1" ht="15" customHeight="1">
      <c r="B215" s="183"/>
      <c r="C215" s="121"/>
      <c r="D215" s="121"/>
      <c r="E215" s="121"/>
      <c r="F215" s="142">
        <v>2</v>
      </c>
      <c r="G215" s="178"/>
      <c r="H215" s="248" t="s">
        <v>405</v>
      </c>
      <c r="I215" s="248"/>
      <c r="J215" s="248"/>
      <c r="K215" s="184"/>
    </row>
    <row r="216" spans="2:11" customFormat="1" ht="15" customHeight="1">
      <c r="B216" s="183"/>
      <c r="C216" s="121"/>
      <c r="D216" s="121"/>
      <c r="E216" s="121"/>
      <c r="F216" s="142">
        <v>3</v>
      </c>
      <c r="G216" s="178"/>
      <c r="H216" s="248" t="s">
        <v>406</v>
      </c>
      <c r="I216" s="248"/>
      <c r="J216" s="248"/>
      <c r="K216" s="184"/>
    </row>
    <row r="217" spans="2:11" customFormat="1" ht="15" customHeight="1">
      <c r="B217" s="183"/>
      <c r="C217" s="121"/>
      <c r="D217" s="121"/>
      <c r="E217" s="121"/>
      <c r="F217" s="142">
        <v>4</v>
      </c>
      <c r="G217" s="178"/>
      <c r="H217" s="248" t="s">
        <v>407</v>
      </c>
      <c r="I217" s="248"/>
      <c r="J217" s="248"/>
      <c r="K217" s="184"/>
    </row>
    <row r="218" spans="2:11" customFormat="1" ht="12.75" customHeight="1">
      <c r="B218" s="185"/>
      <c r="C218" s="186"/>
      <c r="D218" s="186"/>
      <c r="E218" s="186"/>
      <c r="F218" s="186"/>
      <c r="G218" s="186"/>
      <c r="H218" s="186"/>
      <c r="I218" s="186"/>
      <c r="J218" s="186"/>
      <c r="K218" s="187"/>
    </row>
  </sheetData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Rekapitulace stavby</vt:lpstr>
      <vt:lpstr>E-6-2022 - Infrastruktura...</vt:lpstr>
      <vt:lpstr>Pokyny pro vyplnění</vt:lpstr>
      <vt:lpstr>'E-6-2022 - Infrastruktura...'!Názvy_tisku</vt:lpstr>
      <vt:lpstr>'Rekapitulace stavby'!Názvy_tisku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2024-02-14T09:06:07Z</dcterms:created>
  <dcterms:modified xsi:type="dcterms:W3CDTF">2025-05-22T06:41:36Z</dcterms:modified>
</cp:coreProperties>
</file>