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 - Fotovoltaický systém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'7 - Fotovoltaický systém'!$C$86:$K$233</definedName>
    <definedName name="_xlnm.Print_Area" localSheetId="1">'7 - Fotovoltaický systém'!$C$4:$J$39,'7 - Fotovoltaický systém'!$C$45:$J$68,'7 - Fotovoltaický systém'!$C$74:$K$233</definedName>
    <definedName name="_xlnm.Print_Titles" localSheetId="1">'7 - Fotovoltaický systém'!$86:$86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32"/>
  <c r="BH232"/>
  <c r="BG232"/>
  <c r="BF232"/>
  <c r="T232"/>
  <c r="T231"/>
  <c r="R232"/>
  <c r="R231"/>
  <c r="P232"/>
  <c r="P231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T221"/>
  <c r="T220"/>
  <c r="R222"/>
  <c r="R221"/>
  <c r="R220"/>
  <c r="P222"/>
  <c r="P221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3"/>
  <c r="F83"/>
  <c r="F81"/>
  <c r="E79"/>
  <c r="J54"/>
  <c r="F54"/>
  <c r="F52"/>
  <c r="E50"/>
  <c r="J24"/>
  <c r="E24"/>
  <c r="J55"/>
  <c r="J23"/>
  <c r="J18"/>
  <c r="E18"/>
  <c r="F84"/>
  <c r="J17"/>
  <c r="J12"/>
  <c r="J52"/>
  <c r="E7"/>
  <c r="E77"/>
  <c i="1" r="L50"/>
  <c r="AM50"/>
  <c r="AM49"/>
  <c r="L49"/>
  <c r="AM47"/>
  <c r="L47"/>
  <c r="L45"/>
  <c r="L44"/>
  <c i="2" r="BK180"/>
  <c r="J181"/>
  <c r="J111"/>
  <c r="J151"/>
  <c r="J146"/>
  <c r="J193"/>
  <c r="BK205"/>
  <c r="J133"/>
  <c r="BK201"/>
  <c r="BK101"/>
  <c r="BK168"/>
  <c r="BK222"/>
  <c r="J167"/>
  <c r="BK183"/>
  <c r="J99"/>
  <c r="J213"/>
  <c r="BK111"/>
  <c r="J162"/>
  <c r="BK167"/>
  <c r="J115"/>
  <c r="BK216"/>
  <c r="BK117"/>
  <c r="BK149"/>
  <c r="J141"/>
  <c r="J201"/>
  <c r="J101"/>
  <c r="BK199"/>
  <c r="J187"/>
  <c r="J94"/>
  <c r="BK226"/>
  <c r="J154"/>
  <c r="BK138"/>
  <c r="J131"/>
  <c r="J186"/>
  <c r="J185"/>
  <c r="BK160"/>
  <c r="BK215"/>
  <c r="BK135"/>
  <c r="BK169"/>
  <c r="BK165"/>
  <c r="BK90"/>
  <c r="J117"/>
  <c r="J148"/>
  <c r="J107"/>
  <c r="BK174"/>
  <c r="BK186"/>
  <c r="J199"/>
  <c r="BK130"/>
  <c r="BK209"/>
  <c r="BK188"/>
  <c r="BK187"/>
  <c r="J188"/>
  <c r="J197"/>
  <c r="BK214"/>
  <c r="BK211"/>
  <c r="J218"/>
  <c r="J171"/>
  <c r="BK157"/>
  <c r="J135"/>
  <c r="BK193"/>
  <c r="J203"/>
  <c r="J130"/>
  <c r="BK127"/>
  <c r="BK103"/>
  <c r="BK164"/>
  <c r="BK218"/>
  <c r="BK192"/>
  <c r="J215"/>
  <c r="BK185"/>
  <c r="BK171"/>
  <c r="J160"/>
  <c r="J174"/>
  <c r="J175"/>
  <c r="BK146"/>
  <c r="BK228"/>
  <c r="J119"/>
  <c r="J183"/>
  <c r="BK92"/>
  <c r="BK151"/>
  <c i="1" r="AS54"/>
  <c i="2" r="J123"/>
  <c r="BK131"/>
  <c r="BK172"/>
  <c r="BK189"/>
  <c r="J149"/>
  <c r="J211"/>
  <c r="J155"/>
  <c r="J178"/>
  <c r="BK113"/>
  <c r="J232"/>
  <c r="BK143"/>
  <c r="J177"/>
  <c r="BK152"/>
  <c r="BK177"/>
  <c r="J205"/>
  <c r="BK133"/>
  <c r="J228"/>
  <c r="J137"/>
  <c r="BK197"/>
  <c r="BK162"/>
  <c r="BK137"/>
  <c r="BK107"/>
  <c r="J180"/>
  <c r="BK158"/>
  <c r="BK148"/>
  <c r="J190"/>
  <c r="J92"/>
  <c r="J165"/>
  <c r="J152"/>
  <c r="J129"/>
  <c r="BK105"/>
  <c r="BK181"/>
  <c r="BK190"/>
  <c r="BK119"/>
  <c r="BK121"/>
  <c r="BK155"/>
  <c r="J216"/>
  <c r="J109"/>
  <c r="J158"/>
  <c r="J209"/>
  <c r="J189"/>
  <c r="BK141"/>
  <c r="J125"/>
  <c r="J196"/>
  <c r="BK213"/>
  <c r="J168"/>
  <c r="BK99"/>
  <c r="J127"/>
  <c r="BK115"/>
  <c r="BK207"/>
  <c r="J105"/>
  <c r="J138"/>
  <c r="J90"/>
  <c r="J103"/>
  <c r="BK203"/>
  <c r="BK94"/>
  <c r="J214"/>
  <c r="J222"/>
  <c r="BK109"/>
  <c r="BK129"/>
  <c r="BK196"/>
  <c r="BK125"/>
  <c r="J113"/>
  <c r="BK232"/>
  <c r="J169"/>
  <c r="J172"/>
  <c r="BK123"/>
  <c r="J121"/>
  <c r="BK154"/>
  <c r="J192"/>
  <c r="J157"/>
  <c r="BK140"/>
  <c r="BK178"/>
  <c r="J226"/>
  <c r="J207"/>
  <c r="J140"/>
  <c r="J164"/>
  <c r="BK175"/>
  <c r="J143"/>
  <c l="1" r="T206"/>
  <c r="R89"/>
  <c r="R88"/>
  <c r="R87"/>
  <c r="P89"/>
  <c r="P88"/>
  <c r="P87"/>
  <c i="1" r="AU55"/>
  <c i="2" r="R225"/>
  <c r="R224"/>
  <c r="T89"/>
  <c r="T88"/>
  <c r="T87"/>
  <c r="T225"/>
  <c r="T224"/>
  <c r="R206"/>
  <c r="P225"/>
  <c r="P224"/>
  <c r="P206"/>
  <c r="BK206"/>
  <c r="J206"/>
  <c r="J62"/>
  <c r="BK89"/>
  <c r="J89"/>
  <c r="J61"/>
  <c r="BK225"/>
  <c r="J225"/>
  <c r="J66"/>
  <c r="BK231"/>
  <c r="J231"/>
  <c r="J67"/>
  <c r="BK221"/>
  <c r="J221"/>
  <c r="J64"/>
  <c r="J81"/>
  <c r="BE92"/>
  <c r="BE105"/>
  <c r="BE129"/>
  <c r="BE131"/>
  <c r="BE138"/>
  <c r="BE160"/>
  <c r="BE168"/>
  <c r="BE177"/>
  <c r="BE232"/>
  <c r="BE121"/>
  <c r="BE125"/>
  <c r="BE146"/>
  <c r="BE149"/>
  <c r="BE90"/>
  <c r="BE107"/>
  <c r="BE111"/>
  <c r="BE113"/>
  <c r="BE127"/>
  <c r="BE137"/>
  <c r="BE167"/>
  <c r="BE172"/>
  <c r="BE175"/>
  <c r="BE189"/>
  <c r="BE190"/>
  <c r="BE192"/>
  <c r="BE207"/>
  <c r="BE228"/>
  <c r="F55"/>
  <c r="BE99"/>
  <c r="BE101"/>
  <c r="BE109"/>
  <c r="BE115"/>
  <c r="BE123"/>
  <c r="BE148"/>
  <c r="BE169"/>
  <c r="BE196"/>
  <c r="BE201"/>
  <c r="BE214"/>
  <c r="BE215"/>
  <c r="BE216"/>
  <c r="BE226"/>
  <c r="E48"/>
  <c r="BE117"/>
  <c r="BE133"/>
  <c r="BE152"/>
  <c r="BE154"/>
  <c r="BE171"/>
  <c r="BE185"/>
  <c r="J84"/>
  <c r="BE119"/>
  <c r="BE135"/>
  <c r="BE157"/>
  <c r="BE158"/>
  <c r="BE162"/>
  <c r="BE180"/>
  <c r="BE181"/>
  <c r="BE183"/>
  <c r="BE203"/>
  <c r="BE205"/>
  <c r="BE218"/>
  <c r="BE222"/>
  <c r="BE140"/>
  <c r="BE141"/>
  <c r="BE155"/>
  <c r="BE164"/>
  <c r="BE165"/>
  <c r="BE151"/>
  <c r="BE186"/>
  <c r="BE187"/>
  <c r="BE193"/>
  <c r="BE209"/>
  <c r="BE211"/>
  <c r="BE213"/>
  <c r="BE94"/>
  <c r="BE103"/>
  <c r="BE130"/>
  <c r="BE143"/>
  <c r="BE174"/>
  <c r="BE178"/>
  <c r="BE188"/>
  <c r="BE197"/>
  <c r="BE199"/>
  <c r="F37"/>
  <c i="1" r="BD55"/>
  <c r="BD54"/>
  <c r="W33"/>
  <c i="2" r="F36"/>
  <c i="1" r="BC55"/>
  <c r="BC54"/>
  <c r="AY54"/>
  <c r="AU54"/>
  <c i="2" r="J34"/>
  <c i="1" r="AW55"/>
  <c i="2" r="F35"/>
  <c i="1" r="BB55"/>
  <c r="BB54"/>
  <c r="AX54"/>
  <c i="2" r="F34"/>
  <c i="1" r="BA55"/>
  <c r="BA54"/>
  <c r="AW54"/>
  <c r="AK30"/>
  <c i="2" l="1" r="BK220"/>
  <c r="J220"/>
  <c r="J63"/>
  <c r="BK88"/>
  <c r="J88"/>
  <c r="J60"/>
  <c r="BK224"/>
  <c r="J224"/>
  <c r="J65"/>
  <c i="1" r="W31"/>
  <c r="W32"/>
  <c i="2" r="F33"/>
  <c i="1" r="AZ55"/>
  <c r="AZ54"/>
  <c r="W29"/>
  <c r="W30"/>
  <c i="2" r="J33"/>
  <c i="1" r="AV55"/>
  <c r="AT55"/>
  <c i="2" l="1" r="BK87"/>
  <c r="J87"/>
  <c r="J30"/>
  <c i="1" r="AG55"/>
  <c r="AG54"/>
  <c r="AK26"/>
  <c r="AV54"/>
  <c r="AK29"/>
  <c r="AK35"/>
  <c i="2" l="1" r="J39"/>
  <c r="J5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<sst xmlns="http://schemas.openxmlformats.org/spreadsheetml/2006/main">
  <si>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</si>
  <si>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</si>
  <si>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</si>
  <si>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</si>
  <si>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</si>
  <si>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{a6695cfd-5257-4cbd-878d-e99616eb6b96}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</si>
  <si>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</si>
  <si>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</si>
  <si>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</si>
  <si>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</si>
  <si>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</si>
  <si>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</si>
  <si>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</si>
  <si>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</si>
  <si>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</si>
  <si>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</si>
  <si>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</si>
  <si>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Objekt DDM, Teplická 344/38, Děčín IV – Podmokly</t>
  </si>
  <si>
    <t>KSO:</t>
  </si>
  <si>
    <t/>
  </si>
  <si>
    <t>CC-CZ:</t>
  </si>
  <si>
    <t>Místo:</t>
  </si>
  <si>
    <t>Teplická 344/38, Děčín IV – Podmokly</t>
  </si>
  <si>
    <t>Datum:</t>
  </si>
  <si>
    <t>18. 12. 2024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</si>
  <si>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</si>
  <si>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</si>
  <si>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</si>
  <si>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</si>
  <si>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</si>
  <si>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</si>
  <si>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</si>
  <si>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</si>
  <si>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>0046715835</t>
  </si>
  <si>
    <t>PROJEKT - projekty staveb, Ing.Marcela Bezděková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</si>
  <si>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</si>
  <si>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</si>
  <si>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</si>
  <si>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</si>
  <si>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</si>
  <si>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</si>
  <si>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</si>
  <si>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</si>
  <si>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</si>
  <si>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</si>
  <si>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</si>
  <si>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</si>
  <si>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</si>
  <si>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</si>
  <si>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</si>
  <si>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</si>
  <si>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</si>
  <si>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</si>
  <si>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</si>
  <si>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</si>
  <si>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</si>
  <si>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</si>
  <si>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</si>
  <si>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</si>
  <si>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</si>
  <si>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</si>
  <si>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</si>
  <si>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</si>
  <si>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</si>
  <si>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</si>
  <si>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</si>
  <si>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</si>
  <si>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</si>
  <si>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</si>
  <si>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</si>
  <si>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</si>
  <si>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</si>
  <si>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</si>
  <si>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</si>
  <si>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</si>
  <si>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</si>
  <si>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</si>
  <si>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</si>
  <si>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</si>
  <si>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7</t>
  </si>
  <si>
    <t>Fotovoltaický systém</t>
  </si>
  <si>
    <t>STA</t>
  </si>
  <si>
    <t>1</t>
  </si>
  <si>
    <t>{69c31249-b13a-4f59-b082-51a8b22a33de}</t>
  </si>
  <si>
    <t>2</t>
  </si>
  <si>
    <t>KRYCÍ LIST SOUPISU PRACÍ</t>
  </si>
  <si>
    <t>Objekt:</t>
  </si>
  <si>
    <t>7 - Fotovoltaický systém</t>
  </si>
  <si>
    <t>DRAKISA s.r.o.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</si>
  <si>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</si>
  <si>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</si>
  <si>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</si>
  <si>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</si>
  <si>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</si>
  <si>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</si>
  <si>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</si>
  <si>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</si>
  <si>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</si>
  <si>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</si>
  <si>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</si>
  <si>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</si>
  <si>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</si>
  <si>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</si>
  <si>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</si>
  <si>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</si>
  <si>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</si>
  <si>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</si>
  <si>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</si>
  <si>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</si>
  <si>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</si>
  <si>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</si>
  <si>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</si>
  <si>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</si>
  <si>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</si>
  <si>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</si>
  <si>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</si>
  <si>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</si>
  <si>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</si>
  <si>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</si>
  <si>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</si>
  <si>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741110043</t>
  </si>
  <si>
    <t>Montáž trubek elektroinstalačních s nasunutím nebo našroubováním do krabic plastových ohebných, uložených pevně, vnější Ø přes 35 mm</t>
  </si>
  <si>
    <t>m</t>
  </si>
  <si>
    <t>CS ÚRS 2024 02</t>
  </si>
  <si>
    <t>16</t>
  </si>
  <si>
    <t>50808403</t>
  </si>
  <si>
    <t>Online PSC</t>
  </si>
  <si>
    <t>https://podminky.urs.cz/item/CS_URS_2024_02/741110043</t>
  </si>
  <si>
    <t>M</t>
  </si>
  <si>
    <t>34571561</t>
  </si>
  <si>
    <t>trubka elektroinstalační tuhá vysoce odolná z PVC UV stabilní D 45,4/50mm</t>
  </si>
  <si>
    <t>32</t>
  </si>
  <si>
    <t>933425956</t>
  </si>
  <si>
    <t>VV</t>
  </si>
  <si>
    <t>50*1,05 "Přepočtené koeficientem množství</t>
  </si>
  <si>
    <t>3</t>
  </si>
  <si>
    <t>741120101</t>
  </si>
  <si>
    <t>Montáž vodičů izolovaných měděných bez ukončení uložených v trubkách nebo lištách zatažených plných a laněných s PVC pláštěm, bezhalogenových, ohniodolných (např. CY, CHAH-V) průřezu žíly 0,15 až 16 mm2</t>
  </si>
  <si>
    <t>899460934</t>
  </si>
  <si>
    <t>https://podminky.urs.cz/item/CS_URS_2024_02/741120101</t>
  </si>
  <si>
    <t>"H07V-U 16mm ZŽ (CY)"100</t>
  </si>
  <si>
    <t>"H07V-U 6mm ZŽ (CY)"10</t>
  </si>
  <si>
    <t>Součet</t>
  </si>
  <si>
    <t>4</t>
  </si>
  <si>
    <t>34141357</t>
  </si>
  <si>
    <t>vodič propojovací mrazuvzdorný jádro Cu lanované izolace PVC 450/750V (CMA) 1x6mm2</t>
  </si>
  <si>
    <t>-1499414596</t>
  </si>
  <si>
    <t>10*1,15 "Přepočtené koeficientem množství</t>
  </si>
  <si>
    <t>5</t>
  </si>
  <si>
    <t>34141359</t>
  </si>
  <si>
    <t>vodič propojovací mrazuvzdorný jádro Cu lanované izolace PVC 450/750V (CMA) 1x16mm2</t>
  </si>
  <si>
    <t>1485229221</t>
  </si>
  <si>
    <t>100*1,15 "Přepočtené koeficientem množství</t>
  </si>
  <si>
    <t>6</t>
  </si>
  <si>
    <t>741120124</t>
  </si>
  <si>
    <t>Montáž fotovoltaických kabelů bez ukončení, uložených v trubkách nebo lištách, průměru přes 4 do 6 mm</t>
  </si>
  <si>
    <t>1051423944</t>
  </si>
  <si>
    <t>https://podminky.urs.cz/item/CS_URS_2024_02/741120124</t>
  </si>
  <si>
    <t>34111851</t>
  </si>
  <si>
    <t>kabel fotovoltaický černý nebo červený průměr 6mm</t>
  </si>
  <si>
    <t>940845962</t>
  </si>
  <si>
    <t>385*1,2 "Přepočtené koeficientem množství</t>
  </si>
  <si>
    <t>8</t>
  </si>
  <si>
    <t>741122015</t>
  </si>
  <si>
    <t>Montáž kabelů měděných bez ukončení uložených pod omítku plných kulatých (např. CYKY), počtu a průřezu žil 3x1,5 mm2</t>
  </si>
  <si>
    <t>1135681453</t>
  </si>
  <si>
    <t>https://podminky.urs.cz/item/CS_URS_2024_02/741122015</t>
  </si>
  <si>
    <t>9</t>
  </si>
  <si>
    <t>34111030</t>
  </si>
  <si>
    <t>kabel instalační jádro Cu plné izolace PVC plášť PVC 450/750V (CYKY) 3x1,5mm2</t>
  </si>
  <si>
    <t>-1894434090</t>
  </si>
  <si>
    <t>10</t>
  </si>
  <si>
    <t>741122024</t>
  </si>
  <si>
    <t>Montáž kabelů měděných bez ukončení uložených pod omítku plných kulatých (např. CYKY), počtu a průřezu žil 4x10 mm2</t>
  </si>
  <si>
    <t>1567766715</t>
  </si>
  <si>
    <t>https://podminky.urs.cz/item/CS_URS_2024_02/741122024</t>
  </si>
  <si>
    <t>11</t>
  </si>
  <si>
    <t>34111076</t>
  </si>
  <si>
    <t>kabel instalační jádro Cu plné izolace PVC plášť PVC 450/750V (CYKY) 4x10mm2</t>
  </si>
  <si>
    <t>-687478263</t>
  </si>
  <si>
    <t>741122032</t>
  </si>
  <si>
    <t>Montáž kabelů měděných bez ukončení uložených pod omítku plných kulatých (např. CYKY), počtu a průřezu žil 5x4 až 6 mm2</t>
  </si>
  <si>
    <t>1242310767</t>
  </si>
  <si>
    <t>https://podminky.urs.cz/item/CS_URS_2024_02/741122032</t>
  </si>
  <si>
    <t>13</t>
  </si>
  <si>
    <t>34111100</t>
  </si>
  <si>
    <t>kabel instalační jádro Cu plné izolace PVC plášť PVC 450/750V (CYKY) 5x6mm2</t>
  </si>
  <si>
    <t>-1538988226</t>
  </si>
  <si>
    <t>5*1,15 "Přepočtené koeficientem množství</t>
  </si>
  <si>
    <t>14</t>
  </si>
  <si>
    <t>741122201</t>
  </si>
  <si>
    <t>Montáž kabelů měděných bez ukončení uložených volně nebo v liště plných kulatých (např. CYKY) počtu a průřezu žil 2x1,5 až 6 mm2</t>
  </si>
  <si>
    <t>410677439</t>
  </si>
  <si>
    <t>https://podminky.urs.cz/item/CS_URS_2024_02/741122201</t>
  </si>
  <si>
    <t>15</t>
  </si>
  <si>
    <t>34111524</t>
  </si>
  <si>
    <t>kabel silový oheň retardující bezhalogenový s funkčností při požáru 180min a P60-R reakce na oheň B2cas1d1a1 jádro Cu 0,6/1kV (1-CSKH-V) 2x1,5mm2</t>
  </si>
  <si>
    <t>518049159</t>
  </si>
  <si>
    <t>741130420</t>
  </si>
  <si>
    <t>Montáž fotovoltaických kabelů nalisování konektoru na fotovoltaický kabel</t>
  </si>
  <si>
    <t>kus</t>
  </si>
  <si>
    <t>-1114812514</t>
  </si>
  <si>
    <t>https://podminky.urs.cz/item/CS_URS_2024_02/741130420</t>
  </si>
  <si>
    <t>17</t>
  </si>
  <si>
    <t>34111803</t>
  </si>
  <si>
    <t>konektory MC4 pro napojení prodlužovacích kabelů k fotovoltaickému panelu</t>
  </si>
  <si>
    <t>735519258</t>
  </si>
  <si>
    <t>P</t>
  </si>
  <si>
    <t>Poznámka k položce:_x000d_
samec-samice</t>
  </si>
  <si>
    <t>18</t>
  </si>
  <si>
    <t>741210701</t>
  </si>
  <si>
    <t>Montáž rozváděčů řídících a ovládacích pro rozvodny bez zapojení vodičů a utěsnění vnitřních a venkovních, hmotnosti do 100 kg</t>
  </si>
  <si>
    <t>-1680979856</t>
  </si>
  <si>
    <t>https://podminky.urs.cz/item/CS_URS_2024_02/741210701</t>
  </si>
  <si>
    <t>19</t>
  </si>
  <si>
    <t>RMAT0005</t>
  </si>
  <si>
    <t>Fotovoltaický AC rozvaděč 40A 25kW RFVE AC, kompletní</t>
  </si>
  <si>
    <t>kpl</t>
  </si>
  <si>
    <t>R-položka</t>
  </si>
  <si>
    <t>-850726640</t>
  </si>
  <si>
    <t>20</t>
  </si>
  <si>
    <t>RMAT0006</t>
  </si>
  <si>
    <t>Fotovoltaický DC rozvaděč 3 stringy 1000V, IP65, kompletní</t>
  </si>
  <si>
    <t>-734853067</t>
  </si>
  <si>
    <t>741311071</t>
  </si>
  <si>
    <t>Montáž spínačů speciálních se zapojením vodičů tlačítka nouzového zastavení/vypnutí přisazeného nebo nástěnného</t>
  </si>
  <si>
    <t>-715609586</t>
  </si>
  <si>
    <t>https://podminky.urs.cz/item/CS_URS_2024_02/741311071</t>
  </si>
  <si>
    <t>22</t>
  </si>
  <si>
    <t>34532001</t>
  </si>
  <si>
    <t>ovládač nouzového zastavení s aretací 1V 3A 240V AC</t>
  </si>
  <si>
    <t>2019565622</t>
  </si>
  <si>
    <t>Poznámka k položce:_x000d_
červené pod sklem STOP FVE</t>
  </si>
  <si>
    <t>23</t>
  </si>
  <si>
    <t>741320171</t>
  </si>
  <si>
    <t>Montáž jističů se zapojením vodičů třípólových nn do 63 A bez krytu</t>
  </si>
  <si>
    <t>334865324</t>
  </si>
  <si>
    <t>https://podminky.urs.cz/item/CS_URS_2024_02/741320171</t>
  </si>
  <si>
    <t>24</t>
  </si>
  <si>
    <t>35822181</t>
  </si>
  <si>
    <t>jistič 3-pólový 50 A vypínací charakteristika B vypínací schopnost 10 kA</t>
  </si>
  <si>
    <t>1774898276</t>
  </si>
  <si>
    <t>25</t>
  </si>
  <si>
    <t>741322111</t>
  </si>
  <si>
    <t>Montáž přepěťových ochran nn se zapojením vodičů svodiče přepětí - typ 2 čtyřpólových jednodílných</t>
  </si>
  <si>
    <t>2054162444</t>
  </si>
  <si>
    <t>https://podminky.urs.cz/item/CS_URS_2024_02/741322111</t>
  </si>
  <si>
    <t>26</t>
  </si>
  <si>
    <t>RMAT0007</t>
  </si>
  <si>
    <t>svodič přepětí kompletní v krabici pro každý string SPD2 T1+T2 2+0 1010 VDC</t>
  </si>
  <si>
    <t>1219750930</t>
  </si>
  <si>
    <t>27</t>
  </si>
  <si>
    <t>741410003</t>
  </si>
  <si>
    <t>Montáž uzemňovacího vedení s upevněním, propojením a připojením pomocí svorek na povrchu drátu nebo lana Ø do 10 mm</t>
  </si>
  <si>
    <t>207795049</t>
  </si>
  <si>
    <t>https://podminky.urs.cz/item/CS_URS_2024_02/741410003</t>
  </si>
  <si>
    <t>28</t>
  </si>
  <si>
    <t>35441077</t>
  </si>
  <si>
    <t>drát D 8mm AlMgSi</t>
  </si>
  <si>
    <t>kg</t>
  </si>
  <si>
    <t>2065272645</t>
  </si>
  <si>
    <t>0,135*12</t>
  </si>
  <si>
    <t>29</t>
  </si>
  <si>
    <t>741420020</t>
  </si>
  <si>
    <t>Montáž hromosvodného vedení svorek s jedním šroubem</t>
  </si>
  <si>
    <t>1433432325</t>
  </si>
  <si>
    <t>https://podminky.urs.cz/item/CS_URS_2024_02/741420020</t>
  </si>
  <si>
    <t>30</t>
  </si>
  <si>
    <t>35431005</t>
  </si>
  <si>
    <t>svorka uzemnění AlMgSi univerzální bez středové destičky</t>
  </si>
  <si>
    <t>-1431604212</t>
  </si>
  <si>
    <t>31</t>
  </si>
  <si>
    <t>741450002</t>
  </si>
  <si>
    <t>Montáž prvků pro vyrovnání potenciálu svorkovnice ekvipotenciálního pospojení</t>
  </si>
  <si>
    <t>504941051</t>
  </si>
  <si>
    <t>https://podminky.urs.cz/item/CS_URS_2024_02/741450002</t>
  </si>
  <si>
    <t>34565002</t>
  </si>
  <si>
    <t>svorkovnice ekvipotenciální 200x65mm</t>
  </si>
  <si>
    <t>-250872226</t>
  </si>
  <si>
    <t>33</t>
  </si>
  <si>
    <t>741711001</t>
  </si>
  <si>
    <t>Montáž nosné konstrukce fotovoltaických panelů umístěné na šikmé střeše kotvené přes střešní krytinu do nosné konstrukce</t>
  </si>
  <si>
    <t>-525448310</t>
  </si>
  <si>
    <t>https://podminky.urs.cz/item/CS_URS_2024_02/741711001</t>
  </si>
  <si>
    <t>34</t>
  </si>
  <si>
    <t>42412502</t>
  </si>
  <si>
    <t>konstrukce nosná pro fotovoltaické panely na šikmé střechy krytina plech šindel dřevo, set pro 1 panel</t>
  </si>
  <si>
    <t>sada</t>
  </si>
  <si>
    <t>884840146</t>
  </si>
  <si>
    <t>35</t>
  </si>
  <si>
    <t>741721201</t>
  </si>
  <si>
    <t>Montáž fotovoltaických panelů výkonu přes 300 Wp, umístěných na šikmé střeše krystalických</t>
  </si>
  <si>
    <t>-819335916</t>
  </si>
  <si>
    <t>https://podminky.urs.cz/item/CS_URS_2024_02/741721201</t>
  </si>
  <si>
    <t>36</t>
  </si>
  <si>
    <t>35002037R</t>
  </si>
  <si>
    <t>panel fotovoltaický monokrystalický 500Wp</t>
  </si>
  <si>
    <t>-410009346</t>
  </si>
  <si>
    <t>37</t>
  </si>
  <si>
    <t>741730036</t>
  </si>
  <si>
    <t>Montáž střídače napětí DC/AC fotovoltaických systémů včetně osazení a připojení hybridního DC/AC třífázového, maximální výstupní výkon přes 10 000 W</t>
  </si>
  <si>
    <t>927741508</t>
  </si>
  <si>
    <t>https://podminky.urs.cz/item/CS_URS_2024_02/741730036</t>
  </si>
  <si>
    <t>38</t>
  </si>
  <si>
    <t>35672022</t>
  </si>
  <si>
    <t>měnič fotovoltaický hybridní beztransformátorový maximální vstupní výkon 13000W, jmenovitý výstupní výkon 10000W</t>
  </si>
  <si>
    <t>1520953959</t>
  </si>
  <si>
    <t>Poznámka k položce:_x000d_
projektem uvažováno 1ks o max. 15kVA</t>
  </si>
  <si>
    <t>39</t>
  </si>
  <si>
    <t>741732063</t>
  </si>
  <si>
    <t>Montáž stejnosměrného měniče napětí DC/DC fotovoltaických systémů výkonového optimizéru, výstupní výkon přes 650 W</t>
  </si>
  <si>
    <t>-984394388</t>
  </si>
  <si>
    <t>https://podminky.urs.cz/item/CS_URS_2024_02/741732063</t>
  </si>
  <si>
    <t>40</t>
  </si>
  <si>
    <t>35671256</t>
  </si>
  <si>
    <t>optimizér přídavný na panel jmenovitý DC výkon 700W</t>
  </si>
  <si>
    <t>-1861094518</t>
  </si>
  <si>
    <t>41</t>
  </si>
  <si>
    <t>741751011</t>
  </si>
  <si>
    <t>Montáž akumulátorových baterií pro fotovoltaické systémy lithiových s pracovním napětím 12 V, kapacity do 20 Ah</t>
  </si>
  <si>
    <t>1544497407</t>
  </si>
  <si>
    <t>https://podminky.urs.cz/item/CS_URS_2024_02/741751011</t>
  </si>
  <si>
    <t>42</t>
  </si>
  <si>
    <t>RMAT0003</t>
  </si>
  <si>
    <t>akumulátorové baterie Master unit, 5,8kWh, V1</t>
  </si>
  <si>
    <t>-217697703</t>
  </si>
  <si>
    <t>43</t>
  </si>
  <si>
    <t>RMAT0004</t>
  </si>
  <si>
    <t>akumulátorové baterie Slave unit, 5,8kWh, V2</t>
  </si>
  <si>
    <t>1421344192</t>
  </si>
  <si>
    <t>44</t>
  </si>
  <si>
    <t>741761081</t>
  </si>
  <si>
    <t>Montáž monitorovacího zařízení fotovoltaických systémů instalace SW licence</t>
  </si>
  <si>
    <t>1359127373</t>
  </si>
  <si>
    <t>https://podminky.urs.cz/item/CS_URS_2024_02/741761081</t>
  </si>
  <si>
    <t>45</t>
  </si>
  <si>
    <t>40561098</t>
  </si>
  <si>
    <t>licence pro roční provoz Internetového portálu pro 1 zařízení (střídač, měřidlo)</t>
  </si>
  <si>
    <t>1510552447</t>
  </si>
  <si>
    <t>46</t>
  </si>
  <si>
    <t>741791003</t>
  </si>
  <si>
    <t>Montáž ostatních zařízení a příslušenství fotovoltaických systémů elektroměru třífázového</t>
  </si>
  <si>
    <t>80083696</t>
  </si>
  <si>
    <t>https://podminky.urs.cz/item/CS_URS_2024_02/741791003</t>
  </si>
  <si>
    <t>47</t>
  </si>
  <si>
    <t>35889009</t>
  </si>
  <si>
    <t>obousměrný elektroměr s optimalizací vlastní spotřeby pro třífázové měniče</t>
  </si>
  <si>
    <t>-371566279</t>
  </si>
  <si>
    <t>48</t>
  </si>
  <si>
    <t>741791011</t>
  </si>
  <si>
    <t>Montáž ostatních zařízení a příslušenství fotovoltaických systémů síťového analyzátoru</t>
  </si>
  <si>
    <t>182197171</t>
  </si>
  <si>
    <t>https://podminky.urs.cz/item/CS_URS_2024_02/741791011</t>
  </si>
  <si>
    <t>49</t>
  </si>
  <si>
    <t>35889008</t>
  </si>
  <si>
    <t>analyzátor síťový 4 DIN moduly pro monitorování TRMS hlavních elektrických měření v jednofázových, třífázových a třífázových + neutrálních systémech s vyváženou a nevyváženou zátěží</t>
  </si>
  <si>
    <t>-353351353</t>
  </si>
  <si>
    <t>50</t>
  </si>
  <si>
    <t>741791212</t>
  </si>
  <si>
    <t>Montáž ostatních zařízení a příslušenství fotovoltaických systémů proudového senzoru</t>
  </si>
  <si>
    <t>297608028</t>
  </si>
  <si>
    <t>https://podminky.urs.cz/item/CS_URS_2024_02/741791212</t>
  </si>
  <si>
    <t>51</t>
  </si>
  <si>
    <t>RMAT0008</t>
  </si>
  <si>
    <t>senzor RSS Transmitter Kit</t>
  </si>
  <si>
    <t>-1260663666</t>
  </si>
  <si>
    <t>52</t>
  </si>
  <si>
    <t>741810003</t>
  </si>
  <si>
    <t>Zkoušky a prohlídky elektrických rozvodů a zařízení celková prohlídka a vyhotovení revizní zprávy pro objem montážních prací přes 500 do 1000 tis. Kč</t>
  </si>
  <si>
    <t>1596662735</t>
  </si>
  <si>
    <t>https://podminky.urs.cz/item/CS_URS_2024_02/741810003</t>
  </si>
  <si>
    <t>53</t>
  </si>
  <si>
    <t>741910412</t>
  </si>
  <si>
    <t>Montáž žlabů bez stojiny a výložníků kovových s podpěrkami a příslušenstvím bez víka, šířky do 100 mm</t>
  </si>
  <si>
    <t>158554702</t>
  </si>
  <si>
    <t>https://podminky.urs.cz/item/CS_URS_2024_02/741910412</t>
  </si>
  <si>
    <t>54</t>
  </si>
  <si>
    <t>34575491R</t>
  </si>
  <si>
    <t>žlab kabelový nerez 2m/ks 50x62</t>
  </si>
  <si>
    <t>-1748321770</t>
  </si>
  <si>
    <t>55</t>
  </si>
  <si>
    <t>34575327R</t>
  </si>
  <si>
    <t>koncovka žlabu/lávky kabelové nerez 50x62mm</t>
  </si>
  <si>
    <t>-1222077109</t>
  </si>
  <si>
    <t>56</t>
  </si>
  <si>
    <t>34575525R</t>
  </si>
  <si>
    <t>oblouk klesající 90° nerez 90x50x62</t>
  </si>
  <si>
    <t>1295703289</t>
  </si>
  <si>
    <t>57</t>
  </si>
  <si>
    <t>34575529R</t>
  </si>
  <si>
    <t>oblouk stoupající 90° nerez 90x50x62</t>
  </si>
  <si>
    <t>127089305</t>
  </si>
  <si>
    <t>58</t>
  </si>
  <si>
    <t>34575223R</t>
  </si>
  <si>
    <t>spojka žlabu kabelového nerez 50x62m</t>
  </si>
  <si>
    <t>647192572</t>
  </si>
  <si>
    <t>59</t>
  </si>
  <si>
    <t>741910421</t>
  </si>
  <si>
    <t>Montáž žlabů bez stojiny a výložníků kovových s podpěrkami a příslušenstvím uzavření víkem</t>
  </si>
  <si>
    <t>1550380861</t>
  </si>
  <si>
    <t>https://podminky.urs.cz/item/CS_URS_2024_02/741910421</t>
  </si>
  <si>
    <t>60</t>
  </si>
  <si>
    <t>RMAT0009</t>
  </si>
  <si>
    <t>víko nerez 62mm</t>
  </si>
  <si>
    <t>-1156783940</t>
  </si>
  <si>
    <t>61</t>
  </si>
  <si>
    <t>741910512</t>
  </si>
  <si>
    <t>Montáž kovových nosných a doplňkových konstrukcí se zhotovením pro upevnění přístrojů a zařízení celkové hmotnosti přes 5 do 10 kg</t>
  </si>
  <si>
    <t>1152304538</t>
  </si>
  <si>
    <t>https://podminky.urs.cz/item/CS_URS_2024_02/741910512</t>
  </si>
  <si>
    <t>Poznámka k položce:_x000d_
upevnění kabelového žlabu pod fasádu</t>
  </si>
  <si>
    <t>62</t>
  </si>
  <si>
    <t>34575349R</t>
  </si>
  <si>
    <t>kotva pro kabelové trasy nerez M6</t>
  </si>
  <si>
    <t>-376725998</t>
  </si>
  <si>
    <t>63</t>
  </si>
  <si>
    <t>741920311</t>
  </si>
  <si>
    <t>Protipožární ucpávky svazků kabelů prostup stěnou tloušťky 100 mm tmelem, požární odolnost EI 90 při 10% zaplnění prostupu kabely průměr prostupu 90 mm</t>
  </si>
  <si>
    <t>914020046</t>
  </si>
  <si>
    <t>https://podminky.urs.cz/item/CS_URS_2024_02/741920311</t>
  </si>
  <si>
    <t>64</t>
  </si>
  <si>
    <t>998741101</t>
  </si>
  <si>
    <t>Přesun hmot pro silnoproud stanovený z hmotnosti přesunovaného materiálu vodorovná dopravní vzdálenost do 50 m základní v objektech výšky do 6 m</t>
  </si>
  <si>
    <t>t</t>
  </si>
  <si>
    <t>-694898195</t>
  </si>
  <si>
    <t>https://podminky.urs.cz/item/CS_URS_2024_02/998741101</t>
  </si>
  <si>
    <t>65</t>
  </si>
  <si>
    <t>998741102</t>
  </si>
  <si>
    <t>Přesun hmot pro silnoproud stanovený z hmotnosti přesunovaného materiálu vodorovná dopravní vzdálenost do 50 m základní v objektech výšky přes 6 do 12 m</t>
  </si>
  <si>
    <t>1766852349</t>
  </si>
  <si>
    <t>https://podminky.urs.cz/item/CS_URS_2024_02/998741102</t>
  </si>
  <si>
    <t>66</t>
  </si>
  <si>
    <t>RKON1000</t>
  </si>
  <si>
    <t>Dokončovací a drobné elektromontážní a pomocné práce</t>
  </si>
  <si>
    <t>-1579648781</t>
  </si>
  <si>
    <t>https://podminky.urs.cz/item/CS_URS_2024_02/RKON1000</t>
  </si>
  <si>
    <t>67</t>
  </si>
  <si>
    <t>RMAT1000</t>
  </si>
  <si>
    <t>Drobný montážní, spojovací, označovací a pomocný elektromateriál, blíže nespecifikovaný</t>
  </si>
  <si>
    <t>65418440</t>
  </si>
  <si>
    <t>742</t>
  </si>
  <si>
    <t>Elektroinstalace - slaboproud</t>
  </si>
  <si>
    <t>68</t>
  </si>
  <si>
    <t>742124001</t>
  </si>
  <si>
    <t>Montáž kabelů datových FTP, UTP, STP pro vnitřní rozvody do žlabu nebo lišty</t>
  </si>
  <si>
    <t>-1313316412</t>
  </si>
  <si>
    <t>https://podminky.urs.cz/item/CS_URS_2024_02/742124001</t>
  </si>
  <si>
    <t>69</t>
  </si>
  <si>
    <t>34121270</t>
  </si>
  <si>
    <t>kabel datový bezhalogenový celkově stíněný Al fólií třída reakce na oheň B2cas1d1a1 jádro Cu plné (F/UTP) kategorie 5e</t>
  </si>
  <si>
    <t>-1333614570</t>
  </si>
  <si>
    <t>20*1,2 "Přepočtené koeficientem množství</t>
  </si>
  <si>
    <t>70</t>
  </si>
  <si>
    <t>742330045</t>
  </si>
  <si>
    <t>Montáž strukturované kabeláže zásuvek datových přisazené na omítku 1 až 6 pozic</t>
  </si>
  <si>
    <t>1040435087</t>
  </si>
  <si>
    <t>https://podminky.urs.cz/item/CS_URS_2024_02/742330045</t>
  </si>
  <si>
    <t>71</t>
  </si>
  <si>
    <t>37451205</t>
  </si>
  <si>
    <t>krabička datové zásuvky na omítku PVC čtvercová 80x80mm hloubka 42mm</t>
  </si>
  <si>
    <t>34866102</t>
  </si>
  <si>
    <t>72</t>
  </si>
  <si>
    <t>37451150</t>
  </si>
  <si>
    <t>zásuvka s rámečkem úhlová se záclonkou (neosazená) pro 1 keystone</t>
  </si>
  <si>
    <t>1658954930</t>
  </si>
  <si>
    <t>73</t>
  </si>
  <si>
    <t>37451183</t>
  </si>
  <si>
    <t>modul zásuvkový 1xRJ45 osazený 22,5x45mm se záclonkou úhlový UTP Cat6</t>
  </si>
  <si>
    <t>-1240976321</t>
  </si>
  <si>
    <t>74</t>
  </si>
  <si>
    <t>742330051</t>
  </si>
  <si>
    <t>Montáž strukturované kabeláže zásuvek datových popis portu zásuvky</t>
  </si>
  <si>
    <t>-917217397</t>
  </si>
  <si>
    <t>https://podminky.urs.cz/item/CS_URS_2024_02/742330051</t>
  </si>
  <si>
    <t>75</t>
  </si>
  <si>
    <t>742330101</t>
  </si>
  <si>
    <t>Montáž strukturované kabeláže měření segmentu metalického s vyhotovením protokolu</t>
  </si>
  <si>
    <t>-1464142935</t>
  </si>
  <si>
    <t>https://podminky.urs.cz/item/CS_URS_2024_02/742330101</t>
  </si>
  <si>
    <t>Práce a dodávky M</t>
  </si>
  <si>
    <t>58-M</t>
  </si>
  <si>
    <t>Revize vyhrazených technických zařízení</t>
  </si>
  <si>
    <t>76</t>
  </si>
  <si>
    <t>580107001</t>
  </si>
  <si>
    <t>Pomocné práce při revizích vypnutí vedení, přezkoušení vypnutého stavu, označení tabulkou a opětné zapnutí</t>
  </si>
  <si>
    <t>1973736267</t>
  </si>
  <si>
    <t>https://podminky.urs.cz/item/CS_URS_2024_02/580107001</t>
  </si>
  <si>
    <t>VRN</t>
  </si>
  <si>
    <t>Vedlejší rozpočtové náklady</t>
  </si>
  <si>
    <t>VRN1</t>
  </si>
  <si>
    <t>Průzkumné, geodetické a projektové práce</t>
  </si>
  <si>
    <t>77</t>
  </si>
  <si>
    <t>013254000</t>
  </si>
  <si>
    <t>Dokumentace skutečného provedení stavby</t>
  </si>
  <si>
    <t>1024</t>
  </si>
  <si>
    <t>169760911</t>
  </si>
  <si>
    <t>https://podminky.urs.cz/item/CS_URS_2024_02/013254000</t>
  </si>
  <si>
    <t>78</t>
  </si>
  <si>
    <t>013294000</t>
  </si>
  <si>
    <t>Ostatní dokumentace stavby</t>
  </si>
  <si>
    <t>1757446793</t>
  </si>
  <si>
    <t>https://podminky.urs.cz/item/CS_URS_2024_02/013294000</t>
  </si>
  <si>
    <t>Poznámka k položce:_x000d_
Výrobní, dílenská dokumentace</t>
  </si>
  <si>
    <t>VRN4</t>
  </si>
  <si>
    <t>Inženýrská činnost</t>
  </si>
  <si>
    <t>79</t>
  </si>
  <si>
    <t>041103000</t>
  </si>
  <si>
    <t>Autorský dozor projektanta</t>
  </si>
  <si>
    <t>hod</t>
  </si>
  <si>
    <t>724959933</t>
  </si>
  <si>
    <t>https://podminky.urs.cz/item/CS_URS_2024_02/041103000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</si>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</sst>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110043" TargetMode="External" /><Relationship Id="rId2" Type="http://schemas.openxmlformats.org/officeDocument/2006/relationships/hyperlink" Target="https://podminky.urs.cz/item/CS_URS_2024_02/741120101" TargetMode="External" /><Relationship Id="rId3" Type="http://schemas.openxmlformats.org/officeDocument/2006/relationships/hyperlink" Target="https://podminky.urs.cz/item/CS_URS_2024_02/741120124" TargetMode="External" /><Relationship Id="rId4" Type="http://schemas.openxmlformats.org/officeDocument/2006/relationships/hyperlink" Target="https://podminky.urs.cz/item/CS_URS_2024_02/741122015" TargetMode="External" /><Relationship Id="rId5" Type="http://schemas.openxmlformats.org/officeDocument/2006/relationships/hyperlink" Target="https://podminky.urs.cz/item/CS_URS_2024_02/741122024" TargetMode="External" /><Relationship Id="rId6" Type="http://schemas.openxmlformats.org/officeDocument/2006/relationships/hyperlink" Target="https://podminky.urs.cz/item/CS_URS_2024_02/741122032" TargetMode="External" /><Relationship Id="rId7" Type="http://schemas.openxmlformats.org/officeDocument/2006/relationships/hyperlink" Target="https://podminky.urs.cz/item/CS_URS_2024_02/741122201" TargetMode="External" /><Relationship Id="rId8" Type="http://schemas.openxmlformats.org/officeDocument/2006/relationships/hyperlink" Target="https://podminky.urs.cz/item/CS_URS_2024_02/741130420" TargetMode="External" /><Relationship Id="rId9" Type="http://schemas.openxmlformats.org/officeDocument/2006/relationships/hyperlink" Target="https://podminky.urs.cz/item/CS_URS_2024_02/741210701" TargetMode="External" /><Relationship Id="rId10" Type="http://schemas.openxmlformats.org/officeDocument/2006/relationships/hyperlink" Target="https://podminky.urs.cz/item/CS_URS_2024_02/741311071" TargetMode="External" /><Relationship Id="rId11" Type="http://schemas.openxmlformats.org/officeDocument/2006/relationships/hyperlink" Target="https://podminky.urs.cz/item/CS_URS_2024_02/741320171" TargetMode="External" /><Relationship Id="rId12" Type="http://schemas.openxmlformats.org/officeDocument/2006/relationships/hyperlink" Target="https://podminky.urs.cz/item/CS_URS_2024_02/741322111" TargetMode="External" /><Relationship Id="rId13" Type="http://schemas.openxmlformats.org/officeDocument/2006/relationships/hyperlink" Target="https://podminky.urs.cz/item/CS_URS_2024_02/741410003" TargetMode="External" /><Relationship Id="rId14" Type="http://schemas.openxmlformats.org/officeDocument/2006/relationships/hyperlink" Target="https://podminky.urs.cz/item/CS_URS_2024_02/741420020" TargetMode="External" /><Relationship Id="rId15" Type="http://schemas.openxmlformats.org/officeDocument/2006/relationships/hyperlink" Target="https://podminky.urs.cz/item/CS_URS_2024_02/741450002" TargetMode="External" /><Relationship Id="rId16" Type="http://schemas.openxmlformats.org/officeDocument/2006/relationships/hyperlink" Target="https://podminky.urs.cz/item/CS_URS_2024_02/741711001" TargetMode="External" /><Relationship Id="rId17" Type="http://schemas.openxmlformats.org/officeDocument/2006/relationships/hyperlink" Target="https://podminky.urs.cz/item/CS_URS_2024_02/741721201" TargetMode="External" /><Relationship Id="rId18" Type="http://schemas.openxmlformats.org/officeDocument/2006/relationships/hyperlink" Target="https://podminky.urs.cz/item/CS_URS_2024_02/741730036" TargetMode="External" /><Relationship Id="rId19" Type="http://schemas.openxmlformats.org/officeDocument/2006/relationships/hyperlink" Target="https://podminky.urs.cz/item/CS_URS_2024_02/741732063" TargetMode="External" /><Relationship Id="rId20" Type="http://schemas.openxmlformats.org/officeDocument/2006/relationships/hyperlink" Target="https://podminky.urs.cz/item/CS_URS_2024_02/741751011" TargetMode="External" /><Relationship Id="rId21" Type="http://schemas.openxmlformats.org/officeDocument/2006/relationships/hyperlink" Target="https://podminky.urs.cz/item/CS_URS_2024_02/741761081" TargetMode="External" /><Relationship Id="rId22" Type="http://schemas.openxmlformats.org/officeDocument/2006/relationships/hyperlink" Target="https://podminky.urs.cz/item/CS_URS_2024_02/741791003" TargetMode="External" /><Relationship Id="rId23" Type="http://schemas.openxmlformats.org/officeDocument/2006/relationships/hyperlink" Target="https://podminky.urs.cz/item/CS_URS_2024_02/741791011" TargetMode="External" /><Relationship Id="rId24" Type="http://schemas.openxmlformats.org/officeDocument/2006/relationships/hyperlink" Target="https://podminky.urs.cz/item/CS_URS_2024_02/741791212" TargetMode="External" /><Relationship Id="rId25" Type="http://schemas.openxmlformats.org/officeDocument/2006/relationships/hyperlink" Target="https://podminky.urs.cz/item/CS_URS_2024_02/741810003" TargetMode="External" /><Relationship Id="rId26" Type="http://schemas.openxmlformats.org/officeDocument/2006/relationships/hyperlink" Target="https://podminky.urs.cz/item/CS_URS_2024_02/741910412" TargetMode="External" /><Relationship Id="rId27" Type="http://schemas.openxmlformats.org/officeDocument/2006/relationships/hyperlink" Target="https://podminky.urs.cz/item/CS_URS_2024_02/741910421" TargetMode="External" /><Relationship Id="rId28" Type="http://schemas.openxmlformats.org/officeDocument/2006/relationships/hyperlink" Target="https://podminky.urs.cz/item/CS_URS_2024_02/741910512" TargetMode="External" /><Relationship Id="rId29" Type="http://schemas.openxmlformats.org/officeDocument/2006/relationships/hyperlink" Target="https://podminky.urs.cz/item/CS_URS_2024_02/741920311" TargetMode="External" /><Relationship Id="rId30" Type="http://schemas.openxmlformats.org/officeDocument/2006/relationships/hyperlink" Target="https://podminky.urs.cz/item/CS_URS_2024_02/998741101" TargetMode="External" /><Relationship Id="rId31" Type="http://schemas.openxmlformats.org/officeDocument/2006/relationships/hyperlink" Target="https://podminky.urs.cz/item/CS_URS_2024_02/998741102" TargetMode="External" /><Relationship Id="rId32" Type="http://schemas.openxmlformats.org/officeDocument/2006/relationships/hyperlink" Target="https://podminky.urs.cz/item/CS_URS_2024_02/RKON1000" TargetMode="External" /><Relationship Id="rId33" Type="http://schemas.openxmlformats.org/officeDocument/2006/relationships/hyperlink" Target="https://podminky.urs.cz/item/CS_URS_2024_02/742124001" TargetMode="External" /><Relationship Id="rId34" Type="http://schemas.openxmlformats.org/officeDocument/2006/relationships/hyperlink" Target="https://podminky.urs.cz/item/CS_URS_2024_02/742330045" TargetMode="External" /><Relationship Id="rId35" Type="http://schemas.openxmlformats.org/officeDocument/2006/relationships/hyperlink" Target="https://podminky.urs.cz/item/CS_URS_2024_02/742330051" TargetMode="External" /><Relationship Id="rId36" Type="http://schemas.openxmlformats.org/officeDocument/2006/relationships/hyperlink" Target="https://podminky.urs.cz/item/CS_URS_2024_02/742330101" TargetMode="External" /><Relationship Id="rId37" Type="http://schemas.openxmlformats.org/officeDocument/2006/relationships/hyperlink" Target="https://podminky.urs.cz/item/CS_URS_2024_02/580107001" TargetMode="External" /><Relationship Id="rId38" Type="http://schemas.openxmlformats.org/officeDocument/2006/relationships/hyperlink" Target="https://podminky.urs.cz/item/CS_URS_2024_02/013254000" TargetMode="External" /><Relationship Id="rId39" Type="http://schemas.openxmlformats.org/officeDocument/2006/relationships/hyperlink" Target="https://podminky.urs.cz/item/CS_URS_2024_02/013294000" TargetMode="External" /><Relationship Id="rId40" Type="http://schemas.openxmlformats.org/officeDocument/2006/relationships/hyperlink" Target="https://podminky.urs.cz/item/CS_URS_2024_02/041103000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116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Objekt DDM, Teplická 344/38, Děčín IV – Podmokly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Teplická 344/38, Děčín IV – Podmokly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18. 12. 2024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Děčín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32</v>
      </c>
      <c r="AJ49" s="41"/>
      <c r="AK49" s="41"/>
      <c r="AL49" s="41"/>
      <c r="AM49" s="74" t="str">
        <f>IF(E17="","",E17)</f>
        <v>PROJEKT - projekty staveb, Ing.Marcela Bezděková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30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'7 - Fotovoltaický systém'!J30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'7 - Fotovoltaický systém'!P87</f>
        <v>0</v>
      </c>
      <c r="AV55" s="121">
        <f>'7 - Fotovoltaický systém'!J33</f>
        <v>0</v>
      </c>
      <c r="AW55" s="121">
        <f>'7 - Fotovoltaický systém'!J34</f>
        <v>0</v>
      </c>
      <c r="AX55" s="121">
        <f>'7 - Fotovoltaický systém'!J35</f>
        <v>0</v>
      </c>
      <c r="AY55" s="121">
        <f>'7 - Fotovoltaický systém'!J36</f>
        <v>0</v>
      </c>
      <c r="AZ55" s="121">
        <f>'7 - Fotovoltaický systém'!F33</f>
        <v>0</v>
      </c>
      <c r="BA55" s="121">
        <f>'7 - Fotovoltaický systém'!F34</f>
        <v>0</v>
      </c>
      <c r="BB55" s="121">
        <f>'7 - Fotovoltaický systém'!F35</f>
        <v>0</v>
      </c>
      <c r="BC55" s="121">
        <f>'7 - Fotovoltaický systém'!F36</f>
        <v>0</v>
      </c>
      <c r="BD55" s="123">
        <f>'7 - Fotovoltaický systém'!F37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NPK1Qx5jgkg+yzrYdPCSXWIEfoIxPT/zwcbg4lpNzGZojJQB1l/ehHCZ0mRokr0J8d6sGYVRdWwL3lwvrRlpRQ==" hashValue="Z5mbbwncfdqwbkKVq1KtgiXmnzyW9l91MyEjC+WaykL4O496wFG0dTXYU/LR1yM/Y6pQ33kLqin5qhhm8Nj6j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7 - Fotovoltaický systém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84</v>
      </c>
    </row>
    <row r="4" s="1" customFormat="1" ht="24.96" customHeight="1">
      <c r="B4" s="21"/>
      <c r="D4" s="127" t="s">
        <v>85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Objekt DDM, Teplická 344/38, Děčín IV – Podmokly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86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87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18. 12. 2024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27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28</v>
      </c>
      <c r="F15" s="39"/>
      <c r="G15" s="39"/>
      <c r="H15" s="39"/>
      <c r="I15" s="129" t="s">
        <v>29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30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29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32</v>
      </c>
      <c r="E20" s="39"/>
      <c r="F20" s="39"/>
      <c r="G20" s="39"/>
      <c r="H20" s="39"/>
      <c r="I20" s="129" t="s">
        <v>26</v>
      </c>
      <c r="J20" s="133" t="s">
        <v>19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88</v>
      </c>
      <c r="F21" s="39"/>
      <c r="G21" s="39"/>
      <c r="H21" s="39"/>
      <c r="I21" s="129" t="s">
        <v>29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36</v>
      </c>
      <c r="E23" s="39"/>
      <c r="F23" s="39"/>
      <c r="G23" s="39"/>
      <c r="H23" s="39"/>
      <c r="I23" s="129" t="s">
        <v>26</v>
      </c>
      <c r="J23" s="133" t="str">
        <f>IF('Rekapitulace stavby'!AN19="","",'Rekapitulace stavby'!AN19)</f>
        <v/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tr">
        <f>IF('Rekapitulace stavby'!E20="","",'Rekapitulace stavby'!E20)</f>
        <v xml:space="preserve"> </v>
      </c>
      <c r="F24" s="39"/>
      <c r="G24" s="39"/>
      <c r="H24" s="39"/>
      <c r="I24" s="129" t="s">
        <v>29</v>
      </c>
      <c r="J24" s="133" t="str">
        <f>IF('Rekapitulace stavby'!AN20="","",'Rekapitulace stavby'!AN20)</f>
        <v/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38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40</v>
      </c>
      <c r="E30" s="39"/>
      <c r="F30" s="39"/>
      <c r="G30" s="39"/>
      <c r="H30" s="39"/>
      <c r="I30" s="39"/>
      <c r="J30" s="141">
        <f>ROUND(J87,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42</v>
      </c>
      <c r="G32" s="39"/>
      <c r="H32" s="39"/>
      <c r="I32" s="142" t="s">
        <v>41</v>
      </c>
      <c r="J32" s="142" t="s">
        <v>43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44</v>
      </c>
      <c r="E33" s="129" t="s">
        <v>45</v>
      </c>
      <c r="F33" s="144">
        <f>ROUND((SUM(BE87:BE233)),  2)</f>
        <v>0</v>
      </c>
      <c r="G33" s="39"/>
      <c r="H33" s="39"/>
      <c r="I33" s="145">
        <v>0.20999999999999999</v>
      </c>
      <c r="J33" s="144">
        <f>ROUND(((SUM(BE87:BE233))*I33),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46</v>
      </c>
      <c r="F34" s="144">
        <f>ROUND((SUM(BF87:BF233)),  2)</f>
        <v>0</v>
      </c>
      <c r="G34" s="39"/>
      <c r="H34" s="39"/>
      <c r="I34" s="145">
        <v>0.12</v>
      </c>
      <c r="J34" s="144">
        <f>ROUND(((SUM(BF87:BF233))*I34),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47</v>
      </c>
      <c r="F35" s="144">
        <f>ROUND((SUM(BG87:BG233)),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48</v>
      </c>
      <c r="F36" s="144">
        <f>ROUND((SUM(BH87:BH233)),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49</v>
      </c>
      <c r="F37" s="144">
        <f>ROUND((SUM(BI87:BI233)),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50</v>
      </c>
      <c r="E39" s="148"/>
      <c r="F39" s="148"/>
      <c r="G39" s="149" t="s">
        <v>51</v>
      </c>
      <c r="H39" s="150" t="s">
        <v>52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89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Objekt DDM, Teplická 344/38, Děčín IV – Podmokly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86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7 - Fotovoltaický systém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Teplická 344/38, Děčín IV – Podmokly</v>
      </c>
      <c r="G52" s="41"/>
      <c r="H52" s="41"/>
      <c r="I52" s="33" t="s">
        <v>23</v>
      </c>
      <c r="J52" s="73" t="str">
        <f>IF(J12="","",J12)</f>
        <v>18. 12. 2024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Děčín</v>
      </c>
      <c r="G54" s="41"/>
      <c r="H54" s="41"/>
      <c r="I54" s="33" t="s">
        <v>32</v>
      </c>
      <c r="J54" s="37" t="str">
        <f>E21</f>
        <v>DRAKISA s.r.o.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30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90</v>
      </c>
      <c r="D57" s="159"/>
      <c r="E57" s="159"/>
      <c r="F57" s="159"/>
      <c r="G57" s="159"/>
      <c r="H57" s="159"/>
      <c r="I57" s="159"/>
      <c r="J57" s="160" t="s">
        <v>91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72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92</v>
      </c>
    </row>
    <row r="60" s="9" customFormat="1" ht="24.96" customHeight="1">
      <c r="A60" s="9"/>
      <c r="B60" s="162"/>
      <c r="C60" s="163"/>
      <c r="D60" s="164" t="s">
        <v>93</v>
      </c>
      <c r="E60" s="165"/>
      <c r="F60" s="165"/>
      <c r="G60" s="165"/>
      <c r="H60" s="165"/>
      <c r="I60" s="165"/>
      <c r="J60" s="166">
        <f>J88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94</v>
      </c>
      <c r="E61" s="171"/>
      <c r="F61" s="171"/>
      <c r="G61" s="171"/>
      <c r="H61" s="171"/>
      <c r="I61" s="171"/>
      <c r="J61" s="172">
        <f>J89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95</v>
      </c>
      <c r="E62" s="171"/>
      <c r="F62" s="171"/>
      <c r="G62" s="171"/>
      <c r="H62" s="171"/>
      <c r="I62" s="171"/>
      <c r="J62" s="172">
        <f>J206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2"/>
      <c r="C63" s="163"/>
      <c r="D63" s="164" t="s">
        <v>96</v>
      </c>
      <c r="E63" s="165"/>
      <c r="F63" s="165"/>
      <c r="G63" s="165"/>
      <c r="H63" s="165"/>
      <c r="I63" s="165"/>
      <c r="J63" s="166">
        <f>J220</f>
        <v>0</v>
      </c>
      <c r="K63" s="163"/>
      <c r="L63" s="167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8"/>
      <c r="C64" s="169"/>
      <c r="D64" s="170" t="s">
        <v>97</v>
      </c>
      <c r="E64" s="171"/>
      <c r="F64" s="171"/>
      <c r="G64" s="171"/>
      <c r="H64" s="171"/>
      <c r="I64" s="171"/>
      <c r="J64" s="172">
        <f>J221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2"/>
      <c r="C65" s="163"/>
      <c r="D65" s="164" t="s">
        <v>98</v>
      </c>
      <c r="E65" s="165"/>
      <c r="F65" s="165"/>
      <c r="G65" s="165"/>
      <c r="H65" s="165"/>
      <c r="I65" s="165"/>
      <c r="J65" s="166">
        <f>J224</f>
        <v>0</v>
      </c>
      <c r="K65" s="163"/>
      <c r="L65" s="16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8"/>
      <c r="C66" s="169"/>
      <c r="D66" s="170" t="s">
        <v>99</v>
      </c>
      <c r="E66" s="171"/>
      <c r="F66" s="171"/>
      <c r="G66" s="171"/>
      <c r="H66" s="171"/>
      <c r="I66" s="171"/>
      <c r="J66" s="172">
        <f>J225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100</v>
      </c>
      <c r="E67" s="171"/>
      <c r="F67" s="171"/>
      <c r="G67" s="171"/>
      <c r="H67" s="171"/>
      <c r="I67" s="171"/>
      <c r="J67" s="172">
        <f>J231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1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1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1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101</v>
      </c>
      <c r="D74" s="41"/>
      <c r="E74" s="41"/>
      <c r="F74" s="41"/>
      <c r="G74" s="41"/>
      <c r="H74" s="41"/>
      <c r="I74" s="41"/>
      <c r="J74" s="41"/>
      <c r="K74" s="41"/>
      <c r="L74" s="13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57" t="str">
        <f>E7</f>
        <v>Objekt DDM, Teplická 344/38, Děčín IV – Podmokly</v>
      </c>
      <c r="F77" s="33"/>
      <c r="G77" s="33"/>
      <c r="H77" s="33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86</v>
      </c>
      <c r="D78" s="41"/>
      <c r="E78" s="41"/>
      <c r="F78" s="41"/>
      <c r="G78" s="41"/>
      <c r="H78" s="41"/>
      <c r="I78" s="41"/>
      <c r="J78" s="41"/>
      <c r="K78" s="4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7 - Fotovoltaický systém</v>
      </c>
      <c r="F79" s="41"/>
      <c r="G79" s="41"/>
      <c r="H79" s="41"/>
      <c r="I79" s="41"/>
      <c r="J79" s="41"/>
      <c r="K79" s="41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Teplická 344/38, Děčín IV – Podmokly</v>
      </c>
      <c r="G81" s="41"/>
      <c r="H81" s="41"/>
      <c r="I81" s="33" t="s">
        <v>23</v>
      </c>
      <c r="J81" s="73" t="str">
        <f>IF(J12="","",J12)</f>
        <v>18. 12. 2024</v>
      </c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Statutární město Děčín</v>
      </c>
      <c r="G83" s="41"/>
      <c r="H83" s="41"/>
      <c r="I83" s="33" t="s">
        <v>32</v>
      </c>
      <c r="J83" s="37" t="str">
        <f>E21</f>
        <v>DRAKISA s.r.o.</v>
      </c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30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 xml:space="preserve"> </v>
      </c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4"/>
      <c r="B86" s="175"/>
      <c r="C86" s="176" t="s">
        <v>102</v>
      </c>
      <c r="D86" s="177" t="s">
        <v>59</v>
      </c>
      <c r="E86" s="177" t="s">
        <v>55</v>
      </c>
      <c r="F86" s="177" t="s">
        <v>56</v>
      </c>
      <c r="G86" s="177" t="s">
        <v>103</v>
      </c>
      <c r="H86" s="177" t="s">
        <v>104</v>
      </c>
      <c r="I86" s="177" t="s">
        <v>105</v>
      </c>
      <c r="J86" s="177" t="s">
        <v>91</v>
      </c>
      <c r="K86" s="178" t="s">
        <v>106</v>
      </c>
      <c r="L86" s="179"/>
      <c r="M86" s="93" t="s">
        <v>19</v>
      </c>
      <c r="N86" s="94" t="s">
        <v>44</v>
      </c>
      <c r="O86" s="94" t="s">
        <v>107</v>
      </c>
      <c r="P86" s="94" t="s">
        <v>108</v>
      </c>
      <c r="Q86" s="94" t="s">
        <v>109</v>
      </c>
      <c r="R86" s="94" t="s">
        <v>110</v>
      </c>
      <c r="S86" s="94" t="s">
        <v>111</v>
      </c>
      <c r="T86" s="95" t="s">
        <v>112</v>
      </c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</row>
    <row r="87" s="2" customFormat="1" ht="22.8" customHeight="1">
      <c r="A87" s="39"/>
      <c r="B87" s="40"/>
      <c r="C87" s="100" t="s">
        <v>113</v>
      </c>
      <c r="D87" s="41"/>
      <c r="E87" s="41"/>
      <c r="F87" s="41"/>
      <c r="G87" s="41"/>
      <c r="H87" s="41"/>
      <c r="I87" s="41"/>
      <c r="J87" s="180">
        <f>BK87</f>
        <v>0</v>
      </c>
      <c r="K87" s="41"/>
      <c r="L87" s="45"/>
      <c r="M87" s="96"/>
      <c r="N87" s="181"/>
      <c r="O87" s="97"/>
      <c r="P87" s="182">
        <f>P88+P220+P224</f>
        <v>0</v>
      </c>
      <c r="Q87" s="97"/>
      <c r="R87" s="182">
        <f>R88+R220+R224</f>
        <v>2.0960274999999999</v>
      </c>
      <c r="S87" s="97"/>
      <c r="T87" s="183">
        <f>T88+T220+T224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73</v>
      </c>
      <c r="AU87" s="18" t="s">
        <v>92</v>
      </c>
      <c r="BK87" s="184">
        <f>BK88+BK220+BK224</f>
        <v>0</v>
      </c>
    </row>
    <row r="88" s="12" customFormat="1" ht="25.92" customHeight="1">
      <c r="A88" s="12"/>
      <c r="B88" s="185"/>
      <c r="C88" s="186"/>
      <c r="D88" s="187" t="s">
        <v>73</v>
      </c>
      <c r="E88" s="188" t="s">
        <v>114</v>
      </c>
      <c r="F88" s="188" t="s">
        <v>115</v>
      </c>
      <c r="G88" s="186"/>
      <c r="H88" s="186"/>
      <c r="I88" s="189"/>
      <c r="J88" s="190">
        <f>BK88</f>
        <v>0</v>
      </c>
      <c r="K88" s="186"/>
      <c r="L88" s="191"/>
      <c r="M88" s="192"/>
      <c r="N88" s="193"/>
      <c r="O88" s="193"/>
      <c r="P88" s="194">
        <f>P89+P206</f>
        <v>0</v>
      </c>
      <c r="Q88" s="193"/>
      <c r="R88" s="194">
        <f>R89+R206</f>
        <v>2.0960274999999999</v>
      </c>
      <c r="S88" s="193"/>
      <c r="T88" s="195">
        <f>T89+T206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6" t="s">
        <v>84</v>
      </c>
      <c r="AT88" s="197" t="s">
        <v>73</v>
      </c>
      <c r="AU88" s="197" t="s">
        <v>74</v>
      </c>
      <c r="AY88" s="196" t="s">
        <v>116</v>
      </c>
      <c r="BK88" s="198">
        <f>BK89+BK206</f>
        <v>0</v>
      </c>
    </row>
    <row r="89" s="12" customFormat="1" ht="22.8" customHeight="1">
      <c r="A89" s="12"/>
      <c r="B89" s="185"/>
      <c r="C89" s="186"/>
      <c r="D89" s="187" t="s">
        <v>73</v>
      </c>
      <c r="E89" s="199" t="s">
        <v>117</v>
      </c>
      <c r="F89" s="199" t="s">
        <v>118</v>
      </c>
      <c r="G89" s="186"/>
      <c r="H89" s="186"/>
      <c r="I89" s="189"/>
      <c r="J89" s="200">
        <f>BK89</f>
        <v>0</v>
      </c>
      <c r="K89" s="186"/>
      <c r="L89" s="191"/>
      <c r="M89" s="192"/>
      <c r="N89" s="193"/>
      <c r="O89" s="193"/>
      <c r="P89" s="194">
        <f>SUM(P90:P205)</f>
        <v>0</v>
      </c>
      <c r="Q89" s="193"/>
      <c r="R89" s="194">
        <f>SUM(R90:R205)</f>
        <v>2.0945274999999999</v>
      </c>
      <c r="S89" s="193"/>
      <c r="T89" s="195">
        <f>SUM(T90:T205)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6" t="s">
        <v>84</v>
      </c>
      <c r="AT89" s="197" t="s">
        <v>73</v>
      </c>
      <c r="AU89" s="197" t="s">
        <v>82</v>
      </c>
      <c r="AY89" s="196" t="s">
        <v>116</v>
      </c>
      <c r="BK89" s="198">
        <f>SUM(BK90:BK205)</f>
        <v>0</v>
      </c>
    </row>
    <row r="90" s="2" customFormat="1" ht="24.15" customHeight="1">
      <c r="A90" s="39"/>
      <c r="B90" s="40"/>
      <c r="C90" s="201" t="s">
        <v>82</v>
      </c>
      <c r="D90" s="201" t="s">
        <v>119</v>
      </c>
      <c r="E90" s="202" t="s">
        <v>120</v>
      </c>
      <c r="F90" s="203" t="s">
        <v>121</v>
      </c>
      <c r="G90" s="204" t="s">
        <v>122</v>
      </c>
      <c r="H90" s="205">
        <v>50</v>
      </c>
      <c r="I90" s="206"/>
      <c r="J90" s="207">
        <f>ROUND(I90*H90,2)</f>
        <v>0</v>
      </c>
      <c r="K90" s="203" t="s">
        <v>123</v>
      </c>
      <c r="L90" s="45"/>
      <c r="M90" s="208" t="s">
        <v>19</v>
      </c>
      <c r="N90" s="209" t="s">
        <v>45</v>
      </c>
      <c r="O90" s="85"/>
      <c r="P90" s="210">
        <f>O90*H90</f>
        <v>0</v>
      </c>
      <c r="Q90" s="210">
        <v>0</v>
      </c>
      <c r="R90" s="210">
        <f>Q90*H90</f>
        <v>0</v>
      </c>
      <c r="S90" s="210">
        <v>0</v>
      </c>
      <c r="T90" s="211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2" t="s">
        <v>124</v>
      </c>
      <c r="AT90" s="212" t="s">
        <v>119</v>
      </c>
      <c r="AU90" s="212" t="s">
        <v>84</v>
      </c>
      <c r="AY90" s="18" t="s">
        <v>116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18" t="s">
        <v>82</v>
      </c>
      <c r="BK90" s="213">
        <f>ROUND(I90*H90,2)</f>
        <v>0</v>
      </c>
      <c r="BL90" s="18" t="s">
        <v>124</v>
      </c>
      <c r="BM90" s="212" t="s">
        <v>125</v>
      </c>
    </row>
    <row r="91" s="2" customFormat="1">
      <c r="A91" s="39"/>
      <c r="B91" s="40"/>
      <c r="C91" s="41"/>
      <c r="D91" s="214" t="s">
        <v>126</v>
      </c>
      <c r="E91" s="41"/>
      <c r="F91" s="215" t="s">
        <v>127</v>
      </c>
      <c r="G91" s="41"/>
      <c r="H91" s="41"/>
      <c r="I91" s="216"/>
      <c r="J91" s="41"/>
      <c r="K91" s="41"/>
      <c r="L91" s="45"/>
      <c r="M91" s="217"/>
      <c r="N91" s="218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126</v>
      </c>
      <c r="AU91" s="18" t="s">
        <v>84</v>
      </c>
    </row>
    <row r="92" s="2" customFormat="1" ht="16.5" customHeight="1">
      <c r="A92" s="39"/>
      <c r="B92" s="40"/>
      <c r="C92" s="219" t="s">
        <v>84</v>
      </c>
      <c r="D92" s="219" t="s">
        <v>128</v>
      </c>
      <c r="E92" s="220" t="s">
        <v>129</v>
      </c>
      <c r="F92" s="221" t="s">
        <v>130</v>
      </c>
      <c r="G92" s="222" t="s">
        <v>122</v>
      </c>
      <c r="H92" s="223">
        <v>52.5</v>
      </c>
      <c r="I92" s="224"/>
      <c r="J92" s="225">
        <f>ROUND(I92*H92,2)</f>
        <v>0</v>
      </c>
      <c r="K92" s="221" t="s">
        <v>123</v>
      </c>
      <c r="L92" s="226"/>
      <c r="M92" s="227" t="s">
        <v>19</v>
      </c>
      <c r="N92" s="228" t="s">
        <v>45</v>
      </c>
      <c r="O92" s="85"/>
      <c r="P92" s="210">
        <f>O92*H92</f>
        <v>0</v>
      </c>
      <c r="Q92" s="210">
        <v>0.00048000000000000001</v>
      </c>
      <c r="R92" s="210">
        <f>Q92*H92</f>
        <v>0.0252</v>
      </c>
      <c r="S92" s="210">
        <v>0</v>
      </c>
      <c r="T92" s="21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2" t="s">
        <v>131</v>
      </c>
      <c r="AT92" s="212" t="s">
        <v>128</v>
      </c>
      <c r="AU92" s="212" t="s">
        <v>84</v>
      </c>
      <c r="AY92" s="18" t="s">
        <v>116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18" t="s">
        <v>82</v>
      </c>
      <c r="BK92" s="213">
        <f>ROUND(I92*H92,2)</f>
        <v>0</v>
      </c>
      <c r="BL92" s="18" t="s">
        <v>124</v>
      </c>
      <c r="BM92" s="212" t="s">
        <v>132</v>
      </c>
    </row>
    <row r="93" s="13" customFormat="1">
      <c r="A93" s="13"/>
      <c r="B93" s="229"/>
      <c r="C93" s="230"/>
      <c r="D93" s="231" t="s">
        <v>133</v>
      </c>
      <c r="E93" s="232" t="s">
        <v>19</v>
      </c>
      <c r="F93" s="233" t="s">
        <v>134</v>
      </c>
      <c r="G93" s="230"/>
      <c r="H93" s="234">
        <v>52.5</v>
      </c>
      <c r="I93" s="235"/>
      <c r="J93" s="230"/>
      <c r="K93" s="230"/>
      <c r="L93" s="236"/>
      <c r="M93" s="237"/>
      <c r="N93" s="238"/>
      <c r="O93" s="238"/>
      <c r="P93" s="238"/>
      <c r="Q93" s="238"/>
      <c r="R93" s="238"/>
      <c r="S93" s="238"/>
      <c r="T93" s="239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0" t="s">
        <v>133</v>
      </c>
      <c r="AU93" s="240" t="s">
        <v>84</v>
      </c>
      <c r="AV93" s="13" t="s">
        <v>84</v>
      </c>
      <c r="AW93" s="13" t="s">
        <v>35</v>
      </c>
      <c r="AX93" s="13" t="s">
        <v>82</v>
      </c>
      <c r="AY93" s="240" t="s">
        <v>116</v>
      </c>
    </row>
    <row r="94" s="2" customFormat="1" ht="33" customHeight="1">
      <c r="A94" s="39"/>
      <c r="B94" s="40"/>
      <c r="C94" s="201" t="s">
        <v>135</v>
      </c>
      <c r="D94" s="201" t="s">
        <v>119</v>
      </c>
      <c r="E94" s="202" t="s">
        <v>136</v>
      </c>
      <c r="F94" s="203" t="s">
        <v>137</v>
      </c>
      <c r="G94" s="204" t="s">
        <v>122</v>
      </c>
      <c r="H94" s="205">
        <v>110</v>
      </c>
      <c r="I94" s="206"/>
      <c r="J94" s="207">
        <f>ROUND(I94*H94,2)</f>
        <v>0</v>
      </c>
      <c r="K94" s="203" t="s">
        <v>123</v>
      </c>
      <c r="L94" s="45"/>
      <c r="M94" s="208" t="s">
        <v>19</v>
      </c>
      <c r="N94" s="209" t="s">
        <v>45</v>
      </c>
      <c r="O94" s="85"/>
      <c r="P94" s="210">
        <f>O94*H94</f>
        <v>0</v>
      </c>
      <c r="Q94" s="210">
        <v>0</v>
      </c>
      <c r="R94" s="210">
        <f>Q94*H94</f>
        <v>0</v>
      </c>
      <c r="S94" s="210">
        <v>0</v>
      </c>
      <c r="T94" s="211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2" t="s">
        <v>124</v>
      </c>
      <c r="AT94" s="212" t="s">
        <v>119</v>
      </c>
      <c r="AU94" s="212" t="s">
        <v>84</v>
      </c>
      <c r="AY94" s="18" t="s">
        <v>116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18" t="s">
        <v>82</v>
      </c>
      <c r="BK94" s="213">
        <f>ROUND(I94*H94,2)</f>
        <v>0</v>
      </c>
      <c r="BL94" s="18" t="s">
        <v>124</v>
      </c>
      <c r="BM94" s="212" t="s">
        <v>138</v>
      </c>
    </row>
    <row r="95" s="2" customFormat="1">
      <c r="A95" s="39"/>
      <c r="B95" s="40"/>
      <c r="C95" s="41"/>
      <c r="D95" s="214" t="s">
        <v>126</v>
      </c>
      <c r="E95" s="41"/>
      <c r="F95" s="215" t="s">
        <v>139</v>
      </c>
      <c r="G95" s="41"/>
      <c r="H95" s="41"/>
      <c r="I95" s="216"/>
      <c r="J95" s="41"/>
      <c r="K95" s="41"/>
      <c r="L95" s="45"/>
      <c r="M95" s="217"/>
      <c r="N95" s="218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126</v>
      </c>
      <c r="AU95" s="18" t="s">
        <v>84</v>
      </c>
    </row>
    <row r="96" s="13" customFormat="1">
      <c r="A96" s="13"/>
      <c r="B96" s="229"/>
      <c r="C96" s="230"/>
      <c r="D96" s="231" t="s">
        <v>133</v>
      </c>
      <c r="E96" s="232" t="s">
        <v>19</v>
      </c>
      <c r="F96" s="233" t="s">
        <v>140</v>
      </c>
      <c r="G96" s="230"/>
      <c r="H96" s="234">
        <v>100</v>
      </c>
      <c r="I96" s="235"/>
      <c r="J96" s="230"/>
      <c r="K96" s="230"/>
      <c r="L96" s="236"/>
      <c r="M96" s="237"/>
      <c r="N96" s="238"/>
      <c r="O96" s="238"/>
      <c r="P96" s="238"/>
      <c r="Q96" s="238"/>
      <c r="R96" s="238"/>
      <c r="S96" s="238"/>
      <c r="T96" s="23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0" t="s">
        <v>133</v>
      </c>
      <c r="AU96" s="240" t="s">
        <v>84</v>
      </c>
      <c r="AV96" s="13" t="s">
        <v>84</v>
      </c>
      <c r="AW96" s="13" t="s">
        <v>35</v>
      </c>
      <c r="AX96" s="13" t="s">
        <v>74</v>
      </c>
      <c r="AY96" s="240" t="s">
        <v>116</v>
      </c>
    </row>
    <row r="97" s="13" customFormat="1">
      <c r="A97" s="13"/>
      <c r="B97" s="229"/>
      <c r="C97" s="230"/>
      <c r="D97" s="231" t="s">
        <v>133</v>
      </c>
      <c r="E97" s="232" t="s">
        <v>19</v>
      </c>
      <c r="F97" s="233" t="s">
        <v>141</v>
      </c>
      <c r="G97" s="230"/>
      <c r="H97" s="234">
        <v>10</v>
      </c>
      <c r="I97" s="235"/>
      <c r="J97" s="230"/>
      <c r="K97" s="230"/>
      <c r="L97" s="236"/>
      <c r="M97" s="237"/>
      <c r="N97" s="238"/>
      <c r="O97" s="238"/>
      <c r="P97" s="238"/>
      <c r="Q97" s="238"/>
      <c r="R97" s="238"/>
      <c r="S97" s="238"/>
      <c r="T97" s="23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0" t="s">
        <v>133</v>
      </c>
      <c r="AU97" s="240" t="s">
        <v>84</v>
      </c>
      <c r="AV97" s="13" t="s">
        <v>84</v>
      </c>
      <c r="AW97" s="13" t="s">
        <v>35</v>
      </c>
      <c r="AX97" s="13" t="s">
        <v>74</v>
      </c>
      <c r="AY97" s="240" t="s">
        <v>116</v>
      </c>
    </row>
    <row r="98" s="14" customFormat="1">
      <c r="A98" s="14"/>
      <c r="B98" s="241"/>
      <c r="C98" s="242"/>
      <c r="D98" s="231" t="s">
        <v>133</v>
      </c>
      <c r="E98" s="243" t="s">
        <v>19</v>
      </c>
      <c r="F98" s="244" t="s">
        <v>142</v>
      </c>
      <c r="G98" s="242"/>
      <c r="H98" s="245">
        <v>110</v>
      </c>
      <c r="I98" s="246"/>
      <c r="J98" s="242"/>
      <c r="K98" s="242"/>
      <c r="L98" s="247"/>
      <c r="M98" s="248"/>
      <c r="N98" s="249"/>
      <c r="O98" s="249"/>
      <c r="P98" s="249"/>
      <c r="Q98" s="249"/>
      <c r="R98" s="249"/>
      <c r="S98" s="249"/>
      <c r="T98" s="250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1" t="s">
        <v>133</v>
      </c>
      <c r="AU98" s="251" t="s">
        <v>84</v>
      </c>
      <c r="AV98" s="14" t="s">
        <v>143</v>
      </c>
      <c r="AW98" s="14" t="s">
        <v>35</v>
      </c>
      <c r="AX98" s="14" t="s">
        <v>82</v>
      </c>
      <c r="AY98" s="251" t="s">
        <v>116</v>
      </c>
    </row>
    <row r="99" s="2" customFormat="1" ht="16.5" customHeight="1">
      <c r="A99" s="39"/>
      <c r="B99" s="40"/>
      <c r="C99" s="219" t="s">
        <v>143</v>
      </c>
      <c r="D99" s="219" t="s">
        <v>128</v>
      </c>
      <c r="E99" s="220" t="s">
        <v>144</v>
      </c>
      <c r="F99" s="221" t="s">
        <v>145</v>
      </c>
      <c r="G99" s="222" t="s">
        <v>122</v>
      </c>
      <c r="H99" s="223">
        <v>11.5</v>
      </c>
      <c r="I99" s="224"/>
      <c r="J99" s="225">
        <f>ROUND(I99*H99,2)</f>
        <v>0</v>
      </c>
      <c r="K99" s="221" t="s">
        <v>123</v>
      </c>
      <c r="L99" s="226"/>
      <c r="M99" s="227" t="s">
        <v>19</v>
      </c>
      <c r="N99" s="228" t="s">
        <v>45</v>
      </c>
      <c r="O99" s="85"/>
      <c r="P99" s="210">
        <f>O99*H99</f>
        <v>0</v>
      </c>
      <c r="Q99" s="210">
        <v>8.0000000000000007E-05</v>
      </c>
      <c r="R99" s="210">
        <f>Q99*H99</f>
        <v>0.00092000000000000003</v>
      </c>
      <c r="S99" s="210">
        <v>0</v>
      </c>
      <c r="T99" s="211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2" t="s">
        <v>131</v>
      </c>
      <c r="AT99" s="212" t="s">
        <v>128</v>
      </c>
      <c r="AU99" s="212" t="s">
        <v>84</v>
      </c>
      <c r="AY99" s="18" t="s">
        <v>116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18" t="s">
        <v>82</v>
      </c>
      <c r="BK99" s="213">
        <f>ROUND(I99*H99,2)</f>
        <v>0</v>
      </c>
      <c r="BL99" s="18" t="s">
        <v>124</v>
      </c>
      <c r="BM99" s="212" t="s">
        <v>146</v>
      </c>
    </row>
    <row r="100" s="13" customFormat="1">
      <c r="A100" s="13"/>
      <c r="B100" s="229"/>
      <c r="C100" s="230"/>
      <c r="D100" s="231" t="s">
        <v>133</v>
      </c>
      <c r="E100" s="232" t="s">
        <v>19</v>
      </c>
      <c r="F100" s="233" t="s">
        <v>147</v>
      </c>
      <c r="G100" s="230"/>
      <c r="H100" s="234">
        <v>11.5</v>
      </c>
      <c r="I100" s="235"/>
      <c r="J100" s="230"/>
      <c r="K100" s="230"/>
      <c r="L100" s="236"/>
      <c r="M100" s="237"/>
      <c r="N100" s="238"/>
      <c r="O100" s="238"/>
      <c r="P100" s="238"/>
      <c r="Q100" s="238"/>
      <c r="R100" s="238"/>
      <c r="S100" s="238"/>
      <c r="T100" s="239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0" t="s">
        <v>133</v>
      </c>
      <c r="AU100" s="240" t="s">
        <v>84</v>
      </c>
      <c r="AV100" s="13" t="s">
        <v>84</v>
      </c>
      <c r="AW100" s="13" t="s">
        <v>35</v>
      </c>
      <c r="AX100" s="13" t="s">
        <v>82</v>
      </c>
      <c r="AY100" s="240" t="s">
        <v>116</v>
      </c>
    </row>
    <row r="101" s="2" customFormat="1" ht="16.5" customHeight="1">
      <c r="A101" s="39"/>
      <c r="B101" s="40"/>
      <c r="C101" s="219" t="s">
        <v>148</v>
      </c>
      <c r="D101" s="219" t="s">
        <v>128</v>
      </c>
      <c r="E101" s="220" t="s">
        <v>149</v>
      </c>
      <c r="F101" s="221" t="s">
        <v>150</v>
      </c>
      <c r="G101" s="222" t="s">
        <v>122</v>
      </c>
      <c r="H101" s="223">
        <v>115</v>
      </c>
      <c r="I101" s="224"/>
      <c r="J101" s="225">
        <f>ROUND(I101*H101,2)</f>
        <v>0</v>
      </c>
      <c r="K101" s="221" t="s">
        <v>123</v>
      </c>
      <c r="L101" s="226"/>
      <c r="M101" s="227" t="s">
        <v>19</v>
      </c>
      <c r="N101" s="228" t="s">
        <v>45</v>
      </c>
      <c r="O101" s="85"/>
      <c r="P101" s="210">
        <f>O101*H101</f>
        <v>0</v>
      </c>
      <c r="Q101" s="210">
        <v>0.00020000000000000001</v>
      </c>
      <c r="R101" s="210">
        <f>Q101*H101</f>
        <v>0.023</v>
      </c>
      <c r="S101" s="210">
        <v>0</v>
      </c>
      <c r="T101" s="21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2" t="s">
        <v>131</v>
      </c>
      <c r="AT101" s="212" t="s">
        <v>128</v>
      </c>
      <c r="AU101" s="212" t="s">
        <v>84</v>
      </c>
      <c r="AY101" s="18" t="s">
        <v>116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8" t="s">
        <v>82</v>
      </c>
      <c r="BK101" s="213">
        <f>ROUND(I101*H101,2)</f>
        <v>0</v>
      </c>
      <c r="BL101" s="18" t="s">
        <v>124</v>
      </c>
      <c r="BM101" s="212" t="s">
        <v>151</v>
      </c>
    </row>
    <row r="102" s="13" customFormat="1">
      <c r="A102" s="13"/>
      <c r="B102" s="229"/>
      <c r="C102" s="230"/>
      <c r="D102" s="231" t="s">
        <v>133</v>
      </c>
      <c r="E102" s="232" t="s">
        <v>19</v>
      </c>
      <c r="F102" s="233" t="s">
        <v>152</v>
      </c>
      <c r="G102" s="230"/>
      <c r="H102" s="234">
        <v>115</v>
      </c>
      <c r="I102" s="235"/>
      <c r="J102" s="230"/>
      <c r="K102" s="230"/>
      <c r="L102" s="236"/>
      <c r="M102" s="237"/>
      <c r="N102" s="238"/>
      <c r="O102" s="238"/>
      <c r="P102" s="238"/>
      <c r="Q102" s="238"/>
      <c r="R102" s="238"/>
      <c r="S102" s="238"/>
      <c r="T102" s="23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0" t="s">
        <v>133</v>
      </c>
      <c r="AU102" s="240" t="s">
        <v>84</v>
      </c>
      <c r="AV102" s="13" t="s">
        <v>84</v>
      </c>
      <c r="AW102" s="13" t="s">
        <v>35</v>
      </c>
      <c r="AX102" s="13" t="s">
        <v>82</v>
      </c>
      <c r="AY102" s="240" t="s">
        <v>116</v>
      </c>
    </row>
    <row r="103" s="2" customFormat="1" ht="21.75" customHeight="1">
      <c r="A103" s="39"/>
      <c r="B103" s="40"/>
      <c r="C103" s="201" t="s">
        <v>153</v>
      </c>
      <c r="D103" s="201" t="s">
        <v>119</v>
      </c>
      <c r="E103" s="202" t="s">
        <v>154</v>
      </c>
      <c r="F103" s="203" t="s">
        <v>155</v>
      </c>
      <c r="G103" s="204" t="s">
        <v>122</v>
      </c>
      <c r="H103" s="205">
        <v>385</v>
      </c>
      <c r="I103" s="206"/>
      <c r="J103" s="207">
        <f>ROUND(I103*H103,2)</f>
        <v>0</v>
      </c>
      <c r="K103" s="203" t="s">
        <v>123</v>
      </c>
      <c r="L103" s="45"/>
      <c r="M103" s="208" t="s">
        <v>19</v>
      </c>
      <c r="N103" s="209" t="s">
        <v>45</v>
      </c>
      <c r="O103" s="85"/>
      <c r="P103" s="210">
        <f>O103*H103</f>
        <v>0</v>
      </c>
      <c r="Q103" s="210">
        <v>0</v>
      </c>
      <c r="R103" s="210">
        <f>Q103*H103</f>
        <v>0</v>
      </c>
      <c r="S103" s="210">
        <v>0</v>
      </c>
      <c r="T103" s="211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2" t="s">
        <v>124</v>
      </c>
      <c r="AT103" s="212" t="s">
        <v>119</v>
      </c>
      <c r="AU103" s="212" t="s">
        <v>84</v>
      </c>
      <c r="AY103" s="18" t="s">
        <v>116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18" t="s">
        <v>82</v>
      </c>
      <c r="BK103" s="213">
        <f>ROUND(I103*H103,2)</f>
        <v>0</v>
      </c>
      <c r="BL103" s="18" t="s">
        <v>124</v>
      </c>
      <c r="BM103" s="212" t="s">
        <v>156</v>
      </c>
    </row>
    <row r="104" s="2" customFormat="1">
      <c r="A104" s="39"/>
      <c r="B104" s="40"/>
      <c r="C104" s="41"/>
      <c r="D104" s="214" t="s">
        <v>126</v>
      </c>
      <c r="E104" s="41"/>
      <c r="F104" s="215" t="s">
        <v>157</v>
      </c>
      <c r="G104" s="41"/>
      <c r="H104" s="41"/>
      <c r="I104" s="216"/>
      <c r="J104" s="41"/>
      <c r="K104" s="41"/>
      <c r="L104" s="45"/>
      <c r="M104" s="217"/>
      <c r="N104" s="218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126</v>
      </c>
      <c r="AU104" s="18" t="s">
        <v>84</v>
      </c>
    </row>
    <row r="105" s="2" customFormat="1" ht="16.5" customHeight="1">
      <c r="A105" s="39"/>
      <c r="B105" s="40"/>
      <c r="C105" s="219" t="s">
        <v>79</v>
      </c>
      <c r="D105" s="219" t="s">
        <v>128</v>
      </c>
      <c r="E105" s="220" t="s">
        <v>158</v>
      </c>
      <c r="F105" s="221" t="s">
        <v>159</v>
      </c>
      <c r="G105" s="222" t="s">
        <v>122</v>
      </c>
      <c r="H105" s="223">
        <v>462</v>
      </c>
      <c r="I105" s="224"/>
      <c r="J105" s="225">
        <f>ROUND(I105*H105,2)</f>
        <v>0</v>
      </c>
      <c r="K105" s="221" t="s">
        <v>123</v>
      </c>
      <c r="L105" s="226"/>
      <c r="M105" s="227" t="s">
        <v>19</v>
      </c>
      <c r="N105" s="228" t="s">
        <v>45</v>
      </c>
      <c r="O105" s="85"/>
      <c r="P105" s="210">
        <f>O105*H105</f>
        <v>0</v>
      </c>
      <c r="Q105" s="210">
        <v>0.00059999999999999995</v>
      </c>
      <c r="R105" s="210">
        <f>Q105*H105</f>
        <v>0.2772</v>
      </c>
      <c r="S105" s="210">
        <v>0</v>
      </c>
      <c r="T105" s="21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2" t="s">
        <v>131</v>
      </c>
      <c r="AT105" s="212" t="s">
        <v>128</v>
      </c>
      <c r="AU105" s="212" t="s">
        <v>84</v>
      </c>
      <c r="AY105" s="18" t="s">
        <v>116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18" t="s">
        <v>82</v>
      </c>
      <c r="BK105" s="213">
        <f>ROUND(I105*H105,2)</f>
        <v>0</v>
      </c>
      <c r="BL105" s="18" t="s">
        <v>124</v>
      </c>
      <c r="BM105" s="212" t="s">
        <v>160</v>
      </c>
    </row>
    <row r="106" s="13" customFormat="1">
      <c r="A106" s="13"/>
      <c r="B106" s="229"/>
      <c r="C106" s="230"/>
      <c r="D106" s="231" t="s">
        <v>133</v>
      </c>
      <c r="E106" s="232" t="s">
        <v>19</v>
      </c>
      <c r="F106" s="233" t="s">
        <v>161</v>
      </c>
      <c r="G106" s="230"/>
      <c r="H106" s="234">
        <v>462</v>
      </c>
      <c r="I106" s="235"/>
      <c r="J106" s="230"/>
      <c r="K106" s="230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133</v>
      </c>
      <c r="AU106" s="240" t="s">
        <v>84</v>
      </c>
      <c r="AV106" s="13" t="s">
        <v>84</v>
      </c>
      <c r="AW106" s="13" t="s">
        <v>35</v>
      </c>
      <c r="AX106" s="13" t="s">
        <v>82</v>
      </c>
      <c r="AY106" s="240" t="s">
        <v>116</v>
      </c>
    </row>
    <row r="107" s="2" customFormat="1" ht="24.15" customHeight="1">
      <c r="A107" s="39"/>
      <c r="B107" s="40"/>
      <c r="C107" s="201" t="s">
        <v>162</v>
      </c>
      <c r="D107" s="201" t="s">
        <v>119</v>
      </c>
      <c r="E107" s="202" t="s">
        <v>163</v>
      </c>
      <c r="F107" s="203" t="s">
        <v>164</v>
      </c>
      <c r="G107" s="204" t="s">
        <v>122</v>
      </c>
      <c r="H107" s="205">
        <v>10</v>
      </c>
      <c r="I107" s="206"/>
      <c r="J107" s="207">
        <f>ROUND(I107*H107,2)</f>
        <v>0</v>
      </c>
      <c r="K107" s="203" t="s">
        <v>123</v>
      </c>
      <c r="L107" s="45"/>
      <c r="M107" s="208" t="s">
        <v>19</v>
      </c>
      <c r="N107" s="209" t="s">
        <v>45</v>
      </c>
      <c r="O107" s="85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2" t="s">
        <v>124</v>
      </c>
      <c r="AT107" s="212" t="s">
        <v>119</v>
      </c>
      <c r="AU107" s="212" t="s">
        <v>84</v>
      </c>
      <c r="AY107" s="18" t="s">
        <v>116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18" t="s">
        <v>82</v>
      </c>
      <c r="BK107" s="213">
        <f>ROUND(I107*H107,2)</f>
        <v>0</v>
      </c>
      <c r="BL107" s="18" t="s">
        <v>124</v>
      </c>
      <c r="BM107" s="212" t="s">
        <v>165</v>
      </c>
    </row>
    <row r="108" s="2" customFormat="1">
      <c r="A108" s="39"/>
      <c r="B108" s="40"/>
      <c r="C108" s="41"/>
      <c r="D108" s="214" t="s">
        <v>126</v>
      </c>
      <c r="E108" s="41"/>
      <c r="F108" s="215" t="s">
        <v>166</v>
      </c>
      <c r="G108" s="41"/>
      <c r="H108" s="41"/>
      <c r="I108" s="216"/>
      <c r="J108" s="41"/>
      <c r="K108" s="41"/>
      <c r="L108" s="45"/>
      <c r="M108" s="217"/>
      <c r="N108" s="21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126</v>
      </c>
      <c r="AU108" s="18" t="s">
        <v>84</v>
      </c>
    </row>
    <row r="109" s="2" customFormat="1" ht="16.5" customHeight="1">
      <c r="A109" s="39"/>
      <c r="B109" s="40"/>
      <c r="C109" s="219" t="s">
        <v>167</v>
      </c>
      <c r="D109" s="219" t="s">
        <v>128</v>
      </c>
      <c r="E109" s="220" t="s">
        <v>168</v>
      </c>
      <c r="F109" s="221" t="s">
        <v>169</v>
      </c>
      <c r="G109" s="222" t="s">
        <v>122</v>
      </c>
      <c r="H109" s="223">
        <v>11.5</v>
      </c>
      <c r="I109" s="224"/>
      <c r="J109" s="225">
        <f>ROUND(I109*H109,2)</f>
        <v>0</v>
      </c>
      <c r="K109" s="221" t="s">
        <v>123</v>
      </c>
      <c r="L109" s="226"/>
      <c r="M109" s="227" t="s">
        <v>19</v>
      </c>
      <c r="N109" s="228" t="s">
        <v>45</v>
      </c>
      <c r="O109" s="85"/>
      <c r="P109" s="210">
        <f>O109*H109</f>
        <v>0</v>
      </c>
      <c r="Q109" s="210">
        <v>0.00012</v>
      </c>
      <c r="R109" s="210">
        <f>Q109*H109</f>
        <v>0.0013799999999999999</v>
      </c>
      <c r="S109" s="210">
        <v>0</v>
      </c>
      <c r="T109" s="21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2" t="s">
        <v>131</v>
      </c>
      <c r="AT109" s="212" t="s">
        <v>128</v>
      </c>
      <c r="AU109" s="212" t="s">
        <v>84</v>
      </c>
      <c r="AY109" s="18" t="s">
        <v>116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18" t="s">
        <v>82</v>
      </c>
      <c r="BK109" s="213">
        <f>ROUND(I109*H109,2)</f>
        <v>0</v>
      </c>
      <c r="BL109" s="18" t="s">
        <v>124</v>
      </c>
      <c r="BM109" s="212" t="s">
        <v>170</v>
      </c>
    </row>
    <row r="110" s="13" customFormat="1">
      <c r="A110" s="13"/>
      <c r="B110" s="229"/>
      <c r="C110" s="230"/>
      <c r="D110" s="231" t="s">
        <v>133</v>
      </c>
      <c r="E110" s="232" t="s">
        <v>19</v>
      </c>
      <c r="F110" s="233" t="s">
        <v>147</v>
      </c>
      <c r="G110" s="230"/>
      <c r="H110" s="234">
        <v>11.5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0" t="s">
        <v>133</v>
      </c>
      <c r="AU110" s="240" t="s">
        <v>84</v>
      </c>
      <c r="AV110" s="13" t="s">
        <v>84</v>
      </c>
      <c r="AW110" s="13" t="s">
        <v>35</v>
      </c>
      <c r="AX110" s="13" t="s">
        <v>82</v>
      </c>
      <c r="AY110" s="240" t="s">
        <v>116</v>
      </c>
    </row>
    <row r="111" s="2" customFormat="1" ht="24.15" customHeight="1">
      <c r="A111" s="39"/>
      <c r="B111" s="40"/>
      <c r="C111" s="201" t="s">
        <v>171</v>
      </c>
      <c r="D111" s="201" t="s">
        <v>119</v>
      </c>
      <c r="E111" s="202" t="s">
        <v>172</v>
      </c>
      <c r="F111" s="203" t="s">
        <v>173</v>
      </c>
      <c r="G111" s="204" t="s">
        <v>122</v>
      </c>
      <c r="H111" s="205">
        <v>10</v>
      </c>
      <c r="I111" s="206"/>
      <c r="J111" s="207">
        <f>ROUND(I111*H111,2)</f>
        <v>0</v>
      </c>
      <c r="K111" s="203" t="s">
        <v>123</v>
      </c>
      <c r="L111" s="45"/>
      <c r="M111" s="208" t="s">
        <v>19</v>
      </c>
      <c r="N111" s="209" t="s">
        <v>45</v>
      </c>
      <c r="O111" s="85"/>
      <c r="P111" s="210">
        <f>O111*H111</f>
        <v>0</v>
      </c>
      <c r="Q111" s="210">
        <v>0</v>
      </c>
      <c r="R111" s="210">
        <f>Q111*H111</f>
        <v>0</v>
      </c>
      <c r="S111" s="210">
        <v>0</v>
      </c>
      <c r="T111" s="21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2" t="s">
        <v>124</v>
      </c>
      <c r="AT111" s="212" t="s">
        <v>119</v>
      </c>
      <c r="AU111" s="212" t="s">
        <v>84</v>
      </c>
      <c r="AY111" s="18" t="s">
        <v>116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18" t="s">
        <v>82</v>
      </c>
      <c r="BK111" s="213">
        <f>ROUND(I111*H111,2)</f>
        <v>0</v>
      </c>
      <c r="BL111" s="18" t="s">
        <v>124</v>
      </c>
      <c r="BM111" s="212" t="s">
        <v>174</v>
      </c>
    </row>
    <row r="112" s="2" customFormat="1">
      <c r="A112" s="39"/>
      <c r="B112" s="40"/>
      <c r="C112" s="41"/>
      <c r="D112" s="214" t="s">
        <v>126</v>
      </c>
      <c r="E112" s="41"/>
      <c r="F112" s="215" t="s">
        <v>175</v>
      </c>
      <c r="G112" s="41"/>
      <c r="H112" s="41"/>
      <c r="I112" s="216"/>
      <c r="J112" s="41"/>
      <c r="K112" s="41"/>
      <c r="L112" s="45"/>
      <c r="M112" s="217"/>
      <c r="N112" s="21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126</v>
      </c>
      <c r="AU112" s="18" t="s">
        <v>84</v>
      </c>
    </row>
    <row r="113" s="2" customFormat="1" ht="16.5" customHeight="1">
      <c r="A113" s="39"/>
      <c r="B113" s="40"/>
      <c r="C113" s="219" t="s">
        <v>176</v>
      </c>
      <c r="D113" s="219" t="s">
        <v>128</v>
      </c>
      <c r="E113" s="220" t="s">
        <v>177</v>
      </c>
      <c r="F113" s="221" t="s">
        <v>178</v>
      </c>
      <c r="G113" s="222" t="s">
        <v>122</v>
      </c>
      <c r="H113" s="223">
        <v>11.5</v>
      </c>
      <c r="I113" s="224"/>
      <c r="J113" s="225">
        <f>ROUND(I113*H113,2)</f>
        <v>0</v>
      </c>
      <c r="K113" s="221" t="s">
        <v>123</v>
      </c>
      <c r="L113" s="226"/>
      <c r="M113" s="227" t="s">
        <v>19</v>
      </c>
      <c r="N113" s="228" t="s">
        <v>45</v>
      </c>
      <c r="O113" s="85"/>
      <c r="P113" s="210">
        <f>O113*H113</f>
        <v>0</v>
      </c>
      <c r="Q113" s="210">
        <v>0.00064000000000000005</v>
      </c>
      <c r="R113" s="210">
        <f>Q113*H113</f>
        <v>0.0073600000000000002</v>
      </c>
      <c r="S113" s="210">
        <v>0</v>
      </c>
      <c r="T113" s="21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2" t="s">
        <v>131</v>
      </c>
      <c r="AT113" s="212" t="s">
        <v>128</v>
      </c>
      <c r="AU113" s="212" t="s">
        <v>84</v>
      </c>
      <c r="AY113" s="18" t="s">
        <v>116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18" t="s">
        <v>82</v>
      </c>
      <c r="BK113" s="213">
        <f>ROUND(I113*H113,2)</f>
        <v>0</v>
      </c>
      <c r="BL113" s="18" t="s">
        <v>124</v>
      </c>
      <c r="BM113" s="212" t="s">
        <v>179</v>
      </c>
    </row>
    <row r="114" s="13" customFormat="1">
      <c r="A114" s="13"/>
      <c r="B114" s="229"/>
      <c r="C114" s="230"/>
      <c r="D114" s="231" t="s">
        <v>133</v>
      </c>
      <c r="E114" s="232" t="s">
        <v>19</v>
      </c>
      <c r="F114" s="233" t="s">
        <v>147</v>
      </c>
      <c r="G114" s="230"/>
      <c r="H114" s="234">
        <v>11.5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133</v>
      </c>
      <c r="AU114" s="240" t="s">
        <v>84</v>
      </c>
      <c r="AV114" s="13" t="s">
        <v>84</v>
      </c>
      <c r="AW114" s="13" t="s">
        <v>35</v>
      </c>
      <c r="AX114" s="13" t="s">
        <v>82</v>
      </c>
      <c r="AY114" s="240" t="s">
        <v>116</v>
      </c>
    </row>
    <row r="115" s="2" customFormat="1" ht="24.15" customHeight="1">
      <c r="A115" s="39"/>
      <c r="B115" s="40"/>
      <c r="C115" s="201" t="s">
        <v>8</v>
      </c>
      <c r="D115" s="201" t="s">
        <v>119</v>
      </c>
      <c r="E115" s="202" t="s">
        <v>180</v>
      </c>
      <c r="F115" s="203" t="s">
        <v>181</v>
      </c>
      <c r="G115" s="204" t="s">
        <v>122</v>
      </c>
      <c r="H115" s="205">
        <v>5</v>
      </c>
      <c r="I115" s="206"/>
      <c r="J115" s="207">
        <f>ROUND(I115*H115,2)</f>
        <v>0</v>
      </c>
      <c r="K115" s="203" t="s">
        <v>123</v>
      </c>
      <c r="L115" s="45"/>
      <c r="M115" s="208" t="s">
        <v>19</v>
      </c>
      <c r="N115" s="209" t="s">
        <v>45</v>
      </c>
      <c r="O115" s="85"/>
      <c r="P115" s="210">
        <f>O115*H115</f>
        <v>0</v>
      </c>
      <c r="Q115" s="210">
        <v>0</v>
      </c>
      <c r="R115" s="210">
        <f>Q115*H115</f>
        <v>0</v>
      </c>
      <c r="S115" s="210">
        <v>0</v>
      </c>
      <c r="T115" s="21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2" t="s">
        <v>124</v>
      </c>
      <c r="AT115" s="212" t="s">
        <v>119</v>
      </c>
      <c r="AU115" s="212" t="s">
        <v>84</v>
      </c>
      <c r="AY115" s="18" t="s">
        <v>116</v>
      </c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18" t="s">
        <v>82</v>
      </c>
      <c r="BK115" s="213">
        <f>ROUND(I115*H115,2)</f>
        <v>0</v>
      </c>
      <c r="BL115" s="18" t="s">
        <v>124</v>
      </c>
      <c r="BM115" s="212" t="s">
        <v>182</v>
      </c>
    </row>
    <row r="116" s="2" customFormat="1">
      <c r="A116" s="39"/>
      <c r="B116" s="40"/>
      <c r="C116" s="41"/>
      <c r="D116" s="214" t="s">
        <v>126</v>
      </c>
      <c r="E116" s="41"/>
      <c r="F116" s="215" t="s">
        <v>183</v>
      </c>
      <c r="G116" s="41"/>
      <c r="H116" s="41"/>
      <c r="I116" s="216"/>
      <c r="J116" s="41"/>
      <c r="K116" s="41"/>
      <c r="L116" s="45"/>
      <c r="M116" s="217"/>
      <c r="N116" s="21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126</v>
      </c>
      <c r="AU116" s="18" t="s">
        <v>84</v>
      </c>
    </row>
    <row r="117" s="2" customFormat="1" ht="16.5" customHeight="1">
      <c r="A117" s="39"/>
      <c r="B117" s="40"/>
      <c r="C117" s="219" t="s">
        <v>184</v>
      </c>
      <c r="D117" s="219" t="s">
        <v>128</v>
      </c>
      <c r="E117" s="220" t="s">
        <v>185</v>
      </c>
      <c r="F117" s="221" t="s">
        <v>186</v>
      </c>
      <c r="G117" s="222" t="s">
        <v>122</v>
      </c>
      <c r="H117" s="223">
        <v>5.75</v>
      </c>
      <c r="I117" s="224"/>
      <c r="J117" s="225">
        <f>ROUND(I117*H117,2)</f>
        <v>0</v>
      </c>
      <c r="K117" s="221" t="s">
        <v>123</v>
      </c>
      <c r="L117" s="226"/>
      <c r="M117" s="227" t="s">
        <v>19</v>
      </c>
      <c r="N117" s="228" t="s">
        <v>45</v>
      </c>
      <c r="O117" s="85"/>
      <c r="P117" s="210">
        <f>O117*H117</f>
        <v>0</v>
      </c>
      <c r="Q117" s="210">
        <v>0.00052999999999999998</v>
      </c>
      <c r="R117" s="210">
        <f>Q117*H117</f>
        <v>0.0030474999999999999</v>
      </c>
      <c r="S117" s="210">
        <v>0</v>
      </c>
      <c r="T117" s="211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2" t="s">
        <v>131</v>
      </c>
      <c r="AT117" s="212" t="s">
        <v>128</v>
      </c>
      <c r="AU117" s="212" t="s">
        <v>84</v>
      </c>
      <c r="AY117" s="18" t="s">
        <v>116</v>
      </c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18" t="s">
        <v>82</v>
      </c>
      <c r="BK117" s="213">
        <f>ROUND(I117*H117,2)</f>
        <v>0</v>
      </c>
      <c r="BL117" s="18" t="s">
        <v>124</v>
      </c>
      <c r="BM117" s="212" t="s">
        <v>187</v>
      </c>
    </row>
    <row r="118" s="13" customFormat="1">
      <c r="A118" s="13"/>
      <c r="B118" s="229"/>
      <c r="C118" s="230"/>
      <c r="D118" s="231" t="s">
        <v>133</v>
      </c>
      <c r="E118" s="232" t="s">
        <v>19</v>
      </c>
      <c r="F118" s="233" t="s">
        <v>188</v>
      </c>
      <c r="G118" s="230"/>
      <c r="H118" s="234">
        <v>5.75</v>
      </c>
      <c r="I118" s="235"/>
      <c r="J118" s="230"/>
      <c r="K118" s="230"/>
      <c r="L118" s="236"/>
      <c r="M118" s="237"/>
      <c r="N118" s="238"/>
      <c r="O118" s="238"/>
      <c r="P118" s="238"/>
      <c r="Q118" s="238"/>
      <c r="R118" s="238"/>
      <c r="S118" s="238"/>
      <c r="T118" s="239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0" t="s">
        <v>133</v>
      </c>
      <c r="AU118" s="240" t="s">
        <v>84</v>
      </c>
      <c r="AV118" s="13" t="s">
        <v>84</v>
      </c>
      <c r="AW118" s="13" t="s">
        <v>35</v>
      </c>
      <c r="AX118" s="13" t="s">
        <v>82</v>
      </c>
      <c r="AY118" s="240" t="s">
        <v>116</v>
      </c>
    </row>
    <row r="119" s="2" customFormat="1" ht="24.15" customHeight="1">
      <c r="A119" s="39"/>
      <c r="B119" s="40"/>
      <c r="C119" s="201" t="s">
        <v>189</v>
      </c>
      <c r="D119" s="201" t="s">
        <v>119</v>
      </c>
      <c r="E119" s="202" t="s">
        <v>190</v>
      </c>
      <c r="F119" s="203" t="s">
        <v>191</v>
      </c>
      <c r="G119" s="204" t="s">
        <v>122</v>
      </c>
      <c r="H119" s="205">
        <v>10</v>
      </c>
      <c r="I119" s="206"/>
      <c r="J119" s="207">
        <f>ROUND(I119*H119,2)</f>
        <v>0</v>
      </c>
      <c r="K119" s="203" t="s">
        <v>123</v>
      </c>
      <c r="L119" s="45"/>
      <c r="M119" s="208" t="s">
        <v>19</v>
      </c>
      <c r="N119" s="209" t="s">
        <v>45</v>
      </c>
      <c r="O119" s="85"/>
      <c r="P119" s="210">
        <f>O119*H119</f>
        <v>0</v>
      </c>
      <c r="Q119" s="210">
        <v>0</v>
      </c>
      <c r="R119" s="210">
        <f>Q119*H119</f>
        <v>0</v>
      </c>
      <c r="S119" s="210">
        <v>0</v>
      </c>
      <c r="T119" s="21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2" t="s">
        <v>124</v>
      </c>
      <c r="AT119" s="212" t="s">
        <v>119</v>
      </c>
      <c r="AU119" s="212" t="s">
        <v>84</v>
      </c>
      <c r="AY119" s="18" t="s">
        <v>116</v>
      </c>
      <c r="BE119" s="213">
        <f>IF(N119="základní",J119,0)</f>
        <v>0</v>
      </c>
      <c r="BF119" s="213">
        <f>IF(N119="snížená",J119,0)</f>
        <v>0</v>
      </c>
      <c r="BG119" s="213">
        <f>IF(N119="zákl. přenesená",J119,0)</f>
        <v>0</v>
      </c>
      <c r="BH119" s="213">
        <f>IF(N119="sníž. přenesená",J119,0)</f>
        <v>0</v>
      </c>
      <c r="BI119" s="213">
        <f>IF(N119="nulová",J119,0)</f>
        <v>0</v>
      </c>
      <c r="BJ119" s="18" t="s">
        <v>82</v>
      </c>
      <c r="BK119" s="213">
        <f>ROUND(I119*H119,2)</f>
        <v>0</v>
      </c>
      <c r="BL119" s="18" t="s">
        <v>124</v>
      </c>
      <c r="BM119" s="212" t="s">
        <v>192</v>
      </c>
    </row>
    <row r="120" s="2" customFormat="1">
      <c r="A120" s="39"/>
      <c r="B120" s="40"/>
      <c r="C120" s="41"/>
      <c r="D120" s="214" t="s">
        <v>126</v>
      </c>
      <c r="E120" s="41"/>
      <c r="F120" s="215" t="s">
        <v>193</v>
      </c>
      <c r="G120" s="41"/>
      <c r="H120" s="41"/>
      <c r="I120" s="216"/>
      <c r="J120" s="41"/>
      <c r="K120" s="41"/>
      <c r="L120" s="45"/>
      <c r="M120" s="217"/>
      <c r="N120" s="21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126</v>
      </c>
      <c r="AU120" s="18" t="s">
        <v>84</v>
      </c>
    </row>
    <row r="121" s="2" customFormat="1" ht="24.15" customHeight="1">
      <c r="A121" s="39"/>
      <c r="B121" s="40"/>
      <c r="C121" s="219" t="s">
        <v>194</v>
      </c>
      <c r="D121" s="219" t="s">
        <v>128</v>
      </c>
      <c r="E121" s="220" t="s">
        <v>195</v>
      </c>
      <c r="F121" s="221" t="s">
        <v>196</v>
      </c>
      <c r="G121" s="222" t="s">
        <v>122</v>
      </c>
      <c r="H121" s="223">
        <v>11.5</v>
      </c>
      <c r="I121" s="224"/>
      <c r="J121" s="225">
        <f>ROUND(I121*H121,2)</f>
        <v>0</v>
      </c>
      <c r="K121" s="221" t="s">
        <v>123</v>
      </c>
      <c r="L121" s="226"/>
      <c r="M121" s="227" t="s">
        <v>19</v>
      </c>
      <c r="N121" s="228" t="s">
        <v>45</v>
      </c>
      <c r="O121" s="85"/>
      <c r="P121" s="210">
        <f>O121*H121</f>
        <v>0</v>
      </c>
      <c r="Q121" s="210">
        <v>0.00016000000000000001</v>
      </c>
      <c r="R121" s="210">
        <f>Q121*H121</f>
        <v>0.0018400000000000001</v>
      </c>
      <c r="S121" s="210">
        <v>0</v>
      </c>
      <c r="T121" s="21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2" t="s">
        <v>131</v>
      </c>
      <c r="AT121" s="212" t="s">
        <v>128</v>
      </c>
      <c r="AU121" s="212" t="s">
        <v>84</v>
      </c>
      <c r="AY121" s="18" t="s">
        <v>116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18" t="s">
        <v>82</v>
      </c>
      <c r="BK121" s="213">
        <f>ROUND(I121*H121,2)</f>
        <v>0</v>
      </c>
      <c r="BL121" s="18" t="s">
        <v>124</v>
      </c>
      <c r="BM121" s="212" t="s">
        <v>197</v>
      </c>
    </row>
    <row r="122" s="13" customFormat="1">
      <c r="A122" s="13"/>
      <c r="B122" s="229"/>
      <c r="C122" s="230"/>
      <c r="D122" s="231" t="s">
        <v>133</v>
      </c>
      <c r="E122" s="232" t="s">
        <v>19</v>
      </c>
      <c r="F122" s="233" t="s">
        <v>147</v>
      </c>
      <c r="G122" s="230"/>
      <c r="H122" s="234">
        <v>11.5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0" t="s">
        <v>133</v>
      </c>
      <c r="AU122" s="240" t="s">
        <v>84</v>
      </c>
      <c r="AV122" s="13" t="s">
        <v>84</v>
      </c>
      <c r="AW122" s="13" t="s">
        <v>35</v>
      </c>
      <c r="AX122" s="13" t="s">
        <v>82</v>
      </c>
      <c r="AY122" s="240" t="s">
        <v>116</v>
      </c>
    </row>
    <row r="123" s="2" customFormat="1" ht="16.5" customHeight="1">
      <c r="A123" s="39"/>
      <c r="B123" s="40"/>
      <c r="C123" s="201" t="s">
        <v>124</v>
      </c>
      <c r="D123" s="201" t="s">
        <v>119</v>
      </c>
      <c r="E123" s="202" t="s">
        <v>198</v>
      </c>
      <c r="F123" s="203" t="s">
        <v>199</v>
      </c>
      <c r="G123" s="204" t="s">
        <v>200</v>
      </c>
      <c r="H123" s="205">
        <v>6</v>
      </c>
      <c r="I123" s="206"/>
      <c r="J123" s="207">
        <f>ROUND(I123*H123,2)</f>
        <v>0</v>
      </c>
      <c r="K123" s="203" t="s">
        <v>123</v>
      </c>
      <c r="L123" s="45"/>
      <c r="M123" s="208" t="s">
        <v>19</v>
      </c>
      <c r="N123" s="209" t="s">
        <v>45</v>
      </c>
      <c r="O123" s="85"/>
      <c r="P123" s="210">
        <f>O123*H123</f>
        <v>0</v>
      </c>
      <c r="Q123" s="210">
        <v>0</v>
      </c>
      <c r="R123" s="210">
        <f>Q123*H123</f>
        <v>0</v>
      </c>
      <c r="S123" s="210">
        <v>0</v>
      </c>
      <c r="T123" s="21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2" t="s">
        <v>124</v>
      </c>
      <c r="AT123" s="212" t="s">
        <v>119</v>
      </c>
      <c r="AU123" s="212" t="s">
        <v>84</v>
      </c>
      <c r="AY123" s="18" t="s">
        <v>116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8" t="s">
        <v>82</v>
      </c>
      <c r="BK123" s="213">
        <f>ROUND(I123*H123,2)</f>
        <v>0</v>
      </c>
      <c r="BL123" s="18" t="s">
        <v>124</v>
      </c>
      <c r="BM123" s="212" t="s">
        <v>201</v>
      </c>
    </row>
    <row r="124" s="2" customFormat="1">
      <c r="A124" s="39"/>
      <c r="B124" s="40"/>
      <c r="C124" s="41"/>
      <c r="D124" s="214" t="s">
        <v>126</v>
      </c>
      <c r="E124" s="41"/>
      <c r="F124" s="215" t="s">
        <v>202</v>
      </c>
      <c r="G124" s="41"/>
      <c r="H124" s="41"/>
      <c r="I124" s="216"/>
      <c r="J124" s="41"/>
      <c r="K124" s="41"/>
      <c r="L124" s="45"/>
      <c r="M124" s="217"/>
      <c r="N124" s="21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126</v>
      </c>
      <c r="AU124" s="18" t="s">
        <v>84</v>
      </c>
    </row>
    <row r="125" s="2" customFormat="1" ht="16.5" customHeight="1">
      <c r="A125" s="39"/>
      <c r="B125" s="40"/>
      <c r="C125" s="219" t="s">
        <v>203</v>
      </c>
      <c r="D125" s="219" t="s">
        <v>128</v>
      </c>
      <c r="E125" s="220" t="s">
        <v>204</v>
      </c>
      <c r="F125" s="221" t="s">
        <v>205</v>
      </c>
      <c r="G125" s="222" t="s">
        <v>200</v>
      </c>
      <c r="H125" s="223">
        <v>6</v>
      </c>
      <c r="I125" s="224"/>
      <c r="J125" s="225">
        <f>ROUND(I125*H125,2)</f>
        <v>0</v>
      </c>
      <c r="K125" s="221" t="s">
        <v>123</v>
      </c>
      <c r="L125" s="226"/>
      <c r="M125" s="227" t="s">
        <v>19</v>
      </c>
      <c r="N125" s="228" t="s">
        <v>45</v>
      </c>
      <c r="O125" s="85"/>
      <c r="P125" s="210">
        <f>O125*H125</f>
        <v>0</v>
      </c>
      <c r="Q125" s="210">
        <v>2.0000000000000002E-05</v>
      </c>
      <c r="R125" s="210">
        <f>Q125*H125</f>
        <v>0.00012000000000000002</v>
      </c>
      <c r="S125" s="210">
        <v>0</v>
      </c>
      <c r="T125" s="21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2" t="s">
        <v>131</v>
      </c>
      <c r="AT125" s="212" t="s">
        <v>128</v>
      </c>
      <c r="AU125" s="212" t="s">
        <v>84</v>
      </c>
      <c r="AY125" s="18" t="s">
        <v>116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8" t="s">
        <v>82</v>
      </c>
      <c r="BK125" s="213">
        <f>ROUND(I125*H125,2)</f>
        <v>0</v>
      </c>
      <c r="BL125" s="18" t="s">
        <v>124</v>
      </c>
      <c r="BM125" s="212" t="s">
        <v>206</v>
      </c>
    </row>
    <row r="126" s="2" customFormat="1">
      <c r="A126" s="39"/>
      <c r="B126" s="40"/>
      <c r="C126" s="41"/>
      <c r="D126" s="231" t="s">
        <v>207</v>
      </c>
      <c r="E126" s="41"/>
      <c r="F126" s="252" t="s">
        <v>208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207</v>
      </c>
      <c r="AU126" s="18" t="s">
        <v>84</v>
      </c>
    </row>
    <row r="127" s="2" customFormat="1" ht="24.15" customHeight="1">
      <c r="A127" s="39"/>
      <c r="B127" s="40"/>
      <c r="C127" s="201" t="s">
        <v>209</v>
      </c>
      <c r="D127" s="201" t="s">
        <v>119</v>
      </c>
      <c r="E127" s="202" t="s">
        <v>210</v>
      </c>
      <c r="F127" s="203" t="s">
        <v>211</v>
      </c>
      <c r="G127" s="204" t="s">
        <v>200</v>
      </c>
      <c r="H127" s="205">
        <v>2</v>
      </c>
      <c r="I127" s="206"/>
      <c r="J127" s="207">
        <f>ROUND(I127*H127,2)</f>
        <v>0</v>
      </c>
      <c r="K127" s="203" t="s">
        <v>123</v>
      </c>
      <c r="L127" s="45"/>
      <c r="M127" s="208" t="s">
        <v>19</v>
      </c>
      <c r="N127" s="209" t="s">
        <v>45</v>
      </c>
      <c r="O127" s="85"/>
      <c r="P127" s="210">
        <f>O127*H127</f>
        <v>0</v>
      </c>
      <c r="Q127" s="210">
        <v>0</v>
      </c>
      <c r="R127" s="210">
        <f>Q127*H127</f>
        <v>0</v>
      </c>
      <c r="S127" s="210">
        <v>0</v>
      </c>
      <c r="T127" s="21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2" t="s">
        <v>124</v>
      </c>
      <c r="AT127" s="212" t="s">
        <v>119</v>
      </c>
      <c r="AU127" s="212" t="s">
        <v>84</v>
      </c>
      <c r="AY127" s="18" t="s">
        <v>116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8" t="s">
        <v>82</v>
      </c>
      <c r="BK127" s="213">
        <f>ROUND(I127*H127,2)</f>
        <v>0</v>
      </c>
      <c r="BL127" s="18" t="s">
        <v>124</v>
      </c>
      <c r="BM127" s="212" t="s">
        <v>212</v>
      </c>
    </row>
    <row r="128" s="2" customFormat="1">
      <c r="A128" s="39"/>
      <c r="B128" s="40"/>
      <c r="C128" s="41"/>
      <c r="D128" s="214" t="s">
        <v>126</v>
      </c>
      <c r="E128" s="41"/>
      <c r="F128" s="215" t="s">
        <v>213</v>
      </c>
      <c r="G128" s="41"/>
      <c r="H128" s="41"/>
      <c r="I128" s="216"/>
      <c r="J128" s="41"/>
      <c r="K128" s="41"/>
      <c r="L128" s="45"/>
      <c r="M128" s="217"/>
      <c r="N128" s="21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126</v>
      </c>
      <c r="AU128" s="18" t="s">
        <v>84</v>
      </c>
    </row>
    <row r="129" s="2" customFormat="1" ht="16.5" customHeight="1">
      <c r="A129" s="39"/>
      <c r="B129" s="40"/>
      <c r="C129" s="219" t="s">
        <v>214</v>
      </c>
      <c r="D129" s="219" t="s">
        <v>128</v>
      </c>
      <c r="E129" s="220" t="s">
        <v>215</v>
      </c>
      <c r="F129" s="221" t="s">
        <v>216</v>
      </c>
      <c r="G129" s="222" t="s">
        <v>217</v>
      </c>
      <c r="H129" s="223">
        <v>1</v>
      </c>
      <c r="I129" s="224"/>
      <c r="J129" s="225">
        <f>ROUND(I129*H129,2)</f>
        <v>0</v>
      </c>
      <c r="K129" s="221" t="s">
        <v>218</v>
      </c>
      <c r="L129" s="226"/>
      <c r="M129" s="227" t="s">
        <v>19</v>
      </c>
      <c r="N129" s="228" t="s">
        <v>45</v>
      </c>
      <c r="O129" s="85"/>
      <c r="P129" s="210">
        <f>O129*H129</f>
        <v>0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2" t="s">
        <v>131</v>
      </c>
      <c r="AT129" s="212" t="s">
        <v>128</v>
      </c>
      <c r="AU129" s="212" t="s">
        <v>84</v>
      </c>
      <c r="AY129" s="18" t="s">
        <v>116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18" t="s">
        <v>82</v>
      </c>
      <c r="BK129" s="213">
        <f>ROUND(I129*H129,2)</f>
        <v>0</v>
      </c>
      <c r="BL129" s="18" t="s">
        <v>124</v>
      </c>
      <c r="BM129" s="212" t="s">
        <v>219</v>
      </c>
    </row>
    <row r="130" s="2" customFormat="1" ht="16.5" customHeight="1">
      <c r="A130" s="39"/>
      <c r="B130" s="40"/>
      <c r="C130" s="219" t="s">
        <v>220</v>
      </c>
      <c r="D130" s="219" t="s">
        <v>128</v>
      </c>
      <c r="E130" s="220" t="s">
        <v>221</v>
      </c>
      <c r="F130" s="221" t="s">
        <v>222</v>
      </c>
      <c r="G130" s="222" t="s">
        <v>217</v>
      </c>
      <c r="H130" s="223">
        <v>1</v>
      </c>
      <c r="I130" s="224"/>
      <c r="J130" s="225">
        <f>ROUND(I130*H130,2)</f>
        <v>0</v>
      </c>
      <c r="K130" s="221" t="s">
        <v>218</v>
      </c>
      <c r="L130" s="226"/>
      <c r="M130" s="227" t="s">
        <v>19</v>
      </c>
      <c r="N130" s="228" t="s">
        <v>45</v>
      </c>
      <c r="O130" s="85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2" t="s">
        <v>131</v>
      </c>
      <c r="AT130" s="212" t="s">
        <v>128</v>
      </c>
      <c r="AU130" s="212" t="s">
        <v>84</v>
      </c>
      <c r="AY130" s="18" t="s">
        <v>116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8" t="s">
        <v>82</v>
      </c>
      <c r="BK130" s="213">
        <f>ROUND(I130*H130,2)</f>
        <v>0</v>
      </c>
      <c r="BL130" s="18" t="s">
        <v>124</v>
      </c>
      <c r="BM130" s="212" t="s">
        <v>223</v>
      </c>
    </row>
    <row r="131" s="2" customFormat="1" ht="24.15" customHeight="1">
      <c r="A131" s="39"/>
      <c r="B131" s="40"/>
      <c r="C131" s="201" t="s">
        <v>7</v>
      </c>
      <c r="D131" s="201" t="s">
        <v>119</v>
      </c>
      <c r="E131" s="202" t="s">
        <v>224</v>
      </c>
      <c r="F131" s="203" t="s">
        <v>225</v>
      </c>
      <c r="G131" s="204" t="s">
        <v>200</v>
      </c>
      <c r="H131" s="205">
        <v>1</v>
      </c>
      <c r="I131" s="206"/>
      <c r="J131" s="207">
        <f>ROUND(I131*H131,2)</f>
        <v>0</v>
      </c>
      <c r="K131" s="203" t="s">
        <v>123</v>
      </c>
      <c r="L131" s="45"/>
      <c r="M131" s="208" t="s">
        <v>19</v>
      </c>
      <c r="N131" s="209" t="s">
        <v>45</v>
      </c>
      <c r="O131" s="85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2" t="s">
        <v>124</v>
      </c>
      <c r="AT131" s="212" t="s">
        <v>119</v>
      </c>
      <c r="AU131" s="212" t="s">
        <v>84</v>
      </c>
      <c r="AY131" s="18" t="s">
        <v>116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8" t="s">
        <v>82</v>
      </c>
      <c r="BK131" s="213">
        <f>ROUND(I131*H131,2)</f>
        <v>0</v>
      </c>
      <c r="BL131" s="18" t="s">
        <v>124</v>
      </c>
      <c r="BM131" s="212" t="s">
        <v>226</v>
      </c>
    </row>
    <row r="132" s="2" customFormat="1">
      <c r="A132" s="39"/>
      <c r="B132" s="40"/>
      <c r="C132" s="41"/>
      <c r="D132" s="214" t="s">
        <v>126</v>
      </c>
      <c r="E132" s="41"/>
      <c r="F132" s="215" t="s">
        <v>227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126</v>
      </c>
      <c r="AU132" s="18" t="s">
        <v>84</v>
      </c>
    </row>
    <row r="133" s="2" customFormat="1" ht="16.5" customHeight="1">
      <c r="A133" s="39"/>
      <c r="B133" s="40"/>
      <c r="C133" s="219" t="s">
        <v>228</v>
      </c>
      <c r="D133" s="219" t="s">
        <v>128</v>
      </c>
      <c r="E133" s="220" t="s">
        <v>229</v>
      </c>
      <c r="F133" s="221" t="s">
        <v>230</v>
      </c>
      <c r="G133" s="222" t="s">
        <v>200</v>
      </c>
      <c r="H133" s="223">
        <v>1</v>
      </c>
      <c r="I133" s="224"/>
      <c r="J133" s="225">
        <f>ROUND(I133*H133,2)</f>
        <v>0</v>
      </c>
      <c r="K133" s="221" t="s">
        <v>123</v>
      </c>
      <c r="L133" s="226"/>
      <c r="M133" s="227" t="s">
        <v>19</v>
      </c>
      <c r="N133" s="228" t="s">
        <v>45</v>
      </c>
      <c r="O133" s="85"/>
      <c r="P133" s="210">
        <f>O133*H133</f>
        <v>0</v>
      </c>
      <c r="Q133" s="210">
        <v>0.00016000000000000001</v>
      </c>
      <c r="R133" s="210">
        <f>Q133*H133</f>
        <v>0.00016000000000000001</v>
      </c>
      <c r="S133" s="210">
        <v>0</v>
      </c>
      <c r="T133" s="21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2" t="s">
        <v>131</v>
      </c>
      <c r="AT133" s="212" t="s">
        <v>128</v>
      </c>
      <c r="AU133" s="212" t="s">
        <v>84</v>
      </c>
      <c r="AY133" s="18" t="s">
        <v>116</v>
      </c>
      <c r="BE133" s="213">
        <f>IF(N133="základní",J133,0)</f>
        <v>0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18" t="s">
        <v>82</v>
      </c>
      <c r="BK133" s="213">
        <f>ROUND(I133*H133,2)</f>
        <v>0</v>
      </c>
      <c r="BL133" s="18" t="s">
        <v>124</v>
      </c>
      <c r="BM133" s="212" t="s">
        <v>231</v>
      </c>
    </row>
    <row r="134" s="2" customFormat="1">
      <c r="A134" s="39"/>
      <c r="B134" s="40"/>
      <c r="C134" s="41"/>
      <c r="D134" s="231" t="s">
        <v>207</v>
      </c>
      <c r="E134" s="41"/>
      <c r="F134" s="252" t="s">
        <v>232</v>
      </c>
      <c r="G134" s="41"/>
      <c r="H134" s="41"/>
      <c r="I134" s="216"/>
      <c r="J134" s="41"/>
      <c r="K134" s="41"/>
      <c r="L134" s="45"/>
      <c r="M134" s="217"/>
      <c r="N134" s="21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207</v>
      </c>
      <c r="AU134" s="18" t="s">
        <v>84</v>
      </c>
    </row>
    <row r="135" s="2" customFormat="1" ht="16.5" customHeight="1">
      <c r="A135" s="39"/>
      <c r="B135" s="40"/>
      <c r="C135" s="201" t="s">
        <v>233</v>
      </c>
      <c r="D135" s="201" t="s">
        <v>119</v>
      </c>
      <c r="E135" s="202" t="s">
        <v>234</v>
      </c>
      <c r="F135" s="203" t="s">
        <v>235</v>
      </c>
      <c r="G135" s="204" t="s">
        <v>200</v>
      </c>
      <c r="H135" s="205">
        <v>1</v>
      </c>
      <c r="I135" s="206"/>
      <c r="J135" s="207">
        <f>ROUND(I135*H135,2)</f>
        <v>0</v>
      </c>
      <c r="K135" s="203" t="s">
        <v>123</v>
      </c>
      <c r="L135" s="45"/>
      <c r="M135" s="208" t="s">
        <v>19</v>
      </c>
      <c r="N135" s="209" t="s">
        <v>45</v>
      </c>
      <c r="O135" s="85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2" t="s">
        <v>124</v>
      </c>
      <c r="AT135" s="212" t="s">
        <v>119</v>
      </c>
      <c r="AU135" s="212" t="s">
        <v>84</v>
      </c>
      <c r="AY135" s="18" t="s">
        <v>116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8" t="s">
        <v>82</v>
      </c>
      <c r="BK135" s="213">
        <f>ROUND(I135*H135,2)</f>
        <v>0</v>
      </c>
      <c r="BL135" s="18" t="s">
        <v>124</v>
      </c>
      <c r="BM135" s="212" t="s">
        <v>236</v>
      </c>
    </row>
    <row r="136" s="2" customFormat="1">
      <c r="A136" s="39"/>
      <c r="B136" s="40"/>
      <c r="C136" s="41"/>
      <c r="D136" s="214" t="s">
        <v>126</v>
      </c>
      <c r="E136" s="41"/>
      <c r="F136" s="215" t="s">
        <v>237</v>
      </c>
      <c r="G136" s="41"/>
      <c r="H136" s="41"/>
      <c r="I136" s="216"/>
      <c r="J136" s="41"/>
      <c r="K136" s="41"/>
      <c r="L136" s="45"/>
      <c r="M136" s="217"/>
      <c r="N136" s="218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126</v>
      </c>
      <c r="AU136" s="18" t="s">
        <v>84</v>
      </c>
    </row>
    <row r="137" s="2" customFormat="1" ht="16.5" customHeight="1">
      <c r="A137" s="39"/>
      <c r="B137" s="40"/>
      <c r="C137" s="219" t="s">
        <v>238</v>
      </c>
      <c r="D137" s="219" t="s">
        <v>128</v>
      </c>
      <c r="E137" s="220" t="s">
        <v>239</v>
      </c>
      <c r="F137" s="221" t="s">
        <v>240</v>
      </c>
      <c r="G137" s="222" t="s">
        <v>200</v>
      </c>
      <c r="H137" s="223">
        <v>1</v>
      </c>
      <c r="I137" s="224"/>
      <c r="J137" s="225">
        <f>ROUND(I137*H137,2)</f>
        <v>0</v>
      </c>
      <c r="K137" s="221" t="s">
        <v>123</v>
      </c>
      <c r="L137" s="226"/>
      <c r="M137" s="227" t="s">
        <v>19</v>
      </c>
      <c r="N137" s="228" t="s">
        <v>45</v>
      </c>
      <c r="O137" s="85"/>
      <c r="P137" s="210">
        <f>O137*H137</f>
        <v>0</v>
      </c>
      <c r="Q137" s="210">
        <v>0.0010499999999999999</v>
      </c>
      <c r="R137" s="210">
        <f>Q137*H137</f>
        <v>0.0010499999999999999</v>
      </c>
      <c r="S137" s="210">
        <v>0</v>
      </c>
      <c r="T137" s="21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2" t="s">
        <v>131</v>
      </c>
      <c r="AT137" s="212" t="s">
        <v>128</v>
      </c>
      <c r="AU137" s="212" t="s">
        <v>84</v>
      </c>
      <c r="AY137" s="18" t="s">
        <v>116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8" t="s">
        <v>82</v>
      </c>
      <c r="BK137" s="213">
        <f>ROUND(I137*H137,2)</f>
        <v>0</v>
      </c>
      <c r="BL137" s="18" t="s">
        <v>124</v>
      </c>
      <c r="BM137" s="212" t="s">
        <v>241</v>
      </c>
    </row>
    <row r="138" s="2" customFormat="1" ht="21.75" customHeight="1">
      <c r="A138" s="39"/>
      <c r="B138" s="40"/>
      <c r="C138" s="201" t="s">
        <v>242</v>
      </c>
      <c r="D138" s="201" t="s">
        <v>119</v>
      </c>
      <c r="E138" s="202" t="s">
        <v>243</v>
      </c>
      <c r="F138" s="203" t="s">
        <v>244</v>
      </c>
      <c r="G138" s="204" t="s">
        <v>200</v>
      </c>
      <c r="H138" s="205">
        <v>3</v>
      </c>
      <c r="I138" s="206"/>
      <c r="J138" s="207">
        <f>ROUND(I138*H138,2)</f>
        <v>0</v>
      </c>
      <c r="K138" s="203" t="s">
        <v>123</v>
      </c>
      <c r="L138" s="45"/>
      <c r="M138" s="208" t="s">
        <v>19</v>
      </c>
      <c r="N138" s="209" t="s">
        <v>45</v>
      </c>
      <c r="O138" s="85"/>
      <c r="P138" s="210">
        <f>O138*H138</f>
        <v>0</v>
      </c>
      <c r="Q138" s="210">
        <v>0</v>
      </c>
      <c r="R138" s="210">
        <f>Q138*H138</f>
        <v>0</v>
      </c>
      <c r="S138" s="210">
        <v>0</v>
      </c>
      <c r="T138" s="21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2" t="s">
        <v>124</v>
      </c>
      <c r="AT138" s="212" t="s">
        <v>119</v>
      </c>
      <c r="AU138" s="212" t="s">
        <v>84</v>
      </c>
      <c r="AY138" s="18" t="s">
        <v>116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8" t="s">
        <v>82</v>
      </c>
      <c r="BK138" s="213">
        <f>ROUND(I138*H138,2)</f>
        <v>0</v>
      </c>
      <c r="BL138" s="18" t="s">
        <v>124</v>
      </c>
      <c r="BM138" s="212" t="s">
        <v>245</v>
      </c>
    </row>
    <row r="139" s="2" customFormat="1">
      <c r="A139" s="39"/>
      <c r="B139" s="40"/>
      <c r="C139" s="41"/>
      <c r="D139" s="214" t="s">
        <v>126</v>
      </c>
      <c r="E139" s="41"/>
      <c r="F139" s="215" t="s">
        <v>246</v>
      </c>
      <c r="G139" s="41"/>
      <c r="H139" s="41"/>
      <c r="I139" s="216"/>
      <c r="J139" s="41"/>
      <c r="K139" s="41"/>
      <c r="L139" s="45"/>
      <c r="M139" s="217"/>
      <c r="N139" s="21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126</v>
      </c>
      <c r="AU139" s="18" t="s">
        <v>84</v>
      </c>
    </row>
    <row r="140" s="2" customFormat="1" ht="16.5" customHeight="1">
      <c r="A140" s="39"/>
      <c r="B140" s="40"/>
      <c r="C140" s="219" t="s">
        <v>247</v>
      </c>
      <c r="D140" s="219" t="s">
        <v>128</v>
      </c>
      <c r="E140" s="220" t="s">
        <v>248</v>
      </c>
      <c r="F140" s="221" t="s">
        <v>249</v>
      </c>
      <c r="G140" s="222" t="s">
        <v>200</v>
      </c>
      <c r="H140" s="223">
        <v>3</v>
      </c>
      <c r="I140" s="224"/>
      <c r="J140" s="225">
        <f>ROUND(I140*H140,2)</f>
        <v>0</v>
      </c>
      <c r="K140" s="221" t="s">
        <v>218</v>
      </c>
      <c r="L140" s="226"/>
      <c r="M140" s="227" t="s">
        <v>19</v>
      </c>
      <c r="N140" s="228" t="s">
        <v>45</v>
      </c>
      <c r="O140" s="85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131</v>
      </c>
      <c r="AT140" s="212" t="s">
        <v>128</v>
      </c>
      <c r="AU140" s="212" t="s">
        <v>84</v>
      </c>
      <c r="AY140" s="18" t="s">
        <v>116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82</v>
      </c>
      <c r="BK140" s="213">
        <f>ROUND(I140*H140,2)</f>
        <v>0</v>
      </c>
      <c r="BL140" s="18" t="s">
        <v>124</v>
      </c>
      <c r="BM140" s="212" t="s">
        <v>250</v>
      </c>
    </row>
    <row r="141" s="2" customFormat="1" ht="24.15" customHeight="1">
      <c r="A141" s="39"/>
      <c r="B141" s="40"/>
      <c r="C141" s="201" t="s">
        <v>251</v>
      </c>
      <c r="D141" s="201" t="s">
        <v>119</v>
      </c>
      <c r="E141" s="202" t="s">
        <v>252</v>
      </c>
      <c r="F141" s="203" t="s">
        <v>253</v>
      </c>
      <c r="G141" s="204" t="s">
        <v>122</v>
      </c>
      <c r="H141" s="205">
        <v>12</v>
      </c>
      <c r="I141" s="206"/>
      <c r="J141" s="207">
        <f>ROUND(I141*H141,2)</f>
        <v>0</v>
      </c>
      <c r="K141" s="203" t="s">
        <v>123</v>
      </c>
      <c r="L141" s="45"/>
      <c r="M141" s="208" t="s">
        <v>19</v>
      </c>
      <c r="N141" s="209" t="s">
        <v>45</v>
      </c>
      <c r="O141" s="85"/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2" t="s">
        <v>124</v>
      </c>
      <c r="AT141" s="212" t="s">
        <v>119</v>
      </c>
      <c r="AU141" s="212" t="s">
        <v>84</v>
      </c>
      <c r="AY141" s="18" t="s">
        <v>116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8" t="s">
        <v>82</v>
      </c>
      <c r="BK141" s="213">
        <f>ROUND(I141*H141,2)</f>
        <v>0</v>
      </c>
      <c r="BL141" s="18" t="s">
        <v>124</v>
      </c>
      <c r="BM141" s="212" t="s">
        <v>254</v>
      </c>
    </row>
    <row r="142" s="2" customFormat="1">
      <c r="A142" s="39"/>
      <c r="B142" s="40"/>
      <c r="C142" s="41"/>
      <c r="D142" s="214" t="s">
        <v>126</v>
      </c>
      <c r="E142" s="41"/>
      <c r="F142" s="215" t="s">
        <v>255</v>
      </c>
      <c r="G142" s="41"/>
      <c r="H142" s="41"/>
      <c r="I142" s="216"/>
      <c r="J142" s="41"/>
      <c r="K142" s="41"/>
      <c r="L142" s="45"/>
      <c r="M142" s="217"/>
      <c r="N142" s="21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126</v>
      </c>
      <c r="AU142" s="18" t="s">
        <v>84</v>
      </c>
    </row>
    <row r="143" s="2" customFormat="1" ht="16.5" customHeight="1">
      <c r="A143" s="39"/>
      <c r="B143" s="40"/>
      <c r="C143" s="219" t="s">
        <v>256</v>
      </c>
      <c r="D143" s="219" t="s">
        <v>128</v>
      </c>
      <c r="E143" s="220" t="s">
        <v>257</v>
      </c>
      <c r="F143" s="221" t="s">
        <v>258</v>
      </c>
      <c r="G143" s="222" t="s">
        <v>259</v>
      </c>
      <c r="H143" s="223">
        <v>1.6200000000000001</v>
      </c>
      <c r="I143" s="224"/>
      <c r="J143" s="225">
        <f>ROUND(I143*H143,2)</f>
        <v>0</v>
      </c>
      <c r="K143" s="221" t="s">
        <v>123</v>
      </c>
      <c r="L143" s="226"/>
      <c r="M143" s="227" t="s">
        <v>19</v>
      </c>
      <c r="N143" s="228" t="s">
        <v>45</v>
      </c>
      <c r="O143" s="85"/>
      <c r="P143" s="210">
        <f>O143*H143</f>
        <v>0</v>
      </c>
      <c r="Q143" s="210">
        <v>0.001</v>
      </c>
      <c r="R143" s="210">
        <f>Q143*H143</f>
        <v>0.0016200000000000001</v>
      </c>
      <c r="S143" s="210">
        <v>0</v>
      </c>
      <c r="T143" s="21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2" t="s">
        <v>131</v>
      </c>
      <c r="AT143" s="212" t="s">
        <v>128</v>
      </c>
      <c r="AU143" s="212" t="s">
        <v>84</v>
      </c>
      <c r="AY143" s="18" t="s">
        <v>116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8" t="s">
        <v>82</v>
      </c>
      <c r="BK143" s="213">
        <f>ROUND(I143*H143,2)</f>
        <v>0</v>
      </c>
      <c r="BL143" s="18" t="s">
        <v>124</v>
      </c>
      <c r="BM143" s="212" t="s">
        <v>260</v>
      </c>
    </row>
    <row r="144" s="13" customFormat="1">
      <c r="A144" s="13"/>
      <c r="B144" s="229"/>
      <c r="C144" s="230"/>
      <c r="D144" s="231" t="s">
        <v>133</v>
      </c>
      <c r="E144" s="232" t="s">
        <v>19</v>
      </c>
      <c r="F144" s="233" t="s">
        <v>261</v>
      </c>
      <c r="G144" s="230"/>
      <c r="H144" s="234">
        <v>1.6200000000000001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133</v>
      </c>
      <c r="AU144" s="240" t="s">
        <v>84</v>
      </c>
      <c r="AV144" s="13" t="s">
        <v>84</v>
      </c>
      <c r="AW144" s="13" t="s">
        <v>35</v>
      </c>
      <c r="AX144" s="13" t="s">
        <v>74</v>
      </c>
      <c r="AY144" s="240" t="s">
        <v>116</v>
      </c>
    </row>
    <row r="145" s="14" customFormat="1">
      <c r="A145" s="14"/>
      <c r="B145" s="241"/>
      <c r="C145" s="242"/>
      <c r="D145" s="231" t="s">
        <v>133</v>
      </c>
      <c r="E145" s="243" t="s">
        <v>19</v>
      </c>
      <c r="F145" s="244" t="s">
        <v>142</v>
      </c>
      <c r="G145" s="242"/>
      <c r="H145" s="245">
        <v>1.6200000000000001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133</v>
      </c>
      <c r="AU145" s="251" t="s">
        <v>84</v>
      </c>
      <c r="AV145" s="14" t="s">
        <v>143</v>
      </c>
      <c r="AW145" s="14" t="s">
        <v>35</v>
      </c>
      <c r="AX145" s="14" t="s">
        <v>82</v>
      </c>
      <c r="AY145" s="251" t="s">
        <v>116</v>
      </c>
    </row>
    <row r="146" s="2" customFormat="1" ht="16.5" customHeight="1">
      <c r="A146" s="39"/>
      <c r="B146" s="40"/>
      <c r="C146" s="201" t="s">
        <v>262</v>
      </c>
      <c r="D146" s="201" t="s">
        <v>119</v>
      </c>
      <c r="E146" s="202" t="s">
        <v>263</v>
      </c>
      <c r="F146" s="203" t="s">
        <v>264</v>
      </c>
      <c r="G146" s="204" t="s">
        <v>200</v>
      </c>
      <c r="H146" s="205">
        <v>10</v>
      </c>
      <c r="I146" s="206"/>
      <c r="J146" s="207">
        <f>ROUND(I146*H146,2)</f>
        <v>0</v>
      </c>
      <c r="K146" s="203" t="s">
        <v>123</v>
      </c>
      <c r="L146" s="45"/>
      <c r="M146" s="208" t="s">
        <v>19</v>
      </c>
      <c r="N146" s="209" t="s">
        <v>45</v>
      </c>
      <c r="O146" s="85"/>
      <c r="P146" s="210">
        <f>O146*H146</f>
        <v>0</v>
      </c>
      <c r="Q146" s="210">
        <v>0</v>
      </c>
      <c r="R146" s="210">
        <f>Q146*H146</f>
        <v>0</v>
      </c>
      <c r="S146" s="210">
        <v>0</v>
      </c>
      <c r="T146" s="21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2" t="s">
        <v>124</v>
      </c>
      <c r="AT146" s="212" t="s">
        <v>119</v>
      </c>
      <c r="AU146" s="212" t="s">
        <v>84</v>
      </c>
      <c r="AY146" s="18" t="s">
        <v>116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8" t="s">
        <v>82</v>
      </c>
      <c r="BK146" s="213">
        <f>ROUND(I146*H146,2)</f>
        <v>0</v>
      </c>
      <c r="BL146" s="18" t="s">
        <v>124</v>
      </c>
      <c r="BM146" s="212" t="s">
        <v>265</v>
      </c>
    </row>
    <row r="147" s="2" customFormat="1">
      <c r="A147" s="39"/>
      <c r="B147" s="40"/>
      <c r="C147" s="41"/>
      <c r="D147" s="214" t="s">
        <v>126</v>
      </c>
      <c r="E147" s="41"/>
      <c r="F147" s="215" t="s">
        <v>266</v>
      </c>
      <c r="G147" s="41"/>
      <c r="H147" s="41"/>
      <c r="I147" s="216"/>
      <c r="J147" s="41"/>
      <c r="K147" s="41"/>
      <c r="L147" s="45"/>
      <c r="M147" s="217"/>
      <c r="N147" s="21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126</v>
      </c>
      <c r="AU147" s="18" t="s">
        <v>84</v>
      </c>
    </row>
    <row r="148" s="2" customFormat="1" ht="16.5" customHeight="1">
      <c r="A148" s="39"/>
      <c r="B148" s="40"/>
      <c r="C148" s="219" t="s">
        <v>267</v>
      </c>
      <c r="D148" s="219" t="s">
        <v>128</v>
      </c>
      <c r="E148" s="220" t="s">
        <v>268</v>
      </c>
      <c r="F148" s="221" t="s">
        <v>269</v>
      </c>
      <c r="G148" s="222" t="s">
        <v>200</v>
      </c>
      <c r="H148" s="223">
        <v>10</v>
      </c>
      <c r="I148" s="224"/>
      <c r="J148" s="225">
        <f>ROUND(I148*H148,2)</f>
        <v>0</v>
      </c>
      <c r="K148" s="221" t="s">
        <v>123</v>
      </c>
      <c r="L148" s="226"/>
      <c r="M148" s="227" t="s">
        <v>19</v>
      </c>
      <c r="N148" s="228" t="s">
        <v>45</v>
      </c>
      <c r="O148" s="85"/>
      <c r="P148" s="210">
        <f>O148*H148</f>
        <v>0</v>
      </c>
      <c r="Q148" s="210">
        <v>0.00010000000000000001</v>
      </c>
      <c r="R148" s="210">
        <f>Q148*H148</f>
        <v>0.001</v>
      </c>
      <c r="S148" s="210">
        <v>0</v>
      </c>
      <c r="T148" s="21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2" t="s">
        <v>131</v>
      </c>
      <c r="AT148" s="212" t="s">
        <v>128</v>
      </c>
      <c r="AU148" s="212" t="s">
        <v>84</v>
      </c>
      <c r="AY148" s="18" t="s">
        <v>116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18" t="s">
        <v>82</v>
      </c>
      <c r="BK148" s="213">
        <f>ROUND(I148*H148,2)</f>
        <v>0</v>
      </c>
      <c r="BL148" s="18" t="s">
        <v>124</v>
      </c>
      <c r="BM148" s="212" t="s">
        <v>270</v>
      </c>
    </row>
    <row r="149" s="2" customFormat="1" ht="16.5" customHeight="1">
      <c r="A149" s="39"/>
      <c r="B149" s="40"/>
      <c r="C149" s="201" t="s">
        <v>271</v>
      </c>
      <c r="D149" s="201" t="s">
        <v>119</v>
      </c>
      <c r="E149" s="202" t="s">
        <v>272</v>
      </c>
      <c r="F149" s="203" t="s">
        <v>273</v>
      </c>
      <c r="G149" s="204" t="s">
        <v>200</v>
      </c>
      <c r="H149" s="205">
        <v>1</v>
      </c>
      <c r="I149" s="206"/>
      <c r="J149" s="207">
        <f>ROUND(I149*H149,2)</f>
        <v>0</v>
      </c>
      <c r="K149" s="203" t="s">
        <v>123</v>
      </c>
      <c r="L149" s="45"/>
      <c r="M149" s="208" t="s">
        <v>19</v>
      </c>
      <c r="N149" s="209" t="s">
        <v>45</v>
      </c>
      <c r="O149" s="85"/>
      <c r="P149" s="210">
        <f>O149*H149</f>
        <v>0</v>
      </c>
      <c r="Q149" s="210">
        <v>0</v>
      </c>
      <c r="R149" s="210">
        <f>Q149*H149</f>
        <v>0</v>
      </c>
      <c r="S149" s="210">
        <v>0</v>
      </c>
      <c r="T149" s="21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2" t="s">
        <v>124</v>
      </c>
      <c r="AT149" s="212" t="s">
        <v>119</v>
      </c>
      <c r="AU149" s="212" t="s">
        <v>84</v>
      </c>
      <c r="AY149" s="18" t="s">
        <v>116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8" t="s">
        <v>82</v>
      </c>
      <c r="BK149" s="213">
        <f>ROUND(I149*H149,2)</f>
        <v>0</v>
      </c>
      <c r="BL149" s="18" t="s">
        <v>124</v>
      </c>
      <c r="BM149" s="212" t="s">
        <v>274</v>
      </c>
    </row>
    <row r="150" s="2" customFormat="1">
      <c r="A150" s="39"/>
      <c r="B150" s="40"/>
      <c r="C150" s="41"/>
      <c r="D150" s="214" t="s">
        <v>126</v>
      </c>
      <c r="E150" s="41"/>
      <c r="F150" s="215" t="s">
        <v>275</v>
      </c>
      <c r="G150" s="41"/>
      <c r="H150" s="41"/>
      <c r="I150" s="216"/>
      <c r="J150" s="41"/>
      <c r="K150" s="41"/>
      <c r="L150" s="45"/>
      <c r="M150" s="217"/>
      <c r="N150" s="218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126</v>
      </c>
      <c r="AU150" s="18" t="s">
        <v>84</v>
      </c>
    </row>
    <row r="151" s="2" customFormat="1" ht="16.5" customHeight="1">
      <c r="A151" s="39"/>
      <c r="B151" s="40"/>
      <c r="C151" s="219" t="s">
        <v>131</v>
      </c>
      <c r="D151" s="219" t="s">
        <v>128</v>
      </c>
      <c r="E151" s="220" t="s">
        <v>276</v>
      </c>
      <c r="F151" s="221" t="s">
        <v>277</v>
      </c>
      <c r="G151" s="222" t="s">
        <v>200</v>
      </c>
      <c r="H151" s="223">
        <v>1</v>
      </c>
      <c r="I151" s="224"/>
      <c r="J151" s="225">
        <f>ROUND(I151*H151,2)</f>
        <v>0</v>
      </c>
      <c r="K151" s="221" t="s">
        <v>123</v>
      </c>
      <c r="L151" s="226"/>
      <c r="M151" s="227" t="s">
        <v>19</v>
      </c>
      <c r="N151" s="228" t="s">
        <v>45</v>
      </c>
      <c r="O151" s="85"/>
      <c r="P151" s="210">
        <f>O151*H151</f>
        <v>0</v>
      </c>
      <c r="Q151" s="210">
        <v>0.00010000000000000001</v>
      </c>
      <c r="R151" s="210">
        <f>Q151*H151</f>
        <v>0.00010000000000000001</v>
      </c>
      <c r="S151" s="210">
        <v>0</v>
      </c>
      <c r="T151" s="21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2" t="s">
        <v>131</v>
      </c>
      <c r="AT151" s="212" t="s">
        <v>128</v>
      </c>
      <c r="AU151" s="212" t="s">
        <v>84</v>
      </c>
      <c r="AY151" s="18" t="s">
        <v>116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82</v>
      </c>
      <c r="BK151" s="213">
        <f>ROUND(I151*H151,2)</f>
        <v>0</v>
      </c>
      <c r="BL151" s="18" t="s">
        <v>124</v>
      </c>
      <c r="BM151" s="212" t="s">
        <v>278</v>
      </c>
    </row>
    <row r="152" s="2" customFormat="1" ht="24.15" customHeight="1">
      <c r="A152" s="39"/>
      <c r="B152" s="40"/>
      <c r="C152" s="201" t="s">
        <v>279</v>
      </c>
      <c r="D152" s="201" t="s">
        <v>119</v>
      </c>
      <c r="E152" s="202" t="s">
        <v>280</v>
      </c>
      <c r="F152" s="203" t="s">
        <v>281</v>
      </c>
      <c r="G152" s="204" t="s">
        <v>200</v>
      </c>
      <c r="H152" s="205">
        <v>38</v>
      </c>
      <c r="I152" s="206"/>
      <c r="J152" s="207">
        <f>ROUND(I152*H152,2)</f>
        <v>0</v>
      </c>
      <c r="K152" s="203" t="s">
        <v>123</v>
      </c>
      <c r="L152" s="45"/>
      <c r="M152" s="208" t="s">
        <v>19</v>
      </c>
      <c r="N152" s="209" t="s">
        <v>45</v>
      </c>
      <c r="O152" s="85"/>
      <c r="P152" s="210">
        <f>O152*H152</f>
        <v>0</v>
      </c>
      <c r="Q152" s="210">
        <v>0</v>
      </c>
      <c r="R152" s="210">
        <f>Q152*H152</f>
        <v>0</v>
      </c>
      <c r="S152" s="210">
        <v>0</v>
      </c>
      <c r="T152" s="21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2" t="s">
        <v>124</v>
      </c>
      <c r="AT152" s="212" t="s">
        <v>119</v>
      </c>
      <c r="AU152" s="212" t="s">
        <v>84</v>
      </c>
      <c r="AY152" s="18" t="s">
        <v>116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8" t="s">
        <v>82</v>
      </c>
      <c r="BK152" s="213">
        <f>ROUND(I152*H152,2)</f>
        <v>0</v>
      </c>
      <c r="BL152" s="18" t="s">
        <v>124</v>
      </c>
      <c r="BM152" s="212" t="s">
        <v>282</v>
      </c>
    </row>
    <row r="153" s="2" customFormat="1">
      <c r="A153" s="39"/>
      <c r="B153" s="40"/>
      <c r="C153" s="41"/>
      <c r="D153" s="214" t="s">
        <v>126</v>
      </c>
      <c r="E153" s="41"/>
      <c r="F153" s="215" t="s">
        <v>283</v>
      </c>
      <c r="G153" s="41"/>
      <c r="H153" s="41"/>
      <c r="I153" s="216"/>
      <c r="J153" s="41"/>
      <c r="K153" s="41"/>
      <c r="L153" s="45"/>
      <c r="M153" s="217"/>
      <c r="N153" s="21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126</v>
      </c>
      <c r="AU153" s="18" t="s">
        <v>84</v>
      </c>
    </row>
    <row r="154" s="2" customFormat="1" ht="21.75" customHeight="1">
      <c r="A154" s="39"/>
      <c r="B154" s="40"/>
      <c r="C154" s="219" t="s">
        <v>284</v>
      </c>
      <c r="D154" s="219" t="s">
        <v>128</v>
      </c>
      <c r="E154" s="220" t="s">
        <v>285</v>
      </c>
      <c r="F154" s="221" t="s">
        <v>286</v>
      </c>
      <c r="G154" s="222" t="s">
        <v>287</v>
      </c>
      <c r="H154" s="223">
        <v>38</v>
      </c>
      <c r="I154" s="224"/>
      <c r="J154" s="225">
        <f>ROUND(I154*H154,2)</f>
        <v>0</v>
      </c>
      <c r="K154" s="221" t="s">
        <v>123</v>
      </c>
      <c r="L154" s="226"/>
      <c r="M154" s="227" t="s">
        <v>19</v>
      </c>
      <c r="N154" s="228" t="s">
        <v>45</v>
      </c>
      <c r="O154" s="85"/>
      <c r="P154" s="210">
        <f>O154*H154</f>
        <v>0</v>
      </c>
      <c r="Q154" s="210">
        <v>0.01</v>
      </c>
      <c r="R154" s="210">
        <f>Q154*H154</f>
        <v>0.38</v>
      </c>
      <c r="S154" s="210">
        <v>0</v>
      </c>
      <c r="T154" s="21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2" t="s">
        <v>131</v>
      </c>
      <c r="AT154" s="212" t="s">
        <v>128</v>
      </c>
      <c r="AU154" s="212" t="s">
        <v>84</v>
      </c>
      <c r="AY154" s="18" t="s">
        <v>116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8" t="s">
        <v>82</v>
      </c>
      <c r="BK154" s="213">
        <f>ROUND(I154*H154,2)</f>
        <v>0</v>
      </c>
      <c r="BL154" s="18" t="s">
        <v>124</v>
      </c>
      <c r="BM154" s="212" t="s">
        <v>288</v>
      </c>
    </row>
    <row r="155" s="2" customFormat="1" ht="16.5" customHeight="1">
      <c r="A155" s="39"/>
      <c r="B155" s="40"/>
      <c r="C155" s="201" t="s">
        <v>289</v>
      </c>
      <c r="D155" s="201" t="s">
        <v>119</v>
      </c>
      <c r="E155" s="202" t="s">
        <v>290</v>
      </c>
      <c r="F155" s="203" t="s">
        <v>291</v>
      </c>
      <c r="G155" s="204" t="s">
        <v>200</v>
      </c>
      <c r="H155" s="205">
        <v>38</v>
      </c>
      <c r="I155" s="206"/>
      <c r="J155" s="207">
        <f>ROUND(I155*H155,2)</f>
        <v>0</v>
      </c>
      <c r="K155" s="203" t="s">
        <v>123</v>
      </c>
      <c r="L155" s="45"/>
      <c r="M155" s="208" t="s">
        <v>19</v>
      </c>
      <c r="N155" s="209" t="s">
        <v>45</v>
      </c>
      <c r="O155" s="85"/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2" t="s">
        <v>124</v>
      </c>
      <c r="AT155" s="212" t="s">
        <v>119</v>
      </c>
      <c r="AU155" s="212" t="s">
        <v>84</v>
      </c>
      <c r="AY155" s="18" t="s">
        <v>116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8" t="s">
        <v>82</v>
      </c>
      <c r="BK155" s="213">
        <f>ROUND(I155*H155,2)</f>
        <v>0</v>
      </c>
      <c r="BL155" s="18" t="s">
        <v>124</v>
      </c>
      <c r="BM155" s="212" t="s">
        <v>292</v>
      </c>
    </row>
    <row r="156" s="2" customFormat="1">
      <c r="A156" s="39"/>
      <c r="B156" s="40"/>
      <c r="C156" s="41"/>
      <c r="D156" s="214" t="s">
        <v>126</v>
      </c>
      <c r="E156" s="41"/>
      <c r="F156" s="215" t="s">
        <v>293</v>
      </c>
      <c r="G156" s="41"/>
      <c r="H156" s="41"/>
      <c r="I156" s="216"/>
      <c r="J156" s="41"/>
      <c r="K156" s="41"/>
      <c r="L156" s="45"/>
      <c r="M156" s="217"/>
      <c r="N156" s="21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126</v>
      </c>
      <c r="AU156" s="18" t="s">
        <v>84</v>
      </c>
    </row>
    <row r="157" s="2" customFormat="1" ht="16.5" customHeight="1">
      <c r="A157" s="39"/>
      <c r="B157" s="40"/>
      <c r="C157" s="219" t="s">
        <v>294</v>
      </c>
      <c r="D157" s="219" t="s">
        <v>128</v>
      </c>
      <c r="E157" s="220" t="s">
        <v>295</v>
      </c>
      <c r="F157" s="221" t="s">
        <v>296</v>
      </c>
      <c r="G157" s="222" t="s">
        <v>200</v>
      </c>
      <c r="H157" s="223">
        <v>38</v>
      </c>
      <c r="I157" s="224"/>
      <c r="J157" s="225">
        <f>ROUND(I157*H157,2)</f>
        <v>0</v>
      </c>
      <c r="K157" s="221" t="s">
        <v>218</v>
      </c>
      <c r="L157" s="226"/>
      <c r="M157" s="227" t="s">
        <v>19</v>
      </c>
      <c r="N157" s="228" t="s">
        <v>45</v>
      </c>
      <c r="O157" s="85"/>
      <c r="P157" s="210">
        <f>O157*H157</f>
        <v>0</v>
      </c>
      <c r="Q157" s="210">
        <v>0.029000000000000001</v>
      </c>
      <c r="R157" s="210">
        <f>Q157*H157</f>
        <v>1.1020000000000001</v>
      </c>
      <c r="S157" s="210">
        <v>0</v>
      </c>
      <c r="T157" s="21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2" t="s">
        <v>131</v>
      </c>
      <c r="AT157" s="212" t="s">
        <v>128</v>
      </c>
      <c r="AU157" s="212" t="s">
        <v>84</v>
      </c>
      <c r="AY157" s="18" t="s">
        <v>116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8" t="s">
        <v>82</v>
      </c>
      <c r="BK157" s="213">
        <f>ROUND(I157*H157,2)</f>
        <v>0</v>
      </c>
      <c r="BL157" s="18" t="s">
        <v>124</v>
      </c>
      <c r="BM157" s="212" t="s">
        <v>297</v>
      </c>
    </row>
    <row r="158" s="2" customFormat="1" ht="24.15" customHeight="1">
      <c r="A158" s="39"/>
      <c r="B158" s="40"/>
      <c r="C158" s="201" t="s">
        <v>298</v>
      </c>
      <c r="D158" s="201" t="s">
        <v>119</v>
      </c>
      <c r="E158" s="202" t="s">
        <v>299</v>
      </c>
      <c r="F158" s="203" t="s">
        <v>300</v>
      </c>
      <c r="G158" s="204" t="s">
        <v>200</v>
      </c>
      <c r="H158" s="205">
        <v>1</v>
      </c>
      <c r="I158" s="206"/>
      <c r="J158" s="207">
        <f>ROUND(I158*H158,2)</f>
        <v>0</v>
      </c>
      <c r="K158" s="203" t="s">
        <v>123</v>
      </c>
      <c r="L158" s="45"/>
      <c r="M158" s="208" t="s">
        <v>19</v>
      </c>
      <c r="N158" s="209" t="s">
        <v>45</v>
      </c>
      <c r="O158" s="85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2" t="s">
        <v>124</v>
      </c>
      <c r="AT158" s="212" t="s">
        <v>119</v>
      </c>
      <c r="AU158" s="212" t="s">
        <v>84</v>
      </c>
      <c r="AY158" s="18" t="s">
        <v>116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8" t="s">
        <v>82</v>
      </c>
      <c r="BK158" s="213">
        <f>ROUND(I158*H158,2)</f>
        <v>0</v>
      </c>
      <c r="BL158" s="18" t="s">
        <v>124</v>
      </c>
      <c r="BM158" s="212" t="s">
        <v>301</v>
      </c>
    </row>
    <row r="159" s="2" customFormat="1">
      <c r="A159" s="39"/>
      <c r="B159" s="40"/>
      <c r="C159" s="41"/>
      <c r="D159" s="214" t="s">
        <v>126</v>
      </c>
      <c r="E159" s="41"/>
      <c r="F159" s="215" t="s">
        <v>302</v>
      </c>
      <c r="G159" s="41"/>
      <c r="H159" s="41"/>
      <c r="I159" s="216"/>
      <c r="J159" s="41"/>
      <c r="K159" s="41"/>
      <c r="L159" s="45"/>
      <c r="M159" s="217"/>
      <c r="N159" s="21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126</v>
      </c>
      <c r="AU159" s="18" t="s">
        <v>84</v>
      </c>
    </row>
    <row r="160" s="2" customFormat="1" ht="24.15" customHeight="1">
      <c r="A160" s="39"/>
      <c r="B160" s="40"/>
      <c r="C160" s="219" t="s">
        <v>303</v>
      </c>
      <c r="D160" s="219" t="s">
        <v>128</v>
      </c>
      <c r="E160" s="220" t="s">
        <v>304</v>
      </c>
      <c r="F160" s="221" t="s">
        <v>305</v>
      </c>
      <c r="G160" s="222" t="s">
        <v>200</v>
      </c>
      <c r="H160" s="223">
        <v>2</v>
      </c>
      <c r="I160" s="224"/>
      <c r="J160" s="225">
        <f>ROUND(I160*H160,2)</f>
        <v>0</v>
      </c>
      <c r="K160" s="221" t="s">
        <v>123</v>
      </c>
      <c r="L160" s="226"/>
      <c r="M160" s="227" t="s">
        <v>19</v>
      </c>
      <c r="N160" s="228" t="s">
        <v>45</v>
      </c>
      <c r="O160" s="85"/>
      <c r="P160" s="210">
        <f>O160*H160</f>
        <v>0</v>
      </c>
      <c r="Q160" s="210">
        <v>0.063</v>
      </c>
      <c r="R160" s="210">
        <f>Q160*H160</f>
        <v>0.126</v>
      </c>
      <c r="S160" s="210">
        <v>0</v>
      </c>
      <c r="T160" s="21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2" t="s">
        <v>131</v>
      </c>
      <c r="AT160" s="212" t="s">
        <v>128</v>
      </c>
      <c r="AU160" s="212" t="s">
        <v>84</v>
      </c>
      <c r="AY160" s="18" t="s">
        <v>116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8" t="s">
        <v>82</v>
      </c>
      <c r="BK160" s="213">
        <f>ROUND(I160*H160,2)</f>
        <v>0</v>
      </c>
      <c r="BL160" s="18" t="s">
        <v>124</v>
      </c>
      <c r="BM160" s="212" t="s">
        <v>306</v>
      </c>
    </row>
    <row r="161" s="2" customFormat="1">
      <c r="A161" s="39"/>
      <c r="B161" s="40"/>
      <c r="C161" s="41"/>
      <c r="D161" s="231" t="s">
        <v>207</v>
      </c>
      <c r="E161" s="41"/>
      <c r="F161" s="252" t="s">
        <v>307</v>
      </c>
      <c r="G161" s="41"/>
      <c r="H161" s="41"/>
      <c r="I161" s="216"/>
      <c r="J161" s="41"/>
      <c r="K161" s="41"/>
      <c r="L161" s="45"/>
      <c r="M161" s="217"/>
      <c r="N161" s="21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207</v>
      </c>
      <c r="AU161" s="18" t="s">
        <v>84</v>
      </c>
    </row>
    <row r="162" s="2" customFormat="1" ht="24.15" customHeight="1">
      <c r="A162" s="39"/>
      <c r="B162" s="40"/>
      <c r="C162" s="201" t="s">
        <v>308</v>
      </c>
      <c r="D162" s="201" t="s">
        <v>119</v>
      </c>
      <c r="E162" s="202" t="s">
        <v>309</v>
      </c>
      <c r="F162" s="203" t="s">
        <v>310</v>
      </c>
      <c r="G162" s="204" t="s">
        <v>200</v>
      </c>
      <c r="H162" s="205">
        <v>38</v>
      </c>
      <c r="I162" s="206"/>
      <c r="J162" s="207">
        <f>ROUND(I162*H162,2)</f>
        <v>0</v>
      </c>
      <c r="K162" s="203" t="s">
        <v>123</v>
      </c>
      <c r="L162" s="45"/>
      <c r="M162" s="208" t="s">
        <v>19</v>
      </c>
      <c r="N162" s="209" t="s">
        <v>45</v>
      </c>
      <c r="O162" s="85"/>
      <c r="P162" s="210">
        <f>O162*H162</f>
        <v>0</v>
      </c>
      <c r="Q162" s="210">
        <v>0</v>
      </c>
      <c r="R162" s="210">
        <f>Q162*H162</f>
        <v>0</v>
      </c>
      <c r="S162" s="210">
        <v>0</v>
      </c>
      <c r="T162" s="21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2" t="s">
        <v>124</v>
      </c>
      <c r="AT162" s="212" t="s">
        <v>119</v>
      </c>
      <c r="AU162" s="212" t="s">
        <v>84</v>
      </c>
      <c r="AY162" s="18" t="s">
        <v>116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8" t="s">
        <v>82</v>
      </c>
      <c r="BK162" s="213">
        <f>ROUND(I162*H162,2)</f>
        <v>0</v>
      </c>
      <c r="BL162" s="18" t="s">
        <v>124</v>
      </c>
      <c r="BM162" s="212" t="s">
        <v>311</v>
      </c>
    </row>
    <row r="163" s="2" customFormat="1">
      <c r="A163" s="39"/>
      <c r="B163" s="40"/>
      <c r="C163" s="41"/>
      <c r="D163" s="214" t="s">
        <v>126</v>
      </c>
      <c r="E163" s="41"/>
      <c r="F163" s="215" t="s">
        <v>312</v>
      </c>
      <c r="G163" s="41"/>
      <c r="H163" s="41"/>
      <c r="I163" s="216"/>
      <c r="J163" s="41"/>
      <c r="K163" s="41"/>
      <c r="L163" s="45"/>
      <c r="M163" s="217"/>
      <c r="N163" s="21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126</v>
      </c>
      <c r="AU163" s="18" t="s">
        <v>84</v>
      </c>
    </row>
    <row r="164" s="2" customFormat="1" ht="16.5" customHeight="1">
      <c r="A164" s="39"/>
      <c r="B164" s="40"/>
      <c r="C164" s="219" t="s">
        <v>313</v>
      </c>
      <c r="D164" s="219" t="s">
        <v>128</v>
      </c>
      <c r="E164" s="220" t="s">
        <v>314</v>
      </c>
      <c r="F164" s="221" t="s">
        <v>315</v>
      </c>
      <c r="G164" s="222" t="s">
        <v>200</v>
      </c>
      <c r="H164" s="223">
        <v>38</v>
      </c>
      <c r="I164" s="224"/>
      <c r="J164" s="225">
        <f>ROUND(I164*H164,2)</f>
        <v>0</v>
      </c>
      <c r="K164" s="221" t="s">
        <v>123</v>
      </c>
      <c r="L164" s="226"/>
      <c r="M164" s="227" t="s">
        <v>19</v>
      </c>
      <c r="N164" s="228" t="s">
        <v>45</v>
      </c>
      <c r="O164" s="85"/>
      <c r="P164" s="210">
        <f>O164*H164</f>
        <v>0</v>
      </c>
      <c r="Q164" s="210">
        <v>0.001</v>
      </c>
      <c r="R164" s="210">
        <f>Q164*H164</f>
        <v>0.037999999999999999</v>
      </c>
      <c r="S164" s="210">
        <v>0</v>
      </c>
      <c r="T164" s="21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2" t="s">
        <v>131</v>
      </c>
      <c r="AT164" s="212" t="s">
        <v>128</v>
      </c>
      <c r="AU164" s="212" t="s">
        <v>84</v>
      </c>
      <c r="AY164" s="18" t="s">
        <v>116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82</v>
      </c>
      <c r="BK164" s="213">
        <f>ROUND(I164*H164,2)</f>
        <v>0</v>
      </c>
      <c r="BL164" s="18" t="s">
        <v>124</v>
      </c>
      <c r="BM164" s="212" t="s">
        <v>316</v>
      </c>
    </row>
    <row r="165" s="2" customFormat="1" ht="24.15" customHeight="1">
      <c r="A165" s="39"/>
      <c r="B165" s="40"/>
      <c r="C165" s="201" t="s">
        <v>317</v>
      </c>
      <c r="D165" s="201" t="s">
        <v>119</v>
      </c>
      <c r="E165" s="202" t="s">
        <v>318</v>
      </c>
      <c r="F165" s="203" t="s">
        <v>319</v>
      </c>
      <c r="G165" s="204" t="s">
        <v>200</v>
      </c>
      <c r="H165" s="205">
        <v>3</v>
      </c>
      <c r="I165" s="206"/>
      <c r="J165" s="207">
        <f>ROUND(I165*H165,2)</f>
        <v>0</v>
      </c>
      <c r="K165" s="203" t="s">
        <v>123</v>
      </c>
      <c r="L165" s="45"/>
      <c r="M165" s="208" t="s">
        <v>19</v>
      </c>
      <c r="N165" s="209" t="s">
        <v>45</v>
      </c>
      <c r="O165" s="85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2" t="s">
        <v>124</v>
      </c>
      <c r="AT165" s="212" t="s">
        <v>119</v>
      </c>
      <c r="AU165" s="212" t="s">
        <v>84</v>
      </c>
      <c r="AY165" s="18" t="s">
        <v>116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8" t="s">
        <v>82</v>
      </c>
      <c r="BK165" s="213">
        <f>ROUND(I165*H165,2)</f>
        <v>0</v>
      </c>
      <c r="BL165" s="18" t="s">
        <v>124</v>
      </c>
      <c r="BM165" s="212" t="s">
        <v>320</v>
      </c>
    </row>
    <row r="166" s="2" customFormat="1">
      <c r="A166" s="39"/>
      <c r="B166" s="40"/>
      <c r="C166" s="41"/>
      <c r="D166" s="214" t="s">
        <v>126</v>
      </c>
      <c r="E166" s="41"/>
      <c r="F166" s="215" t="s">
        <v>321</v>
      </c>
      <c r="G166" s="41"/>
      <c r="H166" s="41"/>
      <c r="I166" s="216"/>
      <c r="J166" s="41"/>
      <c r="K166" s="41"/>
      <c r="L166" s="45"/>
      <c r="M166" s="217"/>
      <c r="N166" s="21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126</v>
      </c>
      <c r="AU166" s="18" t="s">
        <v>84</v>
      </c>
    </row>
    <row r="167" s="2" customFormat="1" ht="16.5" customHeight="1">
      <c r="A167" s="39"/>
      <c r="B167" s="40"/>
      <c r="C167" s="219" t="s">
        <v>322</v>
      </c>
      <c r="D167" s="219" t="s">
        <v>128</v>
      </c>
      <c r="E167" s="220" t="s">
        <v>323</v>
      </c>
      <c r="F167" s="221" t="s">
        <v>324</v>
      </c>
      <c r="G167" s="222" t="s">
        <v>200</v>
      </c>
      <c r="H167" s="223">
        <v>1</v>
      </c>
      <c r="I167" s="224"/>
      <c r="J167" s="225">
        <f>ROUND(I167*H167,2)</f>
        <v>0</v>
      </c>
      <c r="K167" s="221" t="s">
        <v>218</v>
      </c>
      <c r="L167" s="226"/>
      <c r="M167" s="227" t="s">
        <v>19</v>
      </c>
      <c r="N167" s="228" t="s">
        <v>45</v>
      </c>
      <c r="O167" s="85"/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2" t="s">
        <v>131</v>
      </c>
      <c r="AT167" s="212" t="s">
        <v>128</v>
      </c>
      <c r="AU167" s="212" t="s">
        <v>84</v>
      </c>
      <c r="AY167" s="18" t="s">
        <v>116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8" t="s">
        <v>82</v>
      </c>
      <c r="BK167" s="213">
        <f>ROUND(I167*H167,2)</f>
        <v>0</v>
      </c>
      <c r="BL167" s="18" t="s">
        <v>124</v>
      </c>
      <c r="BM167" s="212" t="s">
        <v>325</v>
      </c>
    </row>
    <row r="168" s="2" customFormat="1" ht="16.5" customHeight="1">
      <c r="A168" s="39"/>
      <c r="B168" s="40"/>
      <c r="C168" s="219" t="s">
        <v>326</v>
      </c>
      <c r="D168" s="219" t="s">
        <v>128</v>
      </c>
      <c r="E168" s="220" t="s">
        <v>327</v>
      </c>
      <c r="F168" s="221" t="s">
        <v>328</v>
      </c>
      <c r="G168" s="222" t="s">
        <v>200</v>
      </c>
      <c r="H168" s="223">
        <v>2</v>
      </c>
      <c r="I168" s="224"/>
      <c r="J168" s="225">
        <f>ROUND(I168*H168,2)</f>
        <v>0</v>
      </c>
      <c r="K168" s="221" t="s">
        <v>218</v>
      </c>
      <c r="L168" s="226"/>
      <c r="M168" s="227" t="s">
        <v>19</v>
      </c>
      <c r="N168" s="228" t="s">
        <v>45</v>
      </c>
      <c r="O168" s="85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2" t="s">
        <v>131</v>
      </c>
      <c r="AT168" s="212" t="s">
        <v>128</v>
      </c>
      <c r="AU168" s="212" t="s">
        <v>84</v>
      </c>
      <c r="AY168" s="18" t="s">
        <v>116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8" t="s">
        <v>82</v>
      </c>
      <c r="BK168" s="213">
        <f>ROUND(I168*H168,2)</f>
        <v>0</v>
      </c>
      <c r="BL168" s="18" t="s">
        <v>124</v>
      </c>
      <c r="BM168" s="212" t="s">
        <v>329</v>
      </c>
    </row>
    <row r="169" s="2" customFormat="1" ht="16.5" customHeight="1">
      <c r="A169" s="39"/>
      <c r="B169" s="40"/>
      <c r="C169" s="201" t="s">
        <v>330</v>
      </c>
      <c r="D169" s="201" t="s">
        <v>119</v>
      </c>
      <c r="E169" s="202" t="s">
        <v>331</v>
      </c>
      <c r="F169" s="203" t="s">
        <v>332</v>
      </c>
      <c r="G169" s="204" t="s">
        <v>200</v>
      </c>
      <c r="H169" s="205">
        <v>1</v>
      </c>
      <c r="I169" s="206"/>
      <c r="J169" s="207">
        <f>ROUND(I169*H169,2)</f>
        <v>0</v>
      </c>
      <c r="K169" s="203" t="s">
        <v>123</v>
      </c>
      <c r="L169" s="45"/>
      <c r="M169" s="208" t="s">
        <v>19</v>
      </c>
      <c r="N169" s="209" t="s">
        <v>45</v>
      </c>
      <c r="O169" s="85"/>
      <c r="P169" s="210">
        <f>O169*H169</f>
        <v>0</v>
      </c>
      <c r="Q169" s="210">
        <v>0</v>
      </c>
      <c r="R169" s="210">
        <f>Q169*H169</f>
        <v>0</v>
      </c>
      <c r="S169" s="210">
        <v>0</v>
      </c>
      <c r="T169" s="21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2" t="s">
        <v>124</v>
      </c>
      <c r="AT169" s="212" t="s">
        <v>119</v>
      </c>
      <c r="AU169" s="212" t="s">
        <v>84</v>
      </c>
      <c r="AY169" s="18" t="s">
        <v>116</v>
      </c>
      <c r="BE169" s="213">
        <f>IF(N169="základní",J169,0)</f>
        <v>0</v>
      </c>
      <c r="BF169" s="213">
        <f>IF(N169="snížená",J169,0)</f>
        <v>0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8" t="s">
        <v>82</v>
      </c>
      <c r="BK169" s="213">
        <f>ROUND(I169*H169,2)</f>
        <v>0</v>
      </c>
      <c r="BL169" s="18" t="s">
        <v>124</v>
      </c>
      <c r="BM169" s="212" t="s">
        <v>333</v>
      </c>
    </row>
    <row r="170" s="2" customFormat="1">
      <c r="A170" s="39"/>
      <c r="B170" s="40"/>
      <c r="C170" s="41"/>
      <c r="D170" s="214" t="s">
        <v>126</v>
      </c>
      <c r="E170" s="41"/>
      <c r="F170" s="215" t="s">
        <v>334</v>
      </c>
      <c r="G170" s="41"/>
      <c r="H170" s="41"/>
      <c r="I170" s="216"/>
      <c r="J170" s="41"/>
      <c r="K170" s="41"/>
      <c r="L170" s="45"/>
      <c r="M170" s="217"/>
      <c r="N170" s="21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126</v>
      </c>
      <c r="AU170" s="18" t="s">
        <v>84</v>
      </c>
    </row>
    <row r="171" s="2" customFormat="1" ht="16.5" customHeight="1">
      <c r="A171" s="39"/>
      <c r="B171" s="40"/>
      <c r="C171" s="219" t="s">
        <v>335</v>
      </c>
      <c r="D171" s="219" t="s">
        <v>128</v>
      </c>
      <c r="E171" s="220" t="s">
        <v>336</v>
      </c>
      <c r="F171" s="221" t="s">
        <v>337</v>
      </c>
      <c r="G171" s="222" t="s">
        <v>200</v>
      </c>
      <c r="H171" s="223">
        <v>1</v>
      </c>
      <c r="I171" s="224"/>
      <c r="J171" s="225">
        <f>ROUND(I171*H171,2)</f>
        <v>0</v>
      </c>
      <c r="K171" s="221" t="s">
        <v>123</v>
      </c>
      <c r="L171" s="226"/>
      <c r="M171" s="227" t="s">
        <v>19</v>
      </c>
      <c r="N171" s="228" t="s">
        <v>45</v>
      </c>
      <c r="O171" s="85"/>
      <c r="P171" s="210">
        <f>O171*H171</f>
        <v>0</v>
      </c>
      <c r="Q171" s="210">
        <v>0</v>
      </c>
      <c r="R171" s="210">
        <f>Q171*H171</f>
        <v>0</v>
      </c>
      <c r="S171" s="210">
        <v>0</v>
      </c>
      <c r="T171" s="21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2" t="s">
        <v>131</v>
      </c>
      <c r="AT171" s="212" t="s">
        <v>128</v>
      </c>
      <c r="AU171" s="212" t="s">
        <v>84</v>
      </c>
      <c r="AY171" s="18" t="s">
        <v>116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8" t="s">
        <v>82</v>
      </c>
      <c r="BK171" s="213">
        <f>ROUND(I171*H171,2)</f>
        <v>0</v>
      </c>
      <c r="BL171" s="18" t="s">
        <v>124</v>
      </c>
      <c r="BM171" s="212" t="s">
        <v>338</v>
      </c>
    </row>
    <row r="172" s="2" customFormat="1" ht="16.5" customHeight="1">
      <c r="A172" s="39"/>
      <c r="B172" s="40"/>
      <c r="C172" s="201" t="s">
        <v>339</v>
      </c>
      <c r="D172" s="201" t="s">
        <v>119</v>
      </c>
      <c r="E172" s="202" t="s">
        <v>340</v>
      </c>
      <c r="F172" s="203" t="s">
        <v>341</v>
      </c>
      <c r="G172" s="204" t="s">
        <v>200</v>
      </c>
      <c r="H172" s="205">
        <v>1</v>
      </c>
      <c r="I172" s="206"/>
      <c r="J172" s="207">
        <f>ROUND(I172*H172,2)</f>
        <v>0</v>
      </c>
      <c r="K172" s="203" t="s">
        <v>123</v>
      </c>
      <c r="L172" s="45"/>
      <c r="M172" s="208" t="s">
        <v>19</v>
      </c>
      <c r="N172" s="209" t="s">
        <v>45</v>
      </c>
      <c r="O172" s="85"/>
      <c r="P172" s="210">
        <f>O172*H172</f>
        <v>0</v>
      </c>
      <c r="Q172" s="210">
        <v>0</v>
      </c>
      <c r="R172" s="210">
        <f>Q172*H172</f>
        <v>0</v>
      </c>
      <c r="S172" s="210">
        <v>0</v>
      </c>
      <c r="T172" s="21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2" t="s">
        <v>124</v>
      </c>
      <c r="AT172" s="212" t="s">
        <v>119</v>
      </c>
      <c r="AU172" s="212" t="s">
        <v>84</v>
      </c>
      <c r="AY172" s="18" t="s">
        <v>116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8" t="s">
        <v>82</v>
      </c>
      <c r="BK172" s="213">
        <f>ROUND(I172*H172,2)</f>
        <v>0</v>
      </c>
      <c r="BL172" s="18" t="s">
        <v>124</v>
      </c>
      <c r="BM172" s="212" t="s">
        <v>342</v>
      </c>
    </row>
    <row r="173" s="2" customFormat="1">
      <c r="A173" s="39"/>
      <c r="B173" s="40"/>
      <c r="C173" s="41"/>
      <c r="D173" s="214" t="s">
        <v>126</v>
      </c>
      <c r="E173" s="41"/>
      <c r="F173" s="215" t="s">
        <v>343</v>
      </c>
      <c r="G173" s="41"/>
      <c r="H173" s="41"/>
      <c r="I173" s="216"/>
      <c r="J173" s="41"/>
      <c r="K173" s="41"/>
      <c r="L173" s="45"/>
      <c r="M173" s="217"/>
      <c r="N173" s="21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126</v>
      </c>
      <c r="AU173" s="18" t="s">
        <v>84</v>
      </c>
    </row>
    <row r="174" s="2" customFormat="1" ht="16.5" customHeight="1">
      <c r="A174" s="39"/>
      <c r="B174" s="40"/>
      <c r="C174" s="219" t="s">
        <v>344</v>
      </c>
      <c r="D174" s="219" t="s">
        <v>128</v>
      </c>
      <c r="E174" s="220" t="s">
        <v>345</v>
      </c>
      <c r="F174" s="221" t="s">
        <v>346</v>
      </c>
      <c r="G174" s="222" t="s">
        <v>200</v>
      </c>
      <c r="H174" s="223">
        <v>1</v>
      </c>
      <c r="I174" s="224"/>
      <c r="J174" s="225">
        <f>ROUND(I174*H174,2)</f>
        <v>0</v>
      </c>
      <c r="K174" s="221" t="s">
        <v>123</v>
      </c>
      <c r="L174" s="226"/>
      <c r="M174" s="227" t="s">
        <v>19</v>
      </c>
      <c r="N174" s="228" t="s">
        <v>45</v>
      </c>
      <c r="O174" s="85"/>
      <c r="P174" s="210">
        <f>O174*H174</f>
        <v>0</v>
      </c>
      <c r="Q174" s="210">
        <v>0.002</v>
      </c>
      <c r="R174" s="210">
        <f>Q174*H174</f>
        <v>0.002</v>
      </c>
      <c r="S174" s="210">
        <v>0</v>
      </c>
      <c r="T174" s="21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2" t="s">
        <v>131</v>
      </c>
      <c r="AT174" s="212" t="s">
        <v>128</v>
      </c>
      <c r="AU174" s="212" t="s">
        <v>84</v>
      </c>
      <c r="AY174" s="18" t="s">
        <v>116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8" t="s">
        <v>82</v>
      </c>
      <c r="BK174" s="213">
        <f>ROUND(I174*H174,2)</f>
        <v>0</v>
      </c>
      <c r="BL174" s="18" t="s">
        <v>124</v>
      </c>
      <c r="BM174" s="212" t="s">
        <v>347</v>
      </c>
    </row>
    <row r="175" s="2" customFormat="1" ht="16.5" customHeight="1">
      <c r="A175" s="39"/>
      <c r="B175" s="40"/>
      <c r="C175" s="201" t="s">
        <v>348</v>
      </c>
      <c r="D175" s="201" t="s">
        <v>119</v>
      </c>
      <c r="E175" s="202" t="s">
        <v>349</v>
      </c>
      <c r="F175" s="203" t="s">
        <v>350</v>
      </c>
      <c r="G175" s="204" t="s">
        <v>200</v>
      </c>
      <c r="H175" s="205">
        <v>1</v>
      </c>
      <c r="I175" s="206"/>
      <c r="J175" s="207">
        <f>ROUND(I175*H175,2)</f>
        <v>0</v>
      </c>
      <c r="K175" s="203" t="s">
        <v>123</v>
      </c>
      <c r="L175" s="45"/>
      <c r="M175" s="208" t="s">
        <v>19</v>
      </c>
      <c r="N175" s="209" t="s">
        <v>45</v>
      </c>
      <c r="O175" s="85"/>
      <c r="P175" s="210">
        <f>O175*H175</f>
        <v>0</v>
      </c>
      <c r="Q175" s="210">
        <v>0</v>
      </c>
      <c r="R175" s="210">
        <f>Q175*H175</f>
        <v>0</v>
      </c>
      <c r="S175" s="210">
        <v>0</v>
      </c>
      <c r="T175" s="21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2" t="s">
        <v>124</v>
      </c>
      <c r="AT175" s="212" t="s">
        <v>119</v>
      </c>
      <c r="AU175" s="212" t="s">
        <v>84</v>
      </c>
      <c r="AY175" s="18" t="s">
        <v>116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18" t="s">
        <v>82</v>
      </c>
      <c r="BK175" s="213">
        <f>ROUND(I175*H175,2)</f>
        <v>0</v>
      </c>
      <c r="BL175" s="18" t="s">
        <v>124</v>
      </c>
      <c r="BM175" s="212" t="s">
        <v>351</v>
      </c>
    </row>
    <row r="176" s="2" customFormat="1">
      <c r="A176" s="39"/>
      <c r="B176" s="40"/>
      <c r="C176" s="41"/>
      <c r="D176" s="214" t="s">
        <v>126</v>
      </c>
      <c r="E176" s="41"/>
      <c r="F176" s="215" t="s">
        <v>352</v>
      </c>
      <c r="G176" s="41"/>
      <c r="H176" s="41"/>
      <c r="I176" s="216"/>
      <c r="J176" s="41"/>
      <c r="K176" s="41"/>
      <c r="L176" s="45"/>
      <c r="M176" s="217"/>
      <c r="N176" s="218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126</v>
      </c>
      <c r="AU176" s="18" t="s">
        <v>84</v>
      </c>
    </row>
    <row r="177" s="2" customFormat="1" ht="24.15" customHeight="1">
      <c r="A177" s="39"/>
      <c r="B177" s="40"/>
      <c r="C177" s="219" t="s">
        <v>353</v>
      </c>
      <c r="D177" s="219" t="s">
        <v>128</v>
      </c>
      <c r="E177" s="220" t="s">
        <v>354</v>
      </c>
      <c r="F177" s="221" t="s">
        <v>355</v>
      </c>
      <c r="G177" s="222" t="s">
        <v>200</v>
      </c>
      <c r="H177" s="223">
        <v>1</v>
      </c>
      <c r="I177" s="224"/>
      <c r="J177" s="225">
        <f>ROUND(I177*H177,2)</f>
        <v>0</v>
      </c>
      <c r="K177" s="221" t="s">
        <v>123</v>
      </c>
      <c r="L177" s="226"/>
      <c r="M177" s="227" t="s">
        <v>19</v>
      </c>
      <c r="N177" s="228" t="s">
        <v>45</v>
      </c>
      <c r="O177" s="85"/>
      <c r="P177" s="210">
        <f>O177*H177</f>
        <v>0</v>
      </c>
      <c r="Q177" s="210">
        <v>0.00040000000000000002</v>
      </c>
      <c r="R177" s="210">
        <f>Q177*H177</f>
        <v>0.00040000000000000002</v>
      </c>
      <c r="S177" s="210">
        <v>0</v>
      </c>
      <c r="T177" s="21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2" t="s">
        <v>131</v>
      </c>
      <c r="AT177" s="212" t="s">
        <v>128</v>
      </c>
      <c r="AU177" s="212" t="s">
        <v>84</v>
      </c>
      <c r="AY177" s="18" t="s">
        <v>116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8" t="s">
        <v>82</v>
      </c>
      <c r="BK177" s="213">
        <f>ROUND(I177*H177,2)</f>
        <v>0</v>
      </c>
      <c r="BL177" s="18" t="s">
        <v>124</v>
      </c>
      <c r="BM177" s="212" t="s">
        <v>356</v>
      </c>
    </row>
    <row r="178" s="2" customFormat="1" ht="16.5" customHeight="1">
      <c r="A178" s="39"/>
      <c r="B178" s="40"/>
      <c r="C178" s="201" t="s">
        <v>357</v>
      </c>
      <c r="D178" s="201" t="s">
        <v>119</v>
      </c>
      <c r="E178" s="202" t="s">
        <v>358</v>
      </c>
      <c r="F178" s="203" t="s">
        <v>359</v>
      </c>
      <c r="G178" s="204" t="s">
        <v>200</v>
      </c>
      <c r="H178" s="205">
        <v>1</v>
      </c>
      <c r="I178" s="206"/>
      <c r="J178" s="207">
        <f>ROUND(I178*H178,2)</f>
        <v>0</v>
      </c>
      <c r="K178" s="203" t="s">
        <v>123</v>
      </c>
      <c r="L178" s="45"/>
      <c r="M178" s="208" t="s">
        <v>19</v>
      </c>
      <c r="N178" s="209" t="s">
        <v>45</v>
      </c>
      <c r="O178" s="85"/>
      <c r="P178" s="210">
        <f>O178*H178</f>
        <v>0</v>
      </c>
      <c r="Q178" s="210">
        <v>0</v>
      </c>
      <c r="R178" s="210">
        <f>Q178*H178</f>
        <v>0</v>
      </c>
      <c r="S178" s="210">
        <v>0</v>
      </c>
      <c r="T178" s="21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2" t="s">
        <v>124</v>
      </c>
      <c r="AT178" s="212" t="s">
        <v>119</v>
      </c>
      <c r="AU178" s="212" t="s">
        <v>84</v>
      </c>
      <c r="AY178" s="18" t="s">
        <v>116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8" t="s">
        <v>82</v>
      </c>
      <c r="BK178" s="213">
        <f>ROUND(I178*H178,2)</f>
        <v>0</v>
      </c>
      <c r="BL178" s="18" t="s">
        <v>124</v>
      </c>
      <c r="BM178" s="212" t="s">
        <v>360</v>
      </c>
    </row>
    <row r="179" s="2" customFormat="1">
      <c r="A179" s="39"/>
      <c r="B179" s="40"/>
      <c r="C179" s="41"/>
      <c r="D179" s="214" t="s">
        <v>126</v>
      </c>
      <c r="E179" s="41"/>
      <c r="F179" s="215" t="s">
        <v>361</v>
      </c>
      <c r="G179" s="41"/>
      <c r="H179" s="41"/>
      <c r="I179" s="216"/>
      <c r="J179" s="41"/>
      <c r="K179" s="41"/>
      <c r="L179" s="45"/>
      <c r="M179" s="217"/>
      <c r="N179" s="218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126</v>
      </c>
      <c r="AU179" s="18" t="s">
        <v>84</v>
      </c>
    </row>
    <row r="180" s="2" customFormat="1" ht="16.5" customHeight="1">
      <c r="A180" s="39"/>
      <c r="B180" s="40"/>
      <c r="C180" s="219" t="s">
        <v>362</v>
      </c>
      <c r="D180" s="219" t="s">
        <v>128</v>
      </c>
      <c r="E180" s="220" t="s">
        <v>363</v>
      </c>
      <c r="F180" s="221" t="s">
        <v>364</v>
      </c>
      <c r="G180" s="222" t="s">
        <v>200</v>
      </c>
      <c r="H180" s="223">
        <v>1</v>
      </c>
      <c r="I180" s="224"/>
      <c r="J180" s="225">
        <f>ROUND(I180*H180,2)</f>
        <v>0</v>
      </c>
      <c r="K180" s="221" t="s">
        <v>218</v>
      </c>
      <c r="L180" s="226"/>
      <c r="M180" s="227" t="s">
        <v>19</v>
      </c>
      <c r="N180" s="228" t="s">
        <v>45</v>
      </c>
      <c r="O180" s="85"/>
      <c r="P180" s="210">
        <f>O180*H180</f>
        <v>0</v>
      </c>
      <c r="Q180" s="210">
        <v>0</v>
      </c>
      <c r="R180" s="210">
        <f>Q180*H180</f>
        <v>0</v>
      </c>
      <c r="S180" s="210">
        <v>0</v>
      </c>
      <c r="T180" s="21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2" t="s">
        <v>131</v>
      </c>
      <c r="AT180" s="212" t="s">
        <v>128</v>
      </c>
      <c r="AU180" s="212" t="s">
        <v>84</v>
      </c>
      <c r="AY180" s="18" t="s">
        <v>116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18" t="s">
        <v>82</v>
      </c>
      <c r="BK180" s="213">
        <f>ROUND(I180*H180,2)</f>
        <v>0</v>
      </c>
      <c r="BL180" s="18" t="s">
        <v>124</v>
      </c>
      <c r="BM180" s="212" t="s">
        <v>365</v>
      </c>
    </row>
    <row r="181" s="2" customFormat="1" ht="24.15" customHeight="1">
      <c r="A181" s="39"/>
      <c r="B181" s="40"/>
      <c r="C181" s="201" t="s">
        <v>366</v>
      </c>
      <c r="D181" s="201" t="s">
        <v>119</v>
      </c>
      <c r="E181" s="202" t="s">
        <v>367</v>
      </c>
      <c r="F181" s="203" t="s">
        <v>368</v>
      </c>
      <c r="G181" s="204" t="s">
        <v>200</v>
      </c>
      <c r="H181" s="205">
        <v>1</v>
      </c>
      <c r="I181" s="206"/>
      <c r="J181" s="207">
        <f>ROUND(I181*H181,2)</f>
        <v>0</v>
      </c>
      <c r="K181" s="203" t="s">
        <v>123</v>
      </c>
      <c r="L181" s="45"/>
      <c r="M181" s="208" t="s">
        <v>19</v>
      </c>
      <c r="N181" s="209" t="s">
        <v>45</v>
      </c>
      <c r="O181" s="85"/>
      <c r="P181" s="210">
        <f>O181*H181</f>
        <v>0</v>
      </c>
      <c r="Q181" s="210">
        <v>0</v>
      </c>
      <c r="R181" s="210">
        <f>Q181*H181</f>
        <v>0</v>
      </c>
      <c r="S181" s="210">
        <v>0</v>
      </c>
      <c r="T181" s="21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2" t="s">
        <v>124</v>
      </c>
      <c r="AT181" s="212" t="s">
        <v>119</v>
      </c>
      <c r="AU181" s="212" t="s">
        <v>84</v>
      </c>
      <c r="AY181" s="18" t="s">
        <v>116</v>
      </c>
      <c r="BE181" s="213">
        <f>IF(N181="základní",J181,0)</f>
        <v>0</v>
      </c>
      <c r="BF181" s="213">
        <f>IF(N181="snížená",J181,0)</f>
        <v>0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8" t="s">
        <v>82</v>
      </c>
      <c r="BK181" s="213">
        <f>ROUND(I181*H181,2)</f>
        <v>0</v>
      </c>
      <c r="BL181" s="18" t="s">
        <v>124</v>
      </c>
      <c r="BM181" s="212" t="s">
        <v>369</v>
      </c>
    </row>
    <row r="182" s="2" customFormat="1">
      <c r="A182" s="39"/>
      <c r="B182" s="40"/>
      <c r="C182" s="41"/>
      <c r="D182" s="214" t="s">
        <v>126</v>
      </c>
      <c r="E182" s="41"/>
      <c r="F182" s="215" t="s">
        <v>370</v>
      </c>
      <c r="G182" s="41"/>
      <c r="H182" s="41"/>
      <c r="I182" s="216"/>
      <c r="J182" s="41"/>
      <c r="K182" s="41"/>
      <c r="L182" s="45"/>
      <c r="M182" s="217"/>
      <c r="N182" s="218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126</v>
      </c>
      <c r="AU182" s="18" t="s">
        <v>84</v>
      </c>
    </row>
    <row r="183" s="2" customFormat="1" ht="21.75" customHeight="1">
      <c r="A183" s="39"/>
      <c r="B183" s="40"/>
      <c r="C183" s="201" t="s">
        <v>371</v>
      </c>
      <c r="D183" s="201" t="s">
        <v>119</v>
      </c>
      <c r="E183" s="202" t="s">
        <v>372</v>
      </c>
      <c r="F183" s="203" t="s">
        <v>373</v>
      </c>
      <c r="G183" s="204" t="s">
        <v>122</v>
      </c>
      <c r="H183" s="205">
        <v>40</v>
      </c>
      <c r="I183" s="206"/>
      <c r="J183" s="207">
        <f>ROUND(I183*H183,2)</f>
        <v>0</v>
      </c>
      <c r="K183" s="203" t="s">
        <v>123</v>
      </c>
      <c r="L183" s="45"/>
      <c r="M183" s="208" t="s">
        <v>19</v>
      </c>
      <c r="N183" s="209" t="s">
        <v>45</v>
      </c>
      <c r="O183" s="85"/>
      <c r="P183" s="210">
        <f>O183*H183</f>
        <v>0</v>
      </c>
      <c r="Q183" s="210">
        <v>0</v>
      </c>
      <c r="R183" s="210">
        <f>Q183*H183</f>
        <v>0</v>
      </c>
      <c r="S183" s="210">
        <v>0</v>
      </c>
      <c r="T183" s="21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2" t="s">
        <v>124</v>
      </c>
      <c r="AT183" s="212" t="s">
        <v>119</v>
      </c>
      <c r="AU183" s="212" t="s">
        <v>84</v>
      </c>
      <c r="AY183" s="18" t="s">
        <v>116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8" t="s">
        <v>82</v>
      </c>
      <c r="BK183" s="213">
        <f>ROUND(I183*H183,2)</f>
        <v>0</v>
      </c>
      <c r="BL183" s="18" t="s">
        <v>124</v>
      </c>
      <c r="BM183" s="212" t="s">
        <v>374</v>
      </c>
    </row>
    <row r="184" s="2" customFormat="1">
      <c r="A184" s="39"/>
      <c r="B184" s="40"/>
      <c r="C184" s="41"/>
      <c r="D184" s="214" t="s">
        <v>126</v>
      </c>
      <c r="E184" s="41"/>
      <c r="F184" s="215" t="s">
        <v>375</v>
      </c>
      <c r="G184" s="41"/>
      <c r="H184" s="41"/>
      <c r="I184" s="216"/>
      <c r="J184" s="41"/>
      <c r="K184" s="41"/>
      <c r="L184" s="45"/>
      <c r="M184" s="217"/>
      <c r="N184" s="218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126</v>
      </c>
      <c r="AU184" s="18" t="s">
        <v>84</v>
      </c>
    </row>
    <row r="185" s="2" customFormat="1" ht="16.5" customHeight="1">
      <c r="A185" s="39"/>
      <c r="B185" s="40"/>
      <c r="C185" s="219" t="s">
        <v>376</v>
      </c>
      <c r="D185" s="219" t="s">
        <v>128</v>
      </c>
      <c r="E185" s="220" t="s">
        <v>377</v>
      </c>
      <c r="F185" s="221" t="s">
        <v>378</v>
      </c>
      <c r="G185" s="222" t="s">
        <v>122</v>
      </c>
      <c r="H185" s="223">
        <v>40</v>
      </c>
      <c r="I185" s="224"/>
      <c r="J185" s="225">
        <f>ROUND(I185*H185,2)</f>
        <v>0</v>
      </c>
      <c r="K185" s="221" t="s">
        <v>218</v>
      </c>
      <c r="L185" s="226"/>
      <c r="M185" s="227" t="s">
        <v>19</v>
      </c>
      <c r="N185" s="228" t="s">
        <v>45</v>
      </c>
      <c r="O185" s="85"/>
      <c r="P185" s="210">
        <f>O185*H185</f>
        <v>0</v>
      </c>
      <c r="Q185" s="210">
        <v>0.0022499999999999998</v>
      </c>
      <c r="R185" s="210">
        <f>Q185*H185</f>
        <v>0.089999999999999997</v>
      </c>
      <c r="S185" s="210">
        <v>0</v>
      </c>
      <c r="T185" s="21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2" t="s">
        <v>131</v>
      </c>
      <c r="AT185" s="212" t="s">
        <v>128</v>
      </c>
      <c r="AU185" s="212" t="s">
        <v>84</v>
      </c>
      <c r="AY185" s="18" t="s">
        <v>116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8" t="s">
        <v>82</v>
      </c>
      <c r="BK185" s="213">
        <f>ROUND(I185*H185,2)</f>
        <v>0</v>
      </c>
      <c r="BL185" s="18" t="s">
        <v>124</v>
      </c>
      <c r="BM185" s="212" t="s">
        <v>379</v>
      </c>
    </row>
    <row r="186" s="2" customFormat="1" ht="16.5" customHeight="1">
      <c r="A186" s="39"/>
      <c r="B186" s="40"/>
      <c r="C186" s="219" t="s">
        <v>380</v>
      </c>
      <c r="D186" s="219" t="s">
        <v>128</v>
      </c>
      <c r="E186" s="220" t="s">
        <v>381</v>
      </c>
      <c r="F186" s="221" t="s">
        <v>382</v>
      </c>
      <c r="G186" s="222" t="s">
        <v>200</v>
      </c>
      <c r="H186" s="223">
        <v>2</v>
      </c>
      <c r="I186" s="224"/>
      <c r="J186" s="225">
        <f>ROUND(I186*H186,2)</f>
        <v>0</v>
      </c>
      <c r="K186" s="221" t="s">
        <v>218</v>
      </c>
      <c r="L186" s="226"/>
      <c r="M186" s="227" t="s">
        <v>19</v>
      </c>
      <c r="N186" s="228" t="s">
        <v>45</v>
      </c>
      <c r="O186" s="85"/>
      <c r="P186" s="210">
        <f>O186*H186</f>
        <v>0</v>
      </c>
      <c r="Q186" s="210">
        <v>8.0000000000000007E-05</v>
      </c>
      <c r="R186" s="210">
        <f>Q186*H186</f>
        <v>0.00016000000000000001</v>
      </c>
      <c r="S186" s="210">
        <v>0</v>
      </c>
      <c r="T186" s="21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2" t="s">
        <v>131</v>
      </c>
      <c r="AT186" s="212" t="s">
        <v>128</v>
      </c>
      <c r="AU186" s="212" t="s">
        <v>84</v>
      </c>
      <c r="AY186" s="18" t="s">
        <v>116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18" t="s">
        <v>82</v>
      </c>
      <c r="BK186" s="213">
        <f>ROUND(I186*H186,2)</f>
        <v>0</v>
      </c>
      <c r="BL186" s="18" t="s">
        <v>124</v>
      </c>
      <c r="BM186" s="212" t="s">
        <v>383</v>
      </c>
    </row>
    <row r="187" s="2" customFormat="1" ht="16.5" customHeight="1">
      <c r="A187" s="39"/>
      <c r="B187" s="40"/>
      <c r="C187" s="219" t="s">
        <v>384</v>
      </c>
      <c r="D187" s="219" t="s">
        <v>128</v>
      </c>
      <c r="E187" s="220" t="s">
        <v>385</v>
      </c>
      <c r="F187" s="221" t="s">
        <v>386</v>
      </c>
      <c r="G187" s="222" t="s">
        <v>200</v>
      </c>
      <c r="H187" s="223">
        <v>2</v>
      </c>
      <c r="I187" s="224"/>
      <c r="J187" s="225">
        <f>ROUND(I187*H187,2)</f>
        <v>0</v>
      </c>
      <c r="K187" s="221" t="s">
        <v>218</v>
      </c>
      <c r="L187" s="226"/>
      <c r="M187" s="227" t="s">
        <v>19</v>
      </c>
      <c r="N187" s="228" t="s">
        <v>45</v>
      </c>
      <c r="O187" s="85"/>
      <c r="P187" s="210">
        <f>O187*H187</f>
        <v>0</v>
      </c>
      <c r="Q187" s="210">
        <v>0.00042000000000000002</v>
      </c>
      <c r="R187" s="210">
        <f>Q187*H187</f>
        <v>0.00084000000000000003</v>
      </c>
      <c r="S187" s="210">
        <v>0</v>
      </c>
      <c r="T187" s="21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2" t="s">
        <v>131</v>
      </c>
      <c r="AT187" s="212" t="s">
        <v>128</v>
      </c>
      <c r="AU187" s="212" t="s">
        <v>84</v>
      </c>
      <c r="AY187" s="18" t="s">
        <v>116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8" t="s">
        <v>82</v>
      </c>
      <c r="BK187" s="213">
        <f>ROUND(I187*H187,2)</f>
        <v>0</v>
      </c>
      <c r="BL187" s="18" t="s">
        <v>124</v>
      </c>
      <c r="BM187" s="212" t="s">
        <v>387</v>
      </c>
    </row>
    <row r="188" s="2" customFormat="1" ht="16.5" customHeight="1">
      <c r="A188" s="39"/>
      <c r="B188" s="40"/>
      <c r="C188" s="219" t="s">
        <v>388</v>
      </c>
      <c r="D188" s="219" t="s">
        <v>128</v>
      </c>
      <c r="E188" s="220" t="s">
        <v>389</v>
      </c>
      <c r="F188" s="221" t="s">
        <v>390</v>
      </c>
      <c r="G188" s="222" t="s">
        <v>200</v>
      </c>
      <c r="H188" s="223">
        <v>1</v>
      </c>
      <c r="I188" s="224"/>
      <c r="J188" s="225">
        <f>ROUND(I188*H188,2)</f>
        <v>0</v>
      </c>
      <c r="K188" s="221" t="s">
        <v>218</v>
      </c>
      <c r="L188" s="226"/>
      <c r="M188" s="227" t="s">
        <v>19</v>
      </c>
      <c r="N188" s="228" t="s">
        <v>45</v>
      </c>
      <c r="O188" s="85"/>
      <c r="P188" s="210">
        <f>O188*H188</f>
        <v>0</v>
      </c>
      <c r="Q188" s="210">
        <v>0.00044999999999999999</v>
      </c>
      <c r="R188" s="210">
        <f>Q188*H188</f>
        <v>0.00044999999999999999</v>
      </c>
      <c r="S188" s="210">
        <v>0</v>
      </c>
      <c r="T188" s="21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2" t="s">
        <v>131</v>
      </c>
      <c r="AT188" s="212" t="s">
        <v>128</v>
      </c>
      <c r="AU188" s="212" t="s">
        <v>84</v>
      </c>
      <c r="AY188" s="18" t="s">
        <v>116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8" t="s">
        <v>82</v>
      </c>
      <c r="BK188" s="213">
        <f>ROUND(I188*H188,2)</f>
        <v>0</v>
      </c>
      <c r="BL188" s="18" t="s">
        <v>124</v>
      </c>
      <c r="BM188" s="212" t="s">
        <v>391</v>
      </c>
    </row>
    <row r="189" s="2" customFormat="1" ht="16.5" customHeight="1">
      <c r="A189" s="39"/>
      <c r="B189" s="40"/>
      <c r="C189" s="219" t="s">
        <v>392</v>
      </c>
      <c r="D189" s="219" t="s">
        <v>128</v>
      </c>
      <c r="E189" s="220" t="s">
        <v>393</v>
      </c>
      <c r="F189" s="221" t="s">
        <v>394</v>
      </c>
      <c r="G189" s="222" t="s">
        <v>200</v>
      </c>
      <c r="H189" s="223">
        <v>20</v>
      </c>
      <c r="I189" s="224"/>
      <c r="J189" s="225">
        <f>ROUND(I189*H189,2)</f>
        <v>0</v>
      </c>
      <c r="K189" s="221" t="s">
        <v>218</v>
      </c>
      <c r="L189" s="226"/>
      <c r="M189" s="227" t="s">
        <v>19</v>
      </c>
      <c r="N189" s="228" t="s">
        <v>45</v>
      </c>
      <c r="O189" s="85"/>
      <c r="P189" s="210">
        <f>O189*H189</f>
        <v>0</v>
      </c>
      <c r="Q189" s="210">
        <v>0.00044999999999999999</v>
      </c>
      <c r="R189" s="210">
        <f>Q189*H189</f>
        <v>0.0089999999999999993</v>
      </c>
      <c r="S189" s="210">
        <v>0</v>
      </c>
      <c r="T189" s="21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2" t="s">
        <v>131</v>
      </c>
      <c r="AT189" s="212" t="s">
        <v>128</v>
      </c>
      <c r="AU189" s="212" t="s">
        <v>84</v>
      </c>
      <c r="AY189" s="18" t="s">
        <v>116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18" t="s">
        <v>82</v>
      </c>
      <c r="BK189" s="213">
        <f>ROUND(I189*H189,2)</f>
        <v>0</v>
      </c>
      <c r="BL189" s="18" t="s">
        <v>124</v>
      </c>
      <c r="BM189" s="212" t="s">
        <v>395</v>
      </c>
    </row>
    <row r="190" s="2" customFormat="1" ht="16.5" customHeight="1">
      <c r="A190" s="39"/>
      <c r="B190" s="40"/>
      <c r="C190" s="201" t="s">
        <v>396</v>
      </c>
      <c r="D190" s="201" t="s">
        <v>119</v>
      </c>
      <c r="E190" s="202" t="s">
        <v>397</v>
      </c>
      <c r="F190" s="203" t="s">
        <v>398</v>
      </c>
      <c r="G190" s="204" t="s">
        <v>122</v>
      </c>
      <c r="H190" s="205">
        <v>42</v>
      </c>
      <c r="I190" s="206"/>
      <c r="J190" s="207">
        <f>ROUND(I190*H190,2)</f>
        <v>0</v>
      </c>
      <c r="K190" s="203" t="s">
        <v>123</v>
      </c>
      <c r="L190" s="45"/>
      <c r="M190" s="208" t="s">
        <v>19</v>
      </c>
      <c r="N190" s="209" t="s">
        <v>45</v>
      </c>
      <c r="O190" s="85"/>
      <c r="P190" s="210">
        <f>O190*H190</f>
        <v>0</v>
      </c>
      <c r="Q190" s="210">
        <v>0</v>
      </c>
      <c r="R190" s="210">
        <f>Q190*H190</f>
        <v>0</v>
      </c>
      <c r="S190" s="210">
        <v>0</v>
      </c>
      <c r="T190" s="21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2" t="s">
        <v>124</v>
      </c>
      <c r="AT190" s="212" t="s">
        <v>119</v>
      </c>
      <c r="AU190" s="212" t="s">
        <v>84</v>
      </c>
      <c r="AY190" s="18" t="s">
        <v>116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8" t="s">
        <v>82</v>
      </c>
      <c r="BK190" s="213">
        <f>ROUND(I190*H190,2)</f>
        <v>0</v>
      </c>
      <c r="BL190" s="18" t="s">
        <v>124</v>
      </c>
      <c r="BM190" s="212" t="s">
        <v>399</v>
      </c>
    </row>
    <row r="191" s="2" customFormat="1">
      <c r="A191" s="39"/>
      <c r="B191" s="40"/>
      <c r="C191" s="41"/>
      <c r="D191" s="214" t="s">
        <v>126</v>
      </c>
      <c r="E191" s="41"/>
      <c r="F191" s="215" t="s">
        <v>400</v>
      </c>
      <c r="G191" s="41"/>
      <c r="H191" s="41"/>
      <c r="I191" s="216"/>
      <c r="J191" s="41"/>
      <c r="K191" s="41"/>
      <c r="L191" s="45"/>
      <c r="M191" s="217"/>
      <c r="N191" s="218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126</v>
      </c>
      <c r="AU191" s="18" t="s">
        <v>84</v>
      </c>
    </row>
    <row r="192" s="2" customFormat="1" ht="16.5" customHeight="1">
      <c r="A192" s="39"/>
      <c r="B192" s="40"/>
      <c r="C192" s="219" t="s">
        <v>401</v>
      </c>
      <c r="D192" s="219" t="s">
        <v>128</v>
      </c>
      <c r="E192" s="220" t="s">
        <v>402</v>
      </c>
      <c r="F192" s="221" t="s">
        <v>403</v>
      </c>
      <c r="G192" s="222" t="s">
        <v>122</v>
      </c>
      <c r="H192" s="223">
        <v>42</v>
      </c>
      <c r="I192" s="224"/>
      <c r="J192" s="225">
        <f>ROUND(I192*H192,2)</f>
        <v>0</v>
      </c>
      <c r="K192" s="221" t="s">
        <v>218</v>
      </c>
      <c r="L192" s="226"/>
      <c r="M192" s="227" t="s">
        <v>19</v>
      </c>
      <c r="N192" s="228" t="s">
        <v>45</v>
      </c>
      <c r="O192" s="85"/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2" t="s">
        <v>131</v>
      </c>
      <c r="AT192" s="212" t="s">
        <v>128</v>
      </c>
      <c r="AU192" s="212" t="s">
        <v>84</v>
      </c>
      <c r="AY192" s="18" t="s">
        <v>116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18" t="s">
        <v>82</v>
      </c>
      <c r="BK192" s="213">
        <f>ROUND(I192*H192,2)</f>
        <v>0</v>
      </c>
      <c r="BL192" s="18" t="s">
        <v>124</v>
      </c>
      <c r="BM192" s="212" t="s">
        <v>404</v>
      </c>
    </row>
    <row r="193" s="2" customFormat="1" ht="24.15" customHeight="1">
      <c r="A193" s="39"/>
      <c r="B193" s="40"/>
      <c r="C193" s="201" t="s">
        <v>405</v>
      </c>
      <c r="D193" s="201" t="s">
        <v>119</v>
      </c>
      <c r="E193" s="202" t="s">
        <v>406</v>
      </c>
      <c r="F193" s="203" t="s">
        <v>407</v>
      </c>
      <c r="G193" s="204" t="s">
        <v>200</v>
      </c>
      <c r="H193" s="205">
        <v>60</v>
      </c>
      <c r="I193" s="206"/>
      <c r="J193" s="207">
        <f>ROUND(I193*H193,2)</f>
        <v>0</v>
      </c>
      <c r="K193" s="203" t="s">
        <v>123</v>
      </c>
      <c r="L193" s="45"/>
      <c r="M193" s="208" t="s">
        <v>19</v>
      </c>
      <c r="N193" s="209" t="s">
        <v>45</v>
      </c>
      <c r="O193" s="85"/>
      <c r="P193" s="210">
        <f>O193*H193</f>
        <v>0</v>
      </c>
      <c r="Q193" s="210">
        <v>0</v>
      </c>
      <c r="R193" s="210">
        <f>Q193*H193</f>
        <v>0</v>
      </c>
      <c r="S193" s="210">
        <v>0</v>
      </c>
      <c r="T193" s="21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2" t="s">
        <v>124</v>
      </c>
      <c r="AT193" s="212" t="s">
        <v>119</v>
      </c>
      <c r="AU193" s="212" t="s">
        <v>84</v>
      </c>
      <c r="AY193" s="18" t="s">
        <v>116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8" t="s">
        <v>82</v>
      </c>
      <c r="BK193" s="213">
        <f>ROUND(I193*H193,2)</f>
        <v>0</v>
      </c>
      <c r="BL193" s="18" t="s">
        <v>124</v>
      </c>
      <c r="BM193" s="212" t="s">
        <v>408</v>
      </c>
    </row>
    <row r="194" s="2" customFormat="1">
      <c r="A194" s="39"/>
      <c r="B194" s="40"/>
      <c r="C194" s="41"/>
      <c r="D194" s="214" t="s">
        <v>126</v>
      </c>
      <c r="E194" s="41"/>
      <c r="F194" s="215" t="s">
        <v>409</v>
      </c>
      <c r="G194" s="41"/>
      <c r="H194" s="41"/>
      <c r="I194" s="216"/>
      <c r="J194" s="41"/>
      <c r="K194" s="41"/>
      <c r="L194" s="45"/>
      <c r="M194" s="217"/>
      <c r="N194" s="218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126</v>
      </c>
      <c r="AU194" s="18" t="s">
        <v>84</v>
      </c>
    </row>
    <row r="195" s="2" customFormat="1">
      <c r="A195" s="39"/>
      <c r="B195" s="40"/>
      <c r="C195" s="41"/>
      <c r="D195" s="231" t="s">
        <v>207</v>
      </c>
      <c r="E195" s="41"/>
      <c r="F195" s="252" t="s">
        <v>410</v>
      </c>
      <c r="G195" s="41"/>
      <c r="H195" s="41"/>
      <c r="I195" s="216"/>
      <c r="J195" s="41"/>
      <c r="K195" s="41"/>
      <c r="L195" s="45"/>
      <c r="M195" s="217"/>
      <c r="N195" s="218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207</v>
      </c>
      <c r="AU195" s="18" t="s">
        <v>84</v>
      </c>
    </row>
    <row r="196" s="2" customFormat="1" ht="16.5" customHeight="1">
      <c r="A196" s="39"/>
      <c r="B196" s="40"/>
      <c r="C196" s="219" t="s">
        <v>411</v>
      </c>
      <c r="D196" s="219" t="s">
        <v>128</v>
      </c>
      <c r="E196" s="220" t="s">
        <v>412</v>
      </c>
      <c r="F196" s="221" t="s">
        <v>413</v>
      </c>
      <c r="G196" s="222" t="s">
        <v>200</v>
      </c>
      <c r="H196" s="223">
        <v>60</v>
      </c>
      <c r="I196" s="224"/>
      <c r="J196" s="225">
        <f>ROUND(I196*H196,2)</f>
        <v>0</v>
      </c>
      <c r="K196" s="221" t="s">
        <v>218</v>
      </c>
      <c r="L196" s="226"/>
      <c r="M196" s="227" t="s">
        <v>19</v>
      </c>
      <c r="N196" s="228" t="s">
        <v>45</v>
      </c>
      <c r="O196" s="85"/>
      <c r="P196" s="210">
        <f>O196*H196</f>
        <v>0</v>
      </c>
      <c r="Q196" s="210">
        <v>1.0000000000000001E-05</v>
      </c>
      <c r="R196" s="210">
        <f>Q196*H196</f>
        <v>0.00060000000000000006</v>
      </c>
      <c r="S196" s="210">
        <v>0</v>
      </c>
      <c r="T196" s="21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2" t="s">
        <v>131</v>
      </c>
      <c r="AT196" s="212" t="s">
        <v>128</v>
      </c>
      <c r="AU196" s="212" t="s">
        <v>84</v>
      </c>
      <c r="AY196" s="18" t="s">
        <v>116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8" t="s">
        <v>82</v>
      </c>
      <c r="BK196" s="213">
        <f>ROUND(I196*H196,2)</f>
        <v>0</v>
      </c>
      <c r="BL196" s="18" t="s">
        <v>124</v>
      </c>
      <c r="BM196" s="212" t="s">
        <v>414</v>
      </c>
    </row>
    <row r="197" s="2" customFormat="1" ht="24.15" customHeight="1">
      <c r="A197" s="39"/>
      <c r="B197" s="40"/>
      <c r="C197" s="201" t="s">
        <v>415</v>
      </c>
      <c r="D197" s="201" t="s">
        <v>119</v>
      </c>
      <c r="E197" s="202" t="s">
        <v>416</v>
      </c>
      <c r="F197" s="203" t="s">
        <v>417</v>
      </c>
      <c r="G197" s="204" t="s">
        <v>200</v>
      </c>
      <c r="H197" s="205">
        <v>2</v>
      </c>
      <c r="I197" s="206"/>
      <c r="J197" s="207">
        <f>ROUND(I197*H197,2)</f>
        <v>0</v>
      </c>
      <c r="K197" s="203" t="s">
        <v>123</v>
      </c>
      <c r="L197" s="45"/>
      <c r="M197" s="208" t="s">
        <v>19</v>
      </c>
      <c r="N197" s="209" t="s">
        <v>45</v>
      </c>
      <c r="O197" s="85"/>
      <c r="P197" s="210">
        <f>O197*H197</f>
        <v>0</v>
      </c>
      <c r="Q197" s="210">
        <v>0.00054000000000000001</v>
      </c>
      <c r="R197" s="210">
        <f>Q197*H197</f>
        <v>0.00108</v>
      </c>
      <c r="S197" s="210">
        <v>0</v>
      </c>
      <c r="T197" s="21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2" t="s">
        <v>124</v>
      </c>
      <c r="AT197" s="212" t="s">
        <v>119</v>
      </c>
      <c r="AU197" s="212" t="s">
        <v>84</v>
      </c>
      <c r="AY197" s="18" t="s">
        <v>116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8" t="s">
        <v>82</v>
      </c>
      <c r="BK197" s="213">
        <f>ROUND(I197*H197,2)</f>
        <v>0</v>
      </c>
      <c r="BL197" s="18" t="s">
        <v>124</v>
      </c>
      <c r="BM197" s="212" t="s">
        <v>418</v>
      </c>
    </row>
    <row r="198" s="2" customFormat="1">
      <c r="A198" s="39"/>
      <c r="B198" s="40"/>
      <c r="C198" s="41"/>
      <c r="D198" s="214" t="s">
        <v>126</v>
      </c>
      <c r="E198" s="41"/>
      <c r="F198" s="215" t="s">
        <v>419</v>
      </c>
      <c r="G198" s="41"/>
      <c r="H198" s="41"/>
      <c r="I198" s="216"/>
      <c r="J198" s="41"/>
      <c r="K198" s="41"/>
      <c r="L198" s="45"/>
      <c r="M198" s="217"/>
      <c r="N198" s="218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126</v>
      </c>
      <c r="AU198" s="18" t="s">
        <v>84</v>
      </c>
    </row>
    <row r="199" s="2" customFormat="1" ht="24.15" customHeight="1">
      <c r="A199" s="39"/>
      <c r="B199" s="40"/>
      <c r="C199" s="201" t="s">
        <v>420</v>
      </c>
      <c r="D199" s="201" t="s">
        <v>119</v>
      </c>
      <c r="E199" s="202" t="s">
        <v>421</v>
      </c>
      <c r="F199" s="203" t="s">
        <v>422</v>
      </c>
      <c r="G199" s="204" t="s">
        <v>423</v>
      </c>
      <c r="H199" s="205">
        <v>2.0950000000000002</v>
      </c>
      <c r="I199" s="206"/>
      <c r="J199" s="207">
        <f>ROUND(I199*H199,2)</f>
        <v>0</v>
      </c>
      <c r="K199" s="203" t="s">
        <v>123</v>
      </c>
      <c r="L199" s="45"/>
      <c r="M199" s="208" t="s">
        <v>19</v>
      </c>
      <c r="N199" s="209" t="s">
        <v>45</v>
      </c>
      <c r="O199" s="85"/>
      <c r="P199" s="210">
        <f>O199*H199</f>
        <v>0</v>
      </c>
      <c r="Q199" s="210">
        <v>0</v>
      </c>
      <c r="R199" s="210">
        <f>Q199*H199</f>
        <v>0</v>
      </c>
      <c r="S199" s="210">
        <v>0</v>
      </c>
      <c r="T199" s="21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2" t="s">
        <v>124</v>
      </c>
      <c r="AT199" s="212" t="s">
        <v>119</v>
      </c>
      <c r="AU199" s="212" t="s">
        <v>84</v>
      </c>
      <c r="AY199" s="18" t="s">
        <v>116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18" t="s">
        <v>82</v>
      </c>
      <c r="BK199" s="213">
        <f>ROUND(I199*H199,2)</f>
        <v>0</v>
      </c>
      <c r="BL199" s="18" t="s">
        <v>124</v>
      </c>
      <c r="BM199" s="212" t="s">
        <v>424</v>
      </c>
    </row>
    <row r="200" s="2" customFormat="1">
      <c r="A200" s="39"/>
      <c r="B200" s="40"/>
      <c r="C200" s="41"/>
      <c r="D200" s="214" t="s">
        <v>126</v>
      </c>
      <c r="E200" s="41"/>
      <c r="F200" s="215" t="s">
        <v>425</v>
      </c>
      <c r="G200" s="41"/>
      <c r="H200" s="41"/>
      <c r="I200" s="216"/>
      <c r="J200" s="41"/>
      <c r="K200" s="41"/>
      <c r="L200" s="45"/>
      <c r="M200" s="217"/>
      <c r="N200" s="218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126</v>
      </c>
      <c r="AU200" s="18" t="s">
        <v>84</v>
      </c>
    </row>
    <row r="201" s="2" customFormat="1" ht="24.15" customHeight="1">
      <c r="A201" s="39"/>
      <c r="B201" s="40"/>
      <c r="C201" s="201" t="s">
        <v>426</v>
      </c>
      <c r="D201" s="201" t="s">
        <v>119</v>
      </c>
      <c r="E201" s="202" t="s">
        <v>427</v>
      </c>
      <c r="F201" s="203" t="s">
        <v>428</v>
      </c>
      <c r="G201" s="204" t="s">
        <v>423</v>
      </c>
      <c r="H201" s="205">
        <v>2.0950000000000002</v>
      </c>
      <c r="I201" s="206"/>
      <c r="J201" s="207">
        <f>ROUND(I201*H201,2)</f>
        <v>0</v>
      </c>
      <c r="K201" s="203" t="s">
        <v>123</v>
      </c>
      <c r="L201" s="45"/>
      <c r="M201" s="208" t="s">
        <v>19</v>
      </c>
      <c r="N201" s="209" t="s">
        <v>45</v>
      </c>
      <c r="O201" s="85"/>
      <c r="P201" s="210">
        <f>O201*H201</f>
        <v>0</v>
      </c>
      <c r="Q201" s="210">
        <v>0</v>
      </c>
      <c r="R201" s="210">
        <f>Q201*H201</f>
        <v>0</v>
      </c>
      <c r="S201" s="210">
        <v>0</v>
      </c>
      <c r="T201" s="21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2" t="s">
        <v>124</v>
      </c>
      <c r="AT201" s="212" t="s">
        <v>119</v>
      </c>
      <c r="AU201" s="212" t="s">
        <v>84</v>
      </c>
      <c r="AY201" s="18" t="s">
        <v>116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8" t="s">
        <v>82</v>
      </c>
      <c r="BK201" s="213">
        <f>ROUND(I201*H201,2)</f>
        <v>0</v>
      </c>
      <c r="BL201" s="18" t="s">
        <v>124</v>
      </c>
      <c r="BM201" s="212" t="s">
        <v>429</v>
      </c>
    </row>
    <row r="202" s="2" customFormat="1">
      <c r="A202" s="39"/>
      <c r="B202" s="40"/>
      <c r="C202" s="41"/>
      <c r="D202" s="214" t="s">
        <v>126</v>
      </c>
      <c r="E202" s="41"/>
      <c r="F202" s="215" t="s">
        <v>430</v>
      </c>
      <c r="G202" s="41"/>
      <c r="H202" s="41"/>
      <c r="I202" s="216"/>
      <c r="J202" s="41"/>
      <c r="K202" s="41"/>
      <c r="L202" s="45"/>
      <c r="M202" s="217"/>
      <c r="N202" s="218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126</v>
      </c>
      <c r="AU202" s="18" t="s">
        <v>84</v>
      </c>
    </row>
    <row r="203" s="2" customFormat="1" ht="16.5" customHeight="1">
      <c r="A203" s="39"/>
      <c r="B203" s="40"/>
      <c r="C203" s="201" t="s">
        <v>431</v>
      </c>
      <c r="D203" s="201" t="s">
        <v>119</v>
      </c>
      <c r="E203" s="202" t="s">
        <v>432</v>
      </c>
      <c r="F203" s="203" t="s">
        <v>433</v>
      </c>
      <c r="G203" s="204" t="s">
        <v>217</v>
      </c>
      <c r="H203" s="205">
        <v>1</v>
      </c>
      <c r="I203" s="206"/>
      <c r="J203" s="207">
        <f>ROUND(I203*H203,2)</f>
        <v>0</v>
      </c>
      <c r="K203" s="203" t="s">
        <v>123</v>
      </c>
      <c r="L203" s="45"/>
      <c r="M203" s="208" t="s">
        <v>19</v>
      </c>
      <c r="N203" s="209" t="s">
        <v>45</v>
      </c>
      <c r="O203" s="85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2" t="s">
        <v>124</v>
      </c>
      <c r="AT203" s="212" t="s">
        <v>119</v>
      </c>
      <c r="AU203" s="212" t="s">
        <v>84</v>
      </c>
      <c r="AY203" s="18" t="s">
        <v>116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8" t="s">
        <v>82</v>
      </c>
      <c r="BK203" s="213">
        <f>ROUND(I203*H203,2)</f>
        <v>0</v>
      </c>
      <c r="BL203" s="18" t="s">
        <v>124</v>
      </c>
      <c r="BM203" s="212" t="s">
        <v>434</v>
      </c>
    </row>
    <row r="204" s="2" customFormat="1">
      <c r="A204" s="39"/>
      <c r="B204" s="40"/>
      <c r="C204" s="41"/>
      <c r="D204" s="214" t="s">
        <v>126</v>
      </c>
      <c r="E204" s="41"/>
      <c r="F204" s="215" t="s">
        <v>435</v>
      </c>
      <c r="G204" s="41"/>
      <c r="H204" s="41"/>
      <c r="I204" s="216"/>
      <c r="J204" s="41"/>
      <c r="K204" s="41"/>
      <c r="L204" s="45"/>
      <c r="M204" s="217"/>
      <c r="N204" s="218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126</v>
      </c>
      <c r="AU204" s="18" t="s">
        <v>84</v>
      </c>
    </row>
    <row r="205" s="2" customFormat="1" ht="16.5" customHeight="1">
      <c r="A205" s="39"/>
      <c r="B205" s="40"/>
      <c r="C205" s="219" t="s">
        <v>436</v>
      </c>
      <c r="D205" s="219" t="s">
        <v>128</v>
      </c>
      <c r="E205" s="220" t="s">
        <v>437</v>
      </c>
      <c r="F205" s="221" t="s">
        <v>438</v>
      </c>
      <c r="G205" s="222" t="s">
        <v>217</v>
      </c>
      <c r="H205" s="223">
        <v>1</v>
      </c>
      <c r="I205" s="224"/>
      <c r="J205" s="225">
        <f>ROUND(I205*H205,2)</f>
        <v>0</v>
      </c>
      <c r="K205" s="221" t="s">
        <v>123</v>
      </c>
      <c r="L205" s="226"/>
      <c r="M205" s="227" t="s">
        <v>19</v>
      </c>
      <c r="N205" s="228" t="s">
        <v>45</v>
      </c>
      <c r="O205" s="85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2" t="s">
        <v>131</v>
      </c>
      <c r="AT205" s="212" t="s">
        <v>128</v>
      </c>
      <c r="AU205" s="212" t="s">
        <v>84</v>
      </c>
      <c r="AY205" s="18" t="s">
        <v>116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8" t="s">
        <v>82</v>
      </c>
      <c r="BK205" s="213">
        <f>ROUND(I205*H205,2)</f>
        <v>0</v>
      </c>
      <c r="BL205" s="18" t="s">
        <v>124</v>
      </c>
      <c r="BM205" s="212" t="s">
        <v>439</v>
      </c>
    </row>
    <row r="206" s="12" customFormat="1" ht="22.8" customHeight="1">
      <c r="A206" s="12"/>
      <c r="B206" s="185"/>
      <c r="C206" s="186"/>
      <c r="D206" s="187" t="s">
        <v>73</v>
      </c>
      <c r="E206" s="199" t="s">
        <v>440</v>
      </c>
      <c r="F206" s="199" t="s">
        <v>441</v>
      </c>
      <c r="G206" s="186"/>
      <c r="H206" s="186"/>
      <c r="I206" s="189"/>
      <c r="J206" s="200">
        <f>BK206</f>
        <v>0</v>
      </c>
      <c r="K206" s="186"/>
      <c r="L206" s="191"/>
      <c r="M206" s="192"/>
      <c r="N206" s="193"/>
      <c r="O206" s="193"/>
      <c r="P206" s="194">
        <f>SUM(P207:P219)</f>
        <v>0</v>
      </c>
      <c r="Q206" s="193"/>
      <c r="R206" s="194">
        <f>SUM(R207:R219)</f>
        <v>0.0015000000000000003</v>
      </c>
      <c r="S206" s="193"/>
      <c r="T206" s="195">
        <f>SUM(T207:T219)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96" t="s">
        <v>84</v>
      </c>
      <c r="AT206" s="197" t="s">
        <v>73</v>
      </c>
      <c r="AU206" s="197" t="s">
        <v>82</v>
      </c>
      <c r="AY206" s="196" t="s">
        <v>116</v>
      </c>
      <c r="BK206" s="198">
        <f>SUM(BK207:BK219)</f>
        <v>0</v>
      </c>
    </row>
    <row r="207" s="2" customFormat="1" ht="16.5" customHeight="1">
      <c r="A207" s="39"/>
      <c r="B207" s="40"/>
      <c r="C207" s="201" t="s">
        <v>442</v>
      </c>
      <c r="D207" s="201" t="s">
        <v>119</v>
      </c>
      <c r="E207" s="202" t="s">
        <v>443</v>
      </c>
      <c r="F207" s="203" t="s">
        <v>444</v>
      </c>
      <c r="G207" s="204" t="s">
        <v>122</v>
      </c>
      <c r="H207" s="205">
        <v>20</v>
      </c>
      <c r="I207" s="206"/>
      <c r="J207" s="207">
        <f>ROUND(I207*H207,2)</f>
        <v>0</v>
      </c>
      <c r="K207" s="203" t="s">
        <v>123</v>
      </c>
      <c r="L207" s="45"/>
      <c r="M207" s="208" t="s">
        <v>19</v>
      </c>
      <c r="N207" s="209" t="s">
        <v>45</v>
      </c>
      <c r="O207" s="85"/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2" t="s">
        <v>124</v>
      </c>
      <c r="AT207" s="212" t="s">
        <v>119</v>
      </c>
      <c r="AU207" s="212" t="s">
        <v>84</v>
      </c>
      <c r="AY207" s="18" t="s">
        <v>116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8" t="s">
        <v>82</v>
      </c>
      <c r="BK207" s="213">
        <f>ROUND(I207*H207,2)</f>
        <v>0</v>
      </c>
      <c r="BL207" s="18" t="s">
        <v>124</v>
      </c>
      <c r="BM207" s="212" t="s">
        <v>445</v>
      </c>
    </row>
    <row r="208" s="2" customFormat="1">
      <c r="A208" s="39"/>
      <c r="B208" s="40"/>
      <c r="C208" s="41"/>
      <c r="D208" s="214" t="s">
        <v>126</v>
      </c>
      <c r="E208" s="41"/>
      <c r="F208" s="215" t="s">
        <v>446</v>
      </c>
      <c r="G208" s="41"/>
      <c r="H208" s="41"/>
      <c r="I208" s="216"/>
      <c r="J208" s="41"/>
      <c r="K208" s="41"/>
      <c r="L208" s="45"/>
      <c r="M208" s="217"/>
      <c r="N208" s="218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126</v>
      </c>
      <c r="AU208" s="18" t="s">
        <v>84</v>
      </c>
    </row>
    <row r="209" s="2" customFormat="1" ht="24.15" customHeight="1">
      <c r="A209" s="39"/>
      <c r="B209" s="40"/>
      <c r="C209" s="219" t="s">
        <v>447</v>
      </c>
      <c r="D209" s="219" t="s">
        <v>128</v>
      </c>
      <c r="E209" s="220" t="s">
        <v>448</v>
      </c>
      <c r="F209" s="221" t="s">
        <v>449</v>
      </c>
      <c r="G209" s="222" t="s">
        <v>122</v>
      </c>
      <c r="H209" s="223">
        <v>24</v>
      </c>
      <c r="I209" s="224"/>
      <c r="J209" s="225">
        <f>ROUND(I209*H209,2)</f>
        <v>0</v>
      </c>
      <c r="K209" s="221" t="s">
        <v>123</v>
      </c>
      <c r="L209" s="226"/>
      <c r="M209" s="227" t="s">
        <v>19</v>
      </c>
      <c r="N209" s="228" t="s">
        <v>45</v>
      </c>
      <c r="O209" s="85"/>
      <c r="P209" s="210">
        <f>O209*H209</f>
        <v>0</v>
      </c>
      <c r="Q209" s="210">
        <v>5.0000000000000002E-05</v>
      </c>
      <c r="R209" s="210">
        <f>Q209*H209</f>
        <v>0.0012000000000000001</v>
      </c>
      <c r="S209" s="210">
        <v>0</v>
      </c>
      <c r="T209" s="21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2" t="s">
        <v>131</v>
      </c>
      <c r="AT209" s="212" t="s">
        <v>128</v>
      </c>
      <c r="AU209" s="212" t="s">
        <v>84</v>
      </c>
      <c r="AY209" s="18" t="s">
        <v>116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8" t="s">
        <v>82</v>
      </c>
      <c r="BK209" s="213">
        <f>ROUND(I209*H209,2)</f>
        <v>0</v>
      </c>
      <c r="BL209" s="18" t="s">
        <v>124</v>
      </c>
      <c r="BM209" s="212" t="s">
        <v>450</v>
      </c>
    </row>
    <row r="210" s="13" customFormat="1">
      <c r="A210" s="13"/>
      <c r="B210" s="229"/>
      <c r="C210" s="230"/>
      <c r="D210" s="231" t="s">
        <v>133</v>
      </c>
      <c r="E210" s="232" t="s">
        <v>19</v>
      </c>
      <c r="F210" s="233" t="s">
        <v>451</v>
      </c>
      <c r="G210" s="230"/>
      <c r="H210" s="234">
        <v>24</v>
      </c>
      <c r="I210" s="235"/>
      <c r="J210" s="230"/>
      <c r="K210" s="230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133</v>
      </c>
      <c r="AU210" s="240" t="s">
        <v>84</v>
      </c>
      <c r="AV210" s="13" t="s">
        <v>84</v>
      </c>
      <c r="AW210" s="13" t="s">
        <v>35</v>
      </c>
      <c r="AX210" s="13" t="s">
        <v>82</v>
      </c>
      <c r="AY210" s="240" t="s">
        <v>116</v>
      </c>
    </row>
    <row r="211" s="2" customFormat="1" ht="16.5" customHeight="1">
      <c r="A211" s="39"/>
      <c r="B211" s="40"/>
      <c r="C211" s="201" t="s">
        <v>452</v>
      </c>
      <c r="D211" s="201" t="s">
        <v>119</v>
      </c>
      <c r="E211" s="202" t="s">
        <v>453</v>
      </c>
      <c r="F211" s="203" t="s">
        <v>454</v>
      </c>
      <c r="G211" s="204" t="s">
        <v>200</v>
      </c>
      <c r="H211" s="205">
        <v>1</v>
      </c>
      <c r="I211" s="206"/>
      <c r="J211" s="207">
        <f>ROUND(I211*H211,2)</f>
        <v>0</v>
      </c>
      <c r="K211" s="203" t="s">
        <v>123</v>
      </c>
      <c r="L211" s="45"/>
      <c r="M211" s="208" t="s">
        <v>19</v>
      </c>
      <c r="N211" s="209" t="s">
        <v>45</v>
      </c>
      <c r="O211" s="85"/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2" t="s">
        <v>124</v>
      </c>
      <c r="AT211" s="212" t="s">
        <v>119</v>
      </c>
      <c r="AU211" s="212" t="s">
        <v>84</v>
      </c>
      <c r="AY211" s="18" t="s">
        <v>116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18" t="s">
        <v>82</v>
      </c>
      <c r="BK211" s="213">
        <f>ROUND(I211*H211,2)</f>
        <v>0</v>
      </c>
      <c r="BL211" s="18" t="s">
        <v>124</v>
      </c>
      <c r="BM211" s="212" t="s">
        <v>455</v>
      </c>
    </row>
    <row r="212" s="2" customFormat="1">
      <c r="A212" s="39"/>
      <c r="B212" s="40"/>
      <c r="C212" s="41"/>
      <c r="D212" s="214" t="s">
        <v>126</v>
      </c>
      <c r="E212" s="41"/>
      <c r="F212" s="215" t="s">
        <v>456</v>
      </c>
      <c r="G212" s="41"/>
      <c r="H212" s="41"/>
      <c r="I212" s="216"/>
      <c r="J212" s="41"/>
      <c r="K212" s="41"/>
      <c r="L212" s="45"/>
      <c r="M212" s="217"/>
      <c r="N212" s="218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126</v>
      </c>
      <c r="AU212" s="18" t="s">
        <v>84</v>
      </c>
    </row>
    <row r="213" s="2" customFormat="1" ht="16.5" customHeight="1">
      <c r="A213" s="39"/>
      <c r="B213" s="40"/>
      <c r="C213" s="219" t="s">
        <v>457</v>
      </c>
      <c r="D213" s="219" t="s">
        <v>128</v>
      </c>
      <c r="E213" s="220" t="s">
        <v>458</v>
      </c>
      <c r="F213" s="221" t="s">
        <v>459</v>
      </c>
      <c r="G213" s="222" t="s">
        <v>200</v>
      </c>
      <c r="H213" s="223">
        <v>1</v>
      </c>
      <c r="I213" s="224"/>
      <c r="J213" s="225">
        <f>ROUND(I213*H213,2)</f>
        <v>0</v>
      </c>
      <c r="K213" s="221" t="s">
        <v>123</v>
      </c>
      <c r="L213" s="226"/>
      <c r="M213" s="227" t="s">
        <v>19</v>
      </c>
      <c r="N213" s="228" t="s">
        <v>45</v>
      </c>
      <c r="O213" s="85"/>
      <c r="P213" s="210">
        <f>O213*H213</f>
        <v>0</v>
      </c>
      <c r="Q213" s="210">
        <v>0.00010000000000000001</v>
      </c>
      <c r="R213" s="210">
        <f>Q213*H213</f>
        <v>0.00010000000000000001</v>
      </c>
      <c r="S213" s="210">
        <v>0</v>
      </c>
      <c r="T213" s="21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2" t="s">
        <v>131</v>
      </c>
      <c r="AT213" s="212" t="s">
        <v>128</v>
      </c>
      <c r="AU213" s="212" t="s">
        <v>84</v>
      </c>
      <c r="AY213" s="18" t="s">
        <v>116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18" t="s">
        <v>82</v>
      </c>
      <c r="BK213" s="213">
        <f>ROUND(I213*H213,2)</f>
        <v>0</v>
      </c>
      <c r="BL213" s="18" t="s">
        <v>124</v>
      </c>
      <c r="BM213" s="212" t="s">
        <v>460</v>
      </c>
    </row>
    <row r="214" s="2" customFormat="1" ht="16.5" customHeight="1">
      <c r="A214" s="39"/>
      <c r="B214" s="40"/>
      <c r="C214" s="219" t="s">
        <v>461</v>
      </c>
      <c r="D214" s="219" t="s">
        <v>128</v>
      </c>
      <c r="E214" s="220" t="s">
        <v>462</v>
      </c>
      <c r="F214" s="221" t="s">
        <v>463</v>
      </c>
      <c r="G214" s="222" t="s">
        <v>200</v>
      </c>
      <c r="H214" s="223">
        <v>1</v>
      </c>
      <c r="I214" s="224"/>
      <c r="J214" s="225">
        <f>ROUND(I214*H214,2)</f>
        <v>0</v>
      </c>
      <c r="K214" s="221" t="s">
        <v>123</v>
      </c>
      <c r="L214" s="226"/>
      <c r="M214" s="227" t="s">
        <v>19</v>
      </c>
      <c r="N214" s="228" t="s">
        <v>45</v>
      </c>
      <c r="O214" s="85"/>
      <c r="P214" s="210">
        <f>O214*H214</f>
        <v>0</v>
      </c>
      <c r="Q214" s="210">
        <v>0.00010000000000000001</v>
      </c>
      <c r="R214" s="210">
        <f>Q214*H214</f>
        <v>0.00010000000000000001</v>
      </c>
      <c r="S214" s="210">
        <v>0</v>
      </c>
      <c r="T214" s="21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2" t="s">
        <v>131</v>
      </c>
      <c r="AT214" s="212" t="s">
        <v>128</v>
      </c>
      <c r="AU214" s="212" t="s">
        <v>84</v>
      </c>
      <c r="AY214" s="18" t="s">
        <v>116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8" t="s">
        <v>82</v>
      </c>
      <c r="BK214" s="213">
        <f>ROUND(I214*H214,2)</f>
        <v>0</v>
      </c>
      <c r="BL214" s="18" t="s">
        <v>124</v>
      </c>
      <c r="BM214" s="212" t="s">
        <v>464</v>
      </c>
    </row>
    <row r="215" s="2" customFormat="1" ht="16.5" customHeight="1">
      <c r="A215" s="39"/>
      <c r="B215" s="40"/>
      <c r="C215" s="219" t="s">
        <v>465</v>
      </c>
      <c r="D215" s="219" t="s">
        <v>128</v>
      </c>
      <c r="E215" s="220" t="s">
        <v>466</v>
      </c>
      <c r="F215" s="221" t="s">
        <v>467</v>
      </c>
      <c r="G215" s="222" t="s">
        <v>200</v>
      </c>
      <c r="H215" s="223">
        <v>1</v>
      </c>
      <c r="I215" s="224"/>
      <c r="J215" s="225">
        <f>ROUND(I215*H215,2)</f>
        <v>0</v>
      </c>
      <c r="K215" s="221" t="s">
        <v>123</v>
      </c>
      <c r="L215" s="226"/>
      <c r="M215" s="227" t="s">
        <v>19</v>
      </c>
      <c r="N215" s="228" t="s">
        <v>45</v>
      </c>
      <c r="O215" s="85"/>
      <c r="P215" s="210">
        <f>O215*H215</f>
        <v>0</v>
      </c>
      <c r="Q215" s="210">
        <v>0.00010000000000000001</v>
      </c>
      <c r="R215" s="210">
        <f>Q215*H215</f>
        <v>0.00010000000000000001</v>
      </c>
      <c r="S215" s="210">
        <v>0</v>
      </c>
      <c r="T215" s="21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2" t="s">
        <v>131</v>
      </c>
      <c r="AT215" s="212" t="s">
        <v>128</v>
      </c>
      <c r="AU215" s="212" t="s">
        <v>84</v>
      </c>
      <c r="AY215" s="18" t="s">
        <v>116</v>
      </c>
      <c r="BE215" s="213">
        <f>IF(N215="základní",J215,0)</f>
        <v>0</v>
      </c>
      <c r="BF215" s="213">
        <f>IF(N215="snížená",J215,0)</f>
        <v>0</v>
      </c>
      <c r="BG215" s="213">
        <f>IF(N215="zákl. přenesená",J215,0)</f>
        <v>0</v>
      </c>
      <c r="BH215" s="213">
        <f>IF(N215="sníž. přenesená",J215,0)</f>
        <v>0</v>
      </c>
      <c r="BI215" s="213">
        <f>IF(N215="nulová",J215,0)</f>
        <v>0</v>
      </c>
      <c r="BJ215" s="18" t="s">
        <v>82</v>
      </c>
      <c r="BK215" s="213">
        <f>ROUND(I215*H215,2)</f>
        <v>0</v>
      </c>
      <c r="BL215" s="18" t="s">
        <v>124</v>
      </c>
      <c r="BM215" s="212" t="s">
        <v>468</v>
      </c>
    </row>
    <row r="216" s="2" customFormat="1" ht="16.5" customHeight="1">
      <c r="A216" s="39"/>
      <c r="B216" s="40"/>
      <c r="C216" s="201" t="s">
        <v>469</v>
      </c>
      <c r="D216" s="201" t="s">
        <v>119</v>
      </c>
      <c r="E216" s="202" t="s">
        <v>470</v>
      </c>
      <c r="F216" s="203" t="s">
        <v>471</v>
      </c>
      <c r="G216" s="204" t="s">
        <v>200</v>
      </c>
      <c r="H216" s="205">
        <v>1</v>
      </c>
      <c r="I216" s="206"/>
      <c r="J216" s="207">
        <f>ROUND(I216*H216,2)</f>
        <v>0</v>
      </c>
      <c r="K216" s="203" t="s">
        <v>123</v>
      </c>
      <c r="L216" s="45"/>
      <c r="M216" s="208" t="s">
        <v>19</v>
      </c>
      <c r="N216" s="209" t="s">
        <v>45</v>
      </c>
      <c r="O216" s="85"/>
      <c r="P216" s="210">
        <f>O216*H216</f>
        <v>0</v>
      </c>
      <c r="Q216" s="210">
        <v>0</v>
      </c>
      <c r="R216" s="210">
        <f>Q216*H216</f>
        <v>0</v>
      </c>
      <c r="S216" s="210">
        <v>0</v>
      </c>
      <c r="T216" s="21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2" t="s">
        <v>124</v>
      </c>
      <c r="AT216" s="212" t="s">
        <v>119</v>
      </c>
      <c r="AU216" s="212" t="s">
        <v>84</v>
      </c>
      <c r="AY216" s="18" t="s">
        <v>116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8" t="s">
        <v>82</v>
      </c>
      <c r="BK216" s="213">
        <f>ROUND(I216*H216,2)</f>
        <v>0</v>
      </c>
      <c r="BL216" s="18" t="s">
        <v>124</v>
      </c>
      <c r="BM216" s="212" t="s">
        <v>472</v>
      </c>
    </row>
    <row r="217" s="2" customFormat="1">
      <c r="A217" s="39"/>
      <c r="B217" s="40"/>
      <c r="C217" s="41"/>
      <c r="D217" s="214" t="s">
        <v>126</v>
      </c>
      <c r="E217" s="41"/>
      <c r="F217" s="215" t="s">
        <v>473</v>
      </c>
      <c r="G217" s="41"/>
      <c r="H217" s="41"/>
      <c r="I217" s="216"/>
      <c r="J217" s="41"/>
      <c r="K217" s="41"/>
      <c r="L217" s="45"/>
      <c r="M217" s="217"/>
      <c r="N217" s="218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126</v>
      </c>
      <c r="AU217" s="18" t="s">
        <v>84</v>
      </c>
    </row>
    <row r="218" s="2" customFormat="1" ht="16.5" customHeight="1">
      <c r="A218" s="39"/>
      <c r="B218" s="40"/>
      <c r="C218" s="201" t="s">
        <v>474</v>
      </c>
      <c r="D218" s="201" t="s">
        <v>119</v>
      </c>
      <c r="E218" s="202" t="s">
        <v>475</v>
      </c>
      <c r="F218" s="203" t="s">
        <v>476</v>
      </c>
      <c r="G218" s="204" t="s">
        <v>200</v>
      </c>
      <c r="H218" s="205">
        <v>1</v>
      </c>
      <c r="I218" s="206"/>
      <c r="J218" s="207">
        <f>ROUND(I218*H218,2)</f>
        <v>0</v>
      </c>
      <c r="K218" s="203" t="s">
        <v>123</v>
      </c>
      <c r="L218" s="45"/>
      <c r="M218" s="208" t="s">
        <v>19</v>
      </c>
      <c r="N218" s="209" t="s">
        <v>45</v>
      </c>
      <c r="O218" s="85"/>
      <c r="P218" s="210">
        <f>O218*H218</f>
        <v>0</v>
      </c>
      <c r="Q218" s="210">
        <v>0</v>
      </c>
      <c r="R218" s="210">
        <f>Q218*H218</f>
        <v>0</v>
      </c>
      <c r="S218" s="210">
        <v>0</v>
      </c>
      <c r="T218" s="21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2" t="s">
        <v>124</v>
      </c>
      <c r="AT218" s="212" t="s">
        <v>119</v>
      </c>
      <c r="AU218" s="212" t="s">
        <v>84</v>
      </c>
      <c r="AY218" s="18" t="s">
        <v>116</v>
      </c>
      <c r="BE218" s="213">
        <f>IF(N218="základní",J218,0)</f>
        <v>0</v>
      </c>
      <c r="BF218" s="213">
        <f>IF(N218="snížená",J218,0)</f>
        <v>0</v>
      </c>
      <c r="BG218" s="213">
        <f>IF(N218="zákl. přenesená",J218,0)</f>
        <v>0</v>
      </c>
      <c r="BH218" s="213">
        <f>IF(N218="sníž. přenesená",J218,0)</f>
        <v>0</v>
      </c>
      <c r="BI218" s="213">
        <f>IF(N218="nulová",J218,0)</f>
        <v>0</v>
      </c>
      <c r="BJ218" s="18" t="s">
        <v>82</v>
      </c>
      <c r="BK218" s="213">
        <f>ROUND(I218*H218,2)</f>
        <v>0</v>
      </c>
      <c r="BL218" s="18" t="s">
        <v>124</v>
      </c>
      <c r="BM218" s="212" t="s">
        <v>477</v>
      </c>
    </row>
    <row r="219" s="2" customFormat="1">
      <c r="A219" s="39"/>
      <c r="B219" s="40"/>
      <c r="C219" s="41"/>
      <c r="D219" s="214" t="s">
        <v>126</v>
      </c>
      <c r="E219" s="41"/>
      <c r="F219" s="215" t="s">
        <v>478</v>
      </c>
      <c r="G219" s="41"/>
      <c r="H219" s="41"/>
      <c r="I219" s="216"/>
      <c r="J219" s="41"/>
      <c r="K219" s="41"/>
      <c r="L219" s="45"/>
      <c r="M219" s="217"/>
      <c r="N219" s="218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126</v>
      </c>
      <c r="AU219" s="18" t="s">
        <v>84</v>
      </c>
    </row>
    <row r="220" s="12" customFormat="1" ht="25.92" customHeight="1">
      <c r="A220" s="12"/>
      <c r="B220" s="185"/>
      <c r="C220" s="186"/>
      <c r="D220" s="187" t="s">
        <v>73</v>
      </c>
      <c r="E220" s="188" t="s">
        <v>128</v>
      </c>
      <c r="F220" s="188" t="s">
        <v>479</v>
      </c>
      <c r="G220" s="186"/>
      <c r="H220" s="186"/>
      <c r="I220" s="189"/>
      <c r="J220" s="190">
        <f>BK220</f>
        <v>0</v>
      </c>
      <c r="K220" s="186"/>
      <c r="L220" s="191"/>
      <c r="M220" s="192"/>
      <c r="N220" s="193"/>
      <c r="O220" s="193"/>
      <c r="P220" s="194">
        <f>P221</f>
        <v>0</v>
      </c>
      <c r="Q220" s="193"/>
      <c r="R220" s="194">
        <f>R221</f>
        <v>0</v>
      </c>
      <c r="S220" s="193"/>
      <c r="T220" s="195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6" t="s">
        <v>135</v>
      </c>
      <c r="AT220" s="197" t="s">
        <v>73</v>
      </c>
      <c r="AU220" s="197" t="s">
        <v>74</v>
      </c>
      <c r="AY220" s="196" t="s">
        <v>116</v>
      </c>
      <c r="BK220" s="198">
        <f>BK221</f>
        <v>0</v>
      </c>
    </row>
    <row r="221" s="12" customFormat="1" ht="22.8" customHeight="1">
      <c r="A221" s="12"/>
      <c r="B221" s="185"/>
      <c r="C221" s="186"/>
      <c r="D221" s="187" t="s">
        <v>73</v>
      </c>
      <c r="E221" s="199" t="s">
        <v>480</v>
      </c>
      <c r="F221" s="199" t="s">
        <v>481</v>
      </c>
      <c r="G221" s="186"/>
      <c r="H221" s="186"/>
      <c r="I221" s="189"/>
      <c r="J221" s="200">
        <f>BK221</f>
        <v>0</v>
      </c>
      <c r="K221" s="186"/>
      <c r="L221" s="191"/>
      <c r="M221" s="192"/>
      <c r="N221" s="193"/>
      <c r="O221" s="193"/>
      <c r="P221" s="194">
        <f>SUM(P222:P223)</f>
        <v>0</v>
      </c>
      <c r="Q221" s="193"/>
      <c r="R221" s="194">
        <f>SUM(R222:R223)</f>
        <v>0</v>
      </c>
      <c r="S221" s="193"/>
      <c r="T221" s="195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6" t="s">
        <v>135</v>
      </c>
      <c r="AT221" s="197" t="s">
        <v>73</v>
      </c>
      <c r="AU221" s="197" t="s">
        <v>82</v>
      </c>
      <c r="AY221" s="196" t="s">
        <v>116</v>
      </c>
      <c r="BK221" s="198">
        <f>SUM(BK222:BK223)</f>
        <v>0</v>
      </c>
    </row>
    <row r="222" s="2" customFormat="1" ht="21.75" customHeight="1">
      <c r="A222" s="39"/>
      <c r="B222" s="40"/>
      <c r="C222" s="201" t="s">
        <v>482</v>
      </c>
      <c r="D222" s="201" t="s">
        <v>119</v>
      </c>
      <c r="E222" s="202" t="s">
        <v>483</v>
      </c>
      <c r="F222" s="203" t="s">
        <v>484</v>
      </c>
      <c r="G222" s="204" t="s">
        <v>200</v>
      </c>
      <c r="H222" s="205">
        <v>1</v>
      </c>
      <c r="I222" s="206"/>
      <c r="J222" s="207">
        <f>ROUND(I222*H222,2)</f>
        <v>0</v>
      </c>
      <c r="K222" s="203" t="s">
        <v>123</v>
      </c>
      <c r="L222" s="45"/>
      <c r="M222" s="208" t="s">
        <v>19</v>
      </c>
      <c r="N222" s="209" t="s">
        <v>45</v>
      </c>
      <c r="O222" s="85"/>
      <c r="P222" s="210">
        <f>O222*H222</f>
        <v>0</v>
      </c>
      <c r="Q222" s="210">
        <v>0</v>
      </c>
      <c r="R222" s="210">
        <f>Q222*H222</f>
        <v>0</v>
      </c>
      <c r="S222" s="210">
        <v>0</v>
      </c>
      <c r="T222" s="21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2" t="s">
        <v>420</v>
      </c>
      <c r="AT222" s="212" t="s">
        <v>119</v>
      </c>
      <c r="AU222" s="212" t="s">
        <v>84</v>
      </c>
      <c r="AY222" s="18" t="s">
        <v>116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18" t="s">
        <v>82</v>
      </c>
      <c r="BK222" s="213">
        <f>ROUND(I222*H222,2)</f>
        <v>0</v>
      </c>
      <c r="BL222" s="18" t="s">
        <v>420</v>
      </c>
      <c r="BM222" s="212" t="s">
        <v>485</v>
      </c>
    </row>
    <row r="223" s="2" customFormat="1">
      <c r="A223" s="39"/>
      <c r="B223" s="40"/>
      <c r="C223" s="41"/>
      <c r="D223" s="214" t="s">
        <v>126</v>
      </c>
      <c r="E223" s="41"/>
      <c r="F223" s="215" t="s">
        <v>486</v>
      </c>
      <c r="G223" s="41"/>
      <c r="H223" s="41"/>
      <c r="I223" s="216"/>
      <c r="J223" s="41"/>
      <c r="K223" s="41"/>
      <c r="L223" s="45"/>
      <c r="M223" s="217"/>
      <c r="N223" s="218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126</v>
      </c>
      <c r="AU223" s="18" t="s">
        <v>84</v>
      </c>
    </row>
    <row r="224" s="12" customFormat="1" ht="25.92" customHeight="1">
      <c r="A224" s="12"/>
      <c r="B224" s="185"/>
      <c r="C224" s="186"/>
      <c r="D224" s="187" t="s">
        <v>73</v>
      </c>
      <c r="E224" s="188" t="s">
        <v>487</v>
      </c>
      <c r="F224" s="188" t="s">
        <v>488</v>
      </c>
      <c r="G224" s="186"/>
      <c r="H224" s="186"/>
      <c r="I224" s="189"/>
      <c r="J224" s="190">
        <f>BK224</f>
        <v>0</v>
      </c>
      <c r="K224" s="186"/>
      <c r="L224" s="191"/>
      <c r="M224" s="192"/>
      <c r="N224" s="193"/>
      <c r="O224" s="193"/>
      <c r="P224" s="194">
        <f>P225+P231</f>
        <v>0</v>
      </c>
      <c r="Q224" s="193"/>
      <c r="R224" s="194">
        <f>R225+R231</f>
        <v>0</v>
      </c>
      <c r="S224" s="193"/>
      <c r="T224" s="195">
        <f>T225+T231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96" t="s">
        <v>148</v>
      </c>
      <c r="AT224" s="197" t="s">
        <v>73</v>
      </c>
      <c r="AU224" s="197" t="s">
        <v>74</v>
      </c>
      <c r="AY224" s="196" t="s">
        <v>116</v>
      </c>
      <c r="BK224" s="198">
        <f>BK225+BK231</f>
        <v>0</v>
      </c>
    </row>
    <row r="225" s="12" customFormat="1" ht="22.8" customHeight="1">
      <c r="A225" s="12"/>
      <c r="B225" s="185"/>
      <c r="C225" s="186"/>
      <c r="D225" s="187" t="s">
        <v>73</v>
      </c>
      <c r="E225" s="199" t="s">
        <v>489</v>
      </c>
      <c r="F225" s="199" t="s">
        <v>490</v>
      </c>
      <c r="G225" s="186"/>
      <c r="H225" s="186"/>
      <c r="I225" s="189"/>
      <c r="J225" s="200">
        <f>BK225</f>
        <v>0</v>
      </c>
      <c r="K225" s="186"/>
      <c r="L225" s="191"/>
      <c r="M225" s="192"/>
      <c r="N225" s="193"/>
      <c r="O225" s="193"/>
      <c r="P225" s="194">
        <f>SUM(P226:P230)</f>
        <v>0</v>
      </c>
      <c r="Q225" s="193"/>
      <c r="R225" s="194">
        <f>SUM(R226:R230)</f>
        <v>0</v>
      </c>
      <c r="S225" s="193"/>
      <c r="T225" s="195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96" t="s">
        <v>148</v>
      </c>
      <c r="AT225" s="197" t="s">
        <v>73</v>
      </c>
      <c r="AU225" s="197" t="s">
        <v>82</v>
      </c>
      <c r="AY225" s="196" t="s">
        <v>116</v>
      </c>
      <c r="BK225" s="198">
        <f>SUM(BK226:BK230)</f>
        <v>0</v>
      </c>
    </row>
    <row r="226" s="2" customFormat="1" ht="16.5" customHeight="1">
      <c r="A226" s="39"/>
      <c r="B226" s="40"/>
      <c r="C226" s="201" t="s">
        <v>491</v>
      </c>
      <c r="D226" s="201" t="s">
        <v>119</v>
      </c>
      <c r="E226" s="202" t="s">
        <v>492</v>
      </c>
      <c r="F226" s="203" t="s">
        <v>493</v>
      </c>
      <c r="G226" s="204" t="s">
        <v>217</v>
      </c>
      <c r="H226" s="205">
        <v>1</v>
      </c>
      <c r="I226" s="206"/>
      <c r="J226" s="207">
        <f>ROUND(I226*H226,2)</f>
        <v>0</v>
      </c>
      <c r="K226" s="203" t="s">
        <v>123</v>
      </c>
      <c r="L226" s="45"/>
      <c r="M226" s="208" t="s">
        <v>19</v>
      </c>
      <c r="N226" s="209" t="s">
        <v>45</v>
      </c>
      <c r="O226" s="85"/>
      <c r="P226" s="210">
        <f>O226*H226</f>
        <v>0</v>
      </c>
      <c r="Q226" s="210">
        <v>0</v>
      </c>
      <c r="R226" s="210">
        <f>Q226*H226</f>
        <v>0</v>
      </c>
      <c r="S226" s="210">
        <v>0</v>
      </c>
      <c r="T226" s="21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2" t="s">
        <v>494</v>
      </c>
      <c r="AT226" s="212" t="s">
        <v>119</v>
      </c>
      <c r="AU226" s="212" t="s">
        <v>84</v>
      </c>
      <c r="AY226" s="18" t="s">
        <v>116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18" t="s">
        <v>82</v>
      </c>
      <c r="BK226" s="213">
        <f>ROUND(I226*H226,2)</f>
        <v>0</v>
      </c>
      <c r="BL226" s="18" t="s">
        <v>494</v>
      </c>
      <c r="BM226" s="212" t="s">
        <v>495</v>
      </c>
    </row>
    <row r="227" s="2" customFormat="1">
      <c r="A227" s="39"/>
      <c r="B227" s="40"/>
      <c r="C227" s="41"/>
      <c r="D227" s="214" t="s">
        <v>126</v>
      </c>
      <c r="E227" s="41"/>
      <c r="F227" s="215" t="s">
        <v>496</v>
      </c>
      <c r="G227" s="41"/>
      <c r="H227" s="41"/>
      <c r="I227" s="216"/>
      <c r="J227" s="41"/>
      <c r="K227" s="41"/>
      <c r="L227" s="45"/>
      <c r="M227" s="217"/>
      <c r="N227" s="218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126</v>
      </c>
      <c r="AU227" s="18" t="s">
        <v>84</v>
      </c>
    </row>
    <row r="228" s="2" customFormat="1" ht="16.5" customHeight="1">
      <c r="A228" s="39"/>
      <c r="B228" s="40"/>
      <c r="C228" s="201" t="s">
        <v>497</v>
      </c>
      <c r="D228" s="201" t="s">
        <v>119</v>
      </c>
      <c r="E228" s="202" t="s">
        <v>498</v>
      </c>
      <c r="F228" s="203" t="s">
        <v>499</v>
      </c>
      <c r="G228" s="204" t="s">
        <v>217</v>
      </c>
      <c r="H228" s="205">
        <v>1</v>
      </c>
      <c r="I228" s="206"/>
      <c r="J228" s="207">
        <f>ROUND(I228*H228,2)</f>
        <v>0</v>
      </c>
      <c r="K228" s="203" t="s">
        <v>123</v>
      </c>
      <c r="L228" s="45"/>
      <c r="M228" s="208" t="s">
        <v>19</v>
      </c>
      <c r="N228" s="209" t="s">
        <v>45</v>
      </c>
      <c r="O228" s="85"/>
      <c r="P228" s="210">
        <f>O228*H228</f>
        <v>0</v>
      </c>
      <c r="Q228" s="210">
        <v>0</v>
      </c>
      <c r="R228" s="210">
        <f>Q228*H228</f>
        <v>0</v>
      </c>
      <c r="S228" s="210">
        <v>0</v>
      </c>
      <c r="T228" s="21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2" t="s">
        <v>494</v>
      </c>
      <c r="AT228" s="212" t="s">
        <v>119</v>
      </c>
      <c r="AU228" s="212" t="s">
        <v>84</v>
      </c>
      <c r="AY228" s="18" t="s">
        <v>116</v>
      </c>
      <c r="BE228" s="213">
        <f>IF(N228="základní",J228,0)</f>
        <v>0</v>
      </c>
      <c r="BF228" s="213">
        <f>IF(N228="snížená",J228,0)</f>
        <v>0</v>
      </c>
      <c r="BG228" s="213">
        <f>IF(N228="zákl. přenesená",J228,0)</f>
        <v>0</v>
      </c>
      <c r="BH228" s="213">
        <f>IF(N228="sníž. přenesená",J228,0)</f>
        <v>0</v>
      </c>
      <c r="BI228" s="213">
        <f>IF(N228="nulová",J228,0)</f>
        <v>0</v>
      </c>
      <c r="BJ228" s="18" t="s">
        <v>82</v>
      </c>
      <c r="BK228" s="213">
        <f>ROUND(I228*H228,2)</f>
        <v>0</v>
      </c>
      <c r="BL228" s="18" t="s">
        <v>494</v>
      </c>
      <c r="BM228" s="212" t="s">
        <v>500</v>
      </c>
    </row>
    <row r="229" s="2" customFormat="1">
      <c r="A229" s="39"/>
      <c r="B229" s="40"/>
      <c r="C229" s="41"/>
      <c r="D229" s="214" t="s">
        <v>126</v>
      </c>
      <c r="E229" s="41"/>
      <c r="F229" s="215" t="s">
        <v>501</v>
      </c>
      <c r="G229" s="41"/>
      <c r="H229" s="41"/>
      <c r="I229" s="216"/>
      <c r="J229" s="41"/>
      <c r="K229" s="41"/>
      <c r="L229" s="45"/>
      <c r="M229" s="217"/>
      <c r="N229" s="218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126</v>
      </c>
      <c r="AU229" s="18" t="s">
        <v>84</v>
      </c>
    </row>
    <row r="230" s="2" customFormat="1">
      <c r="A230" s="39"/>
      <c r="B230" s="40"/>
      <c r="C230" s="41"/>
      <c r="D230" s="231" t="s">
        <v>207</v>
      </c>
      <c r="E230" s="41"/>
      <c r="F230" s="252" t="s">
        <v>502</v>
      </c>
      <c r="G230" s="41"/>
      <c r="H230" s="41"/>
      <c r="I230" s="216"/>
      <c r="J230" s="41"/>
      <c r="K230" s="41"/>
      <c r="L230" s="45"/>
      <c r="M230" s="217"/>
      <c r="N230" s="218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207</v>
      </c>
      <c r="AU230" s="18" t="s">
        <v>84</v>
      </c>
    </row>
    <row r="231" s="12" customFormat="1" ht="22.8" customHeight="1">
      <c r="A231" s="12"/>
      <c r="B231" s="185"/>
      <c r="C231" s="186"/>
      <c r="D231" s="187" t="s">
        <v>73</v>
      </c>
      <c r="E231" s="199" t="s">
        <v>503</v>
      </c>
      <c r="F231" s="199" t="s">
        <v>504</v>
      </c>
      <c r="G231" s="186"/>
      <c r="H231" s="186"/>
      <c r="I231" s="189"/>
      <c r="J231" s="200">
        <f>BK231</f>
        <v>0</v>
      </c>
      <c r="K231" s="186"/>
      <c r="L231" s="191"/>
      <c r="M231" s="192"/>
      <c r="N231" s="193"/>
      <c r="O231" s="193"/>
      <c r="P231" s="194">
        <f>SUM(P232:P233)</f>
        <v>0</v>
      </c>
      <c r="Q231" s="193"/>
      <c r="R231" s="194">
        <f>SUM(R232:R233)</f>
        <v>0</v>
      </c>
      <c r="S231" s="193"/>
      <c r="T231" s="195">
        <f>SUM(T232:T233)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96" t="s">
        <v>148</v>
      </c>
      <c r="AT231" s="197" t="s">
        <v>73</v>
      </c>
      <c r="AU231" s="197" t="s">
        <v>82</v>
      </c>
      <c r="AY231" s="196" t="s">
        <v>116</v>
      </c>
      <c r="BK231" s="198">
        <f>SUM(BK232:BK233)</f>
        <v>0</v>
      </c>
    </row>
    <row r="232" s="2" customFormat="1" ht="16.5" customHeight="1">
      <c r="A232" s="39"/>
      <c r="B232" s="40"/>
      <c r="C232" s="201" t="s">
        <v>505</v>
      </c>
      <c r="D232" s="201" t="s">
        <v>119</v>
      </c>
      <c r="E232" s="202" t="s">
        <v>506</v>
      </c>
      <c r="F232" s="203" t="s">
        <v>507</v>
      </c>
      <c r="G232" s="204" t="s">
        <v>508</v>
      </c>
      <c r="H232" s="205">
        <v>48</v>
      </c>
      <c r="I232" s="206"/>
      <c r="J232" s="207">
        <f>ROUND(I232*H232,2)</f>
        <v>0</v>
      </c>
      <c r="K232" s="203" t="s">
        <v>123</v>
      </c>
      <c r="L232" s="45"/>
      <c r="M232" s="208" t="s">
        <v>19</v>
      </c>
      <c r="N232" s="209" t="s">
        <v>45</v>
      </c>
      <c r="O232" s="85"/>
      <c r="P232" s="210">
        <f>O232*H232</f>
        <v>0</v>
      </c>
      <c r="Q232" s="210">
        <v>0</v>
      </c>
      <c r="R232" s="210">
        <f>Q232*H232</f>
        <v>0</v>
      </c>
      <c r="S232" s="210">
        <v>0</v>
      </c>
      <c r="T232" s="21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2" t="s">
        <v>494</v>
      </c>
      <c r="AT232" s="212" t="s">
        <v>119</v>
      </c>
      <c r="AU232" s="212" t="s">
        <v>84</v>
      </c>
      <c r="AY232" s="18" t="s">
        <v>116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18" t="s">
        <v>82</v>
      </c>
      <c r="BK232" s="213">
        <f>ROUND(I232*H232,2)</f>
        <v>0</v>
      </c>
      <c r="BL232" s="18" t="s">
        <v>494</v>
      </c>
      <c r="BM232" s="212" t="s">
        <v>509</v>
      </c>
    </row>
    <row r="233" s="2" customFormat="1">
      <c r="A233" s="39"/>
      <c r="B233" s="40"/>
      <c r="C233" s="41"/>
      <c r="D233" s="214" t="s">
        <v>126</v>
      </c>
      <c r="E233" s="41"/>
      <c r="F233" s="215" t="s">
        <v>510</v>
      </c>
      <c r="G233" s="41"/>
      <c r="H233" s="41"/>
      <c r="I233" s="216"/>
      <c r="J233" s="41"/>
      <c r="K233" s="41"/>
      <c r="L233" s="45"/>
      <c r="M233" s="253"/>
      <c r="N233" s="254"/>
      <c r="O233" s="255"/>
      <c r="P233" s="255"/>
      <c r="Q233" s="255"/>
      <c r="R233" s="255"/>
      <c r="S233" s="255"/>
      <c r="T233" s="25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126</v>
      </c>
      <c r="AU233" s="18" t="s">
        <v>84</v>
      </c>
    </row>
    <row r="234" s="2" customFormat="1" ht="6.96" customHeight="1">
      <c r="A234" s="39"/>
      <c r="B234" s="60"/>
      <c r="C234" s="61"/>
      <c r="D234" s="61"/>
      <c r="E234" s="61"/>
      <c r="F234" s="61"/>
      <c r="G234" s="61"/>
      <c r="H234" s="61"/>
      <c r="I234" s="61"/>
      <c r="J234" s="61"/>
      <c r="K234" s="61"/>
      <c r="L234" s="45"/>
      <c r="M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</row>
  </sheetData>
  <sheetProtection sheet="1" autoFilter="0" formatColumns="0" formatRows="0" objects="1" scenarios="1" spinCount="100000" saltValue="rJDbiMC8MIileJW1geyvPvakvHAtMXQ7jDQV4ChZIf7jJoXWsjCU9Rcb0Z1LsvANKJlZI9b+IBEFJq/1oKYEdQ==" hashValue="RBBuuS+rcI5cWsuEJUM5gUbEgnizg1SW4bOT63QqrJUelNeJiWqd/85xtnJjrV+Z77xJ3Q/txrq2eIneFuSaIg==" algorithmName="SHA-512" password="CC35"/>
  <autoFilter ref="C86:K23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2/741110043"/>
    <hyperlink ref="F95" r:id="rId2" display="https://podminky.urs.cz/item/CS_URS_2024_02/741120101"/>
    <hyperlink ref="F104" r:id="rId3" display="https://podminky.urs.cz/item/CS_URS_2024_02/741120124"/>
    <hyperlink ref="F108" r:id="rId4" display="https://podminky.urs.cz/item/CS_URS_2024_02/741122015"/>
    <hyperlink ref="F112" r:id="rId5" display="https://podminky.urs.cz/item/CS_URS_2024_02/741122024"/>
    <hyperlink ref="F116" r:id="rId6" display="https://podminky.urs.cz/item/CS_URS_2024_02/741122032"/>
    <hyperlink ref="F120" r:id="rId7" display="https://podminky.urs.cz/item/CS_URS_2024_02/741122201"/>
    <hyperlink ref="F124" r:id="rId8" display="https://podminky.urs.cz/item/CS_URS_2024_02/741130420"/>
    <hyperlink ref="F128" r:id="rId9" display="https://podminky.urs.cz/item/CS_URS_2024_02/741210701"/>
    <hyperlink ref="F132" r:id="rId10" display="https://podminky.urs.cz/item/CS_URS_2024_02/741311071"/>
    <hyperlink ref="F136" r:id="rId11" display="https://podminky.urs.cz/item/CS_URS_2024_02/741320171"/>
    <hyperlink ref="F139" r:id="rId12" display="https://podminky.urs.cz/item/CS_URS_2024_02/741322111"/>
    <hyperlink ref="F142" r:id="rId13" display="https://podminky.urs.cz/item/CS_URS_2024_02/741410003"/>
    <hyperlink ref="F147" r:id="rId14" display="https://podminky.urs.cz/item/CS_URS_2024_02/741420020"/>
    <hyperlink ref="F150" r:id="rId15" display="https://podminky.urs.cz/item/CS_URS_2024_02/741450002"/>
    <hyperlink ref="F153" r:id="rId16" display="https://podminky.urs.cz/item/CS_URS_2024_02/741711001"/>
    <hyperlink ref="F156" r:id="rId17" display="https://podminky.urs.cz/item/CS_URS_2024_02/741721201"/>
    <hyperlink ref="F159" r:id="rId18" display="https://podminky.urs.cz/item/CS_URS_2024_02/741730036"/>
    <hyperlink ref="F163" r:id="rId19" display="https://podminky.urs.cz/item/CS_URS_2024_02/741732063"/>
    <hyperlink ref="F166" r:id="rId20" display="https://podminky.urs.cz/item/CS_URS_2024_02/741751011"/>
    <hyperlink ref="F170" r:id="rId21" display="https://podminky.urs.cz/item/CS_URS_2024_02/741761081"/>
    <hyperlink ref="F173" r:id="rId22" display="https://podminky.urs.cz/item/CS_URS_2024_02/741791003"/>
    <hyperlink ref="F176" r:id="rId23" display="https://podminky.urs.cz/item/CS_URS_2024_02/741791011"/>
    <hyperlink ref="F179" r:id="rId24" display="https://podminky.urs.cz/item/CS_URS_2024_02/741791212"/>
    <hyperlink ref="F182" r:id="rId25" display="https://podminky.urs.cz/item/CS_URS_2024_02/741810003"/>
    <hyperlink ref="F184" r:id="rId26" display="https://podminky.urs.cz/item/CS_URS_2024_02/741910412"/>
    <hyperlink ref="F191" r:id="rId27" display="https://podminky.urs.cz/item/CS_URS_2024_02/741910421"/>
    <hyperlink ref="F194" r:id="rId28" display="https://podminky.urs.cz/item/CS_URS_2024_02/741910512"/>
    <hyperlink ref="F198" r:id="rId29" display="https://podminky.urs.cz/item/CS_URS_2024_02/741920311"/>
    <hyperlink ref="F200" r:id="rId30" display="https://podminky.urs.cz/item/CS_URS_2024_02/998741101"/>
    <hyperlink ref="F202" r:id="rId31" display="https://podminky.urs.cz/item/CS_URS_2024_02/998741102"/>
    <hyperlink ref="F204" r:id="rId32" display="https://podminky.urs.cz/item/CS_URS_2024_02/RKON1000"/>
    <hyperlink ref="F208" r:id="rId33" display="https://podminky.urs.cz/item/CS_URS_2024_02/742124001"/>
    <hyperlink ref="F212" r:id="rId34" display="https://podminky.urs.cz/item/CS_URS_2024_02/742330045"/>
    <hyperlink ref="F217" r:id="rId35" display="https://podminky.urs.cz/item/CS_URS_2024_02/742330051"/>
    <hyperlink ref="F219" r:id="rId36" display="https://podminky.urs.cz/item/CS_URS_2024_02/742330101"/>
    <hyperlink ref="F223" r:id="rId37" display="https://podminky.urs.cz/item/CS_URS_2024_02/580107001"/>
    <hyperlink ref="F227" r:id="rId38" display="https://podminky.urs.cz/item/CS_URS_2024_02/013254000"/>
    <hyperlink ref="F229" r:id="rId39" display="https://podminky.urs.cz/item/CS_URS_2024_02/013294000"/>
    <hyperlink ref="F233" r:id="rId40" display="https://podminky.urs.cz/item/CS_URS_2024_02/04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5" customFormat="1" ht="45" customHeight="1">
      <c r="B3" s="261"/>
      <c r="C3" s="262" t="s">
        <v>511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512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513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514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515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516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517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518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519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520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521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81</v>
      </c>
      <c r="F18" s="268" t="s">
        <v>522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523</v>
      </c>
      <c r="F19" s="268" t="s">
        <v>524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525</v>
      </c>
      <c r="F20" s="268" t="s">
        <v>526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527</v>
      </c>
      <c r="F21" s="268" t="s">
        <v>528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529</v>
      </c>
      <c r="F22" s="268" t="s">
        <v>530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531</v>
      </c>
      <c r="F23" s="268" t="s">
        <v>532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533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534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535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536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537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538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539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540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541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102</v>
      </c>
      <c r="F36" s="268"/>
      <c r="G36" s="268" t="s">
        <v>542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543</v>
      </c>
      <c r="F37" s="268"/>
      <c r="G37" s="268" t="s">
        <v>544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55</v>
      </c>
      <c r="F38" s="268"/>
      <c r="G38" s="268" t="s">
        <v>545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56</v>
      </c>
      <c r="F39" s="268"/>
      <c r="G39" s="268" t="s">
        <v>546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103</v>
      </c>
      <c r="F40" s="268"/>
      <c r="G40" s="268" t="s">
        <v>547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104</v>
      </c>
      <c r="F41" s="268"/>
      <c r="G41" s="268" t="s">
        <v>548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549</v>
      </c>
      <c r="F42" s="268"/>
      <c r="G42" s="268" t="s">
        <v>550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551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552</v>
      </c>
      <c r="F44" s="268"/>
      <c r="G44" s="268" t="s">
        <v>553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106</v>
      </c>
      <c r="F45" s="268"/>
      <c r="G45" s="268" t="s">
        <v>554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555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556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557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558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559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560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561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562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563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564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565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566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567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568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569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570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571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572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573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574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575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576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577</v>
      </c>
      <c r="D76" s="286"/>
      <c r="E76" s="286"/>
      <c r="F76" s="286" t="s">
        <v>578</v>
      </c>
      <c r="G76" s="287"/>
      <c r="H76" s="286" t="s">
        <v>56</v>
      </c>
      <c r="I76" s="286" t="s">
        <v>59</v>
      </c>
      <c r="J76" s="286" t="s">
        <v>579</v>
      </c>
      <c r="K76" s="285"/>
    </row>
    <row r="77" s="1" customFormat="1" ht="17.25" customHeight="1">
      <c r="B77" s="283"/>
      <c r="C77" s="288" t="s">
        <v>580</v>
      </c>
      <c r="D77" s="288"/>
      <c r="E77" s="288"/>
      <c r="F77" s="289" t="s">
        <v>581</v>
      </c>
      <c r="G77" s="290"/>
      <c r="H77" s="288"/>
      <c r="I77" s="288"/>
      <c r="J77" s="288" t="s">
        <v>582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55</v>
      </c>
      <c r="D79" s="293"/>
      <c r="E79" s="293"/>
      <c r="F79" s="294" t="s">
        <v>583</v>
      </c>
      <c r="G79" s="295"/>
      <c r="H79" s="271" t="s">
        <v>584</v>
      </c>
      <c r="I79" s="271" t="s">
        <v>585</v>
      </c>
      <c r="J79" s="271">
        <v>20</v>
      </c>
      <c r="K79" s="285"/>
    </row>
    <row r="80" s="1" customFormat="1" ht="15" customHeight="1">
      <c r="B80" s="283"/>
      <c r="C80" s="271" t="s">
        <v>586</v>
      </c>
      <c r="D80" s="271"/>
      <c r="E80" s="271"/>
      <c r="F80" s="294" t="s">
        <v>583</v>
      </c>
      <c r="G80" s="295"/>
      <c r="H80" s="271" t="s">
        <v>587</v>
      </c>
      <c r="I80" s="271" t="s">
        <v>585</v>
      </c>
      <c r="J80" s="271">
        <v>120</v>
      </c>
      <c r="K80" s="285"/>
    </row>
    <row r="81" s="1" customFormat="1" ht="15" customHeight="1">
      <c r="B81" s="296"/>
      <c r="C81" s="271" t="s">
        <v>588</v>
      </c>
      <c r="D81" s="271"/>
      <c r="E81" s="271"/>
      <c r="F81" s="294" t="s">
        <v>589</v>
      </c>
      <c r="G81" s="295"/>
      <c r="H81" s="271" t="s">
        <v>590</v>
      </c>
      <c r="I81" s="271" t="s">
        <v>585</v>
      </c>
      <c r="J81" s="271">
        <v>50</v>
      </c>
      <c r="K81" s="285"/>
    </row>
    <row r="82" s="1" customFormat="1" ht="15" customHeight="1">
      <c r="B82" s="296"/>
      <c r="C82" s="271" t="s">
        <v>591</v>
      </c>
      <c r="D82" s="271"/>
      <c r="E82" s="271"/>
      <c r="F82" s="294" t="s">
        <v>583</v>
      </c>
      <c r="G82" s="295"/>
      <c r="H82" s="271" t="s">
        <v>592</v>
      </c>
      <c r="I82" s="271" t="s">
        <v>593</v>
      </c>
      <c r="J82" s="271"/>
      <c r="K82" s="285"/>
    </row>
    <row r="83" s="1" customFormat="1" ht="15" customHeight="1">
      <c r="B83" s="296"/>
      <c r="C83" s="297" t="s">
        <v>594</v>
      </c>
      <c r="D83" s="297"/>
      <c r="E83" s="297"/>
      <c r="F83" s="298" t="s">
        <v>589</v>
      </c>
      <c r="G83" s="297"/>
      <c r="H83" s="297" t="s">
        <v>595</v>
      </c>
      <c r="I83" s="297" t="s">
        <v>585</v>
      </c>
      <c r="J83" s="297">
        <v>15</v>
      </c>
      <c r="K83" s="285"/>
    </row>
    <row r="84" s="1" customFormat="1" ht="15" customHeight="1">
      <c r="B84" s="296"/>
      <c r="C84" s="297" t="s">
        <v>596</v>
      </c>
      <c r="D84" s="297"/>
      <c r="E84" s="297"/>
      <c r="F84" s="298" t="s">
        <v>589</v>
      </c>
      <c r="G84" s="297"/>
      <c r="H84" s="297" t="s">
        <v>597</v>
      </c>
      <c r="I84" s="297" t="s">
        <v>585</v>
      </c>
      <c r="J84" s="297">
        <v>15</v>
      </c>
      <c r="K84" s="285"/>
    </row>
    <row r="85" s="1" customFormat="1" ht="15" customHeight="1">
      <c r="B85" s="296"/>
      <c r="C85" s="297" t="s">
        <v>598</v>
      </c>
      <c r="D85" s="297"/>
      <c r="E85" s="297"/>
      <c r="F85" s="298" t="s">
        <v>589</v>
      </c>
      <c r="G85" s="297"/>
      <c r="H85" s="297" t="s">
        <v>599</v>
      </c>
      <c r="I85" s="297" t="s">
        <v>585</v>
      </c>
      <c r="J85" s="297">
        <v>20</v>
      </c>
      <c r="K85" s="285"/>
    </row>
    <row r="86" s="1" customFormat="1" ht="15" customHeight="1">
      <c r="B86" s="296"/>
      <c r="C86" s="297" t="s">
        <v>600</v>
      </c>
      <c r="D86" s="297"/>
      <c r="E86" s="297"/>
      <c r="F86" s="298" t="s">
        <v>589</v>
      </c>
      <c r="G86" s="297"/>
      <c r="H86" s="297" t="s">
        <v>601</v>
      </c>
      <c r="I86" s="297" t="s">
        <v>585</v>
      </c>
      <c r="J86" s="297">
        <v>20</v>
      </c>
      <c r="K86" s="285"/>
    </row>
    <row r="87" s="1" customFormat="1" ht="15" customHeight="1">
      <c r="B87" s="296"/>
      <c r="C87" s="271" t="s">
        <v>602</v>
      </c>
      <c r="D87" s="271"/>
      <c r="E87" s="271"/>
      <c r="F87" s="294" t="s">
        <v>589</v>
      </c>
      <c r="G87" s="295"/>
      <c r="H87" s="271" t="s">
        <v>603</v>
      </c>
      <c r="I87" s="271" t="s">
        <v>585</v>
      </c>
      <c r="J87" s="271">
        <v>50</v>
      </c>
      <c r="K87" s="285"/>
    </row>
    <row r="88" s="1" customFormat="1" ht="15" customHeight="1">
      <c r="B88" s="296"/>
      <c r="C88" s="271" t="s">
        <v>604</v>
      </c>
      <c r="D88" s="271"/>
      <c r="E88" s="271"/>
      <c r="F88" s="294" t="s">
        <v>589</v>
      </c>
      <c r="G88" s="295"/>
      <c r="H88" s="271" t="s">
        <v>605</v>
      </c>
      <c r="I88" s="271" t="s">
        <v>585</v>
      </c>
      <c r="J88" s="271">
        <v>20</v>
      </c>
      <c r="K88" s="285"/>
    </row>
    <row r="89" s="1" customFormat="1" ht="15" customHeight="1">
      <c r="B89" s="296"/>
      <c r="C89" s="271" t="s">
        <v>606</v>
      </c>
      <c r="D89" s="271"/>
      <c r="E89" s="271"/>
      <c r="F89" s="294" t="s">
        <v>589</v>
      </c>
      <c r="G89" s="295"/>
      <c r="H89" s="271" t="s">
        <v>607</v>
      </c>
      <c r="I89" s="271" t="s">
        <v>585</v>
      </c>
      <c r="J89" s="271">
        <v>20</v>
      </c>
      <c r="K89" s="285"/>
    </row>
    <row r="90" s="1" customFormat="1" ht="15" customHeight="1">
      <c r="B90" s="296"/>
      <c r="C90" s="271" t="s">
        <v>608</v>
      </c>
      <c r="D90" s="271"/>
      <c r="E90" s="271"/>
      <c r="F90" s="294" t="s">
        <v>589</v>
      </c>
      <c r="G90" s="295"/>
      <c r="H90" s="271" t="s">
        <v>609</v>
      </c>
      <c r="I90" s="271" t="s">
        <v>585</v>
      </c>
      <c r="J90" s="271">
        <v>50</v>
      </c>
      <c r="K90" s="285"/>
    </row>
    <row r="91" s="1" customFormat="1" ht="15" customHeight="1">
      <c r="B91" s="296"/>
      <c r="C91" s="271" t="s">
        <v>610</v>
      </c>
      <c r="D91" s="271"/>
      <c r="E91" s="271"/>
      <c r="F91" s="294" t="s">
        <v>589</v>
      </c>
      <c r="G91" s="295"/>
      <c r="H91" s="271" t="s">
        <v>610</v>
      </c>
      <c r="I91" s="271" t="s">
        <v>585</v>
      </c>
      <c r="J91" s="271">
        <v>50</v>
      </c>
      <c r="K91" s="285"/>
    </row>
    <row r="92" s="1" customFormat="1" ht="15" customHeight="1">
      <c r="B92" s="296"/>
      <c r="C92" s="271" t="s">
        <v>611</v>
      </c>
      <c r="D92" s="271"/>
      <c r="E92" s="271"/>
      <c r="F92" s="294" t="s">
        <v>589</v>
      </c>
      <c r="G92" s="295"/>
      <c r="H92" s="271" t="s">
        <v>612</v>
      </c>
      <c r="I92" s="271" t="s">
        <v>585</v>
      </c>
      <c r="J92" s="271">
        <v>255</v>
      </c>
      <c r="K92" s="285"/>
    </row>
    <row r="93" s="1" customFormat="1" ht="15" customHeight="1">
      <c r="B93" s="296"/>
      <c r="C93" s="271" t="s">
        <v>613</v>
      </c>
      <c r="D93" s="271"/>
      <c r="E93" s="271"/>
      <c r="F93" s="294" t="s">
        <v>583</v>
      </c>
      <c r="G93" s="295"/>
      <c r="H93" s="271" t="s">
        <v>614</v>
      </c>
      <c r="I93" s="271" t="s">
        <v>615</v>
      </c>
      <c r="J93" s="271"/>
      <c r="K93" s="285"/>
    </row>
    <row r="94" s="1" customFormat="1" ht="15" customHeight="1">
      <c r="B94" s="296"/>
      <c r="C94" s="271" t="s">
        <v>616</v>
      </c>
      <c r="D94" s="271"/>
      <c r="E94" s="271"/>
      <c r="F94" s="294" t="s">
        <v>583</v>
      </c>
      <c r="G94" s="295"/>
      <c r="H94" s="271" t="s">
        <v>617</v>
      </c>
      <c r="I94" s="271" t="s">
        <v>618</v>
      </c>
      <c r="J94" s="271"/>
      <c r="K94" s="285"/>
    </row>
    <row r="95" s="1" customFormat="1" ht="15" customHeight="1">
      <c r="B95" s="296"/>
      <c r="C95" s="271" t="s">
        <v>619</v>
      </c>
      <c r="D95" s="271"/>
      <c r="E95" s="271"/>
      <c r="F95" s="294" t="s">
        <v>583</v>
      </c>
      <c r="G95" s="295"/>
      <c r="H95" s="271" t="s">
        <v>619</v>
      </c>
      <c r="I95" s="271" t="s">
        <v>618</v>
      </c>
      <c r="J95" s="271"/>
      <c r="K95" s="285"/>
    </row>
    <row r="96" s="1" customFormat="1" ht="15" customHeight="1">
      <c r="B96" s="296"/>
      <c r="C96" s="271" t="s">
        <v>40</v>
      </c>
      <c r="D96" s="271"/>
      <c r="E96" s="271"/>
      <c r="F96" s="294" t="s">
        <v>583</v>
      </c>
      <c r="G96" s="295"/>
      <c r="H96" s="271" t="s">
        <v>620</v>
      </c>
      <c r="I96" s="271" t="s">
        <v>618</v>
      </c>
      <c r="J96" s="271"/>
      <c r="K96" s="285"/>
    </row>
    <row r="97" s="1" customFormat="1" ht="15" customHeight="1">
      <c r="B97" s="296"/>
      <c r="C97" s="271" t="s">
        <v>50</v>
      </c>
      <c r="D97" s="271"/>
      <c r="E97" s="271"/>
      <c r="F97" s="294" t="s">
        <v>583</v>
      </c>
      <c r="G97" s="295"/>
      <c r="H97" s="271" t="s">
        <v>621</v>
      </c>
      <c r="I97" s="271" t="s">
        <v>618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622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577</v>
      </c>
      <c r="D103" s="286"/>
      <c r="E103" s="286"/>
      <c r="F103" s="286" t="s">
        <v>578</v>
      </c>
      <c r="G103" s="287"/>
      <c r="H103" s="286" t="s">
        <v>56</v>
      </c>
      <c r="I103" s="286" t="s">
        <v>59</v>
      </c>
      <c r="J103" s="286" t="s">
        <v>579</v>
      </c>
      <c r="K103" s="285"/>
    </row>
    <row r="104" s="1" customFormat="1" ht="17.25" customHeight="1">
      <c r="B104" s="283"/>
      <c r="C104" s="288" t="s">
        <v>580</v>
      </c>
      <c r="D104" s="288"/>
      <c r="E104" s="288"/>
      <c r="F104" s="289" t="s">
        <v>581</v>
      </c>
      <c r="G104" s="290"/>
      <c r="H104" s="288"/>
      <c r="I104" s="288"/>
      <c r="J104" s="288" t="s">
        <v>582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55</v>
      </c>
      <c r="D106" s="293"/>
      <c r="E106" s="293"/>
      <c r="F106" s="294" t="s">
        <v>583</v>
      </c>
      <c r="G106" s="271"/>
      <c r="H106" s="271" t="s">
        <v>623</v>
      </c>
      <c r="I106" s="271" t="s">
        <v>585</v>
      </c>
      <c r="J106" s="271">
        <v>20</v>
      </c>
      <c r="K106" s="285"/>
    </row>
    <row r="107" s="1" customFormat="1" ht="15" customHeight="1">
      <c r="B107" s="283"/>
      <c r="C107" s="271" t="s">
        <v>586</v>
      </c>
      <c r="D107" s="271"/>
      <c r="E107" s="271"/>
      <c r="F107" s="294" t="s">
        <v>583</v>
      </c>
      <c r="G107" s="271"/>
      <c r="H107" s="271" t="s">
        <v>623</v>
      </c>
      <c r="I107" s="271" t="s">
        <v>585</v>
      </c>
      <c r="J107" s="271">
        <v>120</v>
      </c>
      <c r="K107" s="285"/>
    </row>
    <row r="108" s="1" customFormat="1" ht="15" customHeight="1">
      <c r="B108" s="296"/>
      <c r="C108" s="271" t="s">
        <v>588</v>
      </c>
      <c r="D108" s="271"/>
      <c r="E108" s="271"/>
      <c r="F108" s="294" t="s">
        <v>589</v>
      </c>
      <c r="G108" s="271"/>
      <c r="H108" s="271" t="s">
        <v>623</v>
      </c>
      <c r="I108" s="271" t="s">
        <v>585</v>
      </c>
      <c r="J108" s="271">
        <v>50</v>
      </c>
      <c r="K108" s="285"/>
    </row>
    <row r="109" s="1" customFormat="1" ht="15" customHeight="1">
      <c r="B109" s="296"/>
      <c r="C109" s="271" t="s">
        <v>591</v>
      </c>
      <c r="D109" s="271"/>
      <c r="E109" s="271"/>
      <c r="F109" s="294" t="s">
        <v>583</v>
      </c>
      <c r="G109" s="271"/>
      <c r="H109" s="271" t="s">
        <v>623</v>
      </c>
      <c r="I109" s="271" t="s">
        <v>593</v>
      </c>
      <c r="J109" s="271"/>
      <c r="K109" s="285"/>
    </row>
    <row r="110" s="1" customFormat="1" ht="15" customHeight="1">
      <c r="B110" s="296"/>
      <c r="C110" s="271" t="s">
        <v>602</v>
      </c>
      <c r="D110" s="271"/>
      <c r="E110" s="271"/>
      <c r="F110" s="294" t="s">
        <v>589</v>
      </c>
      <c r="G110" s="271"/>
      <c r="H110" s="271" t="s">
        <v>623</v>
      </c>
      <c r="I110" s="271" t="s">
        <v>585</v>
      </c>
      <c r="J110" s="271">
        <v>50</v>
      </c>
      <c r="K110" s="285"/>
    </row>
    <row r="111" s="1" customFormat="1" ht="15" customHeight="1">
      <c r="B111" s="296"/>
      <c r="C111" s="271" t="s">
        <v>610</v>
      </c>
      <c r="D111" s="271"/>
      <c r="E111" s="271"/>
      <c r="F111" s="294" t="s">
        <v>589</v>
      </c>
      <c r="G111" s="271"/>
      <c r="H111" s="271" t="s">
        <v>623</v>
      </c>
      <c r="I111" s="271" t="s">
        <v>585</v>
      </c>
      <c r="J111" s="271">
        <v>50</v>
      </c>
      <c r="K111" s="285"/>
    </row>
    <row r="112" s="1" customFormat="1" ht="15" customHeight="1">
      <c r="B112" s="296"/>
      <c r="C112" s="271" t="s">
        <v>608</v>
      </c>
      <c r="D112" s="271"/>
      <c r="E112" s="271"/>
      <c r="F112" s="294" t="s">
        <v>589</v>
      </c>
      <c r="G112" s="271"/>
      <c r="H112" s="271" t="s">
        <v>623</v>
      </c>
      <c r="I112" s="271" t="s">
        <v>585</v>
      </c>
      <c r="J112" s="271">
        <v>50</v>
      </c>
      <c r="K112" s="285"/>
    </row>
    <row r="113" s="1" customFormat="1" ht="15" customHeight="1">
      <c r="B113" s="296"/>
      <c r="C113" s="271" t="s">
        <v>55</v>
      </c>
      <c r="D113" s="271"/>
      <c r="E113" s="271"/>
      <c r="F113" s="294" t="s">
        <v>583</v>
      </c>
      <c r="G113" s="271"/>
      <c r="H113" s="271" t="s">
        <v>624</v>
      </c>
      <c r="I113" s="271" t="s">
        <v>585</v>
      </c>
      <c r="J113" s="271">
        <v>20</v>
      </c>
      <c r="K113" s="285"/>
    </row>
    <row r="114" s="1" customFormat="1" ht="15" customHeight="1">
      <c r="B114" s="296"/>
      <c r="C114" s="271" t="s">
        <v>625</v>
      </c>
      <c r="D114" s="271"/>
      <c r="E114" s="271"/>
      <c r="F114" s="294" t="s">
        <v>583</v>
      </c>
      <c r="G114" s="271"/>
      <c r="H114" s="271" t="s">
        <v>626</v>
      </c>
      <c r="I114" s="271" t="s">
        <v>585</v>
      </c>
      <c r="J114" s="271">
        <v>120</v>
      </c>
      <c r="K114" s="285"/>
    </row>
    <row r="115" s="1" customFormat="1" ht="15" customHeight="1">
      <c r="B115" s="296"/>
      <c r="C115" s="271" t="s">
        <v>40</v>
      </c>
      <c r="D115" s="271"/>
      <c r="E115" s="271"/>
      <c r="F115" s="294" t="s">
        <v>583</v>
      </c>
      <c r="G115" s="271"/>
      <c r="H115" s="271" t="s">
        <v>627</v>
      </c>
      <c r="I115" s="271" t="s">
        <v>618</v>
      </c>
      <c r="J115" s="271"/>
      <c r="K115" s="285"/>
    </row>
    <row r="116" s="1" customFormat="1" ht="15" customHeight="1">
      <c r="B116" s="296"/>
      <c r="C116" s="271" t="s">
        <v>50</v>
      </c>
      <c r="D116" s="271"/>
      <c r="E116" s="271"/>
      <c r="F116" s="294" t="s">
        <v>583</v>
      </c>
      <c r="G116" s="271"/>
      <c r="H116" s="271" t="s">
        <v>628</v>
      </c>
      <c r="I116" s="271" t="s">
        <v>618</v>
      </c>
      <c r="J116" s="271"/>
      <c r="K116" s="285"/>
    </row>
    <row r="117" s="1" customFormat="1" ht="15" customHeight="1">
      <c r="B117" s="296"/>
      <c r="C117" s="271" t="s">
        <v>59</v>
      </c>
      <c r="D117" s="271"/>
      <c r="E117" s="271"/>
      <c r="F117" s="294" t="s">
        <v>583</v>
      </c>
      <c r="G117" s="271"/>
      <c r="H117" s="271" t="s">
        <v>629</v>
      </c>
      <c r="I117" s="271" t="s">
        <v>630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631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577</v>
      </c>
      <c r="D123" s="286"/>
      <c r="E123" s="286"/>
      <c r="F123" s="286" t="s">
        <v>578</v>
      </c>
      <c r="G123" s="287"/>
      <c r="H123" s="286" t="s">
        <v>56</v>
      </c>
      <c r="I123" s="286" t="s">
        <v>59</v>
      </c>
      <c r="J123" s="286" t="s">
        <v>579</v>
      </c>
      <c r="K123" s="315"/>
    </row>
    <row r="124" s="1" customFormat="1" ht="17.25" customHeight="1">
      <c r="B124" s="314"/>
      <c r="C124" s="288" t="s">
        <v>580</v>
      </c>
      <c r="D124" s="288"/>
      <c r="E124" s="288"/>
      <c r="F124" s="289" t="s">
        <v>581</v>
      </c>
      <c r="G124" s="290"/>
      <c r="H124" s="288"/>
      <c r="I124" s="288"/>
      <c r="J124" s="288" t="s">
        <v>582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586</v>
      </c>
      <c r="D126" s="293"/>
      <c r="E126" s="293"/>
      <c r="F126" s="294" t="s">
        <v>583</v>
      </c>
      <c r="G126" s="271"/>
      <c r="H126" s="271" t="s">
        <v>623</v>
      </c>
      <c r="I126" s="271" t="s">
        <v>585</v>
      </c>
      <c r="J126" s="271">
        <v>120</v>
      </c>
      <c r="K126" s="319"/>
    </row>
    <row r="127" s="1" customFormat="1" ht="15" customHeight="1">
      <c r="B127" s="316"/>
      <c r="C127" s="271" t="s">
        <v>632</v>
      </c>
      <c r="D127" s="271"/>
      <c r="E127" s="271"/>
      <c r="F127" s="294" t="s">
        <v>583</v>
      </c>
      <c r="G127" s="271"/>
      <c r="H127" s="271" t="s">
        <v>633</v>
      </c>
      <c r="I127" s="271" t="s">
        <v>585</v>
      </c>
      <c r="J127" s="271" t="s">
        <v>634</v>
      </c>
      <c r="K127" s="319"/>
    </row>
    <row r="128" s="1" customFormat="1" ht="15" customHeight="1">
      <c r="B128" s="316"/>
      <c r="C128" s="271" t="s">
        <v>531</v>
      </c>
      <c r="D128" s="271"/>
      <c r="E128" s="271"/>
      <c r="F128" s="294" t="s">
        <v>583</v>
      </c>
      <c r="G128" s="271"/>
      <c r="H128" s="271" t="s">
        <v>635</v>
      </c>
      <c r="I128" s="271" t="s">
        <v>585</v>
      </c>
      <c r="J128" s="271" t="s">
        <v>634</v>
      </c>
      <c r="K128" s="319"/>
    </row>
    <row r="129" s="1" customFormat="1" ht="15" customHeight="1">
      <c r="B129" s="316"/>
      <c r="C129" s="271" t="s">
        <v>594</v>
      </c>
      <c r="D129" s="271"/>
      <c r="E129" s="271"/>
      <c r="F129" s="294" t="s">
        <v>589</v>
      </c>
      <c r="G129" s="271"/>
      <c r="H129" s="271" t="s">
        <v>595</v>
      </c>
      <c r="I129" s="271" t="s">
        <v>585</v>
      </c>
      <c r="J129" s="271">
        <v>15</v>
      </c>
      <c r="K129" s="319"/>
    </row>
    <row r="130" s="1" customFormat="1" ht="15" customHeight="1">
      <c r="B130" s="316"/>
      <c r="C130" s="297" t="s">
        <v>596</v>
      </c>
      <c r="D130" s="297"/>
      <c r="E130" s="297"/>
      <c r="F130" s="298" t="s">
        <v>589</v>
      </c>
      <c r="G130" s="297"/>
      <c r="H130" s="297" t="s">
        <v>597</v>
      </c>
      <c r="I130" s="297" t="s">
        <v>585</v>
      </c>
      <c r="J130" s="297">
        <v>15</v>
      </c>
      <c r="K130" s="319"/>
    </row>
    <row r="131" s="1" customFormat="1" ht="15" customHeight="1">
      <c r="B131" s="316"/>
      <c r="C131" s="297" t="s">
        <v>598</v>
      </c>
      <c r="D131" s="297"/>
      <c r="E131" s="297"/>
      <c r="F131" s="298" t="s">
        <v>589</v>
      </c>
      <c r="G131" s="297"/>
      <c r="H131" s="297" t="s">
        <v>599</v>
      </c>
      <c r="I131" s="297" t="s">
        <v>585</v>
      </c>
      <c r="J131" s="297">
        <v>20</v>
      </c>
      <c r="K131" s="319"/>
    </row>
    <row r="132" s="1" customFormat="1" ht="15" customHeight="1">
      <c r="B132" s="316"/>
      <c r="C132" s="297" t="s">
        <v>600</v>
      </c>
      <c r="D132" s="297"/>
      <c r="E132" s="297"/>
      <c r="F132" s="298" t="s">
        <v>589</v>
      </c>
      <c r="G132" s="297"/>
      <c r="H132" s="297" t="s">
        <v>601</v>
      </c>
      <c r="I132" s="297" t="s">
        <v>585</v>
      </c>
      <c r="J132" s="297">
        <v>20</v>
      </c>
      <c r="K132" s="319"/>
    </row>
    <row r="133" s="1" customFormat="1" ht="15" customHeight="1">
      <c r="B133" s="316"/>
      <c r="C133" s="271" t="s">
        <v>588</v>
      </c>
      <c r="D133" s="271"/>
      <c r="E133" s="271"/>
      <c r="F133" s="294" t="s">
        <v>589</v>
      </c>
      <c r="G133" s="271"/>
      <c r="H133" s="271" t="s">
        <v>623</v>
      </c>
      <c r="I133" s="271" t="s">
        <v>585</v>
      </c>
      <c r="J133" s="271">
        <v>50</v>
      </c>
      <c r="K133" s="319"/>
    </row>
    <row r="134" s="1" customFormat="1" ht="15" customHeight="1">
      <c r="B134" s="316"/>
      <c r="C134" s="271" t="s">
        <v>602</v>
      </c>
      <c r="D134" s="271"/>
      <c r="E134" s="271"/>
      <c r="F134" s="294" t="s">
        <v>589</v>
      </c>
      <c r="G134" s="271"/>
      <c r="H134" s="271" t="s">
        <v>623</v>
      </c>
      <c r="I134" s="271" t="s">
        <v>585</v>
      </c>
      <c r="J134" s="271">
        <v>50</v>
      </c>
      <c r="K134" s="319"/>
    </row>
    <row r="135" s="1" customFormat="1" ht="15" customHeight="1">
      <c r="B135" s="316"/>
      <c r="C135" s="271" t="s">
        <v>608</v>
      </c>
      <c r="D135" s="271"/>
      <c r="E135" s="271"/>
      <c r="F135" s="294" t="s">
        <v>589</v>
      </c>
      <c r="G135" s="271"/>
      <c r="H135" s="271" t="s">
        <v>623</v>
      </c>
      <c r="I135" s="271" t="s">
        <v>585</v>
      </c>
      <c r="J135" s="271">
        <v>50</v>
      </c>
      <c r="K135" s="319"/>
    </row>
    <row r="136" s="1" customFormat="1" ht="15" customHeight="1">
      <c r="B136" s="316"/>
      <c r="C136" s="271" t="s">
        <v>610</v>
      </c>
      <c r="D136" s="271"/>
      <c r="E136" s="271"/>
      <c r="F136" s="294" t="s">
        <v>589</v>
      </c>
      <c r="G136" s="271"/>
      <c r="H136" s="271" t="s">
        <v>623</v>
      </c>
      <c r="I136" s="271" t="s">
        <v>585</v>
      </c>
      <c r="J136" s="271">
        <v>50</v>
      </c>
      <c r="K136" s="319"/>
    </row>
    <row r="137" s="1" customFormat="1" ht="15" customHeight="1">
      <c r="B137" s="316"/>
      <c r="C137" s="271" t="s">
        <v>611</v>
      </c>
      <c r="D137" s="271"/>
      <c r="E137" s="271"/>
      <c r="F137" s="294" t="s">
        <v>589</v>
      </c>
      <c r="G137" s="271"/>
      <c r="H137" s="271" t="s">
        <v>636</v>
      </c>
      <c r="I137" s="271" t="s">
        <v>585</v>
      </c>
      <c r="J137" s="271">
        <v>255</v>
      </c>
      <c r="K137" s="319"/>
    </row>
    <row r="138" s="1" customFormat="1" ht="15" customHeight="1">
      <c r="B138" s="316"/>
      <c r="C138" s="271" t="s">
        <v>613</v>
      </c>
      <c r="D138" s="271"/>
      <c r="E138" s="271"/>
      <c r="F138" s="294" t="s">
        <v>583</v>
      </c>
      <c r="G138" s="271"/>
      <c r="H138" s="271" t="s">
        <v>637</v>
      </c>
      <c r="I138" s="271" t="s">
        <v>615</v>
      </c>
      <c r="J138" s="271"/>
      <c r="K138" s="319"/>
    </row>
    <row r="139" s="1" customFormat="1" ht="15" customHeight="1">
      <c r="B139" s="316"/>
      <c r="C139" s="271" t="s">
        <v>616</v>
      </c>
      <c r="D139" s="271"/>
      <c r="E139" s="271"/>
      <c r="F139" s="294" t="s">
        <v>583</v>
      </c>
      <c r="G139" s="271"/>
      <c r="H139" s="271" t="s">
        <v>638</v>
      </c>
      <c r="I139" s="271" t="s">
        <v>618</v>
      </c>
      <c r="J139" s="271"/>
      <c r="K139" s="319"/>
    </row>
    <row r="140" s="1" customFormat="1" ht="15" customHeight="1">
      <c r="B140" s="316"/>
      <c r="C140" s="271" t="s">
        <v>619</v>
      </c>
      <c r="D140" s="271"/>
      <c r="E140" s="271"/>
      <c r="F140" s="294" t="s">
        <v>583</v>
      </c>
      <c r="G140" s="271"/>
      <c r="H140" s="271" t="s">
        <v>619</v>
      </c>
      <c r="I140" s="271" t="s">
        <v>618</v>
      </c>
      <c r="J140" s="271"/>
      <c r="K140" s="319"/>
    </row>
    <row r="141" s="1" customFormat="1" ht="15" customHeight="1">
      <c r="B141" s="316"/>
      <c r="C141" s="271" t="s">
        <v>40</v>
      </c>
      <c r="D141" s="271"/>
      <c r="E141" s="271"/>
      <c r="F141" s="294" t="s">
        <v>583</v>
      </c>
      <c r="G141" s="271"/>
      <c r="H141" s="271" t="s">
        <v>639</v>
      </c>
      <c r="I141" s="271" t="s">
        <v>618</v>
      </c>
      <c r="J141" s="271"/>
      <c r="K141" s="319"/>
    </row>
    <row r="142" s="1" customFormat="1" ht="15" customHeight="1">
      <c r="B142" s="316"/>
      <c r="C142" s="271" t="s">
        <v>640</v>
      </c>
      <c r="D142" s="271"/>
      <c r="E142" s="271"/>
      <c r="F142" s="294" t="s">
        <v>583</v>
      </c>
      <c r="G142" s="271"/>
      <c r="H142" s="271" t="s">
        <v>641</v>
      </c>
      <c r="I142" s="271" t="s">
        <v>618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642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577</v>
      </c>
      <c r="D148" s="286"/>
      <c r="E148" s="286"/>
      <c r="F148" s="286" t="s">
        <v>578</v>
      </c>
      <c r="G148" s="287"/>
      <c r="H148" s="286" t="s">
        <v>56</v>
      </c>
      <c r="I148" s="286" t="s">
        <v>59</v>
      </c>
      <c r="J148" s="286" t="s">
        <v>579</v>
      </c>
      <c r="K148" s="285"/>
    </row>
    <row r="149" s="1" customFormat="1" ht="17.25" customHeight="1">
      <c r="B149" s="283"/>
      <c r="C149" s="288" t="s">
        <v>580</v>
      </c>
      <c r="D149" s="288"/>
      <c r="E149" s="288"/>
      <c r="F149" s="289" t="s">
        <v>581</v>
      </c>
      <c r="G149" s="290"/>
      <c r="H149" s="288"/>
      <c r="I149" s="288"/>
      <c r="J149" s="288" t="s">
        <v>582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586</v>
      </c>
      <c r="D151" s="271"/>
      <c r="E151" s="271"/>
      <c r="F151" s="324" t="s">
        <v>583</v>
      </c>
      <c r="G151" s="271"/>
      <c r="H151" s="323" t="s">
        <v>623</v>
      </c>
      <c r="I151" s="323" t="s">
        <v>585</v>
      </c>
      <c r="J151" s="323">
        <v>120</v>
      </c>
      <c r="K151" s="319"/>
    </row>
    <row r="152" s="1" customFormat="1" ht="15" customHeight="1">
      <c r="B152" s="296"/>
      <c r="C152" s="323" t="s">
        <v>632</v>
      </c>
      <c r="D152" s="271"/>
      <c r="E152" s="271"/>
      <c r="F152" s="324" t="s">
        <v>583</v>
      </c>
      <c r="G152" s="271"/>
      <c r="H152" s="323" t="s">
        <v>643</v>
      </c>
      <c r="I152" s="323" t="s">
        <v>585</v>
      </c>
      <c r="J152" s="323" t="s">
        <v>634</v>
      </c>
      <c r="K152" s="319"/>
    </row>
    <row r="153" s="1" customFormat="1" ht="15" customHeight="1">
      <c r="B153" s="296"/>
      <c r="C153" s="323" t="s">
        <v>531</v>
      </c>
      <c r="D153" s="271"/>
      <c r="E153" s="271"/>
      <c r="F153" s="324" t="s">
        <v>583</v>
      </c>
      <c r="G153" s="271"/>
      <c r="H153" s="323" t="s">
        <v>644</v>
      </c>
      <c r="I153" s="323" t="s">
        <v>585</v>
      </c>
      <c r="J153" s="323" t="s">
        <v>634</v>
      </c>
      <c r="K153" s="319"/>
    </row>
    <row r="154" s="1" customFormat="1" ht="15" customHeight="1">
      <c r="B154" s="296"/>
      <c r="C154" s="323" t="s">
        <v>588</v>
      </c>
      <c r="D154" s="271"/>
      <c r="E154" s="271"/>
      <c r="F154" s="324" t="s">
        <v>589</v>
      </c>
      <c r="G154" s="271"/>
      <c r="H154" s="323" t="s">
        <v>623</v>
      </c>
      <c r="I154" s="323" t="s">
        <v>585</v>
      </c>
      <c r="J154" s="323">
        <v>50</v>
      </c>
      <c r="K154" s="319"/>
    </row>
    <row r="155" s="1" customFormat="1" ht="15" customHeight="1">
      <c r="B155" s="296"/>
      <c r="C155" s="323" t="s">
        <v>591</v>
      </c>
      <c r="D155" s="271"/>
      <c r="E155" s="271"/>
      <c r="F155" s="324" t="s">
        <v>583</v>
      </c>
      <c r="G155" s="271"/>
      <c r="H155" s="323" t="s">
        <v>623</v>
      </c>
      <c r="I155" s="323" t="s">
        <v>593</v>
      </c>
      <c r="J155" s="323"/>
      <c r="K155" s="319"/>
    </row>
    <row r="156" s="1" customFormat="1" ht="15" customHeight="1">
      <c r="B156" s="296"/>
      <c r="C156" s="323" t="s">
        <v>602</v>
      </c>
      <c r="D156" s="271"/>
      <c r="E156" s="271"/>
      <c r="F156" s="324" t="s">
        <v>589</v>
      </c>
      <c r="G156" s="271"/>
      <c r="H156" s="323" t="s">
        <v>623</v>
      </c>
      <c r="I156" s="323" t="s">
        <v>585</v>
      </c>
      <c r="J156" s="323">
        <v>50</v>
      </c>
      <c r="K156" s="319"/>
    </row>
    <row r="157" s="1" customFormat="1" ht="15" customHeight="1">
      <c r="B157" s="296"/>
      <c r="C157" s="323" t="s">
        <v>610</v>
      </c>
      <c r="D157" s="271"/>
      <c r="E157" s="271"/>
      <c r="F157" s="324" t="s">
        <v>589</v>
      </c>
      <c r="G157" s="271"/>
      <c r="H157" s="323" t="s">
        <v>623</v>
      </c>
      <c r="I157" s="323" t="s">
        <v>585</v>
      </c>
      <c r="J157" s="323">
        <v>50</v>
      </c>
      <c r="K157" s="319"/>
    </row>
    <row r="158" s="1" customFormat="1" ht="15" customHeight="1">
      <c r="B158" s="296"/>
      <c r="C158" s="323" t="s">
        <v>608</v>
      </c>
      <c r="D158" s="271"/>
      <c r="E158" s="271"/>
      <c r="F158" s="324" t="s">
        <v>589</v>
      </c>
      <c r="G158" s="271"/>
      <c r="H158" s="323" t="s">
        <v>623</v>
      </c>
      <c r="I158" s="323" t="s">
        <v>585</v>
      </c>
      <c r="J158" s="323">
        <v>50</v>
      </c>
      <c r="K158" s="319"/>
    </row>
    <row r="159" s="1" customFormat="1" ht="15" customHeight="1">
      <c r="B159" s="296"/>
      <c r="C159" s="323" t="s">
        <v>90</v>
      </c>
      <c r="D159" s="271"/>
      <c r="E159" s="271"/>
      <c r="F159" s="324" t="s">
        <v>583</v>
      </c>
      <c r="G159" s="271"/>
      <c r="H159" s="323" t="s">
        <v>645</v>
      </c>
      <c r="I159" s="323" t="s">
        <v>585</v>
      </c>
      <c r="J159" s="323" t="s">
        <v>646</v>
      </c>
      <c r="K159" s="319"/>
    </row>
    <row r="160" s="1" customFormat="1" ht="15" customHeight="1">
      <c r="B160" s="296"/>
      <c r="C160" s="323" t="s">
        <v>647</v>
      </c>
      <c r="D160" s="271"/>
      <c r="E160" s="271"/>
      <c r="F160" s="324" t="s">
        <v>583</v>
      </c>
      <c r="G160" s="271"/>
      <c r="H160" s="323" t="s">
        <v>648</v>
      </c>
      <c r="I160" s="323" t="s">
        <v>618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649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577</v>
      </c>
      <c r="D166" s="286"/>
      <c r="E166" s="286"/>
      <c r="F166" s="286" t="s">
        <v>578</v>
      </c>
      <c r="G166" s="328"/>
      <c r="H166" s="329" t="s">
        <v>56</v>
      </c>
      <c r="I166" s="329" t="s">
        <v>59</v>
      </c>
      <c r="J166" s="286" t="s">
        <v>579</v>
      </c>
      <c r="K166" s="263"/>
    </row>
    <row r="167" s="1" customFormat="1" ht="17.25" customHeight="1">
      <c r="B167" s="264"/>
      <c r="C167" s="288" t="s">
        <v>580</v>
      </c>
      <c r="D167" s="288"/>
      <c r="E167" s="288"/>
      <c r="F167" s="289" t="s">
        <v>581</v>
      </c>
      <c r="G167" s="330"/>
      <c r="H167" s="331"/>
      <c r="I167" s="331"/>
      <c r="J167" s="288" t="s">
        <v>582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586</v>
      </c>
      <c r="D169" s="271"/>
      <c r="E169" s="271"/>
      <c r="F169" s="294" t="s">
        <v>583</v>
      </c>
      <c r="G169" s="271"/>
      <c r="H169" s="271" t="s">
        <v>623</v>
      </c>
      <c r="I169" s="271" t="s">
        <v>585</v>
      </c>
      <c r="J169" s="271">
        <v>120</v>
      </c>
      <c r="K169" s="319"/>
    </row>
    <row r="170" s="1" customFormat="1" ht="15" customHeight="1">
      <c r="B170" s="296"/>
      <c r="C170" s="271" t="s">
        <v>632</v>
      </c>
      <c r="D170" s="271"/>
      <c r="E170" s="271"/>
      <c r="F170" s="294" t="s">
        <v>583</v>
      </c>
      <c r="G170" s="271"/>
      <c r="H170" s="271" t="s">
        <v>633</v>
      </c>
      <c r="I170" s="271" t="s">
        <v>585</v>
      </c>
      <c r="J170" s="271" t="s">
        <v>634</v>
      </c>
      <c r="K170" s="319"/>
    </row>
    <row r="171" s="1" customFormat="1" ht="15" customHeight="1">
      <c r="B171" s="296"/>
      <c r="C171" s="271" t="s">
        <v>531</v>
      </c>
      <c r="D171" s="271"/>
      <c r="E171" s="271"/>
      <c r="F171" s="294" t="s">
        <v>583</v>
      </c>
      <c r="G171" s="271"/>
      <c r="H171" s="271" t="s">
        <v>650</v>
      </c>
      <c r="I171" s="271" t="s">
        <v>585</v>
      </c>
      <c r="J171" s="271" t="s">
        <v>634</v>
      </c>
      <c r="K171" s="319"/>
    </row>
    <row r="172" s="1" customFormat="1" ht="15" customHeight="1">
      <c r="B172" s="296"/>
      <c r="C172" s="271" t="s">
        <v>588</v>
      </c>
      <c r="D172" s="271"/>
      <c r="E172" s="271"/>
      <c r="F172" s="294" t="s">
        <v>589</v>
      </c>
      <c r="G172" s="271"/>
      <c r="H172" s="271" t="s">
        <v>650</v>
      </c>
      <c r="I172" s="271" t="s">
        <v>585</v>
      </c>
      <c r="J172" s="271">
        <v>50</v>
      </c>
      <c r="K172" s="319"/>
    </row>
    <row r="173" s="1" customFormat="1" ht="15" customHeight="1">
      <c r="B173" s="296"/>
      <c r="C173" s="271" t="s">
        <v>591</v>
      </c>
      <c r="D173" s="271"/>
      <c r="E173" s="271"/>
      <c r="F173" s="294" t="s">
        <v>583</v>
      </c>
      <c r="G173" s="271"/>
      <c r="H173" s="271" t="s">
        <v>650</v>
      </c>
      <c r="I173" s="271" t="s">
        <v>593</v>
      </c>
      <c r="J173" s="271"/>
      <c r="K173" s="319"/>
    </row>
    <row r="174" s="1" customFormat="1" ht="15" customHeight="1">
      <c r="B174" s="296"/>
      <c r="C174" s="271" t="s">
        <v>602</v>
      </c>
      <c r="D174" s="271"/>
      <c r="E174" s="271"/>
      <c r="F174" s="294" t="s">
        <v>589</v>
      </c>
      <c r="G174" s="271"/>
      <c r="H174" s="271" t="s">
        <v>650</v>
      </c>
      <c r="I174" s="271" t="s">
        <v>585</v>
      </c>
      <c r="J174" s="271">
        <v>50</v>
      </c>
      <c r="K174" s="319"/>
    </row>
    <row r="175" s="1" customFormat="1" ht="15" customHeight="1">
      <c r="B175" s="296"/>
      <c r="C175" s="271" t="s">
        <v>610</v>
      </c>
      <c r="D175" s="271"/>
      <c r="E175" s="271"/>
      <c r="F175" s="294" t="s">
        <v>589</v>
      </c>
      <c r="G175" s="271"/>
      <c r="H175" s="271" t="s">
        <v>650</v>
      </c>
      <c r="I175" s="271" t="s">
        <v>585</v>
      </c>
      <c r="J175" s="271">
        <v>50</v>
      </c>
      <c r="K175" s="319"/>
    </row>
    <row r="176" s="1" customFormat="1" ht="15" customHeight="1">
      <c r="B176" s="296"/>
      <c r="C176" s="271" t="s">
        <v>608</v>
      </c>
      <c r="D176" s="271"/>
      <c r="E176" s="271"/>
      <c r="F176" s="294" t="s">
        <v>589</v>
      </c>
      <c r="G176" s="271"/>
      <c r="H176" s="271" t="s">
        <v>650</v>
      </c>
      <c r="I176" s="271" t="s">
        <v>585</v>
      </c>
      <c r="J176" s="271">
        <v>50</v>
      </c>
      <c r="K176" s="319"/>
    </row>
    <row r="177" s="1" customFormat="1" ht="15" customHeight="1">
      <c r="B177" s="296"/>
      <c r="C177" s="271" t="s">
        <v>102</v>
      </c>
      <c r="D177" s="271"/>
      <c r="E177" s="271"/>
      <c r="F177" s="294" t="s">
        <v>583</v>
      </c>
      <c r="G177" s="271"/>
      <c r="H177" s="271" t="s">
        <v>651</v>
      </c>
      <c r="I177" s="271" t="s">
        <v>652</v>
      </c>
      <c r="J177" s="271"/>
      <c r="K177" s="319"/>
    </row>
    <row r="178" s="1" customFormat="1" ht="15" customHeight="1">
      <c r="B178" s="296"/>
      <c r="C178" s="271" t="s">
        <v>59</v>
      </c>
      <c r="D178" s="271"/>
      <c r="E178" s="271"/>
      <c r="F178" s="294" t="s">
        <v>583</v>
      </c>
      <c r="G178" s="271"/>
      <c r="H178" s="271" t="s">
        <v>653</v>
      </c>
      <c r="I178" s="271" t="s">
        <v>654</v>
      </c>
      <c r="J178" s="271">
        <v>1</v>
      </c>
      <c r="K178" s="319"/>
    </row>
    <row r="179" s="1" customFormat="1" ht="15" customHeight="1">
      <c r="B179" s="296"/>
      <c r="C179" s="271" t="s">
        <v>55</v>
      </c>
      <c r="D179" s="271"/>
      <c r="E179" s="271"/>
      <c r="F179" s="294" t="s">
        <v>583</v>
      </c>
      <c r="G179" s="271"/>
      <c r="H179" s="271" t="s">
        <v>655</v>
      </c>
      <c r="I179" s="271" t="s">
        <v>585</v>
      </c>
      <c r="J179" s="271">
        <v>20</v>
      </c>
      <c r="K179" s="319"/>
    </row>
    <row r="180" s="1" customFormat="1" ht="15" customHeight="1">
      <c r="B180" s="296"/>
      <c r="C180" s="271" t="s">
        <v>56</v>
      </c>
      <c r="D180" s="271"/>
      <c r="E180" s="271"/>
      <c r="F180" s="294" t="s">
        <v>583</v>
      </c>
      <c r="G180" s="271"/>
      <c r="H180" s="271" t="s">
        <v>656</v>
      </c>
      <c r="I180" s="271" t="s">
        <v>585</v>
      </c>
      <c r="J180" s="271">
        <v>255</v>
      </c>
      <c r="K180" s="319"/>
    </row>
    <row r="181" s="1" customFormat="1" ht="15" customHeight="1">
      <c r="B181" s="296"/>
      <c r="C181" s="271" t="s">
        <v>103</v>
      </c>
      <c r="D181" s="271"/>
      <c r="E181" s="271"/>
      <c r="F181" s="294" t="s">
        <v>583</v>
      </c>
      <c r="G181" s="271"/>
      <c r="H181" s="271" t="s">
        <v>547</v>
      </c>
      <c r="I181" s="271" t="s">
        <v>585</v>
      </c>
      <c r="J181" s="271">
        <v>10</v>
      </c>
      <c r="K181" s="319"/>
    </row>
    <row r="182" s="1" customFormat="1" ht="15" customHeight="1">
      <c r="B182" s="296"/>
      <c r="C182" s="271" t="s">
        <v>104</v>
      </c>
      <c r="D182" s="271"/>
      <c r="E182" s="271"/>
      <c r="F182" s="294" t="s">
        <v>583</v>
      </c>
      <c r="G182" s="271"/>
      <c r="H182" s="271" t="s">
        <v>657</v>
      </c>
      <c r="I182" s="271" t="s">
        <v>618</v>
      </c>
      <c r="J182" s="271"/>
      <c r="K182" s="319"/>
    </row>
    <row r="183" s="1" customFormat="1" ht="15" customHeight="1">
      <c r="B183" s="296"/>
      <c r="C183" s="271" t="s">
        <v>658</v>
      </c>
      <c r="D183" s="271"/>
      <c r="E183" s="271"/>
      <c r="F183" s="294" t="s">
        <v>583</v>
      </c>
      <c r="G183" s="271"/>
      <c r="H183" s="271" t="s">
        <v>659</v>
      </c>
      <c r="I183" s="271" t="s">
        <v>618</v>
      </c>
      <c r="J183" s="271"/>
      <c r="K183" s="319"/>
    </row>
    <row r="184" s="1" customFormat="1" ht="15" customHeight="1">
      <c r="B184" s="296"/>
      <c r="C184" s="271" t="s">
        <v>647</v>
      </c>
      <c r="D184" s="271"/>
      <c r="E184" s="271"/>
      <c r="F184" s="294" t="s">
        <v>583</v>
      </c>
      <c r="G184" s="271"/>
      <c r="H184" s="271" t="s">
        <v>660</v>
      </c>
      <c r="I184" s="271" t="s">
        <v>618</v>
      </c>
      <c r="J184" s="271"/>
      <c r="K184" s="319"/>
    </row>
    <row r="185" s="1" customFormat="1" ht="15" customHeight="1">
      <c r="B185" s="296"/>
      <c r="C185" s="271" t="s">
        <v>106</v>
      </c>
      <c r="D185" s="271"/>
      <c r="E185" s="271"/>
      <c r="F185" s="294" t="s">
        <v>589</v>
      </c>
      <c r="G185" s="271"/>
      <c r="H185" s="271" t="s">
        <v>661</v>
      </c>
      <c r="I185" s="271" t="s">
        <v>585</v>
      </c>
      <c r="J185" s="271">
        <v>50</v>
      </c>
      <c r="K185" s="319"/>
    </row>
    <row r="186" s="1" customFormat="1" ht="15" customHeight="1">
      <c r="B186" s="296"/>
      <c r="C186" s="271" t="s">
        <v>662</v>
      </c>
      <c r="D186" s="271"/>
      <c r="E186" s="271"/>
      <c r="F186" s="294" t="s">
        <v>589</v>
      </c>
      <c r="G186" s="271"/>
      <c r="H186" s="271" t="s">
        <v>663</v>
      </c>
      <c r="I186" s="271" t="s">
        <v>664</v>
      </c>
      <c r="J186" s="271"/>
      <c r="K186" s="319"/>
    </row>
    <row r="187" s="1" customFormat="1" ht="15" customHeight="1">
      <c r="B187" s="296"/>
      <c r="C187" s="271" t="s">
        <v>665</v>
      </c>
      <c r="D187" s="271"/>
      <c r="E187" s="271"/>
      <c r="F187" s="294" t="s">
        <v>589</v>
      </c>
      <c r="G187" s="271"/>
      <c r="H187" s="271" t="s">
        <v>666</v>
      </c>
      <c r="I187" s="271" t="s">
        <v>664</v>
      </c>
      <c r="J187" s="271"/>
      <c r="K187" s="319"/>
    </row>
    <row r="188" s="1" customFormat="1" ht="15" customHeight="1">
      <c r="B188" s="296"/>
      <c r="C188" s="271" t="s">
        <v>667</v>
      </c>
      <c r="D188" s="271"/>
      <c r="E188" s="271"/>
      <c r="F188" s="294" t="s">
        <v>589</v>
      </c>
      <c r="G188" s="271"/>
      <c r="H188" s="271" t="s">
        <v>668</v>
      </c>
      <c r="I188" s="271" t="s">
        <v>664</v>
      </c>
      <c r="J188" s="271"/>
      <c r="K188" s="319"/>
    </row>
    <row r="189" s="1" customFormat="1" ht="15" customHeight="1">
      <c r="B189" s="296"/>
      <c r="C189" s="332" t="s">
        <v>669</v>
      </c>
      <c r="D189" s="271"/>
      <c r="E189" s="271"/>
      <c r="F189" s="294" t="s">
        <v>589</v>
      </c>
      <c r="G189" s="271"/>
      <c r="H189" s="271" t="s">
        <v>670</v>
      </c>
      <c r="I189" s="271" t="s">
        <v>671</v>
      </c>
      <c r="J189" s="333" t="s">
        <v>672</v>
      </c>
      <c r="K189" s="319"/>
    </row>
    <row r="190" s="16" customFormat="1" ht="15" customHeight="1">
      <c r="B190" s="334"/>
      <c r="C190" s="335" t="s">
        <v>673</v>
      </c>
      <c r="D190" s="336"/>
      <c r="E190" s="336"/>
      <c r="F190" s="337" t="s">
        <v>589</v>
      </c>
      <c r="G190" s="336"/>
      <c r="H190" s="336" t="s">
        <v>674</v>
      </c>
      <c r="I190" s="336" t="s">
        <v>671</v>
      </c>
      <c r="J190" s="338" t="s">
        <v>672</v>
      </c>
      <c r="K190" s="339"/>
    </row>
    <row r="191" s="1" customFormat="1" ht="15" customHeight="1">
      <c r="B191" s="296"/>
      <c r="C191" s="332" t="s">
        <v>44</v>
      </c>
      <c r="D191" s="271"/>
      <c r="E191" s="271"/>
      <c r="F191" s="294" t="s">
        <v>583</v>
      </c>
      <c r="G191" s="271"/>
      <c r="H191" s="268" t="s">
        <v>675</v>
      </c>
      <c r="I191" s="271" t="s">
        <v>676</v>
      </c>
      <c r="J191" s="271"/>
      <c r="K191" s="319"/>
    </row>
    <row r="192" s="1" customFormat="1" ht="15" customHeight="1">
      <c r="B192" s="296"/>
      <c r="C192" s="332" t="s">
        <v>677</v>
      </c>
      <c r="D192" s="271"/>
      <c r="E192" s="271"/>
      <c r="F192" s="294" t="s">
        <v>583</v>
      </c>
      <c r="G192" s="271"/>
      <c r="H192" s="271" t="s">
        <v>678</v>
      </c>
      <c r="I192" s="271" t="s">
        <v>618</v>
      </c>
      <c r="J192" s="271"/>
      <c r="K192" s="319"/>
    </row>
    <row r="193" s="1" customFormat="1" ht="15" customHeight="1">
      <c r="B193" s="296"/>
      <c r="C193" s="332" t="s">
        <v>679</v>
      </c>
      <c r="D193" s="271"/>
      <c r="E193" s="271"/>
      <c r="F193" s="294" t="s">
        <v>583</v>
      </c>
      <c r="G193" s="271"/>
      <c r="H193" s="271" t="s">
        <v>680</v>
      </c>
      <c r="I193" s="271" t="s">
        <v>618</v>
      </c>
      <c r="J193" s="271"/>
      <c r="K193" s="319"/>
    </row>
    <row r="194" s="1" customFormat="1" ht="15" customHeight="1">
      <c r="B194" s="296"/>
      <c r="C194" s="332" t="s">
        <v>681</v>
      </c>
      <c r="D194" s="271"/>
      <c r="E194" s="271"/>
      <c r="F194" s="294" t="s">
        <v>589</v>
      </c>
      <c r="G194" s="271"/>
      <c r="H194" s="271" t="s">
        <v>682</v>
      </c>
      <c r="I194" s="271" t="s">
        <v>618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683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684</v>
      </c>
      <c r="D201" s="341"/>
      <c r="E201" s="341"/>
      <c r="F201" s="341" t="s">
        <v>685</v>
      </c>
      <c r="G201" s="342"/>
      <c r="H201" s="341" t="s">
        <v>686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676</v>
      </c>
      <c r="D203" s="271"/>
      <c r="E203" s="271"/>
      <c r="F203" s="294" t="s">
        <v>45</v>
      </c>
      <c r="G203" s="271"/>
      <c r="H203" s="271" t="s">
        <v>687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46</v>
      </c>
      <c r="G204" s="271"/>
      <c r="H204" s="271" t="s">
        <v>688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49</v>
      </c>
      <c r="G205" s="271"/>
      <c r="H205" s="271" t="s">
        <v>689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47</v>
      </c>
      <c r="G206" s="271"/>
      <c r="H206" s="271" t="s">
        <v>690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48</v>
      </c>
      <c r="G207" s="271"/>
      <c r="H207" s="271" t="s">
        <v>691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630</v>
      </c>
      <c r="D209" s="271"/>
      <c r="E209" s="271"/>
      <c r="F209" s="294" t="s">
        <v>81</v>
      </c>
      <c r="G209" s="271"/>
      <c r="H209" s="271" t="s">
        <v>692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525</v>
      </c>
      <c r="G210" s="271"/>
      <c r="H210" s="271" t="s">
        <v>526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523</v>
      </c>
      <c r="G211" s="271"/>
      <c r="H211" s="271" t="s">
        <v>693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527</v>
      </c>
      <c r="G212" s="332"/>
      <c r="H212" s="323" t="s">
        <v>528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529</v>
      </c>
      <c r="G213" s="332"/>
      <c r="H213" s="323" t="s">
        <v>694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654</v>
      </c>
      <c r="D215" s="271"/>
      <c r="E215" s="271"/>
      <c r="F215" s="294">
        <v>1</v>
      </c>
      <c r="G215" s="332"/>
      <c r="H215" s="323" t="s">
        <v>695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696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697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698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2025-05-21T14:20:24Z</dcterms:created>
  <dcterms:modified xsi:type="dcterms:W3CDTF">2025-05-21T14:20:26Z</dcterms:modified>
</cp:coreProperties>
</file>