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28680" yWindow="-120" windowWidth="29040" windowHeight="15840" activeTab="1"/>
  </bookViews>
  <sheets>
    <sheet name="Pokyny pro vyplnění" sheetId="11" r:id="rId1"/>
    <sheet name="Stavba" sheetId="1" r:id="rId2"/>
    <sheet name="VzorPolozky" sheetId="10" state="hidden" r:id="rId3"/>
    <sheet name="SO 01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 1 Pol'!$A$1:$X$251</definedName>
    <definedName name="_xlnm.Print_Area" localSheetId="1">Stavba!$A$1:$J$60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9" i="1"/>
  <c r="I58"/>
  <c r="I57"/>
  <c r="I56"/>
  <c r="I55"/>
  <c r="I54"/>
  <c r="I53"/>
  <c r="I52"/>
  <c r="I51"/>
  <c r="I50"/>
  <c r="I49"/>
  <c r="G41"/>
  <c r="F41"/>
  <c r="G40"/>
  <c r="F40"/>
  <c r="G39"/>
  <c r="G42" s="1"/>
  <c r="G25" s="1"/>
  <c r="A25" s="1"/>
  <c r="F39"/>
  <c r="F42" s="1"/>
  <c r="G241" i="12"/>
  <c r="BA236"/>
  <c r="BA44"/>
  <c r="G9"/>
  <c r="I9"/>
  <c r="I8" s="1"/>
  <c r="K9"/>
  <c r="M9"/>
  <c r="O9"/>
  <c r="Q9"/>
  <c r="Q8" s="1"/>
  <c r="V9"/>
  <c r="G11"/>
  <c r="M11" s="1"/>
  <c r="I11"/>
  <c r="K11"/>
  <c r="K8" s="1"/>
  <c r="O11"/>
  <c r="O8" s="1"/>
  <c r="Q11"/>
  <c r="V11"/>
  <c r="V8" s="1"/>
  <c r="G14"/>
  <c r="I14"/>
  <c r="K14"/>
  <c r="M14"/>
  <c r="O14"/>
  <c r="Q14"/>
  <c r="V14"/>
  <c r="G16"/>
  <c r="M16" s="1"/>
  <c r="I16"/>
  <c r="K16"/>
  <c r="O16"/>
  <c r="Q16"/>
  <c r="V16"/>
  <c r="G18"/>
  <c r="I18"/>
  <c r="K18"/>
  <c r="M18"/>
  <c r="O18"/>
  <c r="Q18"/>
  <c r="V18"/>
  <c r="G20"/>
  <c r="M20" s="1"/>
  <c r="I20"/>
  <c r="K20"/>
  <c r="O20"/>
  <c r="Q20"/>
  <c r="V20"/>
  <c r="G29"/>
  <c r="I29"/>
  <c r="K29"/>
  <c r="M29"/>
  <c r="O29"/>
  <c r="Q29"/>
  <c r="V29"/>
  <c r="G31"/>
  <c r="M31" s="1"/>
  <c r="I31"/>
  <c r="K31"/>
  <c r="O31"/>
  <c r="Q31"/>
  <c r="V31"/>
  <c r="G33"/>
  <c r="I33"/>
  <c r="K33"/>
  <c r="M33"/>
  <c r="O33"/>
  <c r="Q33"/>
  <c r="V33"/>
  <c r="G35"/>
  <c r="M35" s="1"/>
  <c r="I35"/>
  <c r="K35"/>
  <c r="O35"/>
  <c r="Q35"/>
  <c r="V35"/>
  <c r="G37"/>
  <c r="I37"/>
  <c r="K37"/>
  <c r="M37"/>
  <c r="O37"/>
  <c r="Q37"/>
  <c r="V37"/>
  <c r="G39"/>
  <c r="M39" s="1"/>
  <c r="I39"/>
  <c r="K39"/>
  <c r="O39"/>
  <c r="Q39"/>
  <c r="V39"/>
  <c r="G41"/>
  <c r="I41"/>
  <c r="K41"/>
  <c r="M41"/>
  <c r="O41"/>
  <c r="Q41"/>
  <c r="V41"/>
  <c r="G43"/>
  <c r="M43" s="1"/>
  <c r="I43"/>
  <c r="K43"/>
  <c r="O43"/>
  <c r="Q43"/>
  <c r="V43"/>
  <c r="G47"/>
  <c r="I47"/>
  <c r="K47"/>
  <c r="M47"/>
  <c r="O47"/>
  <c r="Q47"/>
  <c r="V47"/>
  <c r="G49"/>
  <c r="M49" s="1"/>
  <c r="I49"/>
  <c r="K49"/>
  <c r="O49"/>
  <c r="Q49"/>
  <c r="V49"/>
  <c r="G51"/>
  <c r="I51"/>
  <c r="K51"/>
  <c r="M51"/>
  <c r="O51"/>
  <c r="Q51"/>
  <c r="V51"/>
  <c r="G53"/>
  <c r="M53" s="1"/>
  <c r="I53"/>
  <c r="K53"/>
  <c r="O53"/>
  <c r="Q53"/>
  <c r="V53"/>
  <c r="G55"/>
  <c r="I55"/>
  <c r="K55"/>
  <c r="M55"/>
  <c r="O55"/>
  <c r="Q55"/>
  <c r="V55"/>
  <c r="G57"/>
  <c r="M57" s="1"/>
  <c r="I57"/>
  <c r="K57"/>
  <c r="O57"/>
  <c r="Q57"/>
  <c r="V57"/>
  <c r="G59"/>
  <c r="I59"/>
  <c r="K59"/>
  <c r="M59"/>
  <c r="O59"/>
  <c r="Q59"/>
  <c r="V59"/>
  <c r="G62"/>
  <c r="I62"/>
  <c r="I61" s="1"/>
  <c r="K62"/>
  <c r="M62"/>
  <c r="O62"/>
  <c r="Q62"/>
  <c r="Q61" s="1"/>
  <c r="V62"/>
  <c r="G65"/>
  <c r="M65" s="1"/>
  <c r="I65"/>
  <c r="K65"/>
  <c r="K61" s="1"/>
  <c r="O65"/>
  <c r="O61" s="1"/>
  <c r="Q65"/>
  <c r="V65"/>
  <c r="V61" s="1"/>
  <c r="G67"/>
  <c r="I67"/>
  <c r="K67"/>
  <c r="M67"/>
  <c r="O67"/>
  <c r="Q67"/>
  <c r="V67"/>
  <c r="G69"/>
  <c r="M69" s="1"/>
  <c r="I69"/>
  <c r="K69"/>
  <c r="O69"/>
  <c r="Q69"/>
  <c r="V69"/>
  <c r="G71"/>
  <c r="I71"/>
  <c r="K71"/>
  <c r="M71"/>
  <c r="O71"/>
  <c r="Q71"/>
  <c r="V71"/>
  <c r="G74"/>
  <c r="M74" s="1"/>
  <c r="I74"/>
  <c r="K74"/>
  <c r="O74"/>
  <c r="Q74"/>
  <c r="V74"/>
  <c r="G77"/>
  <c r="I77"/>
  <c r="K77"/>
  <c r="M77"/>
  <c r="O77"/>
  <c r="Q77"/>
  <c r="V77"/>
  <c r="G80"/>
  <c r="M80" s="1"/>
  <c r="I80"/>
  <c r="K80"/>
  <c r="O80"/>
  <c r="Q80"/>
  <c r="V80"/>
  <c r="G83"/>
  <c r="I83"/>
  <c r="K83"/>
  <c r="M83"/>
  <c r="O83"/>
  <c r="Q83"/>
  <c r="V83"/>
  <c r="G86"/>
  <c r="M86" s="1"/>
  <c r="I86"/>
  <c r="K86"/>
  <c r="O86"/>
  <c r="Q86"/>
  <c r="V86"/>
  <c r="G88"/>
  <c r="I88"/>
  <c r="K88"/>
  <c r="M88"/>
  <c r="O88"/>
  <c r="Q88"/>
  <c r="V88"/>
  <c r="G90"/>
  <c r="M90" s="1"/>
  <c r="I90"/>
  <c r="K90"/>
  <c r="O90"/>
  <c r="Q90"/>
  <c r="V90"/>
  <c r="G93"/>
  <c r="G92" s="1"/>
  <c r="I93"/>
  <c r="K93"/>
  <c r="K92" s="1"/>
  <c r="O93"/>
  <c r="O92" s="1"/>
  <c r="Q93"/>
  <c r="V93"/>
  <c r="V92" s="1"/>
  <c r="G101"/>
  <c r="I101"/>
  <c r="I92" s="1"/>
  <c r="K101"/>
  <c r="M101"/>
  <c r="O101"/>
  <c r="Q101"/>
  <c r="Q92" s="1"/>
  <c r="V101"/>
  <c r="G104"/>
  <c r="M104" s="1"/>
  <c r="I104"/>
  <c r="K104"/>
  <c r="O104"/>
  <c r="Q104"/>
  <c r="V104"/>
  <c r="G106"/>
  <c r="I106"/>
  <c r="K106"/>
  <c r="M106"/>
  <c r="O106"/>
  <c r="Q106"/>
  <c r="V106"/>
  <c r="G109"/>
  <c r="M109" s="1"/>
  <c r="I109"/>
  <c r="K109"/>
  <c r="O109"/>
  <c r="Q109"/>
  <c r="V109"/>
  <c r="G112"/>
  <c r="I112"/>
  <c r="K112"/>
  <c r="M112"/>
  <c r="O112"/>
  <c r="Q112"/>
  <c r="V112"/>
  <c r="G120"/>
  <c r="M120" s="1"/>
  <c r="I120"/>
  <c r="K120"/>
  <c r="O120"/>
  <c r="Q120"/>
  <c r="V120"/>
  <c r="G126"/>
  <c r="I126"/>
  <c r="K126"/>
  <c r="M126"/>
  <c r="O126"/>
  <c r="Q126"/>
  <c r="V126"/>
  <c r="G128"/>
  <c r="M128" s="1"/>
  <c r="I128"/>
  <c r="K128"/>
  <c r="O128"/>
  <c r="Q128"/>
  <c r="V128"/>
  <c r="G130"/>
  <c r="I130"/>
  <c r="K130"/>
  <c r="M130"/>
  <c r="O130"/>
  <c r="Q130"/>
  <c r="V130"/>
  <c r="G135"/>
  <c r="M135" s="1"/>
  <c r="I135"/>
  <c r="K135"/>
  <c r="O135"/>
  <c r="Q135"/>
  <c r="V135"/>
  <c r="G138"/>
  <c r="G137" s="1"/>
  <c r="I138"/>
  <c r="K138"/>
  <c r="K137" s="1"/>
  <c r="O138"/>
  <c r="O137" s="1"/>
  <c r="Q138"/>
  <c r="V138"/>
  <c r="V137" s="1"/>
  <c r="G141"/>
  <c r="I141"/>
  <c r="I137" s="1"/>
  <c r="K141"/>
  <c r="M141"/>
  <c r="O141"/>
  <c r="Q141"/>
  <c r="Q137" s="1"/>
  <c r="V141"/>
  <c r="G143"/>
  <c r="M143" s="1"/>
  <c r="I143"/>
  <c r="K143"/>
  <c r="O143"/>
  <c r="Q143"/>
  <c r="V143"/>
  <c r="G148"/>
  <c r="G147" s="1"/>
  <c r="I148"/>
  <c r="K148"/>
  <c r="K147" s="1"/>
  <c r="O148"/>
  <c r="O147" s="1"/>
  <c r="Q148"/>
  <c r="V148"/>
  <c r="V147" s="1"/>
  <c r="G151"/>
  <c r="I151"/>
  <c r="I147" s="1"/>
  <c r="K151"/>
  <c r="M151"/>
  <c r="O151"/>
  <c r="Q151"/>
  <c r="Q147" s="1"/>
  <c r="V151"/>
  <c r="G160"/>
  <c r="M160" s="1"/>
  <c r="I160"/>
  <c r="K160"/>
  <c r="O160"/>
  <c r="Q160"/>
  <c r="V160"/>
  <c r="G163"/>
  <c r="I163"/>
  <c r="K163"/>
  <c r="M163"/>
  <c r="O163"/>
  <c r="Q163"/>
  <c r="V163"/>
  <c r="G174"/>
  <c r="I174"/>
  <c r="I173" s="1"/>
  <c r="K174"/>
  <c r="M174"/>
  <c r="O174"/>
  <c r="Q174"/>
  <c r="Q173" s="1"/>
  <c r="V174"/>
  <c r="G176"/>
  <c r="M176" s="1"/>
  <c r="I176"/>
  <c r="K176"/>
  <c r="K173" s="1"/>
  <c r="O176"/>
  <c r="O173" s="1"/>
  <c r="Q176"/>
  <c r="V176"/>
  <c r="V173" s="1"/>
  <c r="G178"/>
  <c r="I178"/>
  <c r="K178"/>
  <c r="M178"/>
  <c r="O178"/>
  <c r="Q178"/>
  <c r="V178"/>
  <c r="G180"/>
  <c r="M180" s="1"/>
  <c r="I180"/>
  <c r="K180"/>
  <c r="O180"/>
  <c r="Q180"/>
  <c r="V180"/>
  <c r="G182"/>
  <c r="I182"/>
  <c r="K182"/>
  <c r="M182"/>
  <c r="O182"/>
  <c r="Q182"/>
  <c r="V182"/>
  <c r="G184"/>
  <c r="M184" s="1"/>
  <c r="I184"/>
  <c r="K184"/>
  <c r="O184"/>
  <c r="Q184"/>
  <c r="V184"/>
  <c r="G187"/>
  <c r="G186" s="1"/>
  <c r="I187"/>
  <c r="K187"/>
  <c r="K186" s="1"/>
  <c r="O187"/>
  <c r="O186" s="1"/>
  <c r="Q187"/>
  <c r="V187"/>
  <c r="V186" s="1"/>
  <c r="G189"/>
  <c r="I189"/>
  <c r="I186" s="1"/>
  <c r="K189"/>
  <c r="M189"/>
  <c r="O189"/>
  <c r="Q189"/>
  <c r="Q186" s="1"/>
  <c r="V189"/>
  <c r="G192"/>
  <c r="I192"/>
  <c r="I191" s="1"/>
  <c r="K192"/>
  <c r="M192"/>
  <c r="O192"/>
  <c r="Q192"/>
  <c r="Q191" s="1"/>
  <c r="V192"/>
  <c r="G195"/>
  <c r="M195" s="1"/>
  <c r="I195"/>
  <c r="K195"/>
  <c r="K191" s="1"/>
  <c r="O195"/>
  <c r="O191" s="1"/>
  <c r="Q195"/>
  <c r="V195"/>
  <c r="V191" s="1"/>
  <c r="G198"/>
  <c r="I198"/>
  <c r="K198"/>
  <c r="M198"/>
  <c r="O198"/>
  <c r="Q198"/>
  <c r="V198"/>
  <c r="G204"/>
  <c r="M204" s="1"/>
  <c r="I204"/>
  <c r="K204"/>
  <c r="O204"/>
  <c r="Q204"/>
  <c r="V204"/>
  <c r="G206"/>
  <c r="I206"/>
  <c r="K206"/>
  <c r="M206"/>
  <c r="O206"/>
  <c r="Q206"/>
  <c r="V206"/>
  <c r="G208"/>
  <c r="M208" s="1"/>
  <c r="I208"/>
  <c r="K208"/>
  <c r="O208"/>
  <c r="Q208"/>
  <c r="V208"/>
  <c r="G210"/>
  <c r="I210"/>
  <c r="K210"/>
  <c r="M210"/>
  <c r="O210"/>
  <c r="Q210"/>
  <c r="V210"/>
  <c r="G213"/>
  <c r="M213" s="1"/>
  <c r="I213"/>
  <c r="K213"/>
  <c r="O213"/>
  <c r="Q213"/>
  <c r="V213"/>
  <c r="G216"/>
  <c r="I216"/>
  <c r="K216"/>
  <c r="M216"/>
  <c r="O216"/>
  <c r="Q216"/>
  <c r="V216"/>
  <c r="G218"/>
  <c r="M218" s="1"/>
  <c r="I218"/>
  <c r="K218"/>
  <c r="O218"/>
  <c r="Q218"/>
  <c r="V218"/>
  <c r="G220"/>
  <c r="I220"/>
  <c r="K220"/>
  <c r="M220"/>
  <c r="O220"/>
  <c r="Q220"/>
  <c r="V220"/>
  <c r="G222"/>
  <c r="M222" s="1"/>
  <c r="I222"/>
  <c r="K222"/>
  <c r="O222"/>
  <c r="Q222"/>
  <c r="V222"/>
  <c r="I224"/>
  <c r="Q224"/>
  <c r="G225"/>
  <c r="G224" s="1"/>
  <c r="I225"/>
  <c r="K225"/>
  <c r="K224" s="1"/>
  <c r="O225"/>
  <c r="O224" s="1"/>
  <c r="Q225"/>
  <c r="V225"/>
  <c r="V224" s="1"/>
  <c r="G228"/>
  <c r="G227" s="1"/>
  <c r="I228"/>
  <c r="K228"/>
  <c r="K227" s="1"/>
  <c r="O228"/>
  <c r="O227" s="1"/>
  <c r="Q228"/>
  <c r="V228"/>
  <c r="V227" s="1"/>
  <c r="G230"/>
  <c r="I230"/>
  <c r="I227" s="1"/>
  <c r="K230"/>
  <c r="M230"/>
  <c r="O230"/>
  <c r="Q230"/>
  <c r="Q227" s="1"/>
  <c r="V230"/>
  <c r="G232"/>
  <c r="M232" s="1"/>
  <c r="I232"/>
  <c r="K232"/>
  <c r="O232"/>
  <c r="Q232"/>
  <c r="V232"/>
  <c r="G235"/>
  <c r="G234" s="1"/>
  <c r="I235"/>
  <c r="K235"/>
  <c r="K234" s="1"/>
  <c r="O235"/>
  <c r="O234" s="1"/>
  <c r="Q235"/>
  <c r="V235"/>
  <c r="V234" s="1"/>
  <c r="G238"/>
  <c r="I238"/>
  <c r="I234" s="1"/>
  <c r="K238"/>
  <c r="M238"/>
  <c r="O238"/>
  <c r="Q238"/>
  <c r="Q234" s="1"/>
  <c r="V238"/>
  <c r="AE241"/>
  <c r="AF241"/>
  <c r="I20" i="1"/>
  <c r="I19"/>
  <c r="I18"/>
  <c r="I17"/>
  <c r="I16"/>
  <c r="I60"/>
  <c r="J59" s="1"/>
  <c r="H40" l="1"/>
  <c r="I40" s="1"/>
  <c r="J49"/>
  <c r="J50"/>
  <c r="J51"/>
  <c r="J52"/>
  <c r="J53"/>
  <c r="J54"/>
  <c r="J55"/>
  <c r="J56"/>
  <c r="J57"/>
  <c r="J58"/>
  <c r="H41"/>
  <c r="I41" s="1"/>
  <c r="A26"/>
  <c r="G26"/>
  <c r="G28"/>
  <c r="G23"/>
  <c r="H39"/>
  <c r="H42" s="1"/>
  <c r="M191" i="12"/>
  <c r="M173"/>
  <c r="M61"/>
  <c r="M8"/>
  <c r="G191"/>
  <c r="G173"/>
  <c r="G61"/>
  <c r="G8"/>
  <c r="M235"/>
  <c r="M234" s="1"/>
  <c r="M228"/>
  <c r="M227" s="1"/>
  <c r="M225"/>
  <c r="M224" s="1"/>
  <c r="M187"/>
  <c r="M186" s="1"/>
  <c r="M148"/>
  <c r="M147" s="1"/>
  <c r="M138"/>
  <c r="M137" s="1"/>
  <c r="M93"/>
  <c r="M92" s="1"/>
  <c r="I39" i="1"/>
  <c r="I42" s="1"/>
  <c r="J41" s="1"/>
  <c r="I21"/>
  <c r="J28"/>
  <c r="J26"/>
  <c r="G38"/>
  <c r="F38"/>
  <c r="J23"/>
  <c r="J24"/>
  <c r="J25"/>
  <c r="J27"/>
  <c r="E24"/>
  <c r="E26"/>
  <c r="J60" l="1"/>
  <c r="A23"/>
  <c r="J39"/>
  <c r="J42" s="1"/>
  <c r="J40"/>
  <c r="A24" l="1"/>
  <c r="G24"/>
  <c r="A27" s="1"/>
  <c r="G29" l="1"/>
  <c r="G27" s="1"/>
  <c r="A29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<sst xmlns="http://schemas.openxmlformats.org/spreadsheetml/2006/main" count="1043" uniqueCount="394">
  <si>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</si>
  <si>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</si>
  <si>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</si>
  <si>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</si>
  <si>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</si>
  <si>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</si>
  <si>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</si>
  <si>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</si>
  <si>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</si>
  <si>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</si>
  <si>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</si>
  <si>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</si>
  <si>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</si>
  <si>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</si>
  <si>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</si>
  <si>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</si>
  <si>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</si>
  <si>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</si>
  <si>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</si>
  <si>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</si>
  <si>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</si>
  <si>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</si>
  <si>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</si>
  <si>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</si>
  <si>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</si>
  <si>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</si>
  <si>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</si>
  <si>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</si>
  <si>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</si>
  <si>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</si>
  <si>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</si>
  <si>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</si>
  <si>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</si>
  <si>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</si>
  <si>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</si>
  <si>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</si>
  <si>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</si>
  <si>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</si>
  <si>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</si>
  <si>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</si>
  <si>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</si>
  <si>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</si>
  <si>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</si>
  <si>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</si>
  <si>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Oprava opěrné zdi, Teplická ul., p.p.č. 515,516,517, Děčín</t>
  </si>
  <si>
    <t>SO 01</t>
  </si>
  <si>
    <t>Objekt:</t>
  </si>
  <si>
    <t>Rozpočet:</t>
  </si>
  <si>
    <t>Ing. Jiří Marek</t>
  </si>
  <si>
    <t>004</t>
  </si>
  <si>
    <t>Statutární město Děčín</t>
  </si>
  <si>
    <t>Mírové nám. 1175/5</t>
  </si>
  <si>
    <t>Děčín-Děčín IV-Podmokly</t>
  </si>
  <si>
    <t>40502</t>
  </si>
  <si>
    <t>00261238</t>
  </si>
  <si>
    <t>CZ00261238</t>
  </si>
  <si>
    <t xml:space="preserve">zhotovitel dle výběru investor </t>
  </si>
  <si>
    <t>Stavba</t>
  </si>
  <si>
    <t>Celkem za stavbu</t>
  </si>
  <si>
    <t>CZK</t>
  </si>
  <si>
    <t>Rekapitulace dílů</t>
  </si>
  <si>
    <t>Typ dílu</t>
  </si>
  <si>
    <t>Zemní práce</t>
  </si>
  <si>
    <t>2</t>
  </si>
  <si>
    <t>Základy a zvláštní zakládání</t>
  </si>
  <si>
    <t>3</t>
  </si>
  <si>
    <t>Svislé a kompletní konstrukce</t>
  </si>
  <si>
    <t>4</t>
  </si>
  <si>
    <t>Vodorovné konstrukce</t>
  </si>
  <si>
    <t>62</t>
  </si>
  <si>
    <t>Úpravy povrchů vnější</t>
  </si>
  <si>
    <t>91</t>
  </si>
  <si>
    <t>Doplňující práce na komunikaci</t>
  </si>
  <si>
    <t>94</t>
  </si>
  <si>
    <t>Lešení a stavební výtahy</t>
  </si>
  <si>
    <t>96</t>
  </si>
  <si>
    <t>Bourání konstrukcí</t>
  </si>
  <si>
    <t>97</t>
  </si>
  <si>
    <t>Přesuny suti a vybouraných hmot</t>
  </si>
  <si>
    <t>767</t>
  </si>
  <si>
    <t>Konstrukce zámečnické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</si>
  <si>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</si>
  <si>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</si>
  <si>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</si>
  <si>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</si>
  <si>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</si>
  <si>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</si>
  <si>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</si>
  <si>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</si>
  <si>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</si>
  <si>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</si>
  <si>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</si>
  <si>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</si>
  <si>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</si>
  <si>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</si>
  <si>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</si>
  <si>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</si>
  <si>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</si>
  <si>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</si>
  <si>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</si>
  <si>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</si>
  <si>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</si>
  <si>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</si>
  <si>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</si>
  <si>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</si>
  <si>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</si>
  <si>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</si>
  <si>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</si>
  <si>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</si>
  <si>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</si>
  <si>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111201101R00</t>
  </si>
  <si>
    <t>Odstranění křovin i s kořeny na ploše do 1000 m2</t>
  </si>
  <si>
    <t>m2</t>
  </si>
  <si>
    <t>RTS 20/ I</t>
  </si>
  <si>
    <t>Práce</t>
  </si>
  <si>
    <t>POL1_</t>
  </si>
  <si>
    <t>10*15+16*7+6*6</t>
  </si>
  <si>
    <t>VV</t>
  </si>
  <si>
    <t>111201401R00</t>
  </si>
  <si>
    <t>Spálení křovin a stromů o průměru do 100 mm</t>
  </si>
  <si>
    <t>Včetně nákladů na přihrnování křovin, očištění spáleniště, uložení popela a zbytků na hromadu.</t>
  </si>
  <si>
    <t>POP</t>
  </si>
  <si>
    <t>298</t>
  </si>
  <si>
    <t>114203202R00</t>
  </si>
  <si>
    <t>Očištění lomového kamene od malty</t>
  </si>
  <si>
    <t>m3</t>
  </si>
  <si>
    <t>7,03</t>
  </si>
  <si>
    <t>114203301R00</t>
  </si>
  <si>
    <t>Třídění lomového kamene nebo betonových tvárnic</t>
  </si>
  <si>
    <t>138401201R00</t>
  </si>
  <si>
    <t>Dolamování rýh ve vrstvě do 0,5 m v hor.5</t>
  </si>
  <si>
    <t>1,3*1*9,95</t>
  </si>
  <si>
    <t>139601103R00</t>
  </si>
  <si>
    <t>Ruční výkop jam, rýh a šachet v hornině tř. 4</t>
  </si>
  <si>
    <t xml:space="preserve">rýhy : </t>
  </si>
  <si>
    <t>0,8*1*(10,6+5,2)</t>
  </si>
  <si>
    <t xml:space="preserve">odkopávky a prokopávky : </t>
  </si>
  <si>
    <t xml:space="preserve">mezisoučet : </t>
  </si>
  <si>
    <t>(0,9+1,5)/2*1,7*9,95</t>
  </si>
  <si>
    <t>(0,65+0,7)/2*0,3*(10,6+6)</t>
  </si>
  <si>
    <t xml:space="preserve">mezisoučet-část zdi u schodiště : </t>
  </si>
  <si>
    <t>(0,65+0,7)/2*1*15,1</t>
  </si>
  <si>
    <t>162701155R00</t>
  </si>
  <si>
    <t>Vodorovné přemístění výkopku z hor.5-7 do 10000 m</t>
  </si>
  <si>
    <t>25,575</t>
  </si>
  <si>
    <t>162701159R00</t>
  </si>
  <si>
    <t>Příplatek k vod. přemístění hor.5-7 za další 1 km</t>
  </si>
  <si>
    <t>25,575*5</t>
  </si>
  <si>
    <t>162201201R00</t>
  </si>
  <si>
    <t>Vodorovné přemíst. výkopku nošením hor.1-4, do 10m</t>
  </si>
  <si>
    <t>33,852</t>
  </si>
  <si>
    <t>162201251R00</t>
  </si>
  <si>
    <t>Vodorovné přemíst. výkopku nošením hor.5-7, do 10m</t>
  </si>
  <si>
    <t>12,935+12,64</t>
  </si>
  <si>
    <t>162201209R00</t>
  </si>
  <si>
    <t>Příplatek za dalších 10 m nošení výkopku z hor.1-4</t>
  </si>
  <si>
    <t>33,852*2</t>
  </si>
  <si>
    <t>162201259R00</t>
  </si>
  <si>
    <t>Příplatek za dalších 10 m nošení výkopku z hor.5-7</t>
  </si>
  <si>
    <t>167101151R00</t>
  </si>
  <si>
    <t>Nakládání výkopku z hor.5-7 v množství do 100 m3</t>
  </si>
  <si>
    <t>171201101R00</t>
  </si>
  <si>
    <t>Uložení sypaniny do násypů nezhutněných ručně</t>
  </si>
  <si>
    <t>Indiv</t>
  </si>
  <si>
    <t>Uložení sypaniny do násypů nebo na skládku s rozprostřením sypaniny ve vrstvách a s hrubým urovnáním.</t>
  </si>
  <si>
    <t xml:space="preserve">vykopanou zeminou : </t>
  </si>
  <si>
    <t>180402113R00</t>
  </si>
  <si>
    <t>Založení trávníku parkového výsevem svah do 1:1</t>
  </si>
  <si>
    <t>182001133R00</t>
  </si>
  <si>
    <t>Plošná úprava terénu, nerovnosti do 20 cm svah 1:1</t>
  </si>
  <si>
    <t>182101102R00</t>
  </si>
  <si>
    <t>Svahování v zářezech v hor. 5 ručně</t>
  </si>
  <si>
    <t>199000003R00</t>
  </si>
  <si>
    <t xml:space="preserve">Poplatek za skládku </t>
  </si>
  <si>
    <t>79901</t>
  </si>
  <si>
    <t>Vytyčení inženýrských sítí před zahájením stavby</t>
  </si>
  <si>
    <t>kpl</t>
  </si>
  <si>
    <t>Vlastní</t>
  </si>
  <si>
    <t>79902</t>
  </si>
  <si>
    <t>Geodetické zaměření hotové stavby</t>
  </si>
  <si>
    <t>00572410R</t>
  </si>
  <si>
    <t>Směs travní parková II. mírná zátěž PROFI á 25 kg</t>
  </si>
  <si>
    <t>kg</t>
  </si>
  <si>
    <t>SPCM</t>
  </si>
  <si>
    <t>Specifikace</t>
  </si>
  <si>
    <t>POL3_</t>
  </si>
  <si>
    <t>298*0,025</t>
  </si>
  <si>
    <t>211561111R00</t>
  </si>
  <si>
    <t>Výplň odvodňovacích žeber kam. hrubě drcen. 16-32 mm</t>
  </si>
  <si>
    <t>10*(0,7+0,8)/2*0,4</t>
  </si>
  <si>
    <t>(10+5,5)*(0,45+0,55)/2*0,4</t>
  </si>
  <si>
    <t>211971110R00</t>
  </si>
  <si>
    <t>Opláštění žeber z geotextilie o sklonu do 1 : 2,5</t>
  </si>
  <si>
    <t>50,9</t>
  </si>
  <si>
    <t>212753115R00</t>
  </si>
  <si>
    <t>Montáž ohebné dren. trubky do rýhy DN 125,bez lože</t>
  </si>
  <si>
    <t>m</t>
  </si>
  <si>
    <t>10+10+5,5</t>
  </si>
  <si>
    <t>212753216R00</t>
  </si>
  <si>
    <t>Montáž tuhé drenáž. trubky do rýhy DN 125,bez lože</t>
  </si>
  <si>
    <t>0,5*14</t>
  </si>
  <si>
    <t>274321211R00</t>
  </si>
  <si>
    <t>Železobeton základových pasů C 12/15</t>
  </si>
  <si>
    <t>274351215R00</t>
  </si>
  <si>
    <t>Bednění stěn základových pasů - zřízení</t>
  </si>
  <si>
    <t>0,2*2*9,95</t>
  </si>
  <si>
    <t>0,2*(10,6+6+9,8+5,2+0,8)</t>
  </si>
  <si>
    <t>274351216R00</t>
  </si>
  <si>
    <t>Bednění stěn základových pasů - odstranění</t>
  </si>
  <si>
    <t>Včetně očištění, vytřídění a uložení bednicího materiálu.</t>
  </si>
  <si>
    <t>10,46</t>
  </si>
  <si>
    <t>274362021R00</t>
  </si>
  <si>
    <t>Výztuž základových pasů ze svařovaných sítí KARI</t>
  </si>
  <si>
    <t>t</t>
  </si>
  <si>
    <t>(1,2+0,8*2)*9,95*0,0079*1,1</t>
  </si>
  <si>
    <t>(0,7+0,8*2)*(10,6+5,2)*0,0079*1,1</t>
  </si>
  <si>
    <t>274361821R00</t>
  </si>
  <si>
    <t>Výztuž základ. pasů z betonářské oceli 10505 (R)</t>
  </si>
  <si>
    <t>25*(0,6+1,5)*0,00089*1,1</t>
  </si>
  <si>
    <t>42*(0,5+0,6)*0,00089*1,1</t>
  </si>
  <si>
    <t>28611212R</t>
  </si>
  <si>
    <t>Trubka PVC-U drenážní perforovaná DN125</t>
  </si>
  <si>
    <t>28611224.AR</t>
  </si>
  <si>
    <t>Trubka PVC drenážní flexibilní d 125 mm</t>
  </si>
  <si>
    <t>69366055R</t>
  </si>
  <si>
    <t>GEOFILTEX 63 100% PP 63/30 300 g/m2 šíře do 8,8 m</t>
  </si>
  <si>
    <t>50,9*1,2</t>
  </si>
  <si>
    <t>327221131R00</t>
  </si>
  <si>
    <t>Zdění nadzákl. zdiva obklad. řádkové provazované včetně koruny zdi na MV 2,5</t>
  </si>
  <si>
    <t>0,4*1,85*9,95</t>
  </si>
  <si>
    <t>0,48*0,15*9,95</t>
  </si>
  <si>
    <t>0,3*0,9*(10,6+5,7)</t>
  </si>
  <si>
    <t>0,38*0,15*(10,6+5,6)</t>
  </si>
  <si>
    <t>0,4*(0,6+0,15)*15,1</t>
  </si>
  <si>
    <t>327351211R00</t>
  </si>
  <si>
    <t>Bednění zdí a valů H do 20 m - zřízení</t>
  </si>
  <si>
    <t>1,7*9,95</t>
  </si>
  <si>
    <t>0,75*(10,3+5,7)</t>
  </si>
  <si>
    <t>327351221R00</t>
  </si>
  <si>
    <t>Bednění zdí a valů H do 20 m - odbednění</t>
  </si>
  <si>
    <t>28,915</t>
  </si>
  <si>
    <t>327591111R00</t>
  </si>
  <si>
    <t>Zřízení výplně a protimrazových klínů z jílu</t>
  </si>
  <si>
    <t>0,2*1,7*9,95</t>
  </si>
  <si>
    <t>0,2*0,75*(10,3+5,7)</t>
  </si>
  <si>
    <t>568111111R00</t>
  </si>
  <si>
    <t xml:space="preserve">Zřízení vrstvy z geotextilie </t>
  </si>
  <si>
    <t>1,8*9,95</t>
  </si>
  <si>
    <t>0,8*(10,3+5,7)</t>
  </si>
  <si>
    <t>962022491R00</t>
  </si>
  <si>
    <t>Bourání zdiva nadzákladového kamenného na MC</t>
  </si>
  <si>
    <t xml:space="preserve">mezisoučet cca 30% : </t>
  </si>
  <si>
    <t>0,4*2*9,95*0,3</t>
  </si>
  <si>
    <t>0,4*(2+0,6)/2*5*0,3</t>
  </si>
  <si>
    <t xml:space="preserve">mezisoučet cca 50%-zbytky původních kamenných zdí : </t>
  </si>
  <si>
    <t>(3,7*3)/2*1*0,5</t>
  </si>
  <si>
    <t xml:space="preserve">mezisoučet cca 30%-část zdi u schodiště : </t>
  </si>
  <si>
    <t>0,4*0,6*15,1*0,3</t>
  </si>
  <si>
    <t>583810852</t>
  </si>
  <si>
    <t>Pískovcové kvádry doplnění chybějících</t>
  </si>
  <si>
    <t>-7,03</t>
  </si>
  <si>
    <t>0,736</t>
  </si>
  <si>
    <t>58125110R</t>
  </si>
  <si>
    <t>Zemina jílovinová  surová GE</t>
  </si>
  <si>
    <t>5,783*2,1</t>
  </si>
  <si>
    <t>58381080R</t>
  </si>
  <si>
    <t>Pískovcová deska(koruna zdi) s okapovým nosem tl. 150 mm, š 380 mm</t>
  </si>
  <si>
    <t>11+6</t>
  </si>
  <si>
    <t>58381089R</t>
  </si>
  <si>
    <t>Pískovcová deska(koruna zdi)s okapovým nosem tl. 150 mm, š 480 mm</t>
  </si>
  <si>
    <t xml:space="preserve">nová zeď : </t>
  </si>
  <si>
    <t>10</t>
  </si>
  <si>
    <t xml:space="preserve">stávající zeď : </t>
  </si>
  <si>
    <t>15,1</t>
  </si>
  <si>
    <t>69310658R</t>
  </si>
  <si>
    <t>Textilie  300 g/m2  filtrační</t>
  </si>
  <si>
    <t>30,71*1,2</t>
  </si>
  <si>
    <t>431351121R00</t>
  </si>
  <si>
    <t>Oprava kamených schodišťových stupňů včetně případného přeložení</t>
  </si>
  <si>
    <t>kus</t>
  </si>
  <si>
    <t>s pomocným lešením o výšce podlahy do 1900 mm a pro zatížení do 1,5 kPa,</t>
  </si>
  <si>
    <t>24+5</t>
  </si>
  <si>
    <t>938902132R00</t>
  </si>
  <si>
    <t>Očištění konstrukcí od porostu na ostních plochách</t>
  </si>
  <si>
    <t>8,5*1,3+1,5*1,8</t>
  </si>
  <si>
    <t>783852312R00</t>
  </si>
  <si>
    <t>Hydrofobizační impregnace kamenné zdi silikonovou emulzí</t>
  </si>
  <si>
    <t>včetně penetrace, montáže, dodávky a demontáže pomocného lešení.</t>
  </si>
  <si>
    <t>8*1,3+1,2*1,8</t>
  </si>
  <si>
    <t>1,3*24*0,2+1,8*5*0,2</t>
  </si>
  <si>
    <t>622903111R00</t>
  </si>
  <si>
    <t>Očištění zdí a valů před opravou, ručně</t>
  </si>
  <si>
    <t>Včetně odstranění mechu, případně i jiných rostlin a jejich odklizení na vzdálenost do 20 m.</t>
  </si>
  <si>
    <t>156,798</t>
  </si>
  <si>
    <t>627452141R00</t>
  </si>
  <si>
    <t>Spárování maltou  zapušt. rovné,svislé i vodorovné směsí ze vzd. vápna s hydr. přísadou</t>
  </si>
  <si>
    <t xml:space="preserve">rub i líc-nové zdivo : </t>
  </si>
  <si>
    <t>(2*9,95+0,4*1)*2</t>
  </si>
  <si>
    <t>1,05*(10,6+6)*2</t>
  </si>
  <si>
    <t xml:space="preserve">rub i líc-část zdi u schodiště : </t>
  </si>
  <si>
    <t>(0,6+0,15)*15,1*2</t>
  </si>
  <si>
    <t xml:space="preserve">stávající zdivo : </t>
  </si>
  <si>
    <t>(3,38-0,6)*5,4+(4,38-0,6)*9,7</t>
  </si>
  <si>
    <t>4,38*(33,7-9,7)</t>
  </si>
  <si>
    <t>783852312R0</t>
  </si>
  <si>
    <t xml:space="preserve">nové zdivo : </t>
  </si>
  <si>
    <t>2*9,95+0,4*1</t>
  </si>
  <si>
    <t>(0,5+0,15+0,2)*9,95</t>
  </si>
  <si>
    <t>1,05*(10,6+6)</t>
  </si>
  <si>
    <t>(0,4+0,15+0,2)*(10,6+6)</t>
  </si>
  <si>
    <t>3,53*5,4+4,38*33,7</t>
  </si>
  <si>
    <t>(0,5+0,15+0,3)*15,1</t>
  </si>
  <si>
    <t>914991001R00</t>
  </si>
  <si>
    <t>Montáž dočasné značky včetně stojanu</t>
  </si>
  <si>
    <t>914991006R00</t>
  </si>
  <si>
    <t>Montáž výstražného světla vč.baterie a seřízení</t>
  </si>
  <si>
    <t>914992001R00</t>
  </si>
  <si>
    <t>Nájem dopravní značky včetně stojanu - den</t>
  </si>
  <si>
    <t>4*60</t>
  </si>
  <si>
    <t>914992006R00</t>
  </si>
  <si>
    <t>Nájem výstražného světla vč.baterie-den</t>
  </si>
  <si>
    <t>914993001R00</t>
  </si>
  <si>
    <t>Demontáž dočasné značky včetně stojanu</t>
  </si>
  <si>
    <t>914993006R00</t>
  </si>
  <si>
    <t xml:space="preserve">Demontáž dočasného výstražného světla vč. baterie </t>
  </si>
  <si>
    <t>941955003R00</t>
  </si>
  <si>
    <t>Lešení lehké pomocné, výška podlahy do 2,5 m</t>
  </si>
  <si>
    <t>1,5*5,3</t>
  </si>
  <si>
    <t>941955004R00</t>
  </si>
  <si>
    <t>Lešení lehké pomocné, výška podlahy do 3,5 m</t>
  </si>
  <si>
    <t>1,5*33,7</t>
  </si>
  <si>
    <t>961021311R00</t>
  </si>
  <si>
    <t>Bourání základů ze zdiva kamenného</t>
  </si>
  <si>
    <t xml:space="preserve">rozměr nutno upřesnit při realizaci : </t>
  </si>
  <si>
    <t>1*1*9,95</t>
  </si>
  <si>
    <t>962022391R00</t>
  </si>
  <si>
    <t>Bourání zdiva nadzákladového kamenného na MVC</t>
  </si>
  <si>
    <t>962023491R00</t>
  </si>
  <si>
    <t>Bourání zdiva nadzákladového smíšeného na MC</t>
  </si>
  <si>
    <t xml:space="preserve">mezisoučet cca 70% : </t>
  </si>
  <si>
    <t>0,4*2*9,95*0,7</t>
  </si>
  <si>
    <t>0,4*(2+0,6)/2*5*0,7</t>
  </si>
  <si>
    <t xml:space="preserve">mezisoučet cca 70%-část zdi u schodiště : </t>
  </si>
  <si>
    <t>2,537</t>
  </si>
  <si>
    <t>967042713R00</t>
  </si>
  <si>
    <t>Odsekání zdiva plošné z kamene, betonu tl. 15 cm</t>
  </si>
  <si>
    <t>0,4*15,1</t>
  </si>
  <si>
    <t>973028151R00</t>
  </si>
  <si>
    <t>Vysekání kapes zeď kamen .zavázání zdí tl. 45 cm</t>
  </si>
  <si>
    <t>1,85</t>
  </si>
  <si>
    <t>978015291R00</t>
  </si>
  <si>
    <t>Otlučení omítek vnějších MVC v složit.1-4 do 100 %</t>
  </si>
  <si>
    <t>5,4*1,5+1,2*1,3+2,4*0,2+0,9*1,2+5*2</t>
  </si>
  <si>
    <t>978023251R00</t>
  </si>
  <si>
    <t>Vysekání a úprava spár zdiva kamenného režného</t>
  </si>
  <si>
    <t>979081111R00</t>
  </si>
  <si>
    <t>Odvoz suti a vybour. hmot na skládku do 1 km</t>
  </si>
  <si>
    <t>Včetně naložení na dopravní prostředek a složení na skládku, bez poplatku za skládku.</t>
  </si>
  <si>
    <t>60,099</t>
  </si>
  <si>
    <t>979081121R00</t>
  </si>
  <si>
    <t>Příplatek k odvozu za každý další 1 km</t>
  </si>
  <si>
    <t>60,099*14</t>
  </si>
  <si>
    <t>979082111R00</t>
  </si>
  <si>
    <t>Vnitrostaveništní doprava suti do 10 m</t>
  </si>
  <si>
    <t>979082121R00</t>
  </si>
  <si>
    <t>Příplatek k vnitrost. dopravě suti za dalších 5 m</t>
  </si>
  <si>
    <t>60,099*2</t>
  </si>
  <si>
    <t>979990107R00</t>
  </si>
  <si>
    <t>Poplatek za skládku suti - směs betonu,cihel,dřeva</t>
  </si>
  <si>
    <t>998153131R00</t>
  </si>
  <si>
    <t>Přesun hmot, zdi a valy samostatné zděné do 20 m</t>
  </si>
  <si>
    <t>126,858</t>
  </si>
  <si>
    <t>767162150R00</t>
  </si>
  <si>
    <t>Montáž zábradlí rovného z profilů, zdivo, nad 60kg včetně madla</t>
  </si>
  <si>
    <t>9,95+10,6+4</t>
  </si>
  <si>
    <t>998767201R00</t>
  </si>
  <si>
    <t>Přesun hmot pro zámečnické konstr., výšky do 6 m</t>
  </si>
  <si>
    <t>519,969</t>
  </si>
  <si>
    <t>14226104R</t>
  </si>
  <si>
    <t>Zábradlí ocelové žárově zinkované včetně madla</t>
  </si>
  <si>
    <t>24,55</t>
  </si>
  <si>
    <t>005122 R</t>
  </si>
  <si>
    <t>Provozní vlivy</t>
  </si>
  <si>
    <t>Soubor</t>
  </si>
  <si>
    <t>VRN</t>
  </si>
  <si>
    <t>POL99_1</t>
  </si>
  <si>
    <t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t>
  </si>
  <si>
    <t>005121 R</t>
  </si>
  <si>
    <t>Zařízení staveniště</t>
  </si>
  <si>
    <t>POL99_2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</si>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</sst>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>
  <numFmts count="1">
    <numFmt numFmtId="164" formatCode="#,##0.00000"/>
  </numFmts>
  <fonts count="20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2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0" fontId="18" fillId="0" borderId="18" xfId="0" applyNumberFormat="1" applyFont="1" applyBorder="1" applyAlignment="1">
      <alignment vertical="top" wrapText="1"/>
    </xf>
    <xf numFmtId="0" fontId="19" fillId="0" borderId="0" xfId="0" applyNumberFormat="1" applyFont="1" applyAlignment="1">
      <alignment wrapTex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2"/>
  <sheetViews>
    <sheetView workbookViewId="0">
      <selection activeCell="A2" sqref="A2:G2"/>
    </sheetView>
  </sheetViews>
  <sheetFormatPr defaultRowHeight="12.75"/>
  <sheetData>
    <row r="1" spans="1:7">
      <c r="A1" s="21" t="s">
        <v>40</v>
      </c>
    </row>
    <row r="2" spans="1:7" ht="57.75" customHeight="1">
      <c r="A2" s="76" t="s">
        <v>41</v>
      </c>
      <c r="B2" s="76"/>
      <c r="C2" s="76"/>
      <c r="D2" s="76"/>
      <c r="E2" s="76"/>
      <c r="F2" s="76"/>
      <c r="G2" s="76"/>
    </row>
  </sheetData>
  <sheetProtection password="8059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63"/>
  <sheetViews>
    <sheetView showGridLines="0" tabSelected="1" topLeftCell="B1" zoomScaleNormal="100" zoomScaleSheetLayoutView="75" workbookViewId="0">
      <selection activeCell="A28" sqref="A28"/>
    </sheetView>
  </sheetViews>
  <sheetFormatPr defaultColWidth="9" defaultRowHeight="12.75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>
      <c r="A2" s="2"/>
      <c r="B2" s="111" t="s">
        <v>24</v>
      </c>
      <c r="C2" s="112"/>
      <c r="D2" s="113" t="s">
        <v>49</v>
      </c>
      <c r="E2" s="114" t="s">
        <v>44</v>
      </c>
      <c r="F2" s="115"/>
      <c r="G2" s="115"/>
      <c r="H2" s="115"/>
      <c r="I2" s="115"/>
      <c r="J2" s="116"/>
      <c r="O2" s="1"/>
    </row>
    <row r="3" spans="1:15" ht="27" customHeight="1">
      <c r="A3" s="2"/>
      <c r="B3" s="117" t="s">
        <v>46</v>
      </c>
      <c r="C3" s="112"/>
      <c r="D3" s="118" t="s">
        <v>45</v>
      </c>
      <c r="E3" s="119" t="s">
        <v>44</v>
      </c>
      <c r="F3" s="120"/>
      <c r="G3" s="120"/>
      <c r="H3" s="120"/>
      <c r="I3" s="120"/>
      <c r="J3" s="121"/>
    </row>
    <row r="4" spans="1:15" ht="23.25" customHeight="1">
      <c r="A4" s="108">
        <v>1127</v>
      </c>
      <c r="B4" s="122" t="s">
        <v>47</v>
      </c>
      <c r="C4" s="123"/>
      <c r="D4" s="124" t="s">
        <v>43</v>
      </c>
      <c r="E4" s="125" t="s">
        <v>44</v>
      </c>
      <c r="F4" s="126"/>
      <c r="G4" s="126"/>
      <c r="H4" s="126"/>
      <c r="I4" s="126"/>
      <c r="J4" s="127"/>
    </row>
    <row r="5" spans="1:15" ht="24" customHeight="1">
      <c r="A5" s="2"/>
      <c r="B5" s="31" t="s">
        <v>23</v>
      </c>
      <c r="D5" s="128" t="s">
        <v>50</v>
      </c>
      <c r="E5" s="91"/>
      <c r="F5" s="91"/>
      <c r="G5" s="91"/>
      <c r="H5" s="18" t="s">
        <v>42</v>
      </c>
      <c r="I5" s="130" t="s">
        <v>54</v>
      </c>
      <c r="J5" s="8"/>
    </row>
    <row r="6" spans="1:15" ht="15.75" customHeight="1">
      <c r="A6" s="2"/>
      <c r="B6" s="28"/>
      <c r="C6" s="55"/>
      <c r="D6" s="110" t="s">
        <v>51</v>
      </c>
      <c r="E6" s="92"/>
      <c r="F6" s="92"/>
      <c r="G6" s="92"/>
      <c r="H6" s="18" t="s">
        <v>36</v>
      </c>
      <c r="I6" s="130" t="s">
        <v>55</v>
      </c>
      <c r="J6" s="8"/>
    </row>
    <row r="7" spans="1:15" ht="15.75" customHeight="1">
      <c r="A7" s="2"/>
      <c r="B7" s="29"/>
      <c r="C7" s="56"/>
      <c r="D7" s="109" t="s">
        <v>53</v>
      </c>
      <c r="E7" s="129" t="s">
        <v>52</v>
      </c>
      <c r="F7" s="93"/>
      <c r="G7" s="93"/>
      <c r="H7" s="24"/>
      <c r="I7" s="23"/>
      <c r="J7" s="34"/>
    </row>
    <row r="8" spans="1:15" ht="24" hidden="1" customHeight="1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>
      <c r="A9" s="2"/>
      <c r="B9" s="2"/>
      <c r="D9" s="51"/>
      <c r="H9" s="18" t="s">
        <v>36</v>
      </c>
      <c r="I9" s="22"/>
      <c r="J9" s="8"/>
    </row>
    <row r="10" spans="1:15" ht="15.75" hidden="1" customHeight="1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>
      <c r="A11" s="2"/>
      <c r="B11" s="31" t="s">
        <v>20</v>
      </c>
      <c r="D11" s="131" t="s">
        <v>56</v>
      </c>
      <c r="E11" s="131"/>
      <c r="F11" s="131"/>
      <c r="G11" s="131"/>
      <c r="H11" s="18" t="s">
        <v>42</v>
      </c>
      <c r="I11" s="136"/>
      <c r="J11" s="8"/>
    </row>
    <row r="12" spans="1:15" ht="15.75" customHeight="1">
      <c r="A12" s="2"/>
      <c r="B12" s="28"/>
      <c r="C12" s="55"/>
      <c r="D12" s="132"/>
      <c r="E12" s="132"/>
      <c r="F12" s="132"/>
      <c r="G12" s="132"/>
      <c r="H12" s="18" t="s">
        <v>36</v>
      </c>
      <c r="I12" s="136"/>
      <c r="J12" s="8"/>
    </row>
    <row r="13" spans="1:15" ht="15.75" customHeight="1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>
      <c r="A14" s="2"/>
      <c r="B14" s="43" t="s">
        <v>22</v>
      </c>
      <c r="C14" s="58"/>
      <c r="D14" s="59" t="s">
        <v>48</v>
      </c>
      <c r="E14" s="60"/>
      <c r="F14" s="44"/>
      <c r="G14" s="44"/>
      <c r="H14" s="45"/>
      <c r="I14" s="44"/>
      <c r="J14" s="46"/>
    </row>
    <row r="15" spans="1:15" ht="32.25" customHeight="1">
      <c r="A15" s="2"/>
      <c r="B15" s="35" t="s">
        <v>34</v>
      </c>
      <c r="C15" s="61"/>
      <c r="D15" s="54"/>
      <c r="E15" s="86"/>
      <c r="F15" s="86"/>
      <c r="G15" s="87"/>
      <c r="H15" s="87"/>
      <c r="I15" s="87" t="s">
        <v>31</v>
      </c>
      <c r="J15" s="88"/>
    </row>
    <row r="16" spans="1:15" ht="23.25" customHeight="1">
      <c r="A16" s="198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SUMIF(F49:F59,A16,I49:I59)+SUMIF(F49:F59,"PSU",I49:I59)</f>
        <v>0</v>
      </c>
      <c r="J16" s="85"/>
    </row>
    <row r="17" spans="1:10" ht="23.25" customHeight="1">
      <c r="A17" s="198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SUMIF(F49:F59,A17,I49:I59)</f>
        <v>0</v>
      </c>
      <c r="J17" s="85"/>
    </row>
    <row r="18" spans="1:10" ht="23.25" customHeight="1">
      <c r="A18" s="198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SUMIF(F49:F59,A18,I49:I59)</f>
        <v>0</v>
      </c>
      <c r="J18" s="85"/>
    </row>
    <row r="19" spans="1:10" ht="23.25" customHeight="1">
      <c r="A19" s="198" t="s">
        <v>81</v>
      </c>
      <c r="B19" s="38" t="s">
        <v>29</v>
      </c>
      <c r="C19" s="62"/>
      <c r="D19" s="63"/>
      <c r="E19" s="83"/>
      <c r="F19" s="84"/>
      <c r="G19" s="83"/>
      <c r="H19" s="84"/>
      <c r="I19" s="83">
        <f>SUMIF(F49:F59,A19,I49:I59)</f>
        <v>0</v>
      </c>
      <c r="J19" s="85"/>
    </row>
    <row r="20" spans="1:10" ht="23.25" customHeight="1">
      <c r="A20" s="198" t="s">
        <v>82</v>
      </c>
      <c r="B20" s="38" t="s">
        <v>30</v>
      </c>
      <c r="C20" s="62"/>
      <c r="D20" s="63"/>
      <c r="E20" s="83"/>
      <c r="F20" s="84"/>
      <c r="G20" s="83"/>
      <c r="H20" s="84"/>
      <c r="I20" s="83">
        <f>SUMIF(F49:F59,A20,I49:I59)</f>
        <v>0</v>
      </c>
      <c r="J20" s="85"/>
    </row>
    <row r="21" spans="1:10" ht="23.25" customHeight="1">
      <c r="A21" s="2"/>
      <c r="B21" s="48" t="s">
        <v>31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95">
        <f>A23</f>
        <v>0</v>
      </c>
      <c r="H24" s="96"/>
      <c r="I24" s="96"/>
      <c r="J24" s="40" t="str">
        <f t="shared" si="0"/>
        <v>CZK</v>
      </c>
    </row>
    <row r="25" spans="1:10" ht="23.25" customHeight="1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>
      <c r="A28" s="2"/>
      <c r="B28" s="168" t="s">
        <v>25</v>
      </c>
      <c r="C28" s="169"/>
      <c r="D28" s="169"/>
      <c r="E28" s="170"/>
      <c r="F28" s="171"/>
      <c r="G28" s="172">
        <f>ZakladDPHSniVypocet+ZakladDPHZaklVypocet</f>
        <v>0</v>
      </c>
      <c r="H28" s="172"/>
      <c r="I28" s="172"/>
      <c r="J28" s="173" t="str">
        <f t="shared" si="0"/>
        <v>CZK</v>
      </c>
    </row>
    <row r="29" spans="1:10" ht="27.75" customHeight="1" thickBot="1">
      <c r="A29" s="2">
        <f>(A27-INT(A27))*100</f>
        <v>0</v>
      </c>
      <c r="B29" s="168" t="s">
        <v>37</v>
      </c>
      <c r="C29" s="174"/>
      <c r="D29" s="174"/>
      <c r="E29" s="174"/>
      <c r="F29" s="175"/>
      <c r="G29" s="176">
        <f>A27</f>
        <v>0</v>
      </c>
      <c r="H29" s="176"/>
      <c r="I29" s="176"/>
      <c r="J29" s="177" t="s">
        <v>59</v>
      </c>
    </row>
    <row r="30" spans="1:10" ht="12.75" customHeight="1">
      <c r="A30" s="2"/>
      <c r="B30" s="2"/>
      <c r="J30" s="9"/>
    </row>
    <row r="31" spans="1:10" ht="30" customHeight="1">
      <c r="A31" s="2"/>
      <c r="B31" s="2"/>
      <c r="J31" s="9"/>
    </row>
    <row r="32" spans="1:10" ht="18.75" customHeight="1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>
      <c r="A33" s="2"/>
      <c r="B33" s="2"/>
      <c r="J33" s="9"/>
    </row>
    <row r="34" spans="1:10" s="21" customFormat="1" ht="18.75" customHeight="1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>
      <c r="B37" s="140" t="s">
        <v>17</v>
      </c>
      <c r="C37" s="141"/>
      <c r="D37" s="141"/>
      <c r="E37" s="141"/>
      <c r="F37" s="142"/>
      <c r="G37" s="142"/>
      <c r="H37" s="142"/>
      <c r="I37" s="142"/>
      <c r="J37" s="143"/>
    </row>
    <row r="38" spans="1:10" ht="25.5" hidden="1" customHeight="1">
      <c r="A38" s="139" t="s">
        <v>39</v>
      </c>
      <c r="B38" s="144" t="s">
        <v>18</v>
      </c>
      <c r="C38" s="145" t="s">
        <v>6</v>
      </c>
      <c r="D38" s="145"/>
      <c r="E38" s="145"/>
      <c r="F38" s="146" t="str">
        <f>B23</f>
        <v>Základ pro sníženou DPH</v>
      </c>
      <c r="G38" s="146" t="str">
        <f>B25</f>
        <v>Základ pro základní DPH</v>
      </c>
      <c r="H38" s="147" t="s">
        <v>19</v>
      </c>
      <c r="I38" s="147" t="s">
        <v>1</v>
      </c>
      <c r="J38" s="148" t="s">
        <v>0</v>
      </c>
    </row>
    <row r="39" spans="1:10" ht="25.5" hidden="1" customHeight="1">
      <c r="A39" s="139">
        <v>1</v>
      </c>
      <c r="B39" s="149" t="s">
        <v>57</v>
      </c>
      <c r="C39" s="150"/>
      <c r="D39" s="150"/>
      <c r="E39" s="150"/>
      <c r="F39" s="151">
        <f>'SO 01 1 Pol'!AE241</f>
        <v>0</v>
      </c>
      <c r="G39" s="152">
        <f>'SO 01 1 Pol'!AF241</f>
        <v>0</v>
      </c>
      <c r="H39" s="153">
        <f>(F39*SazbaDPH1/100)+(G39*SazbaDPH2/100)</f>
        <v>0</v>
      </c>
      <c r="I39" s="153">
        <f>F39+G39+H39</f>
        <v>0</v>
      </c>
      <c r="J39" s="154" t="str">
        <f>IF(CenaCelkemVypocet=0,"",I39/CenaCelkemVypocet*100)</f>
        <v/>
      </c>
    </row>
    <row r="40" spans="1:10" ht="25.5" hidden="1" customHeight="1">
      <c r="A40" s="139">
        <v>2</v>
      </c>
      <c r="B40" s="155" t="s">
        <v>45</v>
      </c>
      <c r="C40" s="156" t="s">
        <v>44</v>
      </c>
      <c r="D40" s="156"/>
      <c r="E40" s="156"/>
      <c r="F40" s="157">
        <f>'SO 01 1 Pol'!AE241</f>
        <v>0</v>
      </c>
      <c r="G40" s="158">
        <f>'SO 01 1 Pol'!AF241</f>
        <v>0</v>
      </c>
      <c r="H40" s="158">
        <f>(F40*SazbaDPH1/100)+(G40*SazbaDPH2/100)</f>
        <v>0</v>
      </c>
      <c r="I40" s="158">
        <f>F40+G40+H40</f>
        <v>0</v>
      </c>
      <c r="J40" s="159" t="str">
        <f>IF(CenaCelkemVypocet=0,"",I40/CenaCelkemVypocet*100)</f>
        <v/>
      </c>
    </row>
    <row r="41" spans="1:10" ht="25.5" hidden="1" customHeight="1">
      <c r="A41" s="139">
        <v>3</v>
      </c>
      <c r="B41" s="160" t="s">
        <v>43</v>
      </c>
      <c r="C41" s="150" t="s">
        <v>44</v>
      </c>
      <c r="D41" s="150"/>
      <c r="E41" s="150"/>
      <c r="F41" s="161">
        <f>'SO 01 1 Pol'!AE241</f>
        <v>0</v>
      </c>
      <c r="G41" s="153">
        <f>'SO 01 1 Pol'!AF241</f>
        <v>0</v>
      </c>
      <c r="H41" s="153">
        <f>(F41*SazbaDPH1/100)+(G41*SazbaDPH2/100)</f>
        <v>0</v>
      </c>
      <c r="I41" s="153">
        <f>F41+G41+H41</f>
        <v>0</v>
      </c>
      <c r="J41" s="154" t="str">
        <f>IF(CenaCelkemVypocet=0,"",I41/CenaCelkemVypocet*100)</f>
        <v/>
      </c>
    </row>
    <row r="42" spans="1:10" ht="25.5" hidden="1" customHeight="1">
      <c r="A42" s="139"/>
      <c r="B42" s="162" t="s">
        <v>58</v>
      </c>
      <c r="C42" s="163"/>
      <c r="D42" s="163"/>
      <c r="E42" s="164"/>
      <c r="F42" s="165">
        <f>SUMIF(A39:A41,"=1",F39:F41)</f>
        <v>0</v>
      </c>
      <c r="G42" s="166">
        <f>SUMIF(A39:A41,"=1",G39:G41)</f>
        <v>0</v>
      </c>
      <c r="H42" s="166">
        <f>SUMIF(A39:A41,"=1",H39:H41)</f>
        <v>0</v>
      </c>
      <c r="I42" s="166">
        <f>SUMIF(A39:A41,"=1",I39:I41)</f>
        <v>0</v>
      </c>
      <c r="J42" s="167">
        <f>SUMIF(A39:A41,"=1",J39:J41)</f>
        <v>0</v>
      </c>
    </row>
    <row r="46" spans="1:10" ht="15.75">
      <c r="B46" s="178" t="s">
        <v>60</v>
      </c>
    </row>
    <row r="48" spans="1:10" ht="25.5" customHeight="1">
      <c r="A48" s="180"/>
      <c r="B48" s="183" t="s">
        <v>18</v>
      </c>
      <c r="C48" s="183" t="s">
        <v>6</v>
      </c>
      <c r="D48" s="184"/>
      <c r="E48" s="184"/>
      <c r="F48" s="185" t="s">
        <v>61</v>
      </c>
      <c r="G48" s="185"/>
      <c r="H48" s="185"/>
      <c r="I48" s="185" t="s">
        <v>31</v>
      </c>
      <c r="J48" s="185" t="s">
        <v>0</v>
      </c>
    </row>
    <row r="49" spans="1:10" ht="36.75" customHeight="1">
      <c r="A49" s="181"/>
      <c r="B49" s="186" t="s">
        <v>43</v>
      </c>
      <c r="C49" s="187" t="s">
        <v>62</v>
      </c>
      <c r="D49" s="188"/>
      <c r="E49" s="188"/>
      <c r="F49" s="194" t="s">
        <v>26</v>
      </c>
      <c r="G49" s="195"/>
      <c r="H49" s="195"/>
      <c r="I49" s="195">
        <f>'SO 01 1 Pol'!G8</f>
        <v>0</v>
      </c>
      <c r="J49" s="192" t="str">
        <f>IF(I60=0,"",I49/I60*100)</f>
        <v/>
      </c>
    </row>
    <row r="50" spans="1:10" ht="36.75" customHeight="1">
      <c r="A50" s="181"/>
      <c r="B50" s="186" t="s">
        <v>63</v>
      </c>
      <c r="C50" s="187" t="s">
        <v>64</v>
      </c>
      <c r="D50" s="188"/>
      <c r="E50" s="188"/>
      <c r="F50" s="194" t="s">
        <v>26</v>
      </c>
      <c r="G50" s="195"/>
      <c r="H50" s="195"/>
      <c r="I50" s="195">
        <f>'SO 01 1 Pol'!G61</f>
        <v>0</v>
      </c>
      <c r="J50" s="192" t="str">
        <f>IF(I60=0,"",I50/I60*100)</f>
        <v/>
      </c>
    </row>
    <row r="51" spans="1:10" ht="36.75" customHeight="1">
      <c r="A51" s="181"/>
      <c r="B51" s="186" t="s">
        <v>65</v>
      </c>
      <c r="C51" s="187" t="s">
        <v>66</v>
      </c>
      <c r="D51" s="188"/>
      <c r="E51" s="188"/>
      <c r="F51" s="194" t="s">
        <v>26</v>
      </c>
      <c r="G51" s="195"/>
      <c r="H51" s="195"/>
      <c r="I51" s="195">
        <f>'SO 01 1 Pol'!G92</f>
        <v>0</v>
      </c>
      <c r="J51" s="192" t="str">
        <f>IF(I60=0,"",I51/I60*100)</f>
        <v/>
      </c>
    </row>
    <row r="52" spans="1:10" ht="36.75" customHeight="1">
      <c r="A52" s="181"/>
      <c r="B52" s="186" t="s">
        <v>67</v>
      </c>
      <c r="C52" s="187" t="s">
        <v>68</v>
      </c>
      <c r="D52" s="188"/>
      <c r="E52" s="188"/>
      <c r="F52" s="194" t="s">
        <v>26</v>
      </c>
      <c r="G52" s="195"/>
      <c r="H52" s="195"/>
      <c r="I52" s="195">
        <f>'SO 01 1 Pol'!G137</f>
        <v>0</v>
      </c>
      <c r="J52" s="192" t="str">
        <f>IF(I60=0,"",I52/I60*100)</f>
        <v/>
      </c>
    </row>
    <row r="53" spans="1:10" ht="36.75" customHeight="1">
      <c r="A53" s="181"/>
      <c r="B53" s="186" t="s">
        <v>69</v>
      </c>
      <c r="C53" s="187" t="s">
        <v>70</v>
      </c>
      <c r="D53" s="188"/>
      <c r="E53" s="188"/>
      <c r="F53" s="194" t="s">
        <v>26</v>
      </c>
      <c r="G53" s="195"/>
      <c r="H53" s="195"/>
      <c r="I53" s="195">
        <f>'SO 01 1 Pol'!G147</f>
        <v>0</v>
      </c>
      <c r="J53" s="192" t="str">
        <f>IF(I60=0,"",I53/I60*100)</f>
        <v/>
      </c>
    </row>
    <row r="54" spans="1:10" ht="36.75" customHeight="1">
      <c r="A54" s="181"/>
      <c r="B54" s="186" t="s">
        <v>71</v>
      </c>
      <c r="C54" s="187" t="s">
        <v>72</v>
      </c>
      <c r="D54" s="188"/>
      <c r="E54" s="188"/>
      <c r="F54" s="194" t="s">
        <v>26</v>
      </c>
      <c r="G54" s="195"/>
      <c r="H54" s="195"/>
      <c r="I54" s="195">
        <f>'SO 01 1 Pol'!G173</f>
        <v>0</v>
      </c>
      <c r="J54" s="192" t="str">
        <f>IF(I60=0,"",I54/I60*100)</f>
        <v/>
      </c>
    </row>
    <row r="55" spans="1:10" ht="36.75" customHeight="1">
      <c r="A55" s="181"/>
      <c r="B55" s="186" t="s">
        <v>73</v>
      </c>
      <c r="C55" s="187" t="s">
        <v>74</v>
      </c>
      <c r="D55" s="188"/>
      <c r="E55" s="188"/>
      <c r="F55" s="194" t="s">
        <v>26</v>
      </c>
      <c r="G55" s="195"/>
      <c r="H55" s="195"/>
      <c r="I55" s="195">
        <f>'SO 01 1 Pol'!G186</f>
        <v>0</v>
      </c>
      <c r="J55" s="192" t="str">
        <f>IF(I60=0,"",I55/I60*100)</f>
        <v/>
      </c>
    </row>
    <row r="56" spans="1:10" ht="36.75" customHeight="1">
      <c r="A56" s="181"/>
      <c r="B56" s="186" t="s">
        <v>75</v>
      </c>
      <c r="C56" s="187" t="s">
        <v>76</v>
      </c>
      <c r="D56" s="188"/>
      <c r="E56" s="188"/>
      <c r="F56" s="194" t="s">
        <v>26</v>
      </c>
      <c r="G56" s="195"/>
      <c r="H56" s="195"/>
      <c r="I56" s="195">
        <f>'SO 01 1 Pol'!G191</f>
        <v>0</v>
      </c>
      <c r="J56" s="192" t="str">
        <f>IF(I60=0,"",I56/I60*100)</f>
        <v/>
      </c>
    </row>
    <row r="57" spans="1:10" ht="36.75" customHeight="1">
      <c r="A57" s="181"/>
      <c r="B57" s="186" t="s">
        <v>77</v>
      </c>
      <c r="C57" s="187" t="s">
        <v>78</v>
      </c>
      <c r="D57" s="188"/>
      <c r="E57" s="188"/>
      <c r="F57" s="194" t="s">
        <v>26</v>
      </c>
      <c r="G57" s="195"/>
      <c r="H57" s="195"/>
      <c r="I57" s="195">
        <f>'SO 01 1 Pol'!G224</f>
        <v>0</v>
      </c>
      <c r="J57" s="192" t="str">
        <f>IF(I60=0,"",I57/I60*100)</f>
        <v/>
      </c>
    </row>
    <row r="58" spans="1:10" ht="36.75" customHeight="1">
      <c r="A58" s="181"/>
      <c r="B58" s="186" t="s">
        <v>79</v>
      </c>
      <c r="C58" s="187" t="s">
        <v>80</v>
      </c>
      <c r="D58" s="188"/>
      <c r="E58" s="188"/>
      <c r="F58" s="194" t="s">
        <v>27</v>
      </c>
      <c r="G58" s="195"/>
      <c r="H58" s="195"/>
      <c r="I58" s="195">
        <f>'SO 01 1 Pol'!G227</f>
        <v>0</v>
      </c>
      <c r="J58" s="192" t="str">
        <f>IF(I60=0,"",I58/I60*100)</f>
        <v/>
      </c>
    </row>
    <row r="59" spans="1:10" ht="36.75" customHeight="1">
      <c r="A59" s="181"/>
      <c r="B59" s="186" t="s">
        <v>81</v>
      </c>
      <c r="C59" s="187" t="s">
        <v>29</v>
      </c>
      <c r="D59" s="188"/>
      <c r="E59" s="188"/>
      <c r="F59" s="194" t="s">
        <v>81</v>
      </c>
      <c r="G59" s="195"/>
      <c r="H59" s="195"/>
      <c r="I59" s="195">
        <f>'SO 01 1 Pol'!G234</f>
        <v>0</v>
      </c>
      <c r="J59" s="192" t="str">
        <f>IF(I60=0,"",I59/I60*100)</f>
        <v/>
      </c>
    </row>
    <row r="60" spans="1:10" ht="25.5" customHeight="1">
      <c r="A60" s="182"/>
      <c r="B60" s="189" t="s">
        <v>1</v>
      </c>
      <c r="C60" s="190"/>
      <c r="D60" s="191"/>
      <c r="E60" s="191"/>
      <c r="F60" s="196"/>
      <c r="G60" s="197"/>
      <c r="H60" s="197"/>
      <c r="I60" s="197">
        <f>SUM(I49:I59)</f>
        <v>0</v>
      </c>
      <c r="J60" s="193">
        <f>SUM(J49:J59)</f>
        <v>0</v>
      </c>
    </row>
    <row r="61" spans="1:10">
      <c r="F61" s="137"/>
      <c r="G61" s="137"/>
      <c r="H61" s="137"/>
      <c r="I61" s="137"/>
      <c r="J61" s="138"/>
    </row>
    <row r="62" spans="1:10">
      <c r="F62" s="137"/>
      <c r="G62" s="137"/>
      <c r="H62" s="137"/>
      <c r="I62" s="137"/>
      <c r="J62" s="138"/>
    </row>
    <row r="63" spans="1:10">
      <c r="F63" s="137"/>
      <c r="G63" s="137"/>
      <c r="H63" s="137"/>
      <c r="I63" s="137"/>
      <c r="J63" s="138"/>
    </row>
  </sheetData>
  <sheetProtection password="8059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6"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>
      <c r="A1" s="104" t="s">
        <v>7</v>
      </c>
      <c r="B1" s="104"/>
      <c r="C1" s="105"/>
      <c r="D1" s="104"/>
      <c r="E1" s="104"/>
      <c r="F1" s="104"/>
      <c r="G1" s="104"/>
    </row>
    <row r="2" spans="1:7" ht="24.95" customHeight="1">
      <c r="A2" s="50" t="s">
        <v>8</v>
      </c>
      <c r="B2" s="49"/>
      <c r="C2" s="106"/>
      <c r="D2" s="106"/>
      <c r="E2" s="106"/>
      <c r="F2" s="106"/>
      <c r="G2" s="107"/>
    </row>
    <row r="3" spans="1:7" ht="24.95" customHeight="1">
      <c r="A3" s="50" t="s">
        <v>9</v>
      </c>
      <c r="B3" s="49"/>
      <c r="C3" s="106"/>
      <c r="D3" s="106"/>
      <c r="E3" s="106"/>
      <c r="F3" s="106"/>
      <c r="G3" s="107"/>
    </row>
    <row r="4" spans="1:7" ht="24.95" customHeight="1">
      <c r="A4" s="50" t="s">
        <v>10</v>
      </c>
      <c r="B4" s="49"/>
      <c r="C4" s="106"/>
      <c r="D4" s="106"/>
      <c r="E4" s="106"/>
      <c r="F4" s="106"/>
      <c r="G4" s="107"/>
    </row>
    <row r="5" spans="1:7">
      <c r="B5" s="4"/>
      <c r="C5" s="5"/>
      <c r="D5" s="6"/>
    </row>
  </sheetData>
  <sheetProtection password="8059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/>
  <cols>
    <col min="1" max="1" width="3.42578125" customWidth="1"/>
    <col min="2" max="2" width="12.5703125" style="179" customWidth="1"/>
    <col min="3" max="3" width="38.28515625" style="17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18" width="0" hidden="1" customWidth="1"/>
    <col min="21" max="24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>
      <c r="A1" s="199" t="s">
        <v>7</v>
      </c>
      <c r="B1" s="199"/>
      <c r="C1" s="199"/>
      <c r="D1" s="199"/>
      <c r="E1" s="199"/>
      <c r="F1" s="199"/>
      <c r="G1" s="199"/>
      <c r="AG1" t="s">
        <v>83</v>
      </c>
    </row>
    <row r="2" spans="1:60" ht="24.95" customHeight="1">
      <c r="A2" s="200" t="s">
        <v>8</v>
      </c>
      <c r="B2" s="49" t="s">
        <v>49</v>
      </c>
      <c r="C2" s="203" t="s">
        <v>44</v>
      </c>
      <c r="D2" s="201"/>
      <c r="E2" s="201"/>
      <c r="F2" s="201"/>
      <c r="G2" s="202"/>
      <c r="AG2" t="s">
        <v>84</v>
      </c>
    </row>
    <row r="3" spans="1:60" ht="24.95" customHeight="1">
      <c r="A3" s="200" t="s">
        <v>9</v>
      </c>
      <c r="B3" s="49" t="s">
        <v>45</v>
      </c>
      <c r="C3" s="203" t="s">
        <v>44</v>
      </c>
      <c r="D3" s="201"/>
      <c r="E3" s="201"/>
      <c r="F3" s="201"/>
      <c r="G3" s="202"/>
      <c r="AC3" s="179" t="s">
        <v>84</v>
      </c>
      <c r="AG3" t="s">
        <v>85</v>
      </c>
    </row>
    <row r="4" spans="1:60" ht="24.95" customHeight="1">
      <c r="A4" s="204" t="s">
        <v>10</v>
      </c>
      <c r="B4" s="205" t="s">
        <v>43</v>
      </c>
      <c r="C4" s="206" t="s">
        <v>44</v>
      </c>
      <c r="D4" s="207"/>
      <c r="E4" s="207"/>
      <c r="F4" s="207"/>
      <c r="G4" s="208"/>
      <c r="AG4" t="s">
        <v>86</v>
      </c>
    </row>
    <row r="5" spans="1:60">
      <c r="D5" s="10"/>
    </row>
    <row r="6" spans="1:60" ht="38.25">
      <c r="A6" s="210" t="s">
        <v>87</v>
      </c>
      <c r="B6" s="212" t="s">
        <v>88</v>
      </c>
      <c r="C6" s="212" t="s">
        <v>89</v>
      </c>
      <c r="D6" s="211" t="s">
        <v>90</v>
      </c>
      <c r="E6" s="210" t="s">
        <v>91</v>
      </c>
      <c r="F6" s="209" t="s">
        <v>92</v>
      </c>
      <c r="G6" s="210" t="s">
        <v>31</v>
      </c>
      <c r="H6" s="213" t="s">
        <v>32</v>
      </c>
      <c r="I6" s="213" t="s">
        <v>93</v>
      </c>
      <c r="J6" s="213" t="s">
        <v>33</v>
      </c>
      <c r="K6" s="213" t="s">
        <v>94</v>
      </c>
      <c r="L6" s="213" t="s">
        <v>95</v>
      </c>
      <c r="M6" s="213" t="s">
        <v>96</v>
      </c>
      <c r="N6" s="213" t="s">
        <v>97</v>
      </c>
      <c r="O6" s="213" t="s">
        <v>98</v>
      </c>
      <c r="P6" s="213" t="s">
        <v>99</v>
      </c>
      <c r="Q6" s="213" t="s">
        <v>100</v>
      </c>
      <c r="R6" s="213" t="s">
        <v>101</v>
      </c>
      <c r="S6" s="213" t="s">
        <v>102</v>
      </c>
      <c r="T6" s="213" t="s">
        <v>103</v>
      </c>
      <c r="U6" s="213" t="s">
        <v>104</v>
      </c>
      <c r="V6" s="213" t="s">
        <v>105</v>
      </c>
      <c r="W6" s="213" t="s">
        <v>106</v>
      </c>
      <c r="X6" s="213" t="s">
        <v>107</v>
      </c>
    </row>
    <row r="7" spans="1:60" hidden="1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</row>
    <row r="8" spans="1:60">
      <c r="A8" s="237" t="s">
        <v>108</v>
      </c>
      <c r="B8" s="238" t="s">
        <v>43</v>
      </c>
      <c r="C8" s="253" t="s">
        <v>62</v>
      </c>
      <c r="D8" s="239"/>
      <c r="E8" s="240"/>
      <c r="F8" s="241"/>
      <c r="G8" s="241">
        <f>SUMIF(AG9:AG60,"&lt;&gt;NOR",G9:G60)</f>
        <v>0</v>
      </c>
      <c r="H8" s="241"/>
      <c r="I8" s="241">
        <f>SUM(I9:I60)</f>
        <v>0</v>
      </c>
      <c r="J8" s="241"/>
      <c r="K8" s="241">
        <f>SUM(K9:K60)</f>
        <v>0</v>
      </c>
      <c r="L8" s="241"/>
      <c r="M8" s="241">
        <f>SUM(M9:M60)</f>
        <v>0</v>
      </c>
      <c r="N8" s="241"/>
      <c r="O8" s="241">
        <f>SUM(O9:O60)</f>
        <v>0.02</v>
      </c>
      <c r="P8" s="241"/>
      <c r="Q8" s="241">
        <f>SUM(Q9:Q60)</f>
        <v>0</v>
      </c>
      <c r="R8" s="241"/>
      <c r="S8" s="241"/>
      <c r="T8" s="242"/>
      <c r="U8" s="236"/>
      <c r="V8" s="236">
        <f>SUM(V9:V60)</f>
        <v>795.90999999999985</v>
      </c>
      <c r="W8" s="236"/>
      <c r="X8" s="236"/>
      <c r="AG8" t="s">
        <v>109</v>
      </c>
    </row>
    <row r="9" spans="1:60" outlineLevel="1">
      <c r="A9" s="243">
        <v>1</v>
      </c>
      <c r="B9" s="244" t="s">
        <v>110</v>
      </c>
      <c r="C9" s="254" t="s">
        <v>111</v>
      </c>
      <c r="D9" s="245" t="s">
        <v>112</v>
      </c>
      <c r="E9" s="246">
        <v>298</v>
      </c>
      <c r="F9" s="247"/>
      <c r="G9" s="248">
        <f>ROUND(E9*F9,2)</f>
        <v>0</v>
      </c>
      <c r="H9" s="247"/>
      <c r="I9" s="248">
        <f>ROUND(E9*H9,2)</f>
        <v>0</v>
      </c>
      <c r="J9" s="247"/>
      <c r="K9" s="248">
        <f>ROUND(E9*J9,2)</f>
        <v>0</v>
      </c>
      <c r="L9" s="248">
        <v>21</v>
      </c>
      <c r="M9" s="248">
        <f>G9*(1+L9/100)</f>
        <v>0</v>
      </c>
      <c r="N9" s="248">
        <v>0</v>
      </c>
      <c r="O9" s="248">
        <f>ROUND(E9*N9,2)</f>
        <v>0</v>
      </c>
      <c r="P9" s="248">
        <v>0</v>
      </c>
      <c r="Q9" s="248">
        <f>ROUND(E9*P9,2)</f>
        <v>0</v>
      </c>
      <c r="R9" s="248"/>
      <c r="S9" s="248" t="s">
        <v>113</v>
      </c>
      <c r="T9" s="249" t="s">
        <v>113</v>
      </c>
      <c r="U9" s="233">
        <v>0.17</v>
      </c>
      <c r="V9" s="233">
        <f>ROUND(E9*U9,2)</f>
        <v>50.66</v>
      </c>
      <c r="W9" s="233"/>
      <c r="X9" s="233" t="s">
        <v>114</v>
      </c>
      <c r="Y9" s="214"/>
      <c r="Z9" s="214"/>
      <c r="AA9" s="214"/>
      <c r="AB9" s="214"/>
      <c r="AC9" s="214"/>
      <c r="AD9" s="214"/>
      <c r="AE9" s="214"/>
      <c r="AF9" s="214"/>
      <c r="AG9" s="214" t="s">
        <v>115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1">
      <c r="A10" s="231"/>
      <c r="B10" s="232"/>
      <c r="C10" s="255" t="s">
        <v>116</v>
      </c>
      <c r="D10" s="234"/>
      <c r="E10" s="235">
        <v>298</v>
      </c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14"/>
      <c r="Z10" s="214"/>
      <c r="AA10" s="214"/>
      <c r="AB10" s="214"/>
      <c r="AC10" s="214"/>
      <c r="AD10" s="214"/>
      <c r="AE10" s="214"/>
      <c r="AF10" s="214"/>
      <c r="AG10" s="214" t="s">
        <v>117</v>
      </c>
      <c r="AH10" s="214">
        <v>0</v>
      </c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outlineLevel="1">
      <c r="A11" s="243">
        <v>2</v>
      </c>
      <c r="B11" s="244" t="s">
        <v>118</v>
      </c>
      <c r="C11" s="254" t="s">
        <v>119</v>
      </c>
      <c r="D11" s="245" t="s">
        <v>112</v>
      </c>
      <c r="E11" s="246">
        <v>298</v>
      </c>
      <c r="F11" s="247"/>
      <c r="G11" s="248">
        <f>ROUND(E11*F11,2)</f>
        <v>0</v>
      </c>
      <c r="H11" s="247"/>
      <c r="I11" s="248">
        <f>ROUND(E11*H11,2)</f>
        <v>0</v>
      </c>
      <c r="J11" s="247"/>
      <c r="K11" s="248">
        <f>ROUND(E11*J11,2)</f>
        <v>0</v>
      </c>
      <c r="L11" s="248">
        <v>21</v>
      </c>
      <c r="M11" s="248">
        <f>G11*(1+L11/100)</f>
        <v>0</v>
      </c>
      <c r="N11" s="248">
        <v>5.0000000000000002E-5</v>
      </c>
      <c r="O11" s="248">
        <f>ROUND(E11*N11,2)</f>
        <v>0.01</v>
      </c>
      <c r="P11" s="248">
        <v>0</v>
      </c>
      <c r="Q11" s="248">
        <f>ROUND(E11*P11,2)</f>
        <v>0</v>
      </c>
      <c r="R11" s="248"/>
      <c r="S11" s="248" t="s">
        <v>113</v>
      </c>
      <c r="T11" s="249" t="s">
        <v>113</v>
      </c>
      <c r="U11" s="233">
        <v>0.03</v>
      </c>
      <c r="V11" s="233">
        <f>ROUND(E11*U11,2)</f>
        <v>8.94</v>
      </c>
      <c r="W11" s="233"/>
      <c r="X11" s="233" t="s">
        <v>114</v>
      </c>
      <c r="Y11" s="214"/>
      <c r="Z11" s="214"/>
      <c r="AA11" s="214"/>
      <c r="AB11" s="214"/>
      <c r="AC11" s="214"/>
      <c r="AD11" s="214"/>
      <c r="AE11" s="214"/>
      <c r="AF11" s="214"/>
      <c r="AG11" s="214" t="s">
        <v>115</v>
      </c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</row>
    <row r="12" spans="1:60" outlineLevel="1">
      <c r="A12" s="231"/>
      <c r="B12" s="232"/>
      <c r="C12" s="256" t="s">
        <v>120</v>
      </c>
      <c r="D12" s="250"/>
      <c r="E12" s="250"/>
      <c r="F12" s="250"/>
      <c r="G12" s="250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14"/>
      <c r="Z12" s="214"/>
      <c r="AA12" s="214"/>
      <c r="AB12" s="214"/>
      <c r="AC12" s="214"/>
      <c r="AD12" s="214"/>
      <c r="AE12" s="214"/>
      <c r="AF12" s="214"/>
      <c r="AG12" s="214" t="s">
        <v>121</v>
      </c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outlineLevel="1">
      <c r="A13" s="231"/>
      <c r="B13" s="232"/>
      <c r="C13" s="255" t="s">
        <v>122</v>
      </c>
      <c r="D13" s="234"/>
      <c r="E13" s="235">
        <v>298</v>
      </c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14"/>
      <c r="Z13" s="214"/>
      <c r="AA13" s="214"/>
      <c r="AB13" s="214"/>
      <c r="AC13" s="214"/>
      <c r="AD13" s="214"/>
      <c r="AE13" s="214"/>
      <c r="AF13" s="214"/>
      <c r="AG13" s="214" t="s">
        <v>117</v>
      </c>
      <c r="AH13" s="214">
        <v>0</v>
      </c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outlineLevel="1">
      <c r="A14" s="243">
        <v>3</v>
      </c>
      <c r="B14" s="244" t="s">
        <v>123</v>
      </c>
      <c r="C14" s="254" t="s">
        <v>124</v>
      </c>
      <c r="D14" s="245" t="s">
        <v>125</v>
      </c>
      <c r="E14" s="246">
        <v>7.03</v>
      </c>
      <c r="F14" s="247"/>
      <c r="G14" s="248">
        <f>ROUND(E14*F14,2)</f>
        <v>0</v>
      </c>
      <c r="H14" s="247"/>
      <c r="I14" s="248">
        <f>ROUND(E14*H14,2)</f>
        <v>0</v>
      </c>
      <c r="J14" s="247"/>
      <c r="K14" s="248">
        <f>ROUND(E14*J14,2)</f>
        <v>0</v>
      </c>
      <c r="L14" s="248">
        <v>21</v>
      </c>
      <c r="M14" s="248">
        <f>G14*(1+L14/100)</f>
        <v>0</v>
      </c>
      <c r="N14" s="248">
        <v>0</v>
      </c>
      <c r="O14" s="248">
        <f>ROUND(E14*N14,2)</f>
        <v>0</v>
      </c>
      <c r="P14" s="248">
        <v>0</v>
      </c>
      <c r="Q14" s="248">
        <f>ROUND(E14*P14,2)</f>
        <v>0</v>
      </c>
      <c r="R14" s="248"/>
      <c r="S14" s="248" t="s">
        <v>113</v>
      </c>
      <c r="T14" s="249" t="s">
        <v>113</v>
      </c>
      <c r="U14" s="233">
        <v>1.992</v>
      </c>
      <c r="V14" s="233">
        <f>ROUND(E14*U14,2)</f>
        <v>14</v>
      </c>
      <c r="W14" s="233"/>
      <c r="X14" s="233" t="s">
        <v>114</v>
      </c>
      <c r="Y14" s="214"/>
      <c r="Z14" s="214"/>
      <c r="AA14" s="214"/>
      <c r="AB14" s="214"/>
      <c r="AC14" s="214"/>
      <c r="AD14" s="214"/>
      <c r="AE14" s="214"/>
      <c r="AF14" s="214"/>
      <c r="AG14" s="214" t="s">
        <v>115</v>
      </c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outlineLevel="1">
      <c r="A15" s="231"/>
      <c r="B15" s="232"/>
      <c r="C15" s="255" t="s">
        <v>126</v>
      </c>
      <c r="D15" s="234"/>
      <c r="E15" s="235">
        <v>7.03</v>
      </c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14"/>
      <c r="Z15" s="214"/>
      <c r="AA15" s="214"/>
      <c r="AB15" s="214"/>
      <c r="AC15" s="214"/>
      <c r="AD15" s="214"/>
      <c r="AE15" s="214"/>
      <c r="AF15" s="214"/>
      <c r="AG15" s="214" t="s">
        <v>117</v>
      </c>
      <c r="AH15" s="214">
        <v>0</v>
      </c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outlineLevel="1">
      <c r="A16" s="243">
        <v>4</v>
      </c>
      <c r="B16" s="244" t="s">
        <v>127</v>
      </c>
      <c r="C16" s="254" t="s">
        <v>128</v>
      </c>
      <c r="D16" s="245" t="s">
        <v>125</v>
      </c>
      <c r="E16" s="246">
        <v>7.03</v>
      </c>
      <c r="F16" s="247"/>
      <c r="G16" s="248">
        <f>ROUND(E16*F16,2)</f>
        <v>0</v>
      </c>
      <c r="H16" s="247"/>
      <c r="I16" s="248">
        <f>ROUND(E16*H16,2)</f>
        <v>0</v>
      </c>
      <c r="J16" s="247"/>
      <c r="K16" s="248">
        <f>ROUND(E16*J16,2)</f>
        <v>0</v>
      </c>
      <c r="L16" s="248">
        <v>21</v>
      </c>
      <c r="M16" s="248">
        <f>G16*(1+L16/100)</f>
        <v>0</v>
      </c>
      <c r="N16" s="248">
        <v>0</v>
      </c>
      <c r="O16" s="248">
        <f>ROUND(E16*N16,2)</f>
        <v>0</v>
      </c>
      <c r="P16" s="248">
        <v>0</v>
      </c>
      <c r="Q16" s="248">
        <f>ROUND(E16*P16,2)</f>
        <v>0</v>
      </c>
      <c r="R16" s="248"/>
      <c r="S16" s="248" t="s">
        <v>113</v>
      </c>
      <c r="T16" s="249" t="s">
        <v>113</v>
      </c>
      <c r="U16" s="233">
        <v>1.0920000000000001</v>
      </c>
      <c r="V16" s="233">
        <f>ROUND(E16*U16,2)</f>
        <v>7.68</v>
      </c>
      <c r="W16" s="233"/>
      <c r="X16" s="233" t="s">
        <v>114</v>
      </c>
      <c r="Y16" s="214"/>
      <c r="Z16" s="214"/>
      <c r="AA16" s="214"/>
      <c r="AB16" s="214"/>
      <c r="AC16" s="214"/>
      <c r="AD16" s="214"/>
      <c r="AE16" s="214"/>
      <c r="AF16" s="214"/>
      <c r="AG16" s="214" t="s">
        <v>115</v>
      </c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outlineLevel="1">
      <c r="A17" s="231"/>
      <c r="B17" s="232"/>
      <c r="C17" s="255" t="s">
        <v>126</v>
      </c>
      <c r="D17" s="234"/>
      <c r="E17" s="235">
        <v>7.03</v>
      </c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14"/>
      <c r="Z17" s="214"/>
      <c r="AA17" s="214"/>
      <c r="AB17" s="214"/>
      <c r="AC17" s="214"/>
      <c r="AD17" s="214"/>
      <c r="AE17" s="214"/>
      <c r="AF17" s="214"/>
      <c r="AG17" s="214" t="s">
        <v>117</v>
      </c>
      <c r="AH17" s="214">
        <v>0</v>
      </c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outlineLevel="1">
      <c r="A18" s="243">
        <v>5</v>
      </c>
      <c r="B18" s="244" t="s">
        <v>129</v>
      </c>
      <c r="C18" s="254" t="s">
        <v>130</v>
      </c>
      <c r="D18" s="245" t="s">
        <v>125</v>
      </c>
      <c r="E18" s="246">
        <v>12.935</v>
      </c>
      <c r="F18" s="247"/>
      <c r="G18" s="248">
        <f>ROUND(E18*F18,2)</f>
        <v>0</v>
      </c>
      <c r="H18" s="247"/>
      <c r="I18" s="248">
        <f>ROUND(E18*H18,2)</f>
        <v>0</v>
      </c>
      <c r="J18" s="247"/>
      <c r="K18" s="248">
        <f>ROUND(E18*J18,2)</f>
        <v>0</v>
      </c>
      <c r="L18" s="248">
        <v>21</v>
      </c>
      <c r="M18" s="248">
        <f>G18*(1+L18/100)</f>
        <v>0</v>
      </c>
      <c r="N18" s="248">
        <v>0</v>
      </c>
      <c r="O18" s="248">
        <f>ROUND(E18*N18,2)</f>
        <v>0</v>
      </c>
      <c r="P18" s="248">
        <v>0</v>
      </c>
      <c r="Q18" s="248">
        <f>ROUND(E18*P18,2)</f>
        <v>0</v>
      </c>
      <c r="R18" s="248"/>
      <c r="S18" s="248" t="s">
        <v>113</v>
      </c>
      <c r="T18" s="249" t="s">
        <v>113</v>
      </c>
      <c r="U18" s="233">
        <v>7.5220000000000002</v>
      </c>
      <c r="V18" s="233">
        <f>ROUND(E18*U18,2)</f>
        <v>97.3</v>
      </c>
      <c r="W18" s="233"/>
      <c r="X18" s="233" t="s">
        <v>114</v>
      </c>
      <c r="Y18" s="214"/>
      <c r="Z18" s="214"/>
      <c r="AA18" s="214"/>
      <c r="AB18" s="214"/>
      <c r="AC18" s="214"/>
      <c r="AD18" s="214"/>
      <c r="AE18" s="214"/>
      <c r="AF18" s="214"/>
      <c r="AG18" s="214" t="s">
        <v>115</v>
      </c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1">
      <c r="A19" s="231"/>
      <c r="B19" s="232"/>
      <c r="C19" s="255" t="s">
        <v>131</v>
      </c>
      <c r="D19" s="234"/>
      <c r="E19" s="235">
        <v>12.935</v>
      </c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14"/>
      <c r="Z19" s="214"/>
      <c r="AA19" s="214"/>
      <c r="AB19" s="214"/>
      <c r="AC19" s="214"/>
      <c r="AD19" s="214"/>
      <c r="AE19" s="214"/>
      <c r="AF19" s="214"/>
      <c r="AG19" s="214" t="s">
        <v>117</v>
      </c>
      <c r="AH19" s="214">
        <v>0</v>
      </c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outlineLevel="1">
      <c r="A20" s="243">
        <v>6</v>
      </c>
      <c r="B20" s="244" t="s">
        <v>132</v>
      </c>
      <c r="C20" s="254" t="s">
        <v>133</v>
      </c>
      <c r="D20" s="245" t="s">
        <v>125</v>
      </c>
      <c r="E20" s="246">
        <v>46.491999999999997</v>
      </c>
      <c r="F20" s="247"/>
      <c r="G20" s="248">
        <f>ROUND(E20*F20,2)</f>
        <v>0</v>
      </c>
      <c r="H20" s="247"/>
      <c r="I20" s="248">
        <f>ROUND(E20*H20,2)</f>
        <v>0</v>
      </c>
      <c r="J20" s="247"/>
      <c r="K20" s="248">
        <f>ROUND(E20*J20,2)</f>
        <v>0</v>
      </c>
      <c r="L20" s="248">
        <v>21</v>
      </c>
      <c r="M20" s="248">
        <f>G20*(1+L20/100)</f>
        <v>0</v>
      </c>
      <c r="N20" s="248">
        <v>0</v>
      </c>
      <c r="O20" s="248">
        <f>ROUND(E20*N20,2)</f>
        <v>0</v>
      </c>
      <c r="P20" s="248">
        <v>0</v>
      </c>
      <c r="Q20" s="248">
        <f>ROUND(E20*P20,2)</f>
        <v>0</v>
      </c>
      <c r="R20" s="248"/>
      <c r="S20" s="248" t="s">
        <v>113</v>
      </c>
      <c r="T20" s="249" t="s">
        <v>113</v>
      </c>
      <c r="U20" s="233">
        <v>4.66</v>
      </c>
      <c r="V20" s="233">
        <f>ROUND(E20*U20,2)</f>
        <v>216.65</v>
      </c>
      <c r="W20" s="233"/>
      <c r="X20" s="233" t="s">
        <v>114</v>
      </c>
      <c r="Y20" s="214"/>
      <c r="Z20" s="214"/>
      <c r="AA20" s="214"/>
      <c r="AB20" s="214"/>
      <c r="AC20" s="214"/>
      <c r="AD20" s="214"/>
      <c r="AE20" s="214"/>
      <c r="AF20" s="214"/>
      <c r="AG20" s="214" t="s">
        <v>115</v>
      </c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outlineLevel="1">
      <c r="A21" s="231"/>
      <c r="B21" s="232"/>
      <c r="C21" s="255" t="s">
        <v>134</v>
      </c>
      <c r="D21" s="234"/>
      <c r="E21" s="235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14"/>
      <c r="Z21" s="214"/>
      <c r="AA21" s="214"/>
      <c r="AB21" s="214"/>
      <c r="AC21" s="214"/>
      <c r="AD21" s="214"/>
      <c r="AE21" s="214"/>
      <c r="AF21" s="214"/>
      <c r="AG21" s="214" t="s">
        <v>117</v>
      </c>
      <c r="AH21" s="214">
        <v>0</v>
      </c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outlineLevel="1">
      <c r="A22" s="231"/>
      <c r="B22" s="232"/>
      <c r="C22" s="255" t="s">
        <v>135</v>
      </c>
      <c r="D22" s="234"/>
      <c r="E22" s="235">
        <v>12.64</v>
      </c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14"/>
      <c r="Z22" s="214"/>
      <c r="AA22" s="214"/>
      <c r="AB22" s="214"/>
      <c r="AC22" s="214"/>
      <c r="AD22" s="214"/>
      <c r="AE22" s="214"/>
      <c r="AF22" s="214"/>
      <c r="AG22" s="214" t="s">
        <v>117</v>
      </c>
      <c r="AH22" s="214">
        <v>0</v>
      </c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outlineLevel="1">
      <c r="A23" s="231"/>
      <c r="B23" s="232"/>
      <c r="C23" s="255" t="s">
        <v>136</v>
      </c>
      <c r="D23" s="234"/>
      <c r="E23" s="235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14"/>
      <c r="Z23" s="214"/>
      <c r="AA23" s="214"/>
      <c r="AB23" s="214"/>
      <c r="AC23" s="214"/>
      <c r="AD23" s="214"/>
      <c r="AE23" s="214"/>
      <c r="AF23" s="214"/>
      <c r="AG23" s="214" t="s">
        <v>117</v>
      </c>
      <c r="AH23" s="214">
        <v>0</v>
      </c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outlineLevel="1">
      <c r="A24" s="231"/>
      <c r="B24" s="232"/>
      <c r="C24" s="255" t="s">
        <v>137</v>
      </c>
      <c r="D24" s="234"/>
      <c r="E24" s="235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14"/>
      <c r="Z24" s="214"/>
      <c r="AA24" s="214"/>
      <c r="AB24" s="214"/>
      <c r="AC24" s="214"/>
      <c r="AD24" s="214"/>
      <c r="AE24" s="214"/>
      <c r="AF24" s="214"/>
      <c r="AG24" s="214" t="s">
        <v>117</v>
      </c>
      <c r="AH24" s="214">
        <v>0</v>
      </c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outlineLevel="1">
      <c r="A25" s="231"/>
      <c r="B25" s="232"/>
      <c r="C25" s="255" t="s">
        <v>138</v>
      </c>
      <c r="D25" s="234"/>
      <c r="E25" s="235">
        <v>20.297999999999998</v>
      </c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14"/>
      <c r="Z25" s="214"/>
      <c r="AA25" s="214"/>
      <c r="AB25" s="214"/>
      <c r="AC25" s="214"/>
      <c r="AD25" s="214"/>
      <c r="AE25" s="214"/>
      <c r="AF25" s="214"/>
      <c r="AG25" s="214" t="s">
        <v>117</v>
      </c>
      <c r="AH25" s="214">
        <v>0</v>
      </c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outlineLevel="1">
      <c r="A26" s="231"/>
      <c r="B26" s="232"/>
      <c r="C26" s="255" t="s">
        <v>139</v>
      </c>
      <c r="D26" s="234"/>
      <c r="E26" s="235">
        <v>3.3614999999999999</v>
      </c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14"/>
      <c r="Z26" s="214"/>
      <c r="AA26" s="214"/>
      <c r="AB26" s="214"/>
      <c r="AC26" s="214"/>
      <c r="AD26" s="214"/>
      <c r="AE26" s="214"/>
      <c r="AF26" s="214"/>
      <c r="AG26" s="214" t="s">
        <v>117</v>
      </c>
      <c r="AH26" s="214">
        <v>0</v>
      </c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outlineLevel="1">
      <c r="A27" s="231"/>
      <c r="B27" s="232"/>
      <c r="C27" s="255" t="s">
        <v>140</v>
      </c>
      <c r="D27" s="234"/>
      <c r="E27" s="235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14"/>
      <c r="Z27" s="214"/>
      <c r="AA27" s="214"/>
      <c r="AB27" s="214"/>
      <c r="AC27" s="214"/>
      <c r="AD27" s="214"/>
      <c r="AE27" s="214"/>
      <c r="AF27" s="214"/>
      <c r="AG27" s="214" t="s">
        <v>117</v>
      </c>
      <c r="AH27" s="214">
        <v>0</v>
      </c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outlineLevel="1">
      <c r="A28" s="231"/>
      <c r="B28" s="232"/>
      <c r="C28" s="255" t="s">
        <v>141</v>
      </c>
      <c r="D28" s="234"/>
      <c r="E28" s="235">
        <v>10.192500000000001</v>
      </c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14"/>
      <c r="Z28" s="214"/>
      <c r="AA28" s="214"/>
      <c r="AB28" s="214"/>
      <c r="AC28" s="214"/>
      <c r="AD28" s="214"/>
      <c r="AE28" s="214"/>
      <c r="AF28" s="214"/>
      <c r="AG28" s="214" t="s">
        <v>117</v>
      </c>
      <c r="AH28" s="214">
        <v>0</v>
      </c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ht="22.5" outlineLevel="1">
      <c r="A29" s="243">
        <v>7</v>
      </c>
      <c r="B29" s="244" t="s">
        <v>142</v>
      </c>
      <c r="C29" s="254" t="s">
        <v>143</v>
      </c>
      <c r="D29" s="245" t="s">
        <v>125</v>
      </c>
      <c r="E29" s="246">
        <v>25.574999999999999</v>
      </c>
      <c r="F29" s="247"/>
      <c r="G29" s="248">
        <f>ROUND(E29*F29,2)</f>
        <v>0</v>
      </c>
      <c r="H29" s="247"/>
      <c r="I29" s="248">
        <f>ROUND(E29*H29,2)</f>
        <v>0</v>
      </c>
      <c r="J29" s="247"/>
      <c r="K29" s="248">
        <f>ROUND(E29*J29,2)</f>
        <v>0</v>
      </c>
      <c r="L29" s="248">
        <v>21</v>
      </c>
      <c r="M29" s="248">
        <f>G29*(1+L29/100)</f>
        <v>0</v>
      </c>
      <c r="N29" s="248">
        <v>0</v>
      </c>
      <c r="O29" s="248">
        <f>ROUND(E29*N29,2)</f>
        <v>0</v>
      </c>
      <c r="P29" s="248">
        <v>0</v>
      </c>
      <c r="Q29" s="248">
        <f>ROUND(E29*P29,2)</f>
        <v>0</v>
      </c>
      <c r="R29" s="248"/>
      <c r="S29" s="248" t="s">
        <v>113</v>
      </c>
      <c r="T29" s="249" t="s">
        <v>113</v>
      </c>
      <c r="U29" s="233">
        <v>1.2E-2</v>
      </c>
      <c r="V29" s="233">
        <f>ROUND(E29*U29,2)</f>
        <v>0.31</v>
      </c>
      <c r="W29" s="233"/>
      <c r="X29" s="233" t="s">
        <v>114</v>
      </c>
      <c r="Y29" s="214"/>
      <c r="Z29" s="214"/>
      <c r="AA29" s="214"/>
      <c r="AB29" s="214"/>
      <c r="AC29" s="214"/>
      <c r="AD29" s="214"/>
      <c r="AE29" s="214"/>
      <c r="AF29" s="214"/>
      <c r="AG29" s="214" t="s">
        <v>115</v>
      </c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outlineLevel="1">
      <c r="A30" s="231"/>
      <c r="B30" s="232"/>
      <c r="C30" s="255" t="s">
        <v>144</v>
      </c>
      <c r="D30" s="234"/>
      <c r="E30" s="235">
        <v>25.574999999999999</v>
      </c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14"/>
      <c r="Z30" s="214"/>
      <c r="AA30" s="214"/>
      <c r="AB30" s="214"/>
      <c r="AC30" s="214"/>
      <c r="AD30" s="214"/>
      <c r="AE30" s="214"/>
      <c r="AF30" s="214"/>
      <c r="AG30" s="214" t="s">
        <v>117</v>
      </c>
      <c r="AH30" s="214">
        <v>0</v>
      </c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 outlineLevel="1">
      <c r="A31" s="243">
        <v>8</v>
      </c>
      <c r="B31" s="244" t="s">
        <v>145</v>
      </c>
      <c r="C31" s="254" t="s">
        <v>146</v>
      </c>
      <c r="D31" s="245" t="s">
        <v>125</v>
      </c>
      <c r="E31" s="246">
        <v>127.875</v>
      </c>
      <c r="F31" s="247"/>
      <c r="G31" s="248">
        <f>ROUND(E31*F31,2)</f>
        <v>0</v>
      </c>
      <c r="H31" s="247"/>
      <c r="I31" s="248">
        <f>ROUND(E31*H31,2)</f>
        <v>0</v>
      </c>
      <c r="J31" s="247"/>
      <c r="K31" s="248">
        <f>ROUND(E31*J31,2)</f>
        <v>0</v>
      </c>
      <c r="L31" s="248">
        <v>21</v>
      </c>
      <c r="M31" s="248">
        <f>G31*(1+L31/100)</f>
        <v>0</v>
      </c>
      <c r="N31" s="248">
        <v>0</v>
      </c>
      <c r="O31" s="248">
        <f>ROUND(E31*N31,2)</f>
        <v>0</v>
      </c>
      <c r="P31" s="248">
        <v>0</v>
      </c>
      <c r="Q31" s="248">
        <f>ROUND(E31*P31,2)</f>
        <v>0</v>
      </c>
      <c r="R31" s="248"/>
      <c r="S31" s="248" t="s">
        <v>113</v>
      </c>
      <c r="T31" s="249" t="s">
        <v>113</v>
      </c>
      <c r="U31" s="233">
        <v>0</v>
      </c>
      <c r="V31" s="233">
        <f>ROUND(E31*U31,2)</f>
        <v>0</v>
      </c>
      <c r="W31" s="233"/>
      <c r="X31" s="233" t="s">
        <v>114</v>
      </c>
      <c r="Y31" s="214"/>
      <c r="Z31" s="214"/>
      <c r="AA31" s="214"/>
      <c r="AB31" s="214"/>
      <c r="AC31" s="214"/>
      <c r="AD31" s="214"/>
      <c r="AE31" s="214"/>
      <c r="AF31" s="214"/>
      <c r="AG31" s="214" t="s">
        <v>115</v>
      </c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</row>
    <row r="32" spans="1:60" outlineLevel="1">
      <c r="A32" s="231"/>
      <c r="B32" s="232"/>
      <c r="C32" s="255" t="s">
        <v>147</v>
      </c>
      <c r="D32" s="234"/>
      <c r="E32" s="235">
        <v>127.875</v>
      </c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14"/>
      <c r="Z32" s="214"/>
      <c r="AA32" s="214"/>
      <c r="AB32" s="214"/>
      <c r="AC32" s="214"/>
      <c r="AD32" s="214"/>
      <c r="AE32" s="214"/>
      <c r="AF32" s="214"/>
      <c r="AG32" s="214" t="s">
        <v>117</v>
      </c>
      <c r="AH32" s="214">
        <v>0</v>
      </c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ht="22.5" outlineLevel="1">
      <c r="A33" s="243">
        <v>9</v>
      </c>
      <c r="B33" s="244" t="s">
        <v>148</v>
      </c>
      <c r="C33" s="254" t="s">
        <v>149</v>
      </c>
      <c r="D33" s="245" t="s">
        <v>125</v>
      </c>
      <c r="E33" s="246">
        <v>33.851999999999997</v>
      </c>
      <c r="F33" s="247"/>
      <c r="G33" s="248">
        <f>ROUND(E33*F33,2)</f>
        <v>0</v>
      </c>
      <c r="H33" s="247"/>
      <c r="I33" s="248">
        <f>ROUND(E33*H33,2)</f>
        <v>0</v>
      </c>
      <c r="J33" s="247"/>
      <c r="K33" s="248">
        <f>ROUND(E33*J33,2)</f>
        <v>0</v>
      </c>
      <c r="L33" s="248">
        <v>21</v>
      </c>
      <c r="M33" s="248">
        <f>G33*(1+L33/100)</f>
        <v>0</v>
      </c>
      <c r="N33" s="248">
        <v>0</v>
      </c>
      <c r="O33" s="248">
        <f>ROUND(E33*N33,2)</f>
        <v>0</v>
      </c>
      <c r="P33" s="248">
        <v>0</v>
      </c>
      <c r="Q33" s="248">
        <f>ROUND(E33*P33,2)</f>
        <v>0</v>
      </c>
      <c r="R33" s="248"/>
      <c r="S33" s="248" t="s">
        <v>113</v>
      </c>
      <c r="T33" s="249" t="s">
        <v>113</v>
      </c>
      <c r="U33" s="233">
        <v>0.86799999999999999</v>
      </c>
      <c r="V33" s="233">
        <f>ROUND(E33*U33,2)</f>
        <v>29.38</v>
      </c>
      <c r="W33" s="233"/>
      <c r="X33" s="233" t="s">
        <v>114</v>
      </c>
      <c r="Y33" s="214"/>
      <c r="Z33" s="214"/>
      <c r="AA33" s="214"/>
      <c r="AB33" s="214"/>
      <c r="AC33" s="214"/>
      <c r="AD33" s="214"/>
      <c r="AE33" s="214"/>
      <c r="AF33" s="214"/>
      <c r="AG33" s="214" t="s">
        <v>115</v>
      </c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outlineLevel="1">
      <c r="A34" s="231"/>
      <c r="B34" s="232"/>
      <c r="C34" s="255" t="s">
        <v>150</v>
      </c>
      <c r="D34" s="234"/>
      <c r="E34" s="235">
        <v>33.851999999999997</v>
      </c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14"/>
      <c r="Z34" s="214"/>
      <c r="AA34" s="214"/>
      <c r="AB34" s="214"/>
      <c r="AC34" s="214"/>
      <c r="AD34" s="214"/>
      <c r="AE34" s="214"/>
      <c r="AF34" s="214"/>
      <c r="AG34" s="214" t="s">
        <v>117</v>
      </c>
      <c r="AH34" s="214">
        <v>0</v>
      </c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ht="22.5" outlineLevel="1">
      <c r="A35" s="243">
        <v>10</v>
      </c>
      <c r="B35" s="244" t="s">
        <v>151</v>
      </c>
      <c r="C35" s="254" t="s">
        <v>152</v>
      </c>
      <c r="D35" s="245" t="s">
        <v>125</v>
      </c>
      <c r="E35" s="246">
        <v>25.574999999999999</v>
      </c>
      <c r="F35" s="247"/>
      <c r="G35" s="248">
        <f>ROUND(E35*F35,2)</f>
        <v>0</v>
      </c>
      <c r="H35" s="247"/>
      <c r="I35" s="248">
        <f>ROUND(E35*H35,2)</f>
        <v>0</v>
      </c>
      <c r="J35" s="247"/>
      <c r="K35" s="248">
        <f>ROUND(E35*J35,2)</f>
        <v>0</v>
      </c>
      <c r="L35" s="248">
        <v>21</v>
      </c>
      <c r="M35" s="248">
        <f>G35*(1+L35/100)</f>
        <v>0</v>
      </c>
      <c r="N35" s="248">
        <v>0</v>
      </c>
      <c r="O35" s="248">
        <f>ROUND(E35*N35,2)</f>
        <v>0</v>
      </c>
      <c r="P35" s="248">
        <v>0</v>
      </c>
      <c r="Q35" s="248">
        <f>ROUND(E35*P35,2)</f>
        <v>0</v>
      </c>
      <c r="R35" s="248"/>
      <c r="S35" s="248" t="s">
        <v>113</v>
      </c>
      <c r="T35" s="249" t="s">
        <v>113</v>
      </c>
      <c r="U35" s="233">
        <v>1.2010000000000001</v>
      </c>
      <c r="V35" s="233">
        <f>ROUND(E35*U35,2)</f>
        <v>30.72</v>
      </c>
      <c r="W35" s="233"/>
      <c r="X35" s="233" t="s">
        <v>114</v>
      </c>
      <c r="Y35" s="214"/>
      <c r="Z35" s="214"/>
      <c r="AA35" s="214"/>
      <c r="AB35" s="214"/>
      <c r="AC35" s="214"/>
      <c r="AD35" s="214"/>
      <c r="AE35" s="214"/>
      <c r="AF35" s="214"/>
      <c r="AG35" s="214" t="s">
        <v>115</v>
      </c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outlineLevel="1">
      <c r="A36" s="231"/>
      <c r="B36" s="232"/>
      <c r="C36" s="255" t="s">
        <v>153</v>
      </c>
      <c r="D36" s="234"/>
      <c r="E36" s="235">
        <v>25.574999999999999</v>
      </c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14"/>
      <c r="Z36" s="214"/>
      <c r="AA36" s="214"/>
      <c r="AB36" s="214"/>
      <c r="AC36" s="214"/>
      <c r="AD36" s="214"/>
      <c r="AE36" s="214"/>
      <c r="AF36" s="214"/>
      <c r="AG36" s="214" t="s">
        <v>117</v>
      </c>
      <c r="AH36" s="214">
        <v>0</v>
      </c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outlineLevel="1">
      <c r="A37" s="243">
        <v>11</v>
      </c>
      <c r="B37" s="244" t="s">
        <v>154</v>
      </c>
      <c r="C37" s="254" t="s">
        <v>155</v>
      </c>
      <c r="D37" s="245" t="s">
        <v>125</v>
      </c>
      <c r="E37" s="246">
        <v>67.703999999999994</v>
      </c>
      <c r="F37" s="247"/>
      <c r="G37" s="248">
        <f>ROUND(E37*F37,2)</f>
        <v>0</v>
      </c>
      <c r="H37" s="247"/>
      <c r="I37" s="248">
        <f>ROUND(E37*H37,2)</f>
        <v>0</v>
      </c>
      <c r="J37" s="247"/>
      <c r="K37" s="248">
        <f>ROUND(E37*J37,2)</f>
        <v>0</v>
      </c>
      <c r="L37" s="248">
        <v>21</v>
      </c>
      <c r="M37" s="248">
        <f>G37*(1+L37/100)</f>
        <v>0</v>
      </c>
      <c r="N37" s="248">
        <v>0</v>
      </c>
      <c r="O37" s="248">
        <f>ROUND(E37*N37,2)</f>
        <v>0</v>
      </c>
      <c r="P37" s="248">
        <v>0</v>
      </c>
      <c r="Q37" s="248">
        <f>ROUND(E37*P37,2)</f>
        <v>0</v>
      </c>
      <c r="R37" s="248"/>
      <c r="S37" s="248" t="s">
        <v>113</v>
      </c>
      <c r="T37" s="249" t="s">
        <v>113</v>
      </c>
      <c r="U37" s="233">
        <v>0.79100000000000004</v>
      </c>
      <c r="V37" s="233">
        <f>ROUND(E37*U37,2)</f>
        <v>53.55</v>
      </c>
      <c r="W37" s="233"/>
      <c r="X37" s="233" t="s">
        <v>114</v>
      </c>
      <c r="Y37" s="214"/>
      <c r="Z37" s="214"/>
      <c r="AA37" s="214"/>
      <c r="AB37" s="214"/>
      <c r="AC37" s="214"/>
      <c r="AD37" s="214"/>
      <c r="AE37" s="214"/>
      <c r="AF37" s="214"/>
      <c r="AG37" s="214" t="s">
        <v>115</v>
      </c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outlineLevel="1">
      <c r="A38" s="231"/>
      <c r="B38" s="232"/>
      <c r="C38" s="255" t="s">
        <v>156</v>
      </c>
      <c r="D38" s="234"/>
      <c r="E38" s="235">
        <v>67.703999999999994</v>
      </c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14"/>
      <c r="Z38" s="214"/>
      <c r="AA38" s="214"/>
      <c r="AB38" s="214"/>
      <c r="AC38" s="214"/>
      <c r="AD38" s="214"/>
      <c r="AE38" s="214"/>
      <c r="AF38" s="214"/>
      <c r="AG38" s="214" t="s">
        <v>117</v>
      </c>
      <c r="AH38" s="214">
        <v>0</v>
      </c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</row>
    <row r="39" spans="1:60" outlineLevel="1">
      <c r="A39" s="243">
        <v>12</v>
      </c>
      <c r="B39" s="244" t="s">
        <v>157</v>
      </c>
      <c r="C39" s="254" t="s">
        <v>158</v>
      </c>
      <c r="D39" s="245" t="s">
        <v>125</v>
      </c>
      <c r="E39" s="246">
        <v>25.574999999999999</v>
      </c>
      <c r="F39" s="247"/>
      <c r="G39" s="248">
        <f>ROUND(E39*F39,2)</f>
        <v>0</v>
      </c>
      <c r="H39" s="247"/>
      <c r="I39" s="248">
        <f>ROUND(E39*H39,2)</f>
        <v>0</v>
      </c>
      <c r="J39" s="247"/>
      <c r="K39" s="248">
        <f>ROUND(E39*J39,2)</f>
        <v>0</v>
      </c>
      <c r="L39" s="248">
        <v>21</v>
      </c>
      <c r="M39" s="248">
        <f>G39*(1+L39/100)</f>
        <v>0</v>
      </c>
      <c r="N39" s="248">
        <v>0</v>
      </c>
      <c r="O39" s="248">
        <f>ROUND(E39*N39,2)</f>
        <v>0</v>
      </c>
      <c r="P39" s="248">
        <v>0</v>
      </c>
      <c r="Q39" s="248">
        <f>ROUND(E39*P39,2)</f>
        <v>0</v>
      </c>
      <c r="R39" s="248"/>
      <c r="S39" s="248" t="s">
        <v>113</v>
      </c>
      <c r="T39" s="249" t="s">
        <v>113</v>
      </c>
      <c r="U39" s="233">
        <v>1.1100000000000001</v>
      </c>
      <c r="V39" s="233">
        <f>ROUND(E39*U39,2)</f>
        <v>28.39</v>
      </c>
      <c r="W39" s="233"/>
      <c r="X39" s="233" t="s">
        <v>114</v>
      </c>
      <c r="Y39" s="214"/>
      <c r="Z39" s="214"/>
      <c r="AA39" s="214"/>
      <c r="AB39" s="214"/>
      <c r="AC39" s="214"/>
      <c r="AD39" s="214"/>
      <c r="AE39" s="214"/>
      <c r="AF39" s="214"/>
      <c r="AG39" s="214" t="s">
        <v>115</v>
      </c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outlineLevel="1">
      <c r="A40" s="231"/>
      <c r="B40" s="232"/>
      <c r="C40" s="255" t="s">
        <v>144</v>
      </c>
      <c r="D40" s="234"/>
      <c r="E40" s="235">
        <v>25.574999999999999</v>
      </c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14"/>
      <c r="Z40" s="214"/>
      <c r="AA40" s="214"/>
      <c r="AB40" s="214"/>
      <c r="AC40" s="214"/>
      <c r="AD40" s="214"/>
      <c r="AE40" s="214"/>
      <c r="AF40" s="214"/>
      <c r="AG40" s="214" t="s">
        <v>117</v>
      </c>
      <c r="AH40" s="214">
        <v>0</v>
      </c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outlineLevel="1">
      <c r="A41" s="243">
        <v>13</v>
      </c>
      <c r="B41" s="244" t="s">
        <v>159</v>
      </c>
      <c r="C41" s="254" t="s">
        <v>160</v>
      </c>
      <c r="D41" s="245" t="s">
        <v>125</v>
      </c>
      <c r="E41" s="246">
        <v>25.574999999999999</v>
      </c>
      <c r="F41" s="247"/>
      <c r="G41" s="248">
        <f>ROUND(E41*F41,2)</f>
        <v>0</v>
      </c>
      <c r="H41" s="247"/>
      <c r="I41" s="248">
        <f>ROUND(E41*H41,2)</f>
        <v>0</v>
      </c>
      <c r="J41" s="247"/>
      <c r="K41" s="248">
        <f>ROUND(E41*J41,2)</f>
        <v>0</v>
      </c>
      <c r="L41" s="248">
        <v>21</v>
      </c>
      <c r="M41" s="248">
        <f>G41*(1+L41/100)</f>
        <v>0</v>
      </c>
      <c r="N41" s="248">
        <v>0</v>
      </c>
      <c r="O41" s="248">
        <f>ROUND(E41*N41,2)</f>
        <v>0</v>
      </c>
      <c r="P41" s="248">
        <v>0</v>
      </c>
      <c r="Q41" s="248">
        <f>ROUND(E41*P41,2)</f>
        <v>0</v>
      </c>
      <c r="R41" s="248"/>
      <c r="S41" s="248" t="s">
        <v>113</v>
      </c>
      <c r="T41" s="249" t="s">
        <v>113</v>
      </c>
      <c r="U41" s="233">
        <v>0.89</v>
      </c>
      <c r="V41" s="233">
        <f>ROUND(E41*U41,2)</f>
        <v>22.76</v>
      </c>
      <c r="W41" s="233"/>
      <c r="X41" s="233" t="s">
        <v>114</v>
      </c>
      <c r="Y41" s="214"/>
      <c r="Z41" s="214"/>
      <c r="AA41" s="214"/>
      <c r="AB41" s="214"/>
      <c r="AC41" s="214"/>
      <c r="AD41" s="214"/>
      <c r="AE41" s="214"/>
      <c r="AF41" s="214"/>
      <c r="AG41" s="214" t="s">
        <v>115</v>
      </c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</row>
    <row r="42" spans="1:60" outlineLevel="1">
      <c r="A42" s="231"/>
      <c r="B42" s="232"/>
      <c r="C42" s="255" t="s">
        <v>144</v>
      </c>
      <c r="D42" s="234"/>
      <c r="E42" s="235">
        <v>25.574999999999999</v>
      </c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14"/>
      <c r="Z42" s="214"/>
      <c r="AA42" s="214"/>
      <c r="AB42" s="214"/>
      <c r="AC42" s="214"/>
      <c r="AD42" s="214"/>
      <c r="AE42" s="214"/>
      <c r="AF42" s="214"/>
      <c r="AG42" s="214" t="s">
        <v>117</v>
      </c>
      <c r="AH42" s="214">
        <v>0</v>
      </c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outlineLevel="1">
      <c r="A43" s="243">
        <v>14</v>
      </c>
      <c r="B43" s="244" t="s">
        <v>161</v>
      </c>
      <c r="C43" s="254" t="s">
        <v>162</v>
      </c>
      <c r="D43" s="245" t="s">
        <v>125</v>
      </c>
      <c r="E43" s="246">
        <v>33.851999999999997</v>
      </c>
      <c r="F43" s="247"/>
      <c r="G43" s="248">
        <f>ROUND(E43*F43,2)</f>
        <v>0</v>
      </c>
      <c r="H43" s="247"/>
      <c r="I43" s="248">
        <f>ROUND(E43*H43,2)</f>
        <v>0</v>
      </c>
      <c r="J43" s="247"/>
      <c r="K43" s="248">
        <f>ROUND(E43*J43,2)</f>
        <v>0</v>
      </c>
      <c r="L43" s="248">
        <v>21</v>
      </c>
      <c r="M43" s="248">
        <f>G43*(1+L43/100)</f>
        <v>0</v>
      </c>
      <c r="N43" s="248">
        <v>0</v>
      </c>
      <c r="O43" s="248">
        <f>ROUND(E43*N43,2)</f>
        <v>0</v>
      </c>
      <c r="P43" s="248">
        <v>0</v>
      </c>
      <c r="Q43" s="248">
        <f>ROUND(E43*P43,2)</f>
        <v>0</v>
      </c>
      <c r="R43" s="248"/>
      <c r="S43" s="248" t="s">
        <v>113</v>
      </c>
      <c r="T43" s="249" t="s">
        <v>163</v>
      </c>
      <c r="U43" s="233">
        <v>3.1E-2</v>
      </c>
      <c r="V43" s="233">
        <f>ROUND(E43*U43,2)</f>
        <v>1.05</v>
      </c>
      <c r="W43" s="233"/>
      <c r="X43" s="233" t="s">
        <v>114</v>
      </c>
      <c r="Y43" s="214"/>
      <c r="Z43" s="214"/>
      <c r="AA43" s="214"/>
      <c r="AB43" s="214"/>
      <c r="AC43" s="214"/>
      <c r="AD43" s="214"/>
      <c r="AE43" s="214"/>
      <c r="AF43" s="214"/>
      <c r="AG43" s="214" t="s">
        <v>115</v>
      </c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ht="22.5" outlineLevel="1">
      <c r="A44" s="231"/>
      <c r="B44" s="232"/>
      <c r="C44" s="256" t="s">
        <v>164</v>
      </c>
      <c r="D44" s="250"/>
      <c r="E44" s="250"/>
      <c r="F44" s="250"/>
      <c r="G44" s="250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14"/>
      <c r="Z44" s="214"/>
      <c r="AA44" s="214"/>
      <c r="AB44" s="214"/>
      <c r="AC44" s="214"/>
      <c r="AD44" s="214"/>
      <c r="AE44" s="214"/>
      <c r="AF44" s="214"/>
      <c r="AG44" s="214" t="s">
        <v>121</v>
      </c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51" t="str">
        <f>C44</f>
        <v>Uložení sypaniny do násypů nebo na skládku s rozprostřením sypaniny ve vrstvách a s hrubým urovnáním.</v>
      </c>
      <c r="BB44" s="214"/>
      <c r="BC44" s="214"/>
      <c r="BD44" s="214"/>
      <c r="BE44" s="214"/>
      <c r="BF44" s="214"/>
      <c r="BG44" s="214"/>
      <c r="BH44" s="214"/>
    </row>
    <row r="45" spans="1:60" outlineLevel="1">
      <c r="A45" s="231"/>
      <c r="B45" s="232"/>
      <c r="C45" s="255" t="s">
        <v>165</v>
      </c>
      <c r="D45" s="234"/>
      <c r="E45" s="235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14"/>
      <c r="Z45" s="214"/>
      <c r="AA45" s="214"/>
      <c r="AB45" s="214"/>
      <c r="AC45" s="214"/>
      <c r="AD45" s="214"/>
      <c r="AE45" s="214"/>
      <c r="AF45" s="214"/>
      <c r="AG45" s="214" t="s">
        <v>117</v>
      </c>
      <c r="AH45" s="214">
        <v>0</v>
      </c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</row>
    <row r="46" spans="1:60" outlineLevel="1">
      <c r="A46" s="231"/>
      <c r="B46" s="232"/>
      <c r="C46" s="255" t="s">
        <v>150</v>
      </c>
      <c r="D46" s="234"/>
      <c r="E46" s="235">
        <v>33.851999999999997</v>
      </c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14"/>
      <c r="Z46" s="214"/>
      <c r="AA46" s="214"/>
      <c r="AB46" s="214"/>
      <c r="AC46" s="214"/>
      <c r="AD46" s="214"/>
      <c r="AE46" s="214"/>
      <c r="AF46" s="214"/>
      <c r="AG46" s="214" t="s">
        <v>117</v>
      </c>
      <c r="AH46" s="214">
        <v>0</v>
      </c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</row>
    <row r="47" spans="1:60" outlineLevel="1">
      <c r="A47" s="243">
        <v>15</v>
      </c>
      <c r="B47" s="244" t="s">
        <v>166</v>
      </c>
      <c r="C47" s="254" t="s">
        <v>167</v>
      </c>
      <c r="D47" s="245" t="s">
        <v>112</v>
      </c>
      <c r="E47" s="246">
        <v>298</v>
      </c>
      <c r="F47" s="247"/>
      <c r="G47" s="248">
        <f>ROUND(E47*F47,2)</f>
        <v>0</v>
      </c>
      <c r="H47" s="247"/>
      <c r="I47" s="248">
        <f>ROUND(E47*H47,2)</f>
        <v>0</v>
      </c>
      <c r="J47" s="247"/>
      <c r="K47" s="248">
        <f>ROUND(E47*J47,2)</f>
        <v>0</v>
      </c>
      <c r="L47" s="248">
        <v>21</v>
      </c>
      <c r="M47" s="248">
        <f>G47*(1+L47/100)</f>
        <v>0</v>
      </c>
      <c r="N47" s="248">
        <v>0</v>
      </c>
      <c r="O47" s="248">
        <f>ROUND(E47*N47,2)</f>
        <v>0</v>
      </c>
      <c r="P47" s="248">
        <v>0</v>
      </c>
      <c r="Q47" s="248">
        <f>ROUND(E47*P47,2)</f>
        <v>0</v>
      </c>
      <c r="R47" s="248"/>
      <c r="S47" s="248" t="s">
        <v>113</v>
      </c>
      <c r="T47" s="249" t="s">
        <v>113</v>
      </c>
      <c r="U47" s="233">
        <v>0.129</v>
      </c>
      <c r="V47" s="233">
        <f>ROUND(E47*U47,2)</f>
        <v>38.44</v>
      </c>
      <c r="W47" s="233"/>
      <c r="X47" s="233" t="s">
        <v>114</v>
      </c>
      <c r="Y47" s="214"/>
      <c r="Z47" s="214"/>
      <c r="AA47" s="214"/>
      <c r="AB47" s="214"/>
      <c r="AC47" s="214"/>
      <c r="AD47" s="214"/>
      <c r="AE47" s="214"/>
      <c r="AF47" s="214"/>
      <c r="AG47" s="214" t="s">
        <v>115</v>
      </c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</row>
    <row r="48" spans="1:60" outlineLevel="1">
      <c r="A48" s="231"/>
      <c r="B48" s="232"/>
      <c r="C48" s="255" t="s">
        <v>122</v>
      </c>
      <c r="D48" s="234"/>
      <c r="E48" s="235">
        <v>298</v>
      </c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14"/>
      <c r="Z48" s="214"/>
      <c r="AA48" s="214"/>
      <c r="AB48" s="214"/>
      <c r="AC48" s="214"/>
      <c r="AD48" s="214"/>
      <c r="AE48" s="214"/>
      <c r="AF48" s="214"/>
      <c r="AG48" s="214" t="s">
        <v>117</v>
      </c>
      <c r="AH48" s="214">
        <v>0</v>
      </c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60" outlineLevel="1">
      <c r="A49" s="243">
        <v>16</v>
      </c>
      <c r="B49" s="244" t="s">
        <v>168</v>
      </c>
      <c r="C49" s="254" t="s">
        <v>169</v>
      </c>
      <c r="D49" s="245" t="s">
        <v>112</v>
      </c>
      <c r="E49" s="246">
        <v>298</v>
      </c>
      <c r="F49" s="247"/>
      <c r="G49" s="248">
        <f>ROUND(E49*F49,2)</f>
        <v>0</v>
      </c>
      <c r="H49" s="247"/>
      <c r="I49" s="248">
        <f>ROUND(E49*H49,2)</f>
        <v>0</v>
      </c>
      <c r="J49" s="247"/>
      <c r="K49" s="248">
        <f>ROUND(E49*J49,2)</f>
        <v>0</v>
      </c>
      <c r="L49" s="248">
        <v>21</v>
      </c>
      <c r="M49" s="248">
        <f>G49*(1+L49/100)</f>
        <v>0</v>
      </c>
      <c r="N49" s="248">
        <v>0</v>
      </c>
      <c r="O49" s="248">
        <f>ROUND(E49*N49,2)</f>
        <v>0</v>
      </c>
      <c r="P49" s="248">
        <v>0</v>
      </c>
      <c r="Q49" s="248">
        <f>ROUND(E49*P49,2)</f>
        <v>0</v>
      </c>
      <c r="R49" s="248"/>
      <c r="S49" s="248" t="s">
        <v>113</v>
      </c>
      <c r="T49" s="249" t="s">
        <v>113</v>
      </c>
      <c r="U49" s="233">
        <v>0.42799999999999999</v>
      </c>
      <c r="V49" s="233">
        <f>ROUND(E49*U49,2)</f>
        <v>127.54</v>
      </c>
      <c r="W49" s="233"/>
      <c r="X49" s="233" t="s">
        <v>114</v>
      </c>
      <c r="Y49" s="214"/>
      <c r="Z49" s="214"/>
      <c r="AA49" s="214"/>
      <c r="AB49" s="214"/>
      <c r="AC49" s="214"/>
      <c r="AD49" s="214"/>
      <c r="AE49" s="214"/>
      <c r="AF49" s="214"/>
      <c r="AG49" s="214" t="s">
        <v>115</v>
      </c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outlineLevel="1">
      <c r="A50" s="231"/>
      <c r="B50" s="232"/>
      <c r="C50" s="255" t="s">
        <v>122</v>
      </c>
      <c r="D50" s="234"/>
      <c r="E50" s="235">
        <v>298</v>
      </c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14"/>
      <c r="Z50" s="214"/>
      <c r="AA50" s="214"/>
      <c r="AB50" s="214"/>
      <c r="AC50" s="214"/>
      <c r="AD50" s="214"/>
      <c r="AE50" s="214"/>
      <c r="AF50" s="214"/>
      <c r="AG50" s="214" t="s">
        <v>117</v>
      </c>
      <c r="AH50" s="214">
        <v>0</v>
      </c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outlineLevel="1">
      <c r="A51" s="243">
        <v>17</v>
      </c>
      <c r="B51" s="244" t="s">
        <v>170</v>
      </c>
      <c r="C51" s="254" t="s">
        <v>171</v>
      </c>
      <c r="D51" s="245" t="s">
        <v>112</v>
      </c>
      <c r="E51" s="246">
        <v>298</v>
      </c>
      <c r="F51" s="247"/>
      <c r="G51" s="248">
        <f>ROUND(E51*F51,2)</f>
        <v>0</v>
      </c>
      <c r="H51" s="247"/>
      <c r="I51" s="248">
        <f>ROUND(E51*H51,2)</f>
        <v>0</v>
      </c>
      <c r="J51" s="247"/>
      <c r="K51" s="248">
        <f>ROUND(E51*J51,2)</f>
        <v>0</v>
      </c>
      <c r="L51" s="248">
        <v>21</v>
      </c>
      <c r="M51" s="248">
        <f>G51*(1+L51/100)</f>
        <v>0</v>
      </c>
      <c r="N51" s="248">
        <v>0</v>
      </c>
      <c r="O51" s="248">
        <f>ROUND(E51*N51,2)</f>
        <v>0</v>
      </c>
      <c r="P51" s="248">
        <v>0</v>
      </c>
      <c r="Q51" s="248">
        <f>ROUND(E51*P51,2)</f>
        <v>0</v>
      </c>
      <c r="R51" s="248"/>
      <c r="S51" s="248" t="s">
        <v>113</v>
      </c>
      <c r="T51" s="249" t="s">
        <v>163</v>
      </c>
      <c r="U51" s="233">
        <v>0.23</v>
      </c>
      <c r="V51" s="233">
        <f>ROUND(E51*U51,2)</f>
        <v>68.540000000000006</v>
      </c>
      <c r="W51" s="233"/>
      <c r="X51" s="233" t="s">
        <v>114</v>
      </c>
      <c r="Y51" s="214"/>
      <c r="Z51" s="214"/>
      <c r="AA51" s="214"/>
      <c r="AB51" s="214"/>
      <c r="AC51" s="214"/>
      <c r="AD51" s="214"/>
      <c r="AE51" s="214"/>
      <c r="AF51" s="214"/>
      <c r="AG51" s="214" t="s">
        <v>115</v>
      </c>
      <c r="AH51" s="214"/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outlineLevel="1">
      <c r="A52" s="231"/>
      <c r="B52" s="232"/>
      <c r="C52" s="255" t="s">
        <v>122</v>
      </c>
      <c r="D52" s="234"/>
      <c r="E52" s="235">
        <v>298</v>
      </c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233"/>
      <c r="Y52" s="214"/>
      <c r="Z52" s="214"/>
      <c r="AA52" s="214"/>
      <c r="AB52" s="214"/>
      <c r="AC52" s="214"/>
      <c r="AD52" s="214"/>
      <c r="AE52" s="214"/>
      <c r="AF52" s="214"/>
      <c r="AG52" s="214" t="s">
        <v>117</v>
      </c>
      <c r="AH52" s="214">
        <v>0</v>
      </c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</row>
    <row r="53" spans="1:60" outlineLevel="1">
      <c r="A53" s="243">
        <v>18</v>
      </c>
      <c r="B53" s="244" t="s">
        <v>172</v>
      </c>
      <c r="C53" s="254" t="s">
        <v>173</v>
      </c>
      <c r="D53" s="245" t="s">
        <v>125</v>
      </c>
      <c r="E53" s="246">
        <v>25.574999999999999</v>
      </c>
      <c r="F53" s="247"/>
      <c r="G53" s="248">
        <f>ROUND(E53*F53,2)</f>
        <v>0</v>
      </c>
      <c r="H53" s="247"/>
      <c r="I53" s="248">
        <f>ROUND(E53*H53,2)</f>
        <v>0</v>
      </c>
      <c r="J53" s="247"/>
      <c r="K53" s="248">
        <f>ROUND(E53*J53,2)</f>
        <v>0</v>
      </c>
      <c r="L53" s="248">
        <v>21</v>
      </c>
      <c r="M53" s="248">
        <f>G53*(1+L53/100)</f>
        <v>0</v>
      </c>
      <c r="N53" s="248">
        <v>0</v>
      </c>
      <c r="O53" s="248">
        <f>ROUND(E53*N53,2)</f>
        <v>0</v>
      </c>
      <c r="P53" s="248">
        <v>0</v>
      </c>
      <c r="Q53" s="248">
        <f>ROUND(E53*P53,2)</f>
        <v>0</v>
      </c>
      <c r="R53" s="248"/>
      <c r="S53" s="248" t="s">
        <v>113</v>
      </c>
      <c r="T53" s="249" t="s">
        <v>113</v>
      </c>
      <c r="U53" s="233">
        <v>0</v>
      </c>
      <c r="V53" s="233">
        <f>ROUND(E53*U53,2)</f>
        <v>0</v>
      </c>
      <c r="W53" s="233"/>
      <c r="X53" s="233" t="s">
        <v>114</v>
      </c>
      <c r="Y53" s="214"/>
      <c r="Z53" s="214"/>
      <c r="AA53" s="214"/>
      <c r="AB53" s="214"/>
      <c r="AC53" s="214"/>
      <c r="AD53" s="214"/>
      <c r="AE53" s="214"/>
      <c r="AF53" s="214"/>
      <c r="AG53" s="214" t="s">
        <v>115</v>
      </c>
      <c r="AH53" s="214"/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outlineLevel="1">
      <c r="A54" s="231"/>
      <c r="B54" s="232"/>
      <c r="C54" s="255" t="s">
        <v>144</v>
      </c>
      <c r="D54" s="234"/>
      <c r="E54" s="235">
        <v>25.574999999999999</v>
      </c>
      <c r="F54" s="233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3"/>
      <c r="W54" s="233"/>
      <c r="X54" s="233"/>
      <c r="Y54" s="214"/>
      <c r="Z54" s="214"/>
      <c r="AA54" s="214"/>
      <c r="AB54" s="214"/>
      <c r="AC54" s="214"/>
      <c r="AD54" s="214"/>
      <c r="AE54" s="214"/>
      <c r="AF54" s="214"/>
      <c r="AG54" s="214" t="s">
        <v>117</v>
      </c>
      <c r="AH54" s="214">
        <v>0</v>
      </c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outlineLevel="1">
      <c r="A55" s="243">
        <v>19</v>
      </c>
      <c r="B55" s="244" t="s">
        <v>174</v>
      </c>
      <c r="C55" s="254" t="s">
        <v>175</v>
      </c>
      <c r="D55" s="245" t="s">
        <v>176</v>
      </c>
      <c r="E55" s="246">
        <v>1</v>
      </c>
      <c r="F55" s="247"/>
      <c r="G55" s="248">
        <f>ROUND(E55*F55,2)</f>
        <v>0</v>
      </c>
      <c r="H55" s="247"/>
      <c r="I55" s="248">
        <f>ROUND(E55*H55,2)</f>
        <v>0</v>
      </c>
      <c r="J55" s="247"/>
      <c r="K55" s="248">
        <f>ROUND(E55*J55,2)</f>
        <v>0</v>
      </c>
      <c r="L55" s="248">
        <v>21</v>
      </c>
      <c r="M55" s="248">
        <f>G55*(1+L55/100)</f>
        <v>0</v>
      </c>
      <c r="N55" s="248">
        <v>0</v>
      </c>
      <c r="O55" s="248">
        <f>ROUND(E55*N55,2)</f>
        <v>0</v>
      </c>
      <c r="P55" s="248">
        <v>0</v>
      </c>
      <c r="Q55" s="248">
        <f>ROUND(E55*P55,2)</f>
        <v>0</v>
      </c>
      <c r="R55" s="248"/>
      <c r="S55" s="248" t="s">
        <v>177</v>
      </c>
      <c r="T55" s="249" t="s">
        <v>163</v>
      </c>
      <c r="U55" s="233">
        <v>0</v>
      </c>
      <c r="V55" s="233">
        <f>ROUND(E55*U55,2)</f>
        <v>0</v>
      </c>
      <c r="W55" s="233"/>
      <c r="X55" s="233" t="s">
        <v>114</v>
      </c>
      <c r="Y55" s="214"/>
      <c r="Z55" s="214"/>
      <c r="AA55" s="214"/>
      <c r="AB55" s="214"/>
      <c r="AC55" s="214"/>
      <c r="AD55" s="214"/>
      <c r="AE55" s="214"/>
      <c r="AF55" s="214"/>
      <c r="AG55" s="214" t="s">
        <v>115</v>
      </c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outlineLevel="1">
      <c r="A56" s="231"/>
      <c r="B56" s="232"/>
      <c r="C56" s="255" t="s">
        <v>43</v>
      </c>
      <c r="D56" s="234"/>
      <c r="E56" s="235">
        <v>1</v>
      </c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214"/>
      <c r="Z56" s="214"/>
      <c r="AA56" s="214"/>
      <c r="AB56" s="214"/>
      <c r="AC56" s="214"/>
      <c r="AD56" s="214"/>
      <c r="AE56" s="214"/>
      <c r="AF56" s="214"/>
      <c r="AG56" s="214" t="s">
        <v>117</v>
      </c>
      <c r="AH56" s="214">
        <v>0</v>
      </c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</row>
    <row r="57" spans="1:60" outlineLevel="1">
      <c r="A57" s="243">
        <v>20</v>
      </c>
      <c r="B57" s="244" t="s">
        <v>178</v>
      </c>
      <c r="C57" s="254" t="s">
        <v>179</v>
      </c>
      <c r="D57" s="245" t="s">
        <v>176</v>
      </c>
      <c r="E57" s="246">
        <v>1</v>
      </c>
      <c r="F57" s="247"/>
      <c r="G57" s="248">
        <f>ROUND(E57*F57,2)</f>
        <v>0</v>
      </c>
      <c r="H57" s="247"/>
      <c r="I57" s="248">
        <f>ROUND(E57*H57,2)</f>
        <v>0</v>
      </c>
      <c r="J57" s="247"/>
      <c r="K57" s="248">
        <f>ROUND(E57*J57,2)</f>
        <v>0</v>
      </c>
      <c r="L57" s="248">
        <v>21</v>
      </c>
      <c r="M57" s="248">
        <f>G57*(1+L57/100)</f>
        <v>0</v>
      </c>
      <c r="N57" s="248">
        <v>0</v>
      </c>
      <c r="O57" s="248">
        <f>ROUND(E57*N57,2)</f>
        <v>0</v>
      </c>
      <c r="P57" s="248">
        <v>0</v>
      </c>
      <c r="Q57" s="248">
        <f>ROUND(E57*P57,2)</f>
        <v>0</v>
      </c>
      <c r="R57" s="248"/>
      <c r="S57" s="248" t="s">
        <v>177</v>
      </c>
      <c r="T57" s="249" t="s">
        <v>163</v>
      </c>
      <c r="U57" s="233">
        <v>0</v>
      </c>
      <c r="V57" s="233">
        <f>ROUND(E57*U57,2)</f>
        <v>0</v>
      </c>
      <c r="W57" s="233"/>
      <c r="X57" s="233" t="s">
        <v>114</v>
      </c>
      <c r="Y57" s="214"/>
      <c r="Z57" s="214"/>
      <c r="AA57" s="214"/>
      <c r="AB57" s="214"/>
      <c r="AC57" s="214"/>
      <c r="AD57" s="214"/>
      <c r="AE57" s="214"/>
      <c r="AF57" s="214"/>
      <c r="AG57" s="214" t="s">
        <v>115</v>
      </c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</row>
    <row r="58" spans="1:60" outlineLevel="1">
      <c r="A58" s="231"/>
      <c r="B58" s="232"/>
      <c r="C58" s="255" t="s">
        <v>43</v>
      </c>
      <c r="D58" s="234"/>
      <c r="E58" s="235">
        <v>1</v>
      </c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3"/>
      <c r="W58" s="233"/>
      <c r="X58" s="233"/>
      <c r="Y58" s="214"/>
      <c r="Z58" s="214"/>
      <c r="AA58" s="214"/>
      <c r="AB58" s="214"/>
      <c r="AC58" s="214"/>
      <c r="AD58" s="214"/>
      <c r="AE58" s="214"/>
      <c r="AF58" s="214"/>
      <c r="AG58" s="214" t="s">
        <v>117</v>
      </c>
      <c r="AH58" s="214">
        <v>0</v>
      </c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</row>
    <row r="59" spans="1:60" outlineLevel="1">
      <c r="A59" s="243">
        <v>21</v>
      </c>
      <c r="B59" s="244" t="s">
        <v>180</v>
      </c>
      <c r="C59" s="254" t="s">
        <v>181</v>
      </c>
      <c r="D59" s="245" t="s">
        <v>182</v>
      </c>
      <c r="E59" s="246">
        <v>7.45</v>
      </c>
      <c r="F59" s="247"/>
      <c r="G59" s="248">
        <f>ROUND(E59*F59,2)</f>
        <v>0</v>
      </c>
      <c r="H59" s="247"/>
      <c r="I59" s="248">
        <f>ROUND(E59*H59,2)</f>
        <v>0</v>
      </c>
      <c r="J59" s="247"/>
      <c r="K59" s="248">
        <f>ROUND(E59*J59,2)</f>
        <v>0</v>
      </c>
      <c r="L59" s="248">
        <v>21</v>
      </c>
      <c r="M59" s="248">
        <f>G59*(1+L59/100)</f>
        <v>0</v>
      </c>
      <c r="N59" s="248">
        <v>1E-3</v>
      </c>
      <c r="O59" s="248">
        <f>ROUND(E59*N59,2)</f>
        <v>0.01</v>
      </c>
      <c r="P59" s="248">
        <v>0</v>
      </c>
      <c r="Q59" s="248">
        <f>ROUND(E59*P59,2)</f>
        <v>0</v>
      </c>
      <c r="R59" s="248" t="s">
        <v>183</v>
      </c>
      <c r="S59" s="248" t="s">
        <v>113</v>
      </c>
      <c r="T59" s="249" t="s">
        <v>113</v>
      </c>
      <c r="U59" s="233">
        <v>0</v>
      </c>
      <c r="V59" s="233">
        <f>ROUND(E59*U59,2)</f>
        <v>0</v>
      </c>
      <c r="W59" s="233"/>
      <c r="X59" s="233" t="s">
        <v>184</v>
      </c>
      <c r="Y59" s="214"/>
      <c r="Z59" s="214"/>
      <c r="AA59" s="214"/>
      <c r="AB59" s="214"/>
      <c r="AC59" s="214"/>
      <c r="AD59" s="214"/>
      <c r="AE59" s="214"/>
      <c r="AF59" s="214"/>
      <c r="AG59" s="214" t="s">
        <v>185</v>
      </c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</row>
    <row r="60" spans="1:60" outlineLevel="1">
      <c r="A60" s="231"/>
      <c r="B60" s="232"/>
      <c r="C60" s="255" t="s">
        <v>186</v>
      </c>
      <c r="D60" s="234"/>
      <c r="E60" s="235">
        <v>7.45</v>
      </c>
      <c r="F60" s="233"/>
      <c r="G60" s="233"/>
      <c r="H60" s="233"/>
      <c r="I60" s="233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33"/>
      <c r="U60" s="233"/>
      <c r="V60" s="233"/>
      <c r="W60" s="233"/>
      <c r="X60" s="233"/>
      <c r="Y60" s="214"/>
      <c r="Z60" s="214"/>
      <c r="AA60" s="214"/>
      <c r="AB60" s="214"/>
      <c r="AC60" s="214"/>
      <c r="AD60" s="214"/>
      <c r="AE60" s="214"/>
      <c r="AF60" s="214"/>
      <c r="AG60" s="214" t="s">
        <v>117</v>
      </c>
      <c r="AH60" s="214">
        <v>0</v>
      </c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</row>
    <row r="61" spans="1:60">
      <c r="A61" s="237" t="s">
        <v>108</v>
      </c>
      <c r="B61" s="238" t="s">
        <v>63</v>
      </c>
      <c r="C61" s="253" t="s">
        <v>64</v>
      </c>
      <c r="D61" s="239"/>
      <c r="E61" s="240"/>
      <c r="F61" s="241"/>
      <c r="G61" s="241">
        <f>SUMIF(AG62:AG91,"&lt;&gt;NOR",G62:G91)</f>
        <v>0</v>
      </c>
      <c r="H61" s="241"/>
      <c r="I61" s="241">
        <f>SUM(I62:I91)</f>
        <v>0</v>
      </c>
      <c r="J61" s="241"/>
      <c r="K61" s="241">
        <f>SUM(K62:K91)</f>
        <v>0</v>
      </c>
      <c r="L61" s="241"/>
      <c r="M61" s="241">
        <f>SUM(M62:M91)</f>
        <v>0</v>
      </c>
      <c r="N61" s="241"/>
      <c r="O61" s="241">
        <f>SUM(O62:O91)</f>
        <v>75.889999999999986</v>
      </c>
      <c r="P61" s="241"/>
      <c r="Q61" s="241">
        <f>SUM(Q62:Q91)</f>
        <v>0</v>
      </c>
      <c r="R61" s="241"/>
      <c r="S61" s="241"/>
      <c r="T61" s="242"/>
      <c r="U61" s="236"/>
      <c r="V61" s="236">
        <f>SUM(V62:V91)</f>
        <v>48.550000000000004</v>
      </c>
      <c r="W61" s="236"/>
      <c r="X61" s="236"/>
      <c r="AG61" t="s">
        <v>109</v>
      </c>
    </row>
    <row r="62" spans="1:60" ht="22.5" outlineLevel="1">
      <c r="A62" s="243">
        <v>22</v>
      </c>
      <c r="B62" s="244" t="s">
        <v>187</v>
      </c>
      <c r="C62" s="254" t="s">
        <v>188</v>
      </c>
      <c r="D62" s="245" t="s">
        <v>125</v>
      </c>
      <c r="E62" s="246">
        <v>6.1</v>
      </c>
      <c r="F62" s="247"/>
      <c r="G62" s="248">
        <f>ROUND(E62*F62,2)</f>
        <v>0</v>
      </c>
      <c r="H62" s="247"/>
      <c r="I62" s="248">
        <f>ROUND(E62*H62,2)</f>
        <v>0</v>
      </c>
      <c r="J62" s="247"/>
      <c r="K62" s="248">
        <f>ROUND(E62*J62,2)</f>
        <v>0</v>
      </c>
      <c r="L62" s="248">
        <v>21</v>
      </c>
      <c r="M62" s="248">
        <f>G62*(1+L62/100)</f>
        <v>0</v>
      </c>
      <c r="N62" s="248">
        <v>1.665</v>
      </c>
      <c r="O62" s="248">
        <f>ROUND(E62*N62,2)</f>
        <v>10.16</v>
      </c>
      <c r="P62" s="248">
        <v>0</v>
      </c>
      <c r="Q62" s="248">
        <f>ROUND(E62*P62,2)</f>
        <v>0</v>
      </c>
      <c r="R62" s="248"/>
      <c r="S62" s="248" t="s">
        <v>113</v>
      </c>
      <c r="T62" s="249" t="s">
        <v>113</v>
      </c>
      <c r="U62" s="233">
        <v>0.92</v>
      </c>
      <c r="V62" s="233">
        <f>ROUND(E62*U62,2)</f>
        <v>5.61</v>
      </c>
      <c r="W62" s="233"/>
      <c r="X62" s="233" t="s">
        <v>114</v>
      </c>
      <c r="Y62" s="214"/>
      <c r="Z62" s="214"/>
      <c r="AA62" s="214"/>
      <c r="AB62" s="214"/>
      <c r="AC62" s="214"/>
      <c r="AD62" s="214"/>
      <c r="AE62" s="214"/>
      <c r="AF62" s="214"/>
      <c r="AG62" s="214" t="s">
        <v>115</v>
      </c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</row>
    <row r="63" spans="1:60" outlineLevel="1">
      <c r="A63" s="231"/>
      <c r="B63" s="232"/>
      <c r="C63" s="255" t="s">
        <v>189</v>
      </c>
      <c r="D63" s="234"/>
      <c r="E63" s="235">
        <v>3</v>
      </c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T63" s="233"/>
      <c r="U63" s="233"/>
      <c r="V63" s="233"/>
      <c r="W63" s="233"/>
      <c r="X63" s="233"/>
      <c r="Y63" s="214"/>
      <c r="Z63" s="214"/>
      <c r="AA63" s="214"/>
      <c r="AB63" s="214"/>
      <c r="AC63" s="214"/>
      <c r="AD63" s="214"/>
      <c r="AE63" s="214"/>
      <c r="AF63" s="214"/>
      <c r="AG63" s="214" t="s">
        <v>117</v>
      </c>
      <c r="AH63" s="214">
        <v>0</v>
      </c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outlineLevel="1">
      <c r="A64" s="231"/>
      <c r="B64" s="232"/>
      <c r="C64" s="255" t="s">
        <v>190</v>
      </c>
      <c r="D64" s="234"/>
      <c r="E64" s="235">
        <v>3.1</v>
      </c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3"/>
      <c r="T64" s="233"/>
      <c r="U64" s="233"/>
      <c r="V64" s="233"/>
      <c r="W64" s="233"/>
      <c r="X64" s="233"/>
      <c r="Y64" s="214"/>
      <c r="Z64" s="214"/>
      <c r="AA64" s="214"/>
      <c r="AB64" s="214"/>
      <c r="AC64" s="214"/>
      <c r="AD64" s="214"/>
      <c r="AE64" s="214"/>
      <c r="AF64" s="214"/>
      <c r="AG64" s="214" t="s">
        <v>117</v>
      </c>
      <c r="AH64" s="214">
        <v>0</v>
      </c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outlineLevel="1">
      <c r="A65" s="243">
        <v>23</v>
      </c>
      <c r="B65" s="244" t="s">
        <v>191</v>
      </c>
      <c r="C65" s="254" t="s">
        <v>192</v>
      </c>
      <c r="D65" s="245" t="s">
        <v>112</v>
      </c>
      <c r="E65" s="246">
        <v>50.9</v>
      </c>
      <c r="F65" s="247"/>
      <c r="G65" s="248">
        <f>ROUND(E65*F65,2)</f>
        <v>0</v>
      </c>
      <c r="H65" s="247"/>
      <c r="I65" s="248">
        <f>ROUND(E65*H65,2)</f>
        <v>0</v>
      </c>
      <c r="J65" s="247"/>
      <c r="K65" s="248">
        <f>ROUND(E65*J65,2)</f>
        <v>0</v>
      </c>
      <c r="L65" s="248">
        <v>21</v>
      </c>
      <c r="M65" s="248">
        <f>G65*(1+L65/100)</f>
        <v>0</v>
      </c>
      <c r="N65" s="248">
        <v>1.8000000000000001E-4</v>
      </c>
      <c r="O65" s="248">
        <f>ROUND(E65*N65,2)</f>
        <v>0.01</v>
      </c>
      <c r="P65" s="248">
        <v>0</v>
      </c>
      <c r="Q65" s="248">
        <f>ROUND(E65*P65,2)</f>
        <v>0</v>
      </c>
      <c r="R65" s="248"/>
      <c r="S65" s="248" t="s">
        <v>113</v>
      </c>
      <c r="T65" s="249" t="s">
        <v>113</v>
      </c>
      <c r="U65" s="233">
        <v>7.4999999999999997E-2</v>
      </c>
      <c r="V65" s="233">
        <f>ROUND(E65*U65,2)</f>
        <v>3.82</v>
      </c>
      <c r="W65" s="233"/>
      <c r="X65" s="233" t="s">
        <v>114</v>
      </c>
      <c r="Y65" s="214"/>
      <c r="Z65" s="214"/>
      <c r="AA65" s="214"/>
      <c r="AB65" s="214"/>
      <c r="AC65" s="214"/>
      <c r="AD65" s="214"/>
      <c r="AE65" s="214"/>
      <c r="AF65" s="214"/>
      <c r="AG65" s="214" t="s">
        <v>115</v>
      </c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</row>
    <row r="66" spans="1:60" outlineLevel="1">
      <c r="A66" s="231"/>
      <c r="B66" s="232"/>
      <c r="C66" s="255" t="s">
        <v>193</v>
      </c>
      <c r="D66" s="234"/>
      <c r="E66" s="235">
        <v>50.9</v>
      </c>
      <c r="F66" s="233"/>
      <c r="G66" s="233"/>
      <c r="H66" s="233"/>
      <c r="I66" s="233"/>
      <c r="J66" s="233"/>
      <c r="K66" s="233"/>
      <c r="L66" s="233"/>
      <c r="M66" s="233"/>
      <c r="N66" s="233"/>
      <c r="O66" s="233"/>
      <c r="P66" s="233"/>
      <c r="Q66" s="233"/>
      <c r="R66" s="233"/>
      <c r="S66" s="233"/>
      <c r="T66" s="233"/>
      <c r="U66" s="233"/>
      <c r="V66" s="233"/>
      <c r="W66" s="233"/>
      <c r="X66" s="233"/>
      <c r="Y66" s="214"/>
      <c r="Z66" s="214"/>
      <c r="AA66" s="214"/>
      <c r="AB66" s="214"/>
      <c r="AC66" s="214"/>
      <c r="AD66" s="214"/>
      <c r="AE66" s="214"/>
      <c r="AF66" s="214"/>
      <c r="AG66" s="214" t="s">
        <v>117</v>
      </c>
      <c r="AH66" s="214">
        <v>0</v>
      </c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</row>
    <row r="67" spans="1:60" ht="22.5" outlineLevel="1">
      <c r="A67" s="243">
        <v>24</v>
      </c>
      <c r="B67" s="244" t="s">
        <v>194</v>
      </c>
      <c r="C67" s="254" t="s">
        <v>195</v>
      </c>
      <c r="D67" s="245" t="s">
        <v>196</v>
      </c>
      <c r="E67" s="246">
        <v>25.5</v>
      </c>
      <c r="F67" s="247"/>
      <c r="G67" s="248">
        <f>ROUND(E67*F67,2)</f>
        <v>0</v>
      </c>
      <c r="H67" s="247"/>
      <c r="I67" s="248">
        <f>ROUND(E67*H67,2)</f>
        <v>0</v>
      </c>
      <c r="J67" s="247"/>
      <c r="K67" s="248">
        <f>ROUND(E67*J67,2)</f>
        <v>0</v>
      </c>
      <c r="L67" s="248">
        <v>21</v>
      </c>
      <c r="M67" s="248">
        <f>G67*(1+L67/100)</f>
        <v>0</v>
      </c>
      <c r="N67" s="248">
        <v>0</v>
      </c>
      <c r="O67" s="248">
        <f>ROUND(E67*N67,2)</f>
        <v>0</v>
      </c>
      <c r="P67" s="248">
        <v>0</v>
      </c>
      <c r="Q67" s="248">
        <f>ROUND(E67*P67,2)</f>
        <v>0</v>
      </c>
      <c r="R67" s="248"/>
      <c r="S67" s="248" t="s">
        <v>113</v>
      </c>
      <c r="T67" s="249" t="s">
        <v>113</v>
      </c>
      <c r="U67" s="233">
        <v>5.8000000000000003E-2</v>
      </c>
      <c r="V67" s="233">
        <f>ROUND(E67*U67,2)</f>
        <v>1.48</v>
      </c>
      <c r="W67" s="233"/>
      <c r="X67" s="233" t="s">
        <v>114</v>
      </c>
      <c r="Y67" s="214"/>
      <c r="Z67" s="214"/>
      <c r="AA67" s="214"/>
      <c r="AB67" s="214"/>
      <c r="AC67" s="214"/>
      <c r="AD67" s="214"/>
      <c r="AE67" s="214"/>
      <c r="AF67" s="214"/>
      <c r="AG67" s="214" t="s">
        <v>115</v>
      </c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 outlineLevel="1">
      <c r="A68" s="231"/>
      <c r="B68" s="232"/>
      <c r="C68" s="255" t="s">
        <v>197</v>
      </c>
      <c r="D68" s="234"/>
      <c r="E68" s="235">
        <v>25.5</v>
      </c>
      <c r="F68" s="233"/>
      <c r="G68" s="233"/>
      <c r="H68" s="233"/>
      <c r="I68" s="233"/>
      <c r="J68" s="233"/>
      <c r="K68" s="233"/>
      <c r="L68" s="233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33"/>
      <c r="X68" s="233"/>
      <c r="Y68" s="214"/>
      <c r="Z68" s="214"/>
      <c r="AA68" s="214"/>
      <c r="AB68" s="214"/>
      <c r="AC68" s="214"/>
      <c r="AD68" s="214"/>
      <c r="AE68" s="214"/>
      <c r="AF68" s="214"/>
      <c r="AG68" s="214" t="s">
        <v>117</v>
      </c>
      <c r="AH68" s="214">
        <v>0</v>
      </c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</row>
    <row r="69" spans="1:60" outlineLevel="1">
      <c r="A69" s="243">
        <v>25</v>
      </c>
      <c r="B69" s="244" t="s">
        <v>198</v>
      </c>
      <c r="C69" s="254" t="s">
        <v>199</v>
      </c>
      <c r="D69" s="245" t="s">
        <v>196</v>
      </c>
      <c r="E69" s="246">
        <v>7</v>
      </c>
      <c r="F69" s="247"/>
      <c r="G69" s="248">
        <f>ROUND(E69*F69,2)</f>
        <v>0</v>
      </c>
      <c r="H69" s="247"/>
      <c r="I69" s="248">
        <f>ROUND(E69*H69,2)</f>
        <v>0</v>
      </c>
      <c r="J69" s="247"/>
      <c r="K69" s="248">
        <f>ROUND(E69*J69,2)</f>
        <v>0</v>
      </c>
      <c r="L69" s="248">
        <v>21</v>
      </c>
      <c r="M69" s="248">
        <f>G69*(1+L69/100)</f>
        <v>0</v>
      </c>
      <c r="N69" s="248">
        <v>0</v>
      </c>
      <c r="O69" s="248">
        <f>ROUND(E69*N69,2)</f>
        <v>0</v>
      </c>
      <c r="P69" s="248">
        <v>0</v>
      </c>
      <c r="Q69" s="248">
        <f>ROUND(E69*P69,2)</f>
        <v>0</v>
      </c>
      <c r="R69" s="248"/>
      <c r="S69" s="248" t="s">
        <v>113</v>
      </c>
      <c r="T69" s="249" t="s">
        <v>113</v>
      </c>
      <c r="U69" s="233">
        <v>3.6999999999999998E-2</v>
      </c>
      <c r="V69" s="233">
        <f>ROUND(E69*U69,2)</f>
        <v>0.26</v>
      </c>
      <c r="W69" s="233"/>
      <c r="X69" s="233" t="s">
        <v>114</v>
      </c>
      <c r="Y69" s="214"/>
      <c r="Z69" s="214"/>
      <c r="AA69" s="214"/>
      <c r="AB69" s="214"/>
      <c r="AC69" s="214"/>
      <c r="AD69" s="214"/>
      <c r="AE69" s="214"/>
      <c r="AF69" s="214"/>
      <c r="AG69" s="214" t="s">
        <v>115</v>
      </c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</row>
    <row r="70" spans="1:60" outlineLevel="1">
      <c r="A70" s="231"/>
      <c r="B70" s="232"/>
      <c r="C70" s="255" t="s">
        <v>200</v>
      </c>
      <c r="D70" s="234"/>
      <c r="E70" s="235">
        <v>7</v>
      </c>
      <c r="F70" s="233"/>
      <c r="G70" s="233"/>
      <c r="H70" s="233"/>
      <c r="I70" s="233"/>
      <c r="J70" s="233"/>
      <c r="K70" s="233"/>
      <c r="L70" s="233"/>
      <c r="M70" s="233"/>
      <c r="N70" s="233"/>
      <c r="O70" s="233"/>
      <c r="P70" s="233"/>
      <c r="Q70" s="233"/>
      <c r="R70" s="233"/>
      <c r="S70" s="233"/>
      <c r="T70" s="233"/>
      <c r="U70" s="233"/>
      <c r="V70" s="233"/>
      <c r="W70" s="233"/>
      <c r="X70" s="233"/>
      <c r="Y70" s="214"/>
      <c r="Z70" s="214"/>
      <c r="AA70" s="214"/>
      <c r="AB70" s="214"/>
      <c r="AC70" s="214"/>
      <c r="AD70" s="214"/>
      <c r="AE70" s="214"/>
      <c r="AF70" s="214"/>
      <c r="AG70" s="214" t="s">
        <v>117</v>
      </c>
      <c r="AH70" s="214">
        <v>0</v>
      </c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outlineLevel="1">
      <c r="A71" s="243">
        <v>26</v>
      </c>
      <c r="B71" s="244" t="s">
        <v>201</v>
      </c>
      <c r="C71" s="254" t="s">
        <v>202</v>
      </c>
      <c r="D71" s="245" t="s">
        <v>125</v>
      </c>
      <c r="E71" s="246">
        <v>25.574999999999999</v>
      </c>
      <c r="F71" s="247"/>
      <c r="G71" s="248">
        <f>ROUND(E71*F71,2)</f>
        <v>0</v>
      </c>
      <c r="H71" s="247"/>
      <c r="I71" s="248">
        <f>ROUND(E71*H71,2)</f>
        <v>0</v>
      </c>
      <c r="J71" s="247"/>
      <c r="K71" s="248">
        <f>ROUND(E71*J71,2)</f>
        <v>0</v>
      </c>
      <c r="L71" s="248">
        <v>21</v>
      </c>
      <c r="M71" s="248">
        <f>G71*(1+L71/100)</f>
        <v>0</v>
      </c>
      <c r="N71" s="248">
        <v>2.5249999999999999</v>
      </c>
      <c r="O71" s="248">
        <f>ROUND(E71*N71,2)</f>
        <v>64.58</v>
      </c>
      <c r="P71" s="248">
        <v>0</v>
      </c>
      <c r="Q71" s="248">
        <f>ROUND(E71*P71,2)</f>
        <v>0</v>
      </c>
      <c r="R71" s="248"/>
      <c r="S71" s="248" t="s">
        <v>113</v>
      </c>
      <c r="T71" s="249" t="s">
        <v>113</v>
      </c>
      <c r="U71" s="233">
        <v>0.48</v>
      </c>
      <c r="V71" s="233">
        <f>ROUND(E71*U71,2)</f>
        <v>12.28</v>
      </c>
      <c r="W71" s="233"/>
      <c r="X71" s="233" t="s">
        <v>114</v>
      </c>
      <c r="Y71" s="214"/>
      <c r="Z71" s="214"/>
      <c r="AA71" s="214"/>
      <c r="AB71" s="214"/>
      <c r="AC71" s="214"/>
      <c r="AD71" s="214"/>
      <c r="AE71" s="214"/>
      <c r="AF71" s="214"/>
      <c r="AG71" s="214" t="s">
        <v>115</v>
      </c>
      <c r="AH71" s="214"/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</row>
    <row r="72" spans="1:60" outlineLevel="1">
      <c r="A72" s="231"/>
      <c r="B72" s="232"/>
      <c r="C72" s="255" t="s">
        <v>131</v>
      </c>
      <c r="D72" s="234"/>
      <c r="E72" s="235">
        <v>12.935</v>
      </c>
      <c r="F72" s="233"/>
      <c r="G72" s="233"/>
      <c r="H72" s="233"/>
      <c r="I72" s="233"/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233"/>
      <c r="U72" s="233"/>
      <c r="V72" s="233"/>
      <c r="W72" s="233"/>
      <c r="X72" s="233"/>
      <c r="Y72" s="214"/>
      <c r="Z72" s="214"/>
      <c r="AA72" s="214"/>
      <c r="AB72" s="214"/>
      <c r="AC72" s="214"/>
      <c r="AD72" s="214"/>
      <c r="AE72" s="214"/>
      <c r="AF72" s="214"/>
      <c r="AG72" s="214" t="s">
        <v>117</v>
      </c>
      <c r="AH72" s="214">
        <v>0</v>
      </c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</row>
    <row r="73" spans="1:60" outlineLevel="1">
      <c r="A73" s="231"/>
      <c r="B73" s="232"/>
      <c r="C73" s="255" t="s">
        <v>135</v>
      </c>
      <c r="D73" s="234"/>
      <c r="E73" s="235">
        <v>12.64</v>
      </c>
      <c r="F73" s="233"/>
      <c r="G73" s="233"/>
      <c r="H73" s="233"/>
      <c r="I73" s="233"/>
      <c r="J73" s="233"/>
      <c r="K73" s="233"/>
      <c r="L73" s="233"/>
      <c r="M73" s="233"/>
      <c r="N73" s="233"/>
      <c r="O73" s="233"/>
      <c r="P73" s="233"/>
      <c r="Q73" s="233"/>
      <c r="R73" s="233"/>
      <c r="S73" s="233"/>
      <c r="T73" s="233"/>
      <c r="U73" s="233"/>
      <c r="V73" s="233"/>
      <c r="W73" s="233"/>
      <c r="X73" s="233"/>
      <c r="Y73" s="214"/>
      <c r="Z73" s="214"/>
      <c r="AA73" s="214"/>
      <c r="AB73" s="214"/>
      <c r="AC73" s="214"/>
      <c r="AD73" s="214"/>
      <c r="AE73" s="214"/>
      <c r="AF73" s="214"/>
      <c r="AG73" s="214" t="s">
        <v>117</v>
      </c>
      <c r="AH73" s="214">
        <v>0</v>
      </c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</row>
    <row r="74" spans="1:60" outlineLevel="1">
      <c r="A74" s="243">
        <v>27</v>
      </c>
      <c r="B74" s="244" t="s">
        <v>203</v>
      </c>
      <c r="C74" s="254" t="s">
        <v>204</v>
      </c>
      <c r="D74" s="245" t="s">
        <v>112</v>
      </c>
      <c r="E74" s="246">
        <v>10.46</v>
      </c>
      <c r="F74" s="247"/>
      <c r="G74" s="248">
        <f>ROUND(E74*F74,2)</f>
        <v>0</v>
      </c>
      <c r="H74" s="247"/>
      <c r="I74" s="248">
        <f>ROUND(E74*H74,2)</f>
        <v>0</v>
      </c>
      <c r="J74" s="247"/>
      <c r="K74" s="248">
        <f>ROUND(E74*J74,2)</f>
        <v>0</v>
      </c>
      <c r="L74" s="248">
        <v>21</v>
      </c>
      <c r="M74" s="248">
        <f>G74*(1+L74/100)</f>
        <v>0</v>
      </c>
      <c r="N74" s="248">
        <v>3.916E-2</v>
      </c>
      <c r="O74" s="248">
        <f>ROUND(E74*N74,2)</f>
        <v>0.41</v>
      </c>
      <c r="P74" s="248">
        <v>0</v>
      </c>
      <c r="Q74" s="248">
        <f>ROUND(E74*P74,2)</f>
        <v>0</v>
      </c>
      <c r="R74" s="248"/>
      <c r="S74" s="248" t="s">
        <v>113</v>
      </c>
      <c r="T74" s="249" t="s">
        <v>113</v>
      </c>
      <c r="U74" s="233">
        <v>1.05</v>
      </c>
      <c r="V74" s="233">
        <f>ROUND(E74*U74,2)</f>
        <v>10.98</v>
      </c>
      <c r="W74" s="233"/>
      <c r="X74" s="233" t="s">
        <v>114</v>
      </c>
      <c r="Y74" s="214"/>
      <c r="Z74" s="214"/>
      <c r="AA74" s="214"/>
      <c r="AB74" s="214"/>
      <c r="AC74" s="214"/>
      <c r="AD74" s="214"/>
      <c r="AE74" s="214"/>
      <c r="AF74" s="214"/>
      <c r="AG74" s="214" t="s">
        <v>115</v>
      </c>
      <c r="AH74" s="214"/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</row>
    <row r="75" spans="1:60" outlineLevel="1">
      <c r="A75" s="231"/>
      <c r="B75" s="232"/>
      <c r="C75" s="255" t="s">
        <v>205</v>
      </c>
      <c r="D75" s="234"/>
      <c r="E75" s="235">
        <v>3.98</v>
      </c>
      <c r="F75" s="233"/>
      <c r="G75" s="233"/>
      <c r="H75" s="233"/>
      <c r="I75" s="233"/>
      <c r="J75" s="233"/>
      <c r="K75" s="233"/>
      <c r="L75" s="233"/>
      <c r="M75" s="233"/>
      <c r="N75" s="233"/>
      <c r="O75" s="233"/>
      <c r="P75" s="233"/>
      <c r="Q75" s="233"/>
      <c r="R75" s="233"/>
      <c r="S75" s="233"/>
      <c r="T75" s="233"/>
      <c r="U75" s="233"/>
      <c r="V75" s="233"/>
      <c r="W75" s="233"/>
      <c r="X75" s="233"/>
      <c r="Y75" s="214"/>
      <c r="Z75" s="214"/>
      <c r="AA75" s="214"/>
      <c r="AB75" s="214"/>
      <c r="AC75" s="214"/>
      <c r="AD75" s="214"/>
      <c r="AE75" s="214"/>
      <c r="AF75" s="214"/>
      <c r="AG75" s="214" t="s">
        <v>117</v>
      </c>
      <c r="AH75" s="214">
        <v>0</v>
      </c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</row>
    <row r="76" spans="1:60" outlineLevel="1">
      <c r="A76" s="231"/>
      <c r="B76" s="232"/>
      <c r="C76" s="255" t="s">
        <v>206</v>
      </c>
      <c r="D76" s="234"/>
      <c r="E76" s="235">
        <v>6.48</v>
      </c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S76" s="233"/>
      <c r="T76" s="233"/>
      <c r="U76" s="233"/>
      <c r="V76" s="233"/>
      <c r="W76" s="233"/>
      <c r="X76" s="233"/>
      <c r="Y76" s="214"/>
      <c r="Z76" s="214"/>
      <c r="AA76" s="214"/>
      <c r="AB76" s="214"/>
      <c r="AC76" s="214"/>
      <c r="AD76" s="214"/>
      <c r="AE76" s="214"/>
      <c r="AF76" s="214"/>
      <c r="AG76" s="214" t="s">
        <v>117</v>
      </c>
      <c r="AH76" s="214">
        <v>0</v>
      </c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</row>
    <row r="77" spans="1:60" outlineLevel="1">
      <c r="A77" s="243">
        <v>28</v>
      </c>
      <c r="B77" s="244" t="s">
        <v>207</v>
      </c>
      <c r="C77" s="254" t="s">
        <v>208</v>
      </c>
      <c r="D77" s="245" t="s">
        <v>112</v>
      </c>
      <c r="E77" s="246">
        <v>10.46</v>
      </c>
      <c r="F77" s="247"/>
      <c r="G77" s="248">
        <f>ROUND(E77*F77,2)</f>
        <v>0</v>
      </c>
      <c r="H77" s="247"/>
      <c r="I77" s="248">
        <f>ROUND(E77*H77,2)</f>
        <v>0</v>
      </c>
      <c r="J77" s="247"/>
      <c r="K77" s="248">
        <f>ROUND(E77*J77,2)</f>
        <v>0</v>
      </c>
      <c r="L77" s="248">
        <v>21</v>
      </c>
      <c r="M77" s="248">
        <f>G77*(1+L77/100)</f>
        <v>0</v>
      </c>
      <c r="N77" s="248">
        <v>0</v>
      </c>
      <c r="O77" s="248">
        <f>ROUND(E77*N77,2)</f>
        <v>0</v>
      </c>
      <c r="P77" s="248">
        <v>0</v>
      </c>
      <c r="Q77" s="248">
        <f>ROUND(E77*P77,2)</f>
        <v>0</v>
      </c>
      <c r="R77" s="248"/>
      <c r="S77" s="248" t="s">
        <v>113</v>
      </c>
      <c r="T77" s="249" t="s">
        <v>113</v>
      </c>
      <c r="U77" s="233">
        <v>0.32</v>
      </c>
      <c r="V77" s="233">
        <f>ROUND(E77*U77,2)</f>
        <v>3.35</v>
      </c>
      <c r="W77" s="233"/>
      <c r="X77" s="233" t="s">
        <v>114</v>
      </c>
      <c r="Y77" s="214"/>
      <c r="Z77" s="214"/>
      <c r="AA77" s="214"/>
      <c r="AB77" s="214"/>
      <c r="AC77" s="214"/>
      <c r="AD77" s="214"/>
      <c r="AE77" s="214"/>
      <c r="AF77" s="214"/>
      <c r="AG77" s="214" t="s">
        <v>115</v>
      </c>
      <c r="AH77" s="214"/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</row>
    <row r="78" spans="1:60" outlineLevel="1">
      <c r="A78" s="231"/>
      <c r="B78" s="232"/>
      <c r="C78" s="256" t="s">
        <v>209</v>
      </c>
      <c r="D78" s="250"/>
      <c r="E78" s="250"/>
      <c r="F78" s="250"/>
      <c r="G78" s="250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T78" s="233"/>
      <c r="U78" s="233"/>
      <c r="V78" s="233"/>
      <c r="W78" s="233"/>
      <c r="X78" s="233"/>
      <c r="Y78" s="214"/>
      <c r="Z78" s="214"/>
      <c r="AA78" s="214"/>
      <c r="AB78" s="214"/>
      <c r="AC78" s="214"/>
      <c r="AD78" s="214"/>
      <c r="AE78" s="214"/>
      <c r="AF78" s="214"/>
      <c r="AG78" s="214" t="s">
        <v>121</v>
      </c>
      <c r="AH78" s="214"/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</row>
    <row r="79" spans="1:60" outlineLevel="1">
      <c r="A79" s="231"/>
      <c r="B79" s="232"/>
      <c r="C79" s="255" t="s">
        <v>210</v>
      </c>
      <c r="D79" s="234"/>
      <c r="E79" s="235">
        <v>10.46</v>
      </c>
      <c r="F79" s="233"/>
      <c r="G79" s="233"/>
      <c r="H79" s="233"/>
      <c r="I79" s="233"/>
      <c r="J79" s="233"/>
      <c r="K79" s="233"/>
      <c r="L79" s="233"/>
      <c r="M79" s="233"/>
      <c r="N79" s="233"/>
      <c r="O79" s="233"/>
      <c r="P79" s="233"/>
      <c r="Q79" s="233"/>
      <c r="R79" s="233"/>
      <c r="S79" s="233"/>
      <c r="T79" s="233"/>
      <c r="U79" s="233"/>
      <c r="V79" s="233"/>
      <c r="W79" s="233"/>
      <c r="X79" s="233"/>
      <c r="Y79" s="214"/>
      <c r="Z79" s="214"/>
      <c r="AA79" s="214"/>
      <c r="AB79" s="214"/>
      <c r="AC79" s="214"/>
      <c r="AD79" s="214"/>
      <c r="AE79" s="214"/>
      <c r="AF79" s="214"/>
      <c r="AG79" s="214" t="s">
        <v>117</v>
      </c>
      <c r="AH79" s="214">
        <v>0</v>
      </c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</row>
    <row r="80" spans="1:60" outlineLevel="1">
      <c r="A80" s="243">
        <v>29</v>
      </c>
      <c r="B80" s="244" t="s">
        <v>211</v>
      </c>
      <c r="C80" s="254" t="s">
        <v>212</v>
      </c>
      <c r="D80" s="245" t="s">
        <v>213</v>
      </c>
      <c r="E80" s="246">
        <v>0.55789999999999995</v>
      </c>
      <c r="F80" s="247"/>
      <c r="G80" s="248">
        <f>ROUND(E80*F80,2)</f>
        <v>0</v>
      </c>
      <c r="H80" s="247"/>
      <c r="I80" s="248">
        <f>ROUND(E80*H80,2)</f>
        <v>0</v>
      </c>
      <c r="J80" s="247"/>
      <c r="K80" s="248">
        <f>ROUND(E80*J80,2)</f>
        <v>0</v>
      </c>
      <c r="L80" s="248">
        <v>21</v>
      </c>
      <c r="M80" s="248">
        <f>G80*(1+L80/100)</f>
        <v>0</v>
      </c>
      <c r="N80" s="248">
        <v>1.0569299999999999</v>
      </c>
      <c r="O80" s="248">
        <f>ROUND(E80*N80,2)</f>
        <v>0.59</v>
      </c>
      <c r="P80" s="248">
        <v>0</v>
      </c>
      <c r="Q80" s="248">
        <f>ROUND(E80*P80,2)</f>
        <v>0</v>
      </c>
      <c r="R80" s="248"/>
      <c r="S80" s="248" t="s">
        <v>113</v>
      </c>
      <c r="T80" s="249" t="s">
        <v>113</v>
      </c>
      <c r="U80" s="233">
        <v>15.231</v>
      </c>
      <c r="V80" s="233">
        <f>ROUND(E80*U80,2)</f>
        <v>8.5</v>
      </c>
      <c r="W80" s="233"/>
      <c r="X80" s="233" t="s">
        <v>114</v>
      </c>
      <c r="Y80" s="214"/>
      <c r="Z80" s="214"/>
      <c r="AA80" s="214"/>
      <c r="AB80" s="214"/>
      <c r="AC80" s="214"/>
      <c r="AD80" s="214"/>
      <c r="AE80" s="214"/>
      <c r="AF80" s="214"/>
      <c r="AG80" s="214" t="s">
        <v>115</v>
      </c>
      <c r="AH80" s="214"/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outlineLevel="1">
      <c r="A81" s="231"/>
      <c r="B81" s="232"/>
      <c r="C81" s="255" t="s">
        <v>214</v>
      </c>
      <c r="D81" s="234"/>
      <c r="E81" s="235">
        <v>0.24210000000000001</v>
      </c>
      <c r="F81" s="233"/>
      <c r="G81" s="233"/>
      <c r="H81" s="233"/>
      <c r="I81" s="233"/>
      <c r="J81" s="233"/>
      <c r="K81" s="233"/>
      <c r="L81" s="233"/>
      <c r="M81" s="233"/>
      <c r="N81" s="233"/>
      <c r="O81" s="233"/>
      <c r="P81" s="233"/>
      <c r="Q81" s="233"/>
      <c r="R81" s="233"/>
      <c r="S81" s="233"/>
      <c r="T81" s="233"/>
      <c r="U81" s="233"/>
      <c r="V81" s="233"/>
      <c r="W81" s="233"/>
      <c r="X81" s="233"/>
      <c r="Y81" s="214"/>
      <c r="Z81" s="214"/>
      <c r="AA81" s="214"/>
      <c r="AB81" s="214"/>
      <c r="AC81" s="214"/>
      <c r="AD81" s="214"/>
      <c r="AE81" s="214"/>
      <c r="AF81" s="214"/>
      <c r="AG81" s="214" t="s">
        <v>117</v>
      </c>
      <c r="AH81" s="214">
        <v>0</v>
      </c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</row>
    <row r="82" spans="1:60" outlineLevel="1">
      <c r="A82" s="231"/>
      <c r="B82" s="232"/>
      <c r="C82" s="255" t="s">
        <v>215</v>
      </c>
      <c r="D82" s="234"/>
      <c r="E82" s="235">
        <v>0.31579000000000002</v>
      </c>
      <c r="F82" s="233"/>
      <c r="G82" s="233"/>
      <c r="H82" s="233"/>
      <c r="I82" s="233"/>
      <c r="J82" s="233"/>
      <c r="K82" s="233"/>
      <c r="L82" s="233"/>
      <c r="M82" s="233"/>
      <c r="N82" s="233"/>
      <c r="O82" s="233"/>
      <c r="P82" s="233"/>
      <c r="Q82" s="233"/>
      <c r="R82" s="233"/>
      <c r="S82" s="233"/>
      <c r="T82" s="233"/>
      <c r="U82" s="233"/>
      <c r="V82" s="233"/>
      <c r="W82" s="233"/>
      <c r="X82" s="233"/>
      <c r="Y82" s="214"/>
      <c r="Z82" s="214"/>
      <c r="AA82" s="214"/>
      <c r="AB82" s="214"/>
      <c r="AC82" s="214"/>
      <c r="AD82" s="214"/>
      <c r="AE82" s="214"/>
      <c r="AF82" s="214"/>
      <c r="AG82" s="214" t="s">
        <v>117</v>
      </c>
      <c r="AH82" s="214">
        <v>0</v>
      </c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</row>
    <row r="83" spans="1:60" outlineLevel="1">
      <c r="A83" s="243">
        <v>30</v>
      </c>
      <c r="B83" s="244" t="s">
        <v>216</v>
      </c>
      <c r="C83" s="254" t="s">
        <v>217</v>
      </c>
      <c r="D83" s="245" t="s">
        <v>213</v>
      </c>
      <c r="E83" s="246">
        <v>9.6629999999999994E-2</v>
      </c>
      <c r="F83" s="247"/>
      <c r="G83" s="248">
        <f>ROUND(E83*F83,2)</f>
        <v>0</v>
      </c>
      <c r="H83" s="247"/>
      <c r="I83" s="248">
        <f>ROUND(E83*H83,2)</f>
        <v>0</v>
      </c>
      <c r="J83" s="247"/>
      <c r="K83" s="248">
        <f>ROUND(E83*J83,2)</f>
        <v>0</v>
      </c>
      <c r="L83" s="248">
        <v>21</v>
      </c>
      <c r="M83" s="248">
        <f>G83*(1+L83/100)</f>
        <v>0</v>
      </c>
      <c r="N83" s="248">
        <v>1.0211600000000001</v>
      </c>
      <c r="O83" s="248">
        <f>ROUND(E83*N83,2)</f>
        <v>0.1</v>
      </c>
      <c r="P83" s="248">
        <v>0</v>
      </c>
      <c r="Q83" s="248">
        <f>ROUND(E83*P83,2)</f>
        <v>0</v>
      </c>
      <c r="R83" s="248"/>
      <c r="S83" s="248" t="s">
        <v>113</v>
      </c>
      <c r="T83" s="249" t="s">
        <v>113</v>
      </c>
      <c r="U83" s="233">
        <v>23.530999999999999</v>
      </c>
      <c r="V83" s="233">
        <f>ROUND(E83*U83,2)</f>
        <v>2.27</v>
      </c>
      <c r="W83" s="233"/>
      <c r="X83" s="233" t="s">
        <v>114</v>
      </c>
      <c r="Y83" s="214"/>
      <c r="Z83" s="214"/>
      <c r="AA83" s="214"/>
      <c r="AB83" s="214"/>
      <c r="AC83" s="214"/>
      <c r="AD83" s="214"/>
      <c r="AE83" s="214"/>
      <c r="AF83" s="214"/>
      <c r="AG83" s="214" t="s">
        <v>115</v>
      </c>
      <c r="AH83" s="214"/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</row>
    <row r="84" spans="1:60" outlineLevel="1">
      <c r="A84" s="231"/>
      <c r="B84" s="232"/>
      <c r="C84" s="255" t="s">
        <v>218</v>
      </c>
      <c r="D84" s="234"/>
      <c r="E84" s="235">
        <v>5.1400000000000001E-2</v>
      </c>
      <c r="F84" s="233"/>
      <c r="G84" s="233"/>
      <c r="H84" s="233"/>
      <c r="I84" s="233"/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T84" s="233"/>
      <c r="U84" s="233"/>
      <c r="V84" s="233"/>
      <c r="W84" s="233"/>
      <c r="X84" s="233"/>
      <c r="Y84" s="214"/>
      <c r="Z84" s="214"/>
      <c r="AA84" s="214"/>
      <c r="AB84" s="214"/>
      <c r="AC84" s="214"/>
      <c r="AD84" s="214"/>
      <c r="AE84" s="214"/>
      <c r="AF84" s="214"/>
      <c r="AG84" s="214" t="s">
        <v>117</v>
      </c>
      <c r="AH84" s="214">
        <v>0</v>
      </c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</row>
    <row r="85" spans="1:60" outlineLevel="1">
      <c r="A85" s="231"/>
      <c r="B85" s="232"/>
      <c r="C85" s="255" t="s">
        <v>219</v>
      </c>
      <c r="D85" s="234"/>
      <c r="E85" s="235">
        <v>4.5229999999999999E-2</v>
      </c>
      <c r="F85" s="233"/>
      <c r="G85" s="233"/>
      <c r="H85" s="233"/>
      <c r="I85" s="233"/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14"/>
      <c r="Z85" s="214"/>
      <c r="AA85" s="214"/>
      <c r="AB85" s="214"/>
      <c r="AC85" s="214"/>
      <c r="AD85" s="214"/>
      <c r="AE85" s="214"/>
      <c r="AF85" s="214"/>
      <c r="AG85" s="214" t="s">
        <v>117</v>
      </c>
      <c r="AH85" s="214">
        <v>0</v>
      </c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</row>
    <row r="86" spans="1:60" outlineLevel="1">
      <c r="A86" s="243">
        <v>31</v>
      </c>
      <c r="B86" s="244" t="s">
        <v>220</v>
      </c>
      <c r="C86" s="254" t="s">
        <v>221</v>
      </c>
      <c r="D86" s="245" t="s">
        <v>196</v>
      </c>
      <c r="E86" s="246">
        <v>7</v>
      </c>
      <c r="F86" s="247"/>
      <c r="G86" s="248">
        <f>ROUND(E86*F86,2)</f>
        <v>0</v>
      </c>
      <c r="H86" s="247"/>
      <c r="I86" s="248">
        <f>ROUND(E86*H86,2)</f>
        <v>0</v>
      </c>
      <c r="J86" s="247"/>
      <c r="K86" s="248">
        <f>ROUND(E86*J86,2)</f>
        <v>0</v>
      </c>
      <c r="L86" s="248">
        <v>21</v>
      </c>
      <c r="M86" s="248">
        <f>G86*(1+L86/100)</f>
        <v>0</v>
      </c>
      <c r="N86" s="248">
        <v>2.9999999999999997E-4</v>
      </c>
      <c r="O86" s="248">
        <f>ROUND(E86*N86,2)</f>
        <v>0</v>
      </c>
      <c r="P86" s="248">
        <v>0</v>
      </c>
      <c r="Q86" s="248">
        <f>ROUND(E86*P86,2)</f>
        <v>0</v>
      </c>
      <c r="R86" s="248" t="s">
        <v>183</v>
      </c>
      <c r="S86" s="248" t="s">
        <v>113</v>
      </c>
      <c r="T86" s="249" t="s">
        <v>113</v>
      </c>
      <c r="U86" s="233">
        <v>0</v>
      </c>
      <c r="V86" s="233">
        <f>ROUND(E86*U86,2)</f>
        <v>0</v>
      </c>
      <c r="W86" s="233"/>
      <c r="X86" s="233" t="s">
        <v>184</v>
      </c>
      <c r="Y86" s="214"/>
      <c r="Z86" s="214"/>
      <c r="AA86" s="214"/>
      <c r="AB86" s="214"/>
      <c r="AC86" s="214"/>
      <c r="AD86" s="214"/>
      <c r="AE86" s="214"/>
      <c r="AF86" s="214"/>
      <c r="AG86" s="214" t="s">
        <v>185</v>
      </c>
      <c r="AH86" s="214"/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</row>
    <row r="87" spans="1:60" outlineLevel="1">
      <c r="A87" s="231"/>
      <c r="B87" s="232"/>
      <c r="C87" s="255" t="s">
        <v>200</v>
      </c>
      <c r="D87" s="234"/>
      <c r="E87" s="235">
        <v>7</v>
      </c>
      <c r="F87" s="233"/>
      <c r="G87" s="233"/>
      <c r="H87" s="233"/>
      <c r="I87" s="233"/>
      <c r="J87" s="233"/>
      <c r="K87" s="233"/>
      <c r="L87" s="233"/>
      <c r="M87" s="233"/>
      <c r="N87" s="233"/>
      <c r="O87" s="233"/>
      <c r="P87" s="233"/>
      <c r="Q87" s="233"/>
      <c r="R87" s="233"/>
      <c r="S87" s="233"/>
      <c r="T87" s="233"/>
      <c r="U87" s="233"/>
      <c r="V87" s="233"/>
      <c r="W87" s="233"/>
      <c r="X87" s="233"/>
      <c r="Y87" s="214"/>
      <c r="Z87" s="214"/>
      <c r="AA87" s="214"/>
      <c r="AB87" s="214"/>
      <c r="AC87" s="214"/>
      <c r="AD87" s="214"/>
      <c r="AE87" s="214"/>
      <c r="AF87" s="214"/>
      <c r="AG87" s="214" t="s">
        <v>117</v>
      </c>
      <c r="AH87" s="214">
        <v>0</v>
      </c>
      <c r="AI87" s="214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</row>
    <row r="88" spans="1:60" outlineLevel="1">
      <c r="A88" s="243">
        <v>32</v>
      </c>
      <c r="B88" s="244" t="s">
        <v>222</v>
      </c>
      <c r="C88" s="254" t="s">
        <v>223</v>
      </c>
      <c r="D88" s="245" t="s">
        <v>196</v>
      </c>
      <c r="E88" s="246">
        <v>25.5</v>
      </c>
      <c r="F88" s="247"/>
      <c r="G88" s="248">
        <f>ROUND(E88*F88,2)</f>
        <v>0</v>
      </c>
      <c r="H88" s="247"/>
      <c r="I88" s="248">
        <f>ROUND(E88*H88,2)</f>
        <v>0</v>
      </c>
      <c r="J88" s="247"/>
      <c r="K88" s="248">
        <f>ROUND(E88*J88,2)</f>
        <v>0</v>
      </c>
      <c r="L88" s="248">
        <v>21</v>
      </c>
      <c r="M88" s="248">
        <f>G88*(1+L88/100)</f>
        <v>0</v>
      </c>
      <c r="N88" s="248">
        <v>5.9999999999999995E-4</v>
      </c>
      <c r="O88" s="248">
        <f>ROUND(E88*N88,2)</f>
        <v>0.02</v>
      </c>
      <c r="P88" s="248">
        <v>0</v>
      </c>
      <c r="Q88" s="248">
        <f>ROUND(E88*P88,2)</f>
        <v>0</v>
      </c>
      <c r="R88" s="248" t="s">
        <v>183</v>
      </c>
      <c r="S88" s="248" t="s">
        <v>113</v>
      </c>
      <c r="T88" s="249" t="s">
        <v>113</v>
      </c>
      <c r="U88" s="233">
        <v>0</v>
      </c>
      <c r="V88" s="233">
        <f>ROUND(E88*U88,2)</f>
        <v>0</v>
      </c>
      <c r="W88" s="233"/>
      <c r="X88" s="233" t="s">
        <v>184</v>
      </c>
      <c r="Y88" s="214"/>
      <c r="Z88" s="214"/>
      <c r="AA88" s="214"/>
      <c r="AB88" s="214"/>
      <c r="AC88" s="214"/>
      <c r="AD88" s="214"/>
      <c r="AE88" s="214"/>
      <c r="AF88" s="214"/>
      <c r="AG88" s="214" t="s">
        <v>185</v>
      </c>
      <c r="AH88" s="214"/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</row>
    <row r="89" spans="1:60" outlineLevel="1">
      <c r="A89" s="231"/>
      <c r="B89" s="232"/>
      <c r="C89" s="255" t="s">
        <v>197</v>
      </c>
      <c r="D89" s="234"/>
      <c r="E89" s="235">
        <v>25.5</v>
      </c>
      <c r="F89" s="233"/>
      <c r="G89" s="233"/>
      <c r="H89" s="233"/>
      <c r="I89" s="233"/>
      <c r="J89" s="233"/>
      <c r="K89" s="233"/>
      <c r="L89" s="233"/>
      <c r="M89" s="233"/>
      <c r="N89" s="233"/>
      <c r="O89" s="233"/>
      <c r="P89" s="233"/>
      <c r="Q89" s="233"/>
      <c r="R89" s="233"/>
      <c r="S89" s="233"/>
      <c r="T89" s="233"/>
      <c r="U89" s="233"/>
      <c r="V89" s="233"/>
      <c r="W89" s="233"/>
      <c r="X89" s="233"/>
      <c r="Y89" s="214"/>
      <c r="Z89" s="214"/>
      <c r="AA89" s="214"/>
      <c r="AB89" s="214"/>
      <c r="AC89" s="214"/>
      <c r="AD89" s="214"/>
      <c r="AE89" s="214"/>
      <c r="AF89" s="214"/>
      <c r="AG89" s="214" t="s">
        <v>117</v>
      </c>
      <c r="AH89" s="214">
        <v>0</v>
      </c>
      <c r="AI89" s="214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</row>
    <row r="90" spans="1:60" ht="22.5" outlineLevel="1">
      <c r="A90" s="243">
        <v>33</v>
      </c>
      <c r="B90" s="244" t="s">
        <v>224</v>
      </c>
      <c r="C90" s="254" t="s">
        <v>225</v>
      </c>
      <c r="D90" s="245" t="s">
        <v>112</v>
      </c>
      <c r="E90" s="246">
        <v>61.08</v>
      </c>
      <c r="F90" s="247"/>
      <c r="G90" s="248">
        <f>ROUND(E90*F90,2)</f>
        <v>0</v>
      </c>
      <c r="H90" s="247"/>
      <c r="I90" s="248">
        <f>ROUND(E90*H90,2)</f>
        <v>0</v>
      </c>
      <c r="J90" s="247"/>
      <c r="K90" s="248">
        <f>ROUND(E90*J90,2)</f>
        <v>0</v>
      </c>
      <c r="L90" s="248">
        <v>21</v>
      </c>
      <c r="M90" s="248">
        <f>G90*(1+L90/100)</f>
        <v>0</v>
      </c>
      <c r="N90" s="248">
        <v>2.9999999999999997E-4</v>
      </c>
      <c r="O90" s="248">
        <f>ROUND(E90*N90,2)</f>
        <v>0.02</v>
      </c>
      <c r="P90" s="248">
        <v>0</v>
      </c>
      <c r="Q90" s="248">
        <f>ROUND(E90*P90,2)</f>
        <v>0</v>
      </c>
      <c r="R90" s="248" t="s">
        <v>183</v>
      </c>
      <c r="S90" s="248" t="s">
        <v>113</v>
      </c>
      <c r="T90" s="249" t="s">
        <v>113</v>
      </c>
      <c r="U90" s="233">
        <v>0</v>
      </c>
      <c r="V90" s="233">
        <f>ROUND(E90*U90,2)</f>
        <v>0</v>
      </c>
      <c r="W90" s="233"/>
      <c r="X90" s="233" t="s">
        <v>184</v>
      </c>
      <c r="Y90" s="214"/>
      <c r="Z90" s="214"/>
      <c r="AA90" s="214"/>
      <c r="AB90" s="214"/>
      <c r="AC90" s="214"/>
      <c r="AD90" s="214"/>
      <c r="AE90" s="214"/>
      <c r="AF90" s="214"/>
      <c r="AG90" s="214" t="s">
        <v>185</v>
      </c>
      <c r="AH90" s="214"/>
      <c r="AI90" s="214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4"/>
      <c r="BG90" s="214"/>
      <c r="BH90" s="214"/>
    </row>
    <row r="91" spans="1:60" outlineLevel="1">
      <c r="A91" s="231"/>
      <c r="B91" s="232"/>
      <c r="C91" s="255" t="s">
        <v>226</v>
      </c>
      <c r="D91" s="234"/>
      <c r="E91" s="235">
        <v>61.08</v>
      </c>
      <c r="F91" s="233"/>
      <c r="G91" s="233"/>
      <c r="H91" s="233"/>
      <c r="I91" s="233"/>
      <c r="J91" s="233"/>
      <c r="K91" s="233"/>
      <c r="L91" s="233"/>
      <c r="M91" s="233"/>
      <c r="N91" s="233"/>
      <c r="O91" s="233"/>
      <c r="P91" s="233"/>
      <c r="Q91" s="233"/>
      <c r="R91" s="233"/>
      <c r="S91" s="233"/>
      <c r="T91" s="233"/>
      <c r="U91" s="233"/>
      <c r="V91" s="233"/>
      <c r="W91" s="233"/>
      <c r="X91" s="233"/>
      <c r="Y91" s="214"/>
      <c r="Z91" s="214"/>
      <c r="AA91" s="214"/>
      <c r="AB91" s="214"/>
      <c r="AC91" s="214"/>
      <c r="AD91" s="214"/>
      <c r="AE91" s="214"/>
      <c r="AF91" s="214"/>
      <c r="AG91" s="214" t="s">
        <v>117</v>
      </c>
      <c r="AH91" s="214">
        <v>0</v>
      </c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</row>
    <row r="92" spans="1:60">
      <c r="A92" s="237" t="s">
        <v>108</v>
      </c>
      <c r="B92" s="238" t="s">
        <v>65</v>
      </c>
      <c r="C92" s="253" t="s">
        <v>66</v>
      </c>
      <c r="D92" s="239"/>
      <c r="E92" s="240"/>
      <c r="F92" s="241"/>
      <c r="G92" s="241">
        <f>SUMIF(AG93:AG136,"&lt;&gt;NOR",G93:G136)</f>
        <v>0</v>
      </c>
      <c r="H92" s="241"/>
      <c r="I92" s="241">
        <f>SUM(I93:I136)</f>
        <v>0</v>
      </c>
      <c r="J92" s="241"/>
      <c r="K92" s="241">
        <f>SUM(K93:K136)</f>
        <v>0</v>
      </c>
      <c r="L92" s="241"/>
      <c r="M92" s="241">
        <f>SUM(M93:M136)</f>
        <v>0</v>
      </c>
      <c r="N92" s="241"/>
      <c r="O92" s="241">
        <f>SUM(O93:O136)</f>
        <v>43.440000000000005</v>
      </c>
      <c r="P92" s="241"/>
      <c r="Q92" s="241">
        <f>SUM(Q93:Q136)</f>
        <v>17.579999999999998</v>
      </c>
      <c r="R92" s="241"/>
      <c r="S92" s="241"/>
      <c r="T92" s="242"/>
      <c r="U92" s="236"/>
      <c r="V92" s="236">
        <f>SUM(V93:V136)</f>
        <v>272.97000000000003</v>
      </c>
      <c r="W92" s="236"/>
      <c r="X92" s="236"/>
      <c r="AG92" t="s">
        <v>109</v>
      </c>
    </row>
    <row r="93" spans="1:60" ht="22.5" outlineLevel="1">
      <c r="A93" s="243">
        <v>34</v>
      </c>
      <c r="B93" s="244" t="s">
        <v>227</v>
      </c>
      <c r="C93" s="254" t="s">
        <v>228</v>
      </c>
      <c r="D93" s="245" t="s">
        <v>125</v>
      </c>
      <c r="E93" s="246">
        <v>17.933800000000002</v>
      </c>
      <c r="F93" s="247"/>
      <c r="G93" s="248">
        <f>ROUND(E93*F93,2)</f>
        <v>0</v>
      </c>
      <c r="H93" s="247"/>
      <c r="I93" s="248">
        <f>ROUND(E93*H93,2)</f>
        <v>0</v>
      </c>
      <c r="J93" s="247"/>
      <c r="K93" s="248">
        <f>ROUND(E93*J93,2)</f>
        <v>0</v>
      </c>
      <c r="L93" s="248">
        <v>21</v>
      </c>
      <c r="M93" s="248">
        <f>G93*(1+L93/100)</f>
        <v>0</v>
      </c>
      <c r="N93" s="248">
        <v>8.8200000000000001E-2</v>
      </c>
      <c r="O93" s="248">
        <f>ROUND(E93*N93,2)</f>
        <v>1.58</v>
      </c>
      <c r="P93" s="248">
        <v>0</v>
      </c>
      <c r="Q93" s="248">
        <f>ROUND(E93*P93,2)</f>
        <v>0</v>
      </c>
      <c r="R93" s="248"/>
      <c r="S93" s="248" t="s">
        <v>113</v>
      </c>
      <c r="T93" s="249" t="s">
        <v>113</v>
      </c>
      <c r="U93" s="233">
        <v>11.33</v>
      </c>
      <c r="V93" s="233">
        <f>ROUND(E93*U93,2)</f>
        <v>203.19</v>
      </c>
      <c r="W93" s="233"/>
      <c r="X93" s="233" t="s">
        <v>114</v>
      </c>
      <c r="Y93" s="214"/>
      <c r="Z93" s="214"/>
      <c r="AA93" s="214"/>
      <c r="AB93" s="214"/>
      <c r="AC93" s="214"/>
      <c r="AD93" s="214"/>
      <c r="AE93" s="214"/>
      <c r="AF93" s="214"/>
      <c r="AG93" s="214" t="s">
        <v>115</v>
      </c>
      <c r="AH93" s="214"/>
      <c r="AI93" s="214"/>
      <c r="AJ93" s="214"/>
      <c r="AK93" s="214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</row>
    <row r="94" spans="1:60" outlineLevel="1">
      <c r="A94" s="231"/>
      <c r="B94" s="232"/>
      <c r="C94" s="255" t="s">
        <v>137</v>
      </c>
      <c r="D94" s="234"/>
      <c r="E94" s="235"/>
      <c r="F94" s="233"/>
      <c r="G94" s="233"/>
      <c r="H94" s="233"/>
      <c r="I94" s="233"/>
      <c r="J94" s="233"/>
      <c r="K94" s="233"/>
      <c r="L94" s="233"/>
      <c r="M94" s="233"/>
      <c r="N94" s="233"/>
      <c r="O94" s="233"/>
      <c r="P94" s="233"/>
      <c r="Q94" s="233"/>
      <c r="R94" s="233"/>
      <c r="S94" s="233"/>
      <c r="T94" s="233"/>
      <c r="U94" s="233"/>
      <c r="V94" s="233"/>
      <c r="W94" s="233"/>
      <c r="X94" s="233"/>
      <c r="Y94" s="214"/>
      <c r="Z94" s="214"/>
      <c r="AA94" s="214"/>
      <c r="AB94" s="214"/>
      <c r="AC94" s="214"/>
      <c r="AD94" s="214"/>
      <c r="AE94" s="214"/>
      <c r="AF94" s="214"/>
      <c r="AG94" s="214" t="s">
        <v>117</v>
      </c>
      <c r="AH94" s="214">
        <v>0</v>
      </c>
      <c r="AI94" s="214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</row>
    <row r="95" spans="1:60" outlineLevel="1">
      <c r="A95" s="231"/>
      <c r="B95" s="232"/>
      <c r="C95" s="255" t="s">
        <v>229</v>
      </c>
      <c r="D95" s="234"/>
      <c r="E95" s="235">
        <v>7.3630000000000004</v>
      </c>
      <c r="F95" s="233"/>
      <c r="G95" s="233"/>
      <c r="H95" s="233"/>
      <c r="I95" s="233"/>
      <c r="J95" s="233"/>
      <c r="K95" s="233"/>
      <c r="L95" s="233"/>
      <c r="M95" s="233"/>
      <c r="N95" s="233"/>
      <c r="O95" s="233"/>
      <c r="P95" s="233"/>
      <c r="Q95" s="233"/>
      <c r="R95" s="233"/>
      <c r="S95" s="233"/>
      <c r="T95" s="233"/>
      <c r="U95" s="233"/>
      <c r="V95" s="233"/>
      <c r="W95" s="233"/>
      <c r="X95" s="233"/>
      <c r="Y95" s="214"/>
      <c r="Z95" s="214"/>
      <c r="AA95" s="214"/>
      <c r="AB95" s="214"/>
      <c r="AC95" s="214"/>
      <c r="AD95" s="214"/>
      <c r="AE95" s="214"/>
      <c r="AF95" s="214"/>
      <c r="AG95" s="214" t="s">
        <v>117</v>
      </c>
      <c r="AH95" s="214">
        <v>0</v>
      </c>
      <c r="AI95" s="214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</row>
    <row r="96" spans="1:60" outlineLevel="1">
      <c r="A96" s="231"/>
      <c r="B96" s="232"/>
      <c r="C96" s="255" t="s">
        <v>230</v>
      </c>
      <c r="D96" s="234"/>
      <c r="E96" s="235">
        <v>0.71640000000000004</v>
      </c>
      <c r="F96" s="233"/>
      <c r="G96" s="233"/>
      <c r="H96" s="233"/>
      <c r="I96" s="233"/>
      <c r="J96" s="233"/>
      <c r="K96" s="233"/>
      <c r="L96" s="233"/>
      <c r="M96" s="233"/>
      <c r="N96" s="233"/>
      <c r="O96" s="233"/>
      <c r="P96" s="233"/>
      <c r="Q96" s="233"/>
      <c r="R96" s="233"/>
      <c r="S96" s="233"/>
      <c r="T96" s="233"/>
      <c r="U96" s="233"/>
      <c r="V96" s="233"/>
      <c r="W96" s="233"/>
      <c r="X96" s="233"/>
      <c r="Y96" s="214"/>
      <c r="Z96" s="214"/>
      <c r="AA96" s="214"/>
      <c r="AB96" s="214"/>
      <c r="AC96" s="214"/>
      <c r="AD96" s="214"/>
      <c r="AE96" s="214"/>
      <c r="AF96" s="214"/>
      <c r="AG96" s="214" t="s">
        <v>117</v>
      </c>
      <c r="AH96" s="214">
        <v>0</v>
      </c>
      <c r="AI96" s="214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4"/>
      <c r="BC96" s="214"/>
      <c r="BD96" s="214"/>
      <c r="BE96" s="214"/>
      <c r="BF96" s="214"/>
      <c r="BG96" s="214"/>
      <c r="BH96" s="214"/>
    </row>
    <row r="97" spans="1:60" outlineLevel="1">
      <c r="A97" s="231"/>
      <c r="B97" s="232"/>
      <c r="C97" s="255" t="s">
        <v>231</v>
      </c>
      <c r="D97" s="234"/>
      <c r="E97" s="235">
        <v>4.4009999999999998</v>
      </c>
      <c r="F97" s="233"/>
      <c r="G97" s="233"/>
      <c r="H97" s="233"/>
      <c r="I97" s="233"/>
      <c r="J97" s="233"/>
      <c r="K97" s="233"/>
      <c r="L97" s="233"/>
      <c r="M97" s="233"/>
      <c r="N97" s="233"/>
      <c r="O97" s="233"/>
      <c r="P97" s="233"/>
      <c r="Q97" s="233"/>
      <c r="R97" s="233"/>
      <c r="S97" s="233"/>
      <c r="T97" s="233"/>
      <c r="U97" s="233"/>
      <c r="V97" s="233"/>
      <c r="W97" s="233"/>
      <c r="X97" s="233"/>
      <c r="Y97" s="214"/>
      <c r="Z97" s="214"/>
      <c r="AA97" s="214"/>
      <c r="AB97" s="214"/>
      <c r="AC97" s="214"/>
      <c r="AD97" s="214"/>
      <c r="AE97" s="214"/>
      <c r="AF97" s="214"/>
      <c r="AG97" s="214" t="s">
        <v>117</v>
      </c>
      <c r="AH97" s="214">
        <v>0</v>
      </c>
      <c r="AI97" s="214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  <c r="BH97" s="214"/>
    </row>
    <row r="98" spans="1:60" outlineLevel="1">
      <c r="A98" s="231"/>
      <c r="B98" s="232"/>
      <c r="C98" s="255" t="s">
        <v>232</v>
      </c>
      <c r="D98" s="234"/>
      <c r="E98" s="235">
        <v>0.9234</v>
      </c>
      <c r="F98" s="233"/>
      <c r="G98" s="233"/>
      <c r="H98" s="233"/>
      <c r="I98" s="233"/>
      <c r="J98" s="233"/>
      <c r="K98" s="233"/>
      <c r="L98" s="233"/>
      <c r="M98" s="233"/>
      <c r="N98" s="233"/>
      <c r="O98" s="233"/>
      <c r="P98" s="233"/>
      <c r="Q98" s="233"/>
      <c r="R98" s="233"/>
      <c r="S98" s="233"/>
      <c r="T98" s="233"/>
      <c r="U98" s="233"/>
      <c r="V98" s="233"/>
      <c r="W98" s="233"/>
      <c r="X98" s="233"/>
      <c r="Y98" s="214"/>
      <c r="Z98" s="214"/>
      <c r="AA98" s="214"/>
      <c r="AB98" s="214"/>
      <c r="AC98" s="214"/>
      <c r="AD98" s="214"/>
      <c r="AE98" s="214"/>
      <c r="AF98" s="214"/>
      <c r="AG98" s="214" t="s">
        <v>117</v>
      </c>
      <c r="AH98" s="214">
        <v>0</v>
      </c>
      <c r="AI98" s="214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  <c r="BC98" s="214"/>
      <c r="BD98" s="214"/>
      <c r="BE98" s="214"/>
      <c r="BF98" s="214"/>
      <c r="BG98" s="214"/>
      <c r="BH98" s="214"/>
    </row>
    <row r="99" spans="1:60" outlineLevel="1">
      <c r="A99" s="231"/>
      <c r="B99" s="232"/>
      <c r="C99" s="255" t="s">
        <v>140</v>
      </c>
      <c r="D99" s="234"/>
      <c r="E99" s="235"/>
      <c r="F99" s="233"/>
      <c r="G99" s="233"/>
      <c r="H99" s="233"/>
      <c r="I99" s="233"/>
      <c r="J99" s="233"/>
      <c r="K99" s="233"/>
      <c r="L99" s="233"/>
      <c r="M99" s="233"/>
      <c r="N99" s="233"/>
      <c r="O99" s="233"/>
      <c r="P99" s="233"/>
      <c r="Q99" s="233"/>
      <c r="R99" s="233"/>
      <c r="S99" s="233"/>
      <c r="T99" s="233"/>
      <c r="U99" s="233"/>
      <c r="V99" s="233"/>
      <c r="W99" s="233"/>
      <c r="X99" s="233"/>
      <c r="Y99" s="214"/>
      <c r="Z99" s="214"/>
      <c r="AA99" s="214"/>
      <c r="AB99" s="214"/>
      <c r="AC99" s="214"/>
      <c r="AD99" s="214"/>
      <c r="AE99" s="214"/>
      <c r="AF99" s="214"/>
      <c r="AG99" s="214" t="s">
        <v>117</v>
      </c>
      <c r="AH99" s="214">
        <v>0</v>
      </c>
      <c r="AI99" s="214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  <c r="BH99" s="214"/>
    </row>
    <row r="100" spans="1:60" outlineLevel="1">
      <c r="A100" s="231"/>
      <c r="B100" s="232"/>
      <c r="C100" s="255" t="s">
        <v>233</v>
      </c>
      <c r="D100" s="234"/>
      <c r="E100" s="235">
        <v>4.53</v>
      </c>
      <c r="F100" s="233"/>
      <c r="G100" s="233"/>
      <c r="H100" s="233"/>
      <c r="I100" s="233"/>
      <c r="J100" s="233"/>
      <c r="K100" s="233"/>
      <c r="L100" s="233"/>
      <c r="M100" s="233"/>
      <c r="N100" s="233"/>
      <c r="O100" s="233"/>
      <c r="P100" s="233"/>
      <c r="Q100" s="233"/>
      <c r="R100" s="233"/>
      <c r="S100" s="233"/>
      <c r="T100" s="233"/>
      <c r="U100" s="233"/>
      <c r="V100" s="233"/>
      <c r="W100" s="233"/>
      <c r="X100" s="233"/>
      <c r="Y100" s="214"/>
      <c r="Z100" s="214"/>
      <c r="AA100" s="214"/>
      <c r="AB100" s="214"/>
      <c r="AC100" s="214"/>
      <c r="AD100" s="214"/>
      <c r="AE100" s="214"/>
      <c r="AF100" s="214"/>
      <c r="AG100" s="214" t="s">
        <v>117</v>
      </c>
      <c r="AH100" s="214">
        <v>0</v>
      </c>
      <c r="AI100" s="214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</row>
    <row r="101" spans="1:60" outlineLevel="1">
      <c r="A101" s="243">
        <v>35</v>
      </c>
      <c r="B101" s="244" t="s">
        <v>234</v>
      </c>
      <c r="C101" s="254" t="s">
        <v>235</v>
      </c>
      <c r="D101" s="245" t="s">
        <v>112</v>
      </c>
      <c r="E101" s="246">
        <v>28.914999999999999</v>
      </c>
      <c r="F101" s="247"/>
      <c r="G101" s="248">
        <f>ROUND(E101*F101,2)</f>
        <v>0</v>
      </c>
      <c r="H101" s="247"/>
      <c r="I101" s="248">
        <f>ROUND(E101*H101,2)</f>
        <v>0</v>
      </c>
      <c r="J101" s="247"/>
      <c r="K101" s="248">
        <f>ROUND(E101*J101,2)</f>
        <v>0</v>
      </c>
      <c r="L101" s="248">
        <v>21</v>
      </c>
      <c r="M101" s="248">
        <f>G101*(1+L101/100)</f>
        <v>0</v>
      </c>
      <c r="N101" s="248">
        <v>3.8240000000000003E-2</v>
      </c>
      <c r="O101" s="248">
        <f>ROUND(E101*N101,2)</f>
        <v>1.1100000000000001</v>
      </c>
      <c r="P101" s="248">
        <v>0</v>
      </c>
      <c r="Q101" s="248">
        <f>ROUND(E101*P101,2)</f>
        <v>0</v>
      </c>
      <c r="R101" s="248"/>
      <c r="S101" s="248" t="s">
        <v>113</v>
      </c>
      <c r="T101" s="249" t="s">
        <v>113</v>
      </c>
      <c r="U101" s="233">
        <v>0.92700000000000005</v>
      </c>
      <c r="V101" s="233">
        <f>ROUND(E101*U101,2)</f>
        <v>26.8</v>
      </c>
      <c r="W101" s="233"/>
      <c r="X101" s="233" t="s">
        <v>114</v>
      </c>
      <c r="Y101" s="214"/>
      <c r="Z101" s="214"/>
      <c r="AA101" s="214"/>
      <c r="AB101" s="214"/>
      <c r="AC101" s="214"/>
      <c r="AD101" s="214"/>
      <c r="AE101" s="214"/>
      <c r="AF101" s="214"/>
      <c r="AG101" s="214" t="s">
        <v>115</v>
      </c>
      <c r="AH101" s="214"/>
      <c r="AI101" s="214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</row>
    <row r="102" spans="1:60" outlineLevel="1">
      <c r="A102" s="231"/>
      <c r="B102" s="232"/>
      <c r="C102" s="255" t="s">
        <v>236</v>
      </c>
      <c r="D102" s="234"/>
      <c r="E102" s="235">
        <v>16.914999999999999</v>
      </c>
      <c r="F102" s="233"/>
      <c r="G102" s="233"/>
      <c r="H102" s="233"/>
      <c r="I102" s="233"/>
      <c r="J102" s="233"/>
      <c r="K102" s="233"/>
      <c r="L102" s="233"/>
      <c r="M102" s="233"/>
      <c r="N102" s="233"/>
      <c r="O102" s="233"/>
      <c r="P102" s="233"/>
      <c r="Q102" s="233"/>
      <c r="R102" s="233"/>
      <c r="S102" s="233"/>
      <c r="T102" s="233"/>
      <c r="U102" s="233"/>
      <c r="V102" s="233"/>
      <c r="W102" s="233"/>
      <c r="X102" s="233"/>
      <c r="Y102" s="214"/>
      <c r="Z102" s="214"/>
      <c r="AA102" s="214"/>
      <c r="AB102" s="214"/>
      <c r="AC102" s="214"/>
      <c r="AD102" s="214"/>
      <c r="AE102" s="214"/>
      <c r="AF102" s="214"/>
      <c r="AG102" s="214" t="s">
        <v>117</v>
      </c>
      <c r="AH102" s="214">
        <v>0</v>
      </c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</row>
    <row r="103" spans="1:60" outlineLevel="1">
      <c r="A103" s="231"/>
      <c r="B103" s="232"/>
      <c r="C103" s="255" t="s">
        <v>237</v>
      </c>
      <c r="D103" s="234"/>
      <c r="E103" s="235">
        <v>12</v>
      </c>
      <c r="F103" s="233"/>
      <c r="G103" s="233"/>
      <c r="H103" s="233"/>
      <c r="I103" s="233"/>
      <c r="J103" s="233"/>
      <c r="K103" s="233"/>
      <c r="L103" s="233"/>
      <c r="M103" s="233"/>
      <c r="N103" s="233"/>
      <c r="O103" s="233"/>
      <c r="P103" s="233"/>
      <c r="Q103" s="233"/>
      <c r="R103" s="233"/>
      <c r="S103" s="233"/>
      <c r="T103" s="233"/>
      <c r="U103" s="233"/>
      <c r="V103" s="233"/>
      <c r="W103" s="233"/>
      <c r="X103" s="233"/>
      <c r="Y103" s="214"/>
      <c r="Z103" s="214"/>
      <c r="AA103" s="214"/>
      <c r="AB103" s="214"/>
      <c r="AC103" s="214"/>
      <c r="AD103" s="214"/>
      <c r="AE103" s="214"/>
      <c r="AF103" s="214"/>
      <c r="AG103" s="214" t="s">
        <v>117</v>
      </c>
      <c r="AH103" s="214">
        <v>0</v>
      </c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</row>
    <row r="104" spans="1:60" outlineLevel="1">
      <c r="A104" s="243">
        <v>36</v>
      </c>
      <c r="B104" s="244" t="s">
        <v>238</v>
      </c>
      <c r="C104" s="254" t="s">
        <v>239</v>
      </c>
      <c r="D104" s="245" t="s">
        <v>112</v>
      </c>
      <c r="E104" s="246">
        <v>28.914999999999999</v>
      </c>
      <c r="F104" s="247"/>
      <c r="G104" s="248">
        <f>ROUND(E104*F104,2)</f>
        <v>0</v>
      </c>
      <c r="H104" s="247"/>
      <c r="I104" s="248">
        <f>ROUND(E104*H104,2)</f>
        <v>0</v>
      </c>
      <c r="J104" s="247"/>
      <c r="K104" s="248">
        <f>ROUND(E104*J104,2)</f>
        <v>0</v>
      </c>
      <c r="L104" s="248">
        <v>21</v>
      </c>
      <c r="M104" s="248">
        <f>G104*(1+L104/100)</f>
        <v>0</v>
      </c>
      <c r="N104" s="248">
        <v>0</v>
      </c>
      <c r="O104" s="248">
        <f>ROUND(E104*N104,2)</f>
        <v>0</v>
      </c>
      <c r="P104" s="248">
        <v>0</v>
      </c>
      <c r="Q104" s="248">
        <f>ROUND(E104*P104,2)</f>
        <v>0</v>
      </c>
      <c r="R104" s="248"/>
      <c r="S104" s="248" t="s">
        <v>113</v>
      </c>
      <c r="T104" s="249" t="s">
        <v>113</v>
      </c>
      <c r="U104" s="233">
        <v>0.52600000000000002</v>
      </c>
      <c r="V104" s="233">
        <f>ROUND(E104*U104,2)</f>
        <v>15.21</v>
      </c>
      <c r="W104" s="233"/>
      <c r="X104" s="233" t="s">
        <v>114</v>
      </c>
      <c r="Y104" s="214"/>
      <c r="Z104" s="214"/>
      <c r="AA104" s="214"/>
      <c r="AB104" s="214"/>
      <c r="AC104" s="214"/>
      <c r="AD104" s="214"/>
      <c r="AE104" s="214"/>
      <c r="AF104" s="214"/>
      <c r="AG104" s="214" t="s">
        <v>115</v>
      </c>
      <c r="AH104" s="214"/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214"/>
      <c r="BD104" s="214"/>
      <c r="BE104" s="214"/>
      <c r="BF104" s="214"/>
      <c r="BG104" s="214"/>
      <c r="BH104" s="214"/>
    </row>
    <row r="105" spans="1:60" outlineLevel="1">
      <c r="A105" s="231"/>
      <c r="B105" s="232"/>
      <c r="C105" s="255" t="s">
        <v>240</v>
      </c>
      <c r="D105" s="234"/>
      <c r="E105" s="235">
        <v>28.914999999999999</v>
      </c>
      <c r="F105" s="233"/>
      <c r="G105" s="233"/>
      <c r="H105" s="233"/>
      <c r="I105" s="233"/>
      <c r="J105" s="233"/>
      <c r="K105" s="233"/>
      <c r="L105" s="233"/>
      <c r="M105" s="233"/>
      <c r="N105" s="233"/>
      <c r="O105" s="233"/>
      <c r="P105" s="233"/>
      <c r="Q105" s="233"/>
      <c r="R105" s="233"/>
      <c r="S105" s="233"/>
      <c r="T105" s="233"/>
      <c r="U105" s="233"/>
      <c r="V105" s="233"/>
      <c r="W105" s="233"/>
      <c r="X105" s="233"/>
      <c r="Y105" s="214"/>
      <c r="Z105" s="214"/>
      <c r="AA105" s="214"/>
      <c r="AB105" s="214"/>
      <c r="AC105" s="214"/>
      <c r="AD105" s="214"/>
      <c r="AE105" s="214"/>
      <c r="AF105" s="214"/>
      <c r="AG105" s="214" t="s">
        <v>117</v>
      </c>
      <c r="AH105" s="214">
        <v>0</v>
      </c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</row>
    <row r="106" spans="1:60" outlineLevel="1">
      <c r="A106" s="243">
        <v>37</v>
      </c>
      <c r="B106" s="244" t="s">
        <v>241</v>
      </c>
      <c r="C106" s="254" t="s">
        <v>242</v>
      </c>
      <c r="D106" s="245" t="s">
        <v>125</v>
      </c>
      <c r="E106" s="246">
        <v>5.7830000000000004</v>
      </c>
      <c r="F106" s="247"/>
      <c r="G106" s="248">
        <f>ROUND(E106*F106,2)</f>
        <v>0</v>
      </c>
      <c r="H106" s="247"/>
      <c r="I106" s="248">
        <f>ROUND(E106*H106,2)</f>
        <v>0</v>
      </c>
      <c r="J106" s="247"/>
      <c r="K106" s="248">
        <f>ROUND(E106*J106,2)</f>
        <v>0</v>
      </c>
      <c r="L106" s="248">
        <v>21</v>
      </c>
      <c r="M106" s="248">
        <f>G106*(1+L106/100)</f>
        <v>0</v>
      </c>
      <c r="N106" s="248">
        <v>0</v>
      </c>
      <c r="O106" s="248">
        <f>ROUND(E106*N106,2)</f>
        <v>0</v>
      </c>
      <c r="P106" s="248">
        <v>0</v>
      </c>
      <c r="Q106" s="248">
        <f>ROUND(E106*P106,2)</f>
        <v>0</v>
      </c>
      <c r="R106" s="248"/>
      <c r="S106" s="248" t="s">
        <v>113</v>
      </c>
      <c r="T106" s="249" t="s">
        <v>113</v>
      </c>
      <c r="U106" s="233">
        <v>1.1459999999999999</v>
      </c>
      <c r="V106" s="233">
        <f>ROUND(E106*U106,2)</f>
        <v>6.63</v>
      </c>
      <c r="W106" s="233"/>
      <c r="X106" s="233" t="s">
        <v>114</v>
      </c>
      <c r="Y106" s="214"/>
      <c r="Z106" s="214"/>
      <c r="AA106" s="214"/>
      <c r="AB106" s="214"/>
      <c r="AC106" s="214"/>
      <c r="AD106" s="214"/>
      <c r="AE106" s="214"/>
      <c r="AF106" s="214"/>
      <c r="AG106" s="214" t="s">
        <v>115</v>
      </c>
      <c r="AH106" s="214"/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14"/>
      <c r="BB106" s="214"/>
      <c r="BC106" s="214"/>
      <c r="BD106" s="214"/>
      <c r="BE106" s="214"/>
      <c r="BF106" s="214"/>
      <c r="BG106" s="214"/>
      <c r="BH106" s="214"/>
    </row>
    <row r="107" spans="1:60" outlineLevel="1">
      <c r="A107" s="231"/>
      <c r="B107" s="232"/>
      <c r="C107" s="255" t="s">
        <v>243</v>
      </c>
      <c r="D107" s="234"/>
      <c r="E107" s="235">
        <v>3.383</v>
      </c>
      <c r="F107" s="233"/>
      <c r="G107" s="233"/>
      <c r="H107" s="233"/>
      <c r="I107" s="233"/>
      <c r="J107" s="233"/>
      <c r="K107" s="233"/>
      <c r="L107" s="233"/>
      <c r="M107" s="233"/>
      <c r="N107" s="233"/>
      <c r="O107" s="233"/>
      <c r="P107" s="233"/>
      <c r="Q107" s="233"/>
      <c r="R107" s="233"/>
      <c r="S107" s="233"/>
      <c r="T107" s="233"/>
      <c r="U107" s="233"/>
      <c r="V107" s="233"/>
      <c r="W107" s="233"/>
      <c r="X107" s="233"/>
      <c r="Y107" s="214"/>
      <c r="Z107" s="214"/>
      <c r="AA107" s="214"/>
      <c r="AB107" s="214"/>
      <c r="AC107" s="214"/>
      <c r="AD107" s="214"/>
      <c r="AE107" s="214"/>
      <c r="AF107" s="214"/>
      <c r="AG107" s="214" t="s">
        <v>117</v>
      </c>
      <c r="AH107" s="214">
        <v>0</v>
      </c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</row>
    <row r="108" spans="1:60" outlineLevel="1">
      <c r="A108" s="231"/>
      <c r="B108" s="232"/>
      <c r="C108" s="255" t="s">
        <v>244</v>
      </c>
      <c r="D108" s="234"/>
      <c r="E108" s="235">
        <v>2.4</v>
      </c>
      <c r="F108" s="233"/>
      <c r="G108" s="233"/>
      <c r="H108" s="233"/>
      <c r="I108" s="233"/>
      <c r="J108" s="233"/>
      <c r="K108" s="233"/>
      <c r="L108" s="233"/>
      <c r="M108" s="233"/>
      <c r="N108" s="233"/>
      <c r="O108" s="233"/>
      <c r="P108" s="233"/>
      <c r="Q108" s="233"/>
      <c r="R108" s="233"/>
      <c r="S108" s="233"/>
      <c r="T108" s="233"/>
      <c r="U108" s="233"/>
      <c r="V108" s="233"/>
      <c r="W108" s="233"/>
      <c r="X108" s="233"/>
      <c r="Y108" s="214"/>
      <c r="Z108" s="214"/>
      <c r="AA108" s="214"/>
      <c r="AB108" s="214"/>
      <c r="AC108" s="214"/>
      <c r="AD108" s="214"/>
      <c r="AE108" s="214"/>
      <c r="AF108" s="214"/>
      <c r="AG108" s="214" t="s">
        <v>117</v>
      </c>
      <c r="AH108" s="214">
        <v>0</v>
      </c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</row>
    <row r="109" spans="1:60" outlineLevel="1">
      <c r="A109" s="243">
        <v>38</v>
      </c>
      <c r="B109" s="244" t="s">
        <v>245</v>
      </c>
      <c r="C109" s="254" t="s">
        <v>246</v>
      </c>
      <c r="D109" s="245" t="s">
        <v>112</v>
      </c>
      <c r="E109" s="246">
        <v>30.71</v>
      </c>
      <c r="F109" s="247"/>
      <c r="G109" s="248">
        <f>ROUND(E109*F109,2)</f>
        <v>0</v>
      </c>
      <c r="H109" s="247"/>
      <c r="I109" s="248">
        <f>ROUND(E109*H109,2)</f>
        <v>0</v>
      </c>
      <c r="J109" s="247"/>
      <c r="K109" s="248">
        <f>ROUND(E109*J109,2)</f>
        <v>0</v>
      </c>
      <c r="L109" s="248">
        <v>21</v>
      </c>
      <c r="M109" s="248">
        <f>G109*(1+L109/100)</f>
        <v>0</v>
      </c>
      <c r="N109" s="248">
        <v>0</v>
      </c>
      <c r="O109" s="248">
        <f>ROUND(E109*N109,2)</f>
        <v>0</v>
      </c>
      <c r="P109" s="248">
        <v>0</v>
      </c>
      <c r="Q109" s="248">
        <f>ROUND(E109*P109,2)</f>
        <v>0</v>
      </c>
      <c r="R109" s="248"/>
      <c r="S109" s="248" t="s">
        <v>113</v>
      </c>
      <c r="T109" s="249" t="s">
        <v>113</v>
      </c>
      <c r="U109" s="233">
        <v>9.0999999999999998E-2</v>
      </c>
      <c r="V109" s="233">
        <f>ROUND(E109*U109,2)</f>
        <v>2.79</v>
      </c>
      <c r="W109" s="233"/>
      <c r="X109" s="233" t="s">
        <v>114</v>
      </c>
      <c r="Y109" s="214"/>
      <c r="Z109" s="214"/>
      <c r="AA109" s="214"/>
      <c r="AB109" s="214"/>
      <c r="AC109" s="214"/>
      <c r="AD109" s="214"/>
      <c r="AE109" s="214"/>
      <c r="AF109" s="214"/>
      <c r="AG109" s="214" t="s">
        <v>115</v>
      </c>
      <c r="AH109" s="214"/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</row>
    <row r="110" spans="1:60" outlineLevel="1">
      <c r="A110" s="231"/>
      <c r="B110" s="232"/>
      <c r="C110" s="255" t="s">
        <v>247</v>
      </c>
      <c r="D110" s="234"/>
      <c r="E110" s="235">
        <v>17.91</v>
      </c>
      <c r="F110" s="233"/>
      <c r="G110" s="233"/>
      <c r="H110" s="233"/>
      <c r="I110" s="233"/>
      <c r="J110" s="233"/>
      <c r="K110" s="233"/>
      <c r="L110" s="233"/>
      <c r="M110" s="233"/>
      <c r="N110" s="233"/>
      <c r="O110" s="233"/>
      <c r="P110" s="233"/>
      <c r="Q110" s="233"/>
      <c r="R110" s="233"/>
      <c r="S110" s="233"/>
      <c r="T110" s="233"/>
      <c r="U110" s="233"/>
      <c r="V110" s="233"/>
      <c r="W110" s="233"/>
      <c r="X110" s="233"/>
      <c r="Y110" s="214"/>
      <c r="Z110" s="214"/>
      <c r="AA110" s="214"/>
      <c r="AB110" s="214"/>
      <c r="AC110" s="214"/>
      <c r="AD110" s="214"/>
      <c r="AE110" s="214"/>
      <c r="AF110" s="214"/>
      <c r="AG110" s="214" t="s">
        <v>117</v>
      </c>
      <c r="AH110" s="214">
        <v>0</v>
      </c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</row>
    <row r="111" spans="1:60" outlineLevel="1">
      <c r="A111" s="231"/>
      <c r="B111" s="232"/>
      <c r="C111" s="255" t="s">
        <v>248</v>
      </c>
      <c r="D111" s="234"/>
      <c r="E111" s="235">
        <v>12.8</v>
      </c>
      <c r="F111" s="233"/>
      <c r="G111" s="233"/>
      <c r="H111" s="233"/>
      <c r="I111" s="233"/>
      <c r="J111" s="233"/>
      <c r="K111" s="233"/>
      <c r="L111" s="233"/>
      <c r="M111" s="233"/>
      <c r="N111" s="233"/>
      <c r="O111" s="233"/>
      <c r="P111" s="233"/>
      <c r="Q111" s="233"/>
      <c r="R111" s="233"/>
      <c r="S111" s="233"/>
      <c r="T111" s="233"/>
      <c r="U111" s="233"/>
      <c r="V111" s="233"/>
      <c r="W111" s="233"/>
      <c r="X111" s="233"/>
      <c r="Y111" s="214"/>
      <c r="Z111" s="214"/>
      <c r="AA111" s="214"/>
      <c r="AB111" s="214"/>
      <c r="AC111" s="214"/>
      <c r="AD111" s="214"/>
      <c r="AE111" s="214"/>
      <c r="AF111" s="214"/>
      <c r="AG111" s="214" t="s">
        <v>117</v>
      </c>
      <c r="AH111" s="214">
        <v>0</v>
      </c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4"/>
      <c r="BC111" s="214"/>
      <c r="BD111" s="214"/>
      <c r="BE111" s="214"/>
      <c r="BF111" s="214"/>
      <c r="BG111" s="214"/>
      <c r="BH111" s="214"/>
    </row>
    <row r="112" spans="1:60" outlineLevel="1">
      <c r="A112" s="243">
        <v>39</v>
      </c>
      <c r="B112" s="244" t="s">
        <v>249</v>
      </c>
      <c r="C112" s="254" t="s">
        <v>250</v>
      </c>
      <c r="D112" s="245" t="s">
        <v>125</v>
      </c>
      <c r="E112" s="246">
        <v>7.0301999999999998</v>
      </c>
      <c r="F112" s="247"/>
      <c r="G112" s="248">
        <f>ROUND(E112*F112,2)</f>
        <v>0</v>
      </c>
      <c r="H112" s="247"/>
      <c r="I112" s="248">
        <f>ROUND(E112*H112,2)</f>
        <v>0</v>
      </c>
      <c r="J112" s="247"/>
      <c r="K112" s="248">
        <f>ROUND(E112*J112,2)</f>
        <v>0</v>
      </c>
      <c r="L112" s="248">
        <v>21</v>
      </c>
      <c r="M112" s="248">
        <f>G112*(1+L112/100)</f>
        <v>0</v>
      </c>
      <c r="N112" s="248">
        <v>1.1199999999999999E-3</v>
      </c>
      <c r="O112" s="248">
        <f>ROUND(E112*N112,2)</f>
        <v>0.01</v>
      </c>
      <c r="P112" s="248">
        <v>2.5</v>
      </c>
      <c r="Q112" s="248">
        <f>ROUND(E112*P112,2)</f>
        <v>17.579999999999998</v>
      </c>
      <c r="R112" s="248"/>
      <c r="S112" s="248" t="s">
        <v>113</v>
      </c>
      <c r="T112" s="249" t="s">
        <v>113</v>
      </c>
      <c r="U112" s="233">
        <v>2.61</v>
      </c>
      <c r="V112" s="233">
        <f>ROUND(E112*U112,2)</f>
        <v>18.350000000000001</v>
      </c>
      <c r="W112" s="233"/>
      <c r="X112" s="233" t="s">
        <v>114</v>
      </c>
      <c r="Y112" s="214"/>
      <c r="Z112" s="214"/>
      <c r="AA112" s="214"/>
      <c r="AB112" s="214"/>
      <c r="AC112" s="214"/>
      <c r="AD112" s="214"/>
      <c r="AE112" s="214"/>
      <c r="AF112" s="214"/>
      <c r="AG112" s="214" t="s">
        <v>115</v>
      </c>
      <c r="AH112" s="214"/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4"/>
      <c r="AS112" s="214"/>
      <c r="AT112" s="214"/>
      <c r="AU112" s="214"/>
      <c r="AV112" s="214"/>
      <c r="AW112" s="214"/>
      <c r="AX112" s="214"/>
      <c r="AY112" s="214"/>
      <c r="AZ112" s="214"/>
      <c r="BA112" s="214"/>
      <c r="BB112" s="214"/>
      <c r="BC112" s="214"/>
      <c r="BD112" s="214"/>
      <c r="BE112" s="214"/>
      <c r="BF112" s="214"/>
      <c r="BG112" s="214"/>
      <c r="BH112" s="214"/>
    </row>
    <row r="113" spans="1:60" outlineLevel="1">
      <c r="A113" s="231"/>
      <c r="B113" s="232"/>
      <c r="C113" s="255" t="s">
        <v>251</v>
      </c>
      <c r="D113" s="234"/>
      <c r="E113" s="235"/>
      <c r="F113" s="233"/>
      <c r="G113" s="233"/>
      <c r="H113" s="233"/>
      <c r="I113" s="233"/>
      <c r="J113" s="233"/>
      <c r="K113" s="233"/>
      <c r="L113" s="233"/>
      <c r="M113" s="233"/>
      <c r="N113" s="233"/>
      <c r="O113" s="233"/>
      <c r="P113" s="233"/>
      <c r="Q113" s="233"/>
      <c r="R113" s="233"/>
      <c r="S113" s="233"/>
      <c r="T113" s="233"/>
      <c r="U113" s="233"/>
      <c r="V113" s="233"/>
      <c r="W113" s="233"/>
      <c r="X113" s="233"/>
      <c r="Y113" s="214"/>
      <c r="Z113" s="214"/>
      <c r="AA113" s="214"/>
      <c r="AB113" s="214"/>
      <c r="AC113" s="214"/>
      <c r="AD113" s="214"/>
      <c r="AE113" s="214"/>
      <c r="AF113" s="214"/>
      <c r="AG113" s="214" t="s">
        <v>117</v>
      </c>
      <c r="AH113" s="214">
        <v>0</v>
      </c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  <c r="BC113" s="214"/>
      <c r="BD113" s="214"/>
      <c r="BE113" s="214"/>
      <c r="BF113" s="214"/>
      <c r="BG113" s="214"/>
      <c r="BH113" s="214"/>
    </row>
    <row r="114" spans="1:60" outlineLevel="1">
      <c r="A114" s="231"/>
      <c r="B114" s="232"/>
      <c r="C114" s="255" t="s">
        <v>252</v>
      </c>
      <c r="D114" s="234"/>
      <c r="E114" s="235">
        <v>2.3879999999999999</v>
      </c>
      <c r="F114" s="233"/>
      <c r="G114" s="233"/>
      <c r="H114" s="233"/>
      <c r="I114" s="233"/>
      <c r="J114" s="233"/>
      <c r="K114" s="233"/>
      <c r="L114" s="233"/>
      <c r="M114" s="233"/>
      <c r="N114" s="233"/>
      <c r="O114" s="233"/>
      <c r="P114" s="233"/>
      <c r="Q114" s="233"/>
      <c r="R114" s="233"/>
      <c r="S114" s="233"/>
      <c r="T114" s="233"/>
      <c r="U114" s="233"/>
      <c r="V114" s="233"/>
      <c r="W114" s="233"/>
      <c r="X114" s="233"/>
      <c r="Y114" s="214"/>
      <c r="Z114" s="214"/>
      <c r="AA114" s="214"/>
      <c r="AB114" s="214"/>
      <c r="AC114" s="214"/>
      <c r="AD114" s="214"/>
      <c r="AE114" s="214"/>
      <c r="AF114" s="214"/>
      <c r="AG114" s="214" t="s">
        <v>117</v>
      </c>
      <c r="AH114" s="214">
        <v>0</v>
      </c>
      <c r="AI114" s="214"/>
      <c r="AJ114" s="214"/>
      <c r="AK114" s="214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  <c r="AX114" s="214"/>
      <c r="AY114" s="214"/>
      <c r="AZ114" s="214"/>
      <c r="BA114" s="214"/>
      <c r="BB114" s="214"/>
      <c r="BC114" s="214"/>
      <c r="BD114" s="214"/>
      <c r="BE114" s="214"/>
      <c r="BF114" s="214"/>
      <c r="BG114" s="214"/>
      <c r="BH114" s="214"/>
    </row>
    <row r="115" spans="1:60" outlineLevel="1">
      <c r="A115" s="231"/>
      <c r="B115" s="232"/>
      <c r="C115" s="255" t="s">
        <v>253</v>
      </c>
      <c r="D115" s="234"/>
      <c r="E115" s="235">
        <v>0.78</v>
      </c>
      <c r="F115" s="233"/>
      <c r="G115" s="233"/>
      <c r="H115" s="233"/>
      <c r="I115" s="233"/>
      <c r="J115" s="233"/>
      <c r="K115" s="233"/>
      <c r="L115" s="233"/>
      <c r="M115" s="233"/>
      <c r="N115" s="233"/>
      <c r="O115" s="233"/>
      <c r="P115" s="233"/>
      <c r="Q115" s="233"/>
      <c r="R115" s="233"/>
      <c r="S115" s="233"/>
      <c r="T115" s="233"/>
      <c r="U115" s="233"/>
      <c r="V115" s="233"/>
      <c r="W115" s="233"/>
      <c r="X115" s="233"/>
      <c r="Y115" s="214"/>
      <c r="Z115" s="214"/>
      <c r="AA115" s="214"/>
      <c r="AB115" s="214"/>
      <c r="AC115" s="214"/>
      <c r="AD115" s="214"/>
      <c r="AE115" s="214"/>
      <c r="AF115" s="214"/>
      <c r="AG115" s="214" t="s">
        <v>117</v>
      </c>
      <c r="AH115" s="214">
        <v>0</v>
      </c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</row>
    <row r="116" spans="1:60" ht="22.5" outlineLevel="1">
      <c r="A116" s="231"/>
      <c r="B116" s="232"/>
      <c r="C116" s="255" t="s">
        <v>254</v>
      </c>
      <c r="D116" s="234"/>
      <c r="E116" s="235"/>
      <c r="F116" s="233"/>
      <c r="G116" s="233"/>
      <c r="H116" s="233"/>
      <c r="I116" s="233"/>
      <c r="J116" s="233"/>
      <c r="K116" s="233"/>
      <c r="L116" s="233"/>
      <c r="M116" s="233"/>
      <c r="N116" s="233"/>
      <c r="O116" s="233"/>
      <c r="P116" s="233"/>
      <c r="Q116" s="233"/>
      <c r="R116" s="233"/>
      <c r="S116" s="233"/>
      <c r="T116" s="233"/>
      <c r="U116" s="233"/>
      <c r="V116" s="233"/>
      <c r="W116" s="233"/>
      <c r="X116" s="233"/>
      <c r="Y116" s="214"/>
      <c r="Z116" s="214"/>
      <c r="AA116" s="214"/>
      <c r="AB116" s="214"/>
      <c r="AC116" s="214"/>
      <c r="AD116" s="214"/>
      <c r="AE116" s="214"/>
      <c r="AF116" s="214"/>
      <c r="AG116" s="214" t="s">
        <v>117</v>
      </c>
      <c r="AH116" s="214">
        <v>0</v>
      </c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4"/>
      <c r="AS116" s="214"/>
      <c r="AT116" s="214"/>
      <c r="AU116" s="214"/>
      <c r="AV116" s="214"/>
      <c r="AW116" s="214"/>
      <c r="AX116" s="214"/>
      <c r="AY116" s="214"/>
      <c r="AZ116" s="214"/>
      <c r="BA116" s="214"/>
      <c r="BB116" s="214"/>
      <c r="BC116" s="214"/>
      <c r="BD116" s="214"/>
      <c r="BE116" s="214"/>
      <c r="BF116" s="214"/>
      <c r="BG116" s="214"/>
      <c r="BH116" s="214"/>
    </row>
    <row r="117" spans="1:60" outlineLevel="1">
      <c r="A117" s="231"/>
      <c r="B117" s="232"/>
      <c r="C117" s="255" t="s">
        <v>255</v>
      </c>
      <c r="D117" s="234"/>
      <c r="E117" s="235">
        <v>2.7749999999999999</v>
      </c>
      <c r="F117" s="233"/>
      <c r="G117" s="233"/>
      <c r="H117" s="233"/>
      <c r="I117" s="233"/>
      <c r="J117" s="233"/>
      <c r="K117" s="233"/>
      <c r="L117" s="233"/>
      <c r="M117" s="233"/>
      <c r="N117" s="233"/>
      <c r="O117" s="233"/>
      <c r="P117" s="233"/>
      <c r="Q117" s="233"/>
      <c r="R117" s="233"/>
      <c r="S117" s="233"/>
      <c r="T117" s="233"/>
      <c r="U117" s="233"/>
      <c r="V117" s="233"/>
      <c r="W117" s="233"/>
      <c r="X117" s="233"/>
      <c r="Y117" s="214"/>
      <c r="Z117" s="214"/>
      <c r="AA117" s="214"/>
      <c r="AB117" s="214"/>
      <c r="AC117" s="214"/>
      <c r="AD117" s="214"/>
      <c r="AE117" s="214"/>
      <c r="AF117" s="214"/>
      <c r="AG117" s="214" t="s">
        <v>117</v>
      </c>
      <c r="AH117" s="214">
        <v>0</v>
      </c>
      <c r="AI117" s="214"/>
      <c r="AJ117" s="214"/>
      <c r="AK117" s="214"/>
      <c r="AL117" s="214"/>
      <c r="AM117" s="214"/>
      <c r="AN117" s="214"/>
      <c r="AO117" s="214"/>
      <c r="AP117" s="214"/>
      <c r="AQ117" s="214"/>
      <c r="AR117" s="214"/>
      <c r="AS117" s="214"/>
      <c r="AT117" s="214"/>
      <c r="AU117" s="214"/>
      <c r="AV117" s="214"/>
      <c r="AW117" s="214"/>
      <c r="AX117" s="214"/>
      <c r="AY117" s="214"/>
      <c r="AZ117" s="214"/>
      <c r="BA117" s="214"/>
      <c r="BB117" s="214"/>
      <c r="BC117" s="214"/>
      <c r="BD117" s="214"/>
      <c r="BE117" s="214"/>
      <c r="BF117" s="214"/>
      <c r="BG117" s="214"/>
      <c r="BH117" s="214"/>
    </row>
    <row r="118" spans="1:60" outlineLevel="1">
      <c r="A118" s="231"/>
      <c r="B118" s="232"/>
      <c r="C118" s="255" t="s">
        <v>256</v>
      </c>
      <c r="D118" s="234"/>
      <c r="E118" s="235"/>
      <c r="F118" s="233"/>
      <c r="G118" s="233"/>
      <c r="H118" s="233"/>
      <c r="I118" s="233"/>
      <c r="J118" s="233"/>
      <c r="K118" s="233"/>
      <c r="L118" s="233"/>
      <c r="M118" s="233"/>
      <c r="N118" s="233"/>
      <c r="O118" s="233"/>
      <c r="P118" s="233"/>
      <c r="Q118" s="233"/>
      <c r="R118" s="233"/>
      <c r="S118" s="233"/>
      <c r="T118" s="233"/>
      <c r="U118" s="233"/>
      <c r="V118" s="233"/>
      <c r="W118" s="233"/>
      <c r="X118" s="233"/>
      <c r="Y118" s="214"/>
      <c r="Z118" s="214"/>
      <c r="AA118" s="214"/>
      <c r="AB118" s="214"/>
      <c r="AC118" s="214"/>
      <c r="AD118" s="214"/>
      <c r="AE118" s="214"/>
      <c r="AF118" s="214"/>
      <c r="AG118" s="214" t="s">
        <v>117</v>
      </c>
      <c r="AH118" s="214">
        <v>0</v>
      </c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  <c r="AX118" s="214"/>
      <c r="AY118" s="214"/>
      <c r="AZ118" s="214"/>
      <c r="BA118" s="214"/>
      <c r="BB118" s="214"/>
      <c r="BC118" s="214"/>
      <c r="BD118" s="214"/>
      <c r="BE118" s="214"/>
      <c r="BF118" s="214"/>
      <c r="BG118" s="214"/>
      <c r="BH118" s="214"/>
    </row>
    <row r="119" spans="1:60" outlineLevel="1">
      <c r="A119" s="231"/>
      <c r="B119" s="232"/>
      <c r="C119" s="255" t="s">
        <v>257</v>
      </c>
      <c r="D119" s="234"/>
      <c r="E119" s="235">
        <v>1.0871999999999999</v>
      </c>
      <c r="F119" s="233"/>
      <c r="G119" s="233"/>
      <c r="H119" s="233"/>
      <c r="I119" s="233"/>
      <c r="J119" s="233"/>
      <c r="K119" s="233"/>
      <c r="L119" s="233"/>
      <c r="M119" s="233"/>
      <c r="N119" s="233"/>
      <c r="O119" s="233"/>
      <c r="P119" s="233"/>
      <c r="Q119" s="233"/>
      <c r="R119" s="233"/>
      <c r="S119" s="233"/>
      <c r="T119" s="233"/>
      <c r="U119" s="233"/>
      <c r="V119" s="233"/>
      <c r="W119" s="233"/>
      <c r="X119" s="233"/>
      <c r="Y119" s="214"/>
      <c r="Z119" s="214"/>
      <c r="AA119" s="214"/>
      <c r="AB119" s="214"/>
      <c r="AC119" s="214"/>
      <c r="AD119" s="214"/>
      <c r="AE119" s="214"/>
      <c r="AF119" s="214"/>
      <c r="AG119" s="214" t="s">
        <v>117</v>
      </c>
      <c r="AH119" s="214">
        <v>0</v>
      </c>
      <c r="AI119" s="214"/>
      <c r="AJ119" s="214"/>
      <c r="AK119" s="214"/>
      <c r="AL119" s="214"/>
      <c r="AM119" s="214"/>
      <c r="AN119" s="214"/>
      <c r="AO119" s="214"/>
      <c r="AP119" s="214"/>
      <c r="AQ119" s="214"/>
      <c r="AR119" s="214"/>
      <c r="AS119" s="214"/>
      <c r="AT119" s="214"/>
      <c r="AU119" s="214"/>
      <c r="AV119" s="214"/>
      <c r="AW119" s="214"/>
      <c r="AX119" s="214"/>
      <c r="AY119" s="214"/>
      <c r="AZ119" s="214"/>
      <c r="BA119" s="214"/>
      <c r="BB119" s="214"/>
      <c r="BC119" s="214"/>
      <c r="BD119" s="214"/>
      <c r="BE119" s="214"/>
      <c r="BF119" s="214"/>
      <c r="BG119" s="214"/>
      <c r="BH119" s="214"/>
    </row>
    <row r="120" spans="1:60" outlineLevel="1">
      <c r="A120" s="243">
        <v>40</v>
      </c>
      <c r="B120" s="244" t="s">
        <v>258</v>
      </c>
      <c r="C120" s="254" t="s">
        <v>259</v>
      </c>
      <c r="D120" s="245" t="s">
        <v>125</v>
      </c>
      <c r="E120" s="246">
        <v>10</v>
      </c>
      <c r="F120" s="247"/>
      <c r="G120" s="248">
        <f>ROUND(E120*F120,2)</f>
        <v>0</v>
      </c>
      <c r="H120" s="247"/>
      <c r="I120" s="248">
        <f>ROUND(E120*H120,2)</f>
        <v>0</v>
      </c>
      <c r="J120" s="247"/>
      <c r="K120" s="248">
        <f>ROUND(E120*J120,2)</f>
        <v>0</v>
      </c>
      <c r="L120" s="248">
        <v>21</v>
      </c>
      <c r="M120" s="248">
        <f>G120*(1+L120/100)</f>
        <v>0</v>
      </c>
      <c r="N120" s="248">
        <v>0.33</v>
      </c>
      <c r="O120" s="248">
        <f>ROUND(E120*N120,2)</f>
        <v>3.3</v>
      </c>
      <c r="P120" s="248">
        <v>0</v>
      </c>
      <c r="Q120" s="248">
        <f>ROUND(E120*P120,2)</f>
        <v>0</v>
      </c>
      <c r="R120" s="248"/>
      <c r="S120" s="248" t="s">
        <v>177</v>
      </c>
      <c r="T120" s="249" t="s">
        <v>163</v>
      </c>
      <c r="U120" s="233">
        <v>0</v>
      </c>
      <c r="V120" s="233">
        <f>ROUND(E120*U120,2)</f>
        <v>0</v>
      </c>
      <c r="W120" s="233"/>
      <c r="X120" s="233" t="s">
        <v>114</v>
      </c>
      <c r="Y120" s="214"/>
      <c r="Z120" s="214"/>
      <c r="AA120" s="214"/>
      <c r="AB120" s="214"/>
      <c r="AC120" s="214"/>
      <c r="AD120" s="214"/>
      <c r="AE120" s="214"/>
      <c r="AF120" s="214"/>
      <c r="AG120" s="214" t="s">
        <v>115</v>
      </c>
      <c r="AH120" s="214"/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</row>
    <row r="121" spans="1:60" outlineLevel="1">
      <c r="A121" s="231"/>
      <c r="B121" s="232"/>
      <c r="C121" s="255" t="s">
        <v>229</v>
      </c>
      <c r="D121" s="234"/>
      <c r="E121" s="235">
        <v>7.3630000000000004</v>
      </c>
      <c r="F121" s="233"/>
      <c r="G121" s="233"/>
      <c r="H121" s="233"/>
      <c r="I121" s="233"/>
      <c r="J121" s="233"/>
      <c r="K121" s="233"/>
      <c r="L121" s="233"/>
      <c r="M121" s="233"/>
      <c r="N121" s="233"/>
      <c r="O121" s="233"/>
      <c r="P121" s="233"/>
      <c r="Q121" s="233"/>
      <c r="R121" s="233"/>
      <c r="S121" s="233"/>
      <c r="T121" s="233"/>
      <c r="U121" s="233"/>
      <c r="V121" s="233"/>
      <c r="W121" s="233"/>
      <c r="X121" s="233"/>
      <c r="Y121" s="214"/>
      <c r="Z121" s="214"/>
      <c r="AA121" s="214"/>
      <c r="AB121" s="214"/>
      <c r="AC121" s="214"/>
      <c r="AD121" s="214"/>
      <c r="AE121" s="214"/>
      <c r="AF121" s="214"/>
      <c r="AG121" s="214" t="s">
        <v>117</v>
      </c>
      <c r="AH121" s="214">
        <v>0</v>
      </c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  <c r="BH121" s="214"/>
    </row>
    <row r="122" spans="1:60" outlineLevel="1">
      <c r="A122" s="231"/>
      <c r="B122" s="232"/>
      <c r="C122" s="255" t="s">
        <v>231</v>
      </c>
      <c r="D122" s="234"/>
      <c r="E122" s="235">
        <v>4.4009999999999998</v>
      </c>
      <c r="F122" s="233"/>
      <c r="G122" s="233"/>
      <c r="H122" s="233"/>
      <c r="I122" s="233"/>
      <c r="J122" s="233"/>
      <c r="K122" s="233"/>
      <c r="L122" s="233"/>
      <c r="M122" s="233"/>
      <c r="N122" s="233"/>
      <c r="O122" s="233"/>
      <c r="P122" s="233"/>
      <c r="Q122" s="233"/>
      <c r="R122" s="233"/>
      <c r="S122" s="233"/>
      <c r="T122" s="233"/>
      <c r="U122" s="233"/>
      <c r="V122" s="233"/>
      <c r="W122" s="233"/>
      <c r="X122" s="233"/>
      <c r="Y122" s="214"/>
      <c r="Z122" s="214"/>
      <c r="AA122" s="214"/>
      <c r="AB122" s="214"/>
      <c r="AC122" s="214"/>
      <c r="AD122" s="214"/>
      <c r="AE122" s="214"/>
      <c r="AF122" s="214"/>
      <c r="AG122" s="214" t="s">
        <v>117</v>
      </c>
      <c r="AH122" s="214">
        <v>0</v>
      </c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  <c r="BC122" s="214"/>
      <c r="BD122" s="214"/>
      <c r="BE122" s="214"/>
      <c r="BF122" s="214"/>
      <c r="BG122" s="214"/>
      <c r="BH122" s="214"/>
    </row>
    <row r="123" spans="1:60" outlineLevel="1">
      <c r="A123" s="231"/>
      <c r="B123" s="232"/>
      <c r="C123" s="255" t="s">
        <v>233</v>
      </c>
      <c r="D123" s="234"/>
      <c r="E123" s="235">
        <v>4.53</v>
      </c>
      <c r="F123" s="233"/>
      <c r="G123" s="233"/>
      <c r="H123" s="233"/>
      <c r="I123" s="233"/>
      <c r="J123" s="233"/>
      <c r="K123" s="233"/>
      <c r="L123" s="233"/>
      <c r="M123" s="233"/>
      <c r="N123" s="233"/>
      <c r="O123" s="233"/>
      <c r="P123" s="233"/>
      <c r="Q123" s="233"/>
      <c r="R123" s="233"/>
      <c r="S123" s="233"/>
      <c r="T123" s="233"/>
      <c r="U123" s="233"/>
      <c r="V123" s="233"/>
      <c r="W123" s="233"/>
      <c r="X123" s="233"/>
      <c r="Y123" s="214"/>
      <c r="Z123" s="214"/>
      <c r="AA123" s="214"/>
      <c r="AB123" s="214"/>
      <c r="AC123" s="214"/>
      <c r="AD123" s="214"/>
      <c r="AE123" s="214"/>
      <c r="AF123" s="214"/>
      <c r="AG123" s="214" t="s">
        <v>117</v>
      </c>
      <c r="AH123" s="214">
        <v>0</v>
      </c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214"/>
      <c r="AY123" s="214"/>
      <c r="AZ123" s="214"/>
      <c r="BA123" s="214"/>
      <c r="BB123" s="214"/>
      <c r="BC123" s="214"/>
      <c r="BD123" s="214"/>
      <c r="BE123" s="214"/>
      <c r="BF123" s="214"/>
      <c r="BG123" s="214"/>
      <c r="BH123" s="214"/>
    </row>
    <row r="124" spans="1:60" outlineLevel="1">
      <c r="A124" s="231"/>
      <c r="B124" s="232"/>
      <c r="C124" s="255" t="s">
        <v>260</v>
      </c>
      <c r="D124" s="234"/>
      <c r="E124" s="235">
        <v>-7.03</v>
      </c>
      <c r="F124" s="233"/>
      <c r="G124" s="233"/>
      <c r="H124" s="233"/>
      <c r="I124" s="233"/>
      <c r="J124" s="233"/>
      <c r="K124" s="233"/>
      <c r="L124" s="233"/>
      <c r="M124" s="233"/>
      <c r="N124" s="233"/>
      <c r="O124" s="233"/>
      <c r="P124" s="233"/>
      <c r="Q124" s="233"/>
      <c r="R124" s="233"/>
      <c r="S124" s="233"/>
      <c r="T124" s="233"/>
      <c r="U124" s="233"/>
      <c r="V124" s="233"/>
      <c r="W124" s="233"/>
      <c r="X124" s="233"/>
      <c r="Y124" s="214"/>
      <c r="Z124" s="214"/>
      <c r="AA124" s="214"/>
      <c r="AB124" s="214"/>
      <c r="AC124" s="214"/>
      <c r="AD124" s="214"/>
      <c r="AE124" s="214"/>
      <c r="AF124" s="214"/>
      <c r="AG124" s="214" t="s">
        <v>117</v>
      </c>
      <c r="AH124" s="214">
        <v>0</v>
      </c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214"/>
      <c r="BB124" s="214"/>
      <c r="BC124" s="214"/>
      <c r="BD124" s="214"/>
      <c r="BE124" s="214"/>
      <c r="BF124" s="214"/>
      <c r="BG124" s="214"/>
      <c r="BH124" s="214"/>
    </row>
    <row r="125" spans="1:60" outlineLevel="1">
      <c r="A125" s="231"/>
      <c r="B125" s="232"/>
      <c r="C125" s="255" t="s">
        <v>261</v>
      </c>
      <c r="D125" s="234"/>
      <c r="E125" s="235">
        <v>0.73599999999999999</v>
      </c>
      <c r="F125" s="233"/>
      <c r="G125" s="233"/>
      <c r="H125" s="233"/>
      <c r="I125" s="233"/>
      <c r="J125" s="233"/>
      <c r="K125" s="233"/>
      <c r="L125" s="233"/>
      <c r="M125" s="233"/>
      <c r="N125" s="233"/>
      <c r="O125" s="233"/>
      <c r="P125" s="233"/>
      <c r="Q125" s="233"/>
      <c r="R125" s="233"/>
      <c r="S125" s="233"/>
      <c r="T125" s="233"/>
      <c r="U125" s="233"/>
      <c r="V125" s="233"/>
      <c r="W125" s="233"/>
      <c r="X125" s="233"/>
      <c r="Y125" s="214"/>
      <c r="Z125" s="214"/>
      <c r="AA125" s="214"/>
      <c r="AB125" s="214"/>
      <c r="AC125" s="214"/>
      <c r="AD125" s="214"/>
      <c r="AE125" s="214"/>
      <c r="AF125" s="214"/>
      <c r="AG125" s="214" t="s">
        <v>117</v>
      </c>
      <c r="AH125" s="214">
        <v>0</v>
      </c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214"/>
      <c r="AY125" s="214"/>
      <c r="AZ125" s="214"/>
      <c r="BA125" s="214"/>
      <c r="BB125" s="214"/>
      <c r="BC125" s="214"/>
      <c r="BD125" s="214"/>
      <c r="BE125" s="214"/>
      <c r="BF125" s="214"/>
      <c r="BG125" s="214"/>
      <c r="BH125" s="214"/>
    </row>
    <row r="126" spans="1:60" outlineLevel="1">
      <c r="A126" s="243">
        <v>41</v>
      </c>
      <c r="B126" s="244" t="s">
        <v>262</v>
      </c>
      <c r="C126" s="254" t="s">
        <v>263</v>
      </c>
      <c r="D126" s="245" t="s">
        <v>213</v>
      </c>
      <c r="E126" s="246">
        <v>12.144299999999999</v>
      </c>
      <c r="F126" s="247"/>
      <c r="G126" s="248">
        <f>ROUND(E126*F126,2)</f>
        <v>0</v>
      </c>
      <c r="H126" s="247"/>
      <c r="I126" s="248">
        <f>ROUND(E126*H126,2)</f>
        <v>0</v>
      </c>
      <c r="J126" s="247"/>
      <c r="K126" s="248">
        <f>ROUND(E126*J126,2)</f>
        <v>0</v>
      </c>
      <c r="L126" s="248">
        <v>21</v>
      </c>
      <c r="M126" s="248">
        <f>G126*(1+L126/100)</f>
        <v>0</v>
      </c>
      <c r="N126" s="248">
        <v>1</v>
      </c>
      <c r="O126" s="248">
        <f>ROUND(E126*N126,2)</f>
        <v>12.14</v>
      </c>
      <c r="P126" s="248">
        <v>0</v>
      </c>
      <c r="Q126" s="248">
        <f>ROUND(E126*P126,2)</f>
        <v>0</v>
      </c>
      <c r="R126" s="248" t="s">
        <v>183</v>
      </c>
      <c r="S126" s="248" t="s">
        <v>113</v>
      </c>
      <c r="T126" s="249" t="s">
        <v>113</v>
      </c>
      <c r="U126" s="233">
        <v>0</v>
      </c>
      <c r="V126" s="233">
        <f>ROUND(E126*U126,2)</f>
        <v>0</v>
      </c>
      <c r="W126" s="233"/>
      <c r="X126" s="233" t="s">
        <v>184</v>
      </c>
      <c r="Y126" s="214"/>
      <c r="Z126" s="214"/>
      <c r="AA126" s="214"/>
      <c r="AB126" s="214"/>
      <c r="AC126" s="214"/>
      <c r="AD126" s="214"/>
      <c r="AE126" s="214"/>
      <c r="AF126" s="214"/>
      <c r="AG126" s="214" t="s">
        <v>185</v>
      </c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14"/>
      <c r="BE126" s="214"/>
      <c r="BF126" s="214"/>
      <c r="BG126" s="214"/>
      <c r="BH126" s="214"/>
    </row>
    <row r="127" spans="1:60" outlineLevel="1">
      <c r="A127" s="231"/>
      <c r="B127" s="232"/>
      <c r="C127" s="255" t="s">
        <v>264</v>
      </c>
      <c r="D127" s="234"/>
      <c r="E127" s="235">
        <v>12.144299999999999</v>
      </c>
      <c r="F127" s="233"/>
      <c r="G127" s="233"/>
      <c r="H127" s="233"/>
      <c r="I127" s="233"/>
      <c r="J127" s="233"/>
      <c r="K127" s="233"/>
      <c r="L127" s="233"/>
      <c r="M127" s="233"/>
      <c r="N127" s="233"/>
      <c r="O127" s="233"/>
      <c r="P127" s="233"/>
      <c r="Q127" s="233"/>
      <c r="R127" s="233"/>
      <c r="S127" s="233"/>
      <c r="T127" s="233"/>
      <c r="U127" s="233"/>
      <c r="V127" s="233"/>
      <c r="W127" s="233"/>
      <c r="X127" s="233"/>
      <c r="Y127" s="214"/>
      <c r="Z127" s="214"/>
      <c r="AA127" s="214"/>
      <c r="AB127" s="214"/>
      <c r="AC127" s="214"/>
      <c r="AD127" s="214"/>
      <c r="AE127" s="214"/>
      <c r="AF127" s="214"/>
      <c r="AG127" s="214" t="s">
        <v>117</v>
      </c>
      <c r="AH127" s="214">
        <v>0</v>
      </c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214"/>
      <c r="AY127" s="214"/>
      <c r="AZ127" s="214"/>
      <c r="BA127" s="214"/>
      <c r="BB127" s="214"/>
      <c r="BC127" s="214"/>
      <c r="BD127" s="214"/>
      <c r="BE127" s="214"/>
      <c r="BF127" s="214"/>
      <c r="BG127" s="214"/>
      <c r="BH127" s="214"/>
    </row>
    <row r="128" spans="1:60" ht="22.5" outlineLevel="1">
      <c r="A128" s="243">
        <v>42</v>
      </c>
      <c r="B128" s="244" t="s">
        <v>265</v>
      </c>
      <c r="C128" s="254" t="s">
        <v>266</v>
      </c>
      <c r="D128" s="245" t="s">
        <v>196</v>
      </c>
      <c r="E128" s="246">
        <v>17</v>
      </c>
      <c r="F128" s="247"/>
      <c r="G128" s="248">
        <f>ROUND(E128*F128,2)</f>
        <v>0</v>
      </c>
      <c r="H128" s="247"/>
      <c r="I128" s="248">
        <f>ROUND(E128*H128,2)</f>
        <v>0</v>
      </c>
      <c r="J128" s="247"/>
      <c r="K128" s="248">
        <f>ROUND(E128*J128,2)</f>
        <v>0</v>
      </c>
      <c r="L128" s="248">
        <v>21</v>
      </c>
      <c r="M128" s="248">
        <f>G128*(1+L128/100)</f>
        <v>0</v>
      </c>
      <c r="N128" s="248">
        <v>1</v>
      </c>
      <c r="O128" s="248">
        <f>ROUND(E128*N128,2)</f>
        <v>17</v>
      </c>
      <c r="P128" s="248">
        <v>0</v>
      </c>
      <c r="Q128" s="248">
        <f>ROUND(E128*P128,2)</f>
        <v>0</v>
      </c>
      <c r="R128" s="248" t="s">
        <v>183</v>
      </c>
      <c r="S128" s="248" t="s">
        <v>113</v>
      </c>
      <c r="T128" s="249" t="s">
        <v>113</v>
      </c>
      <c r="U128" s="233">
        <v>0</v>
      </c>
      <c r="V128" s="233">
        <f>ROUND(E128*U128,2)</f>
        <v>0</v>
      </c>
      <c r="W128" s="233"/>
      <c r="X128" s="233" t="s">
        <v>184</v>
      </c>
      <c r="Y128" s="214"/>
      <c r="Z128" s="214"/>
      <c r="AA128" s="214"/>
      <c r="AB128" s="214"/>
      <c r="AC128" s="214"/>
      <c r="AD128" s="214"/>
      <c r="AE128" s="214"/>
      <c r="AF128" s="214"/>
      <c r="AG128" s="214" t="s">
        <v>185</v>
      </c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214"/>
      <c r="AY128" s="214"/>
      <c r="AZ128" s="214"/>
      <c r="BA128" s="214"/>
      <c r="BB128" s="214"/>
      <c r="BC128" s="214"/>
      <c r="BD128" s="214"/>
      <c r="BE128" s="214"/>
      <c r="BF128" s="214"/>
      <c r="BG128" s="214"/>
      <c r="BH128" s="214"/>
    </row>
    <row r="129" spans="1:60" outlineLevel="1">
      <c r="A129" s="231"/>
      <c r="B129" s="232"/>
      <c r="C129" s="255" t="s">
        <v>267</v>
      </c>
      <c r="D129" s="234"/>
      <c r="E129" s="235">
        <v>17</v>
      </c>
      <c r="F129" s="233"/>
      <c r="G129" s="233"/>
      <c r="H129" s="233"/>
      <c r="I129" s="233"/>
      <c r="J129" s="233"/>
      <c r="K129" s="233"/>
      <c r="L129" s="233"/>
      <c r="M129" s="233"/>
      <c r="N129" s="233"/>
      <c r="O129" s="233"/>
      <c r="P129" s="233"/>
      <c r="Q129" s="233"/>
      <c r="R129" s="233"/>
      <c r="S129" s="233"/>
      <c r="T129" s="233"/>
      <c r="U129" s="233"/>
      <c r="V129" s="233"/>
      <c r="W129" s="233"/>
      <c r="X129" s="233"/>
      <c r="Y129" s="214"/>
      <c r="Z129" s="214"/>
      <c r="AA129" s="214"/>
      <c r="AB129" s="214"/>
      <c r="AC129" s="214"/>
      <c r="AD129" s="214"/>
      <c r="AE129" s="214"/>
      <c r="AF129" s="214"/>
      <c r="AG129" s="214" t="s">
        <v>117</v>
      </c>
      <c r="AH129" s="214">
        <v>0</v>
      </c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214"/>
      <c r="BD129" s="214"/>
      <c r="BE129" s="214"/>
      <c r="BF129" s="214"/>
      <c r="BG129" s="214"/>
      <c r="BH129" s="214"/>
    </row>
    <row r="130" spans="1:60" ht="22.5" outlineLevel="1">
      <c r="A130" s="243">
        <v>43</v>
      </c>
      <c r="B130" s="244" t="s">
        <v>268</v>
      </c>
      <c r="C130" s="254" t="s">
        <v>269</v>
      </c>
      <c r="D130" s="245" t="s">
        <v>196</v>
      </c>
      <c r="E130" s="246">
        <v>25.1</v>
      </c>
      <c r="F130" s="247"/>
      <c r="G130" s="248">
        <f>ROUND(E130*F130,2)</f>
        <v>0</v>
      </c>
      <c r="H130" s="247"/>
      <c r="I130" s="248">
        <f>ROUND(E130*H130,2)</f>
        <v>0</v>
      </c>
      <c r="J130" s="247"/>
      <c r="K130" s="248">
        <f>ROUND(E130*J130,2)</f>
        <v>0</v>
      </c>
      <c r="L130" s="248">
        <v>21</v>
      </c>
      <c r="M130" s="248">
        <f>G130*(1+L130/100)</f>
        <v>0</v>
      </c>
      <c r="N130" s="248">
        <v>0.33</v>
      </c>
      <c r="O130" s="248">
        <f>ROUND(E130*N130,2)</f>
        <v>8.2799999999999994</v>
      </c>
      <c r="P130" s="248">
        <v>0</v>
      </c>
      <c r="Q130" s="248">
        <f>ROUND(E130*P130,2)</f>
        <v>0</v>
      </c>
      <c r="R130" s="248" t="s">
        <v>183</v>
      </c>
      <c r="S130" s="248" t="s">
        <v>113</v>
      </c>
      <c r="T130" s="249" t="s">
        <v>113</v>
      </c>
      <c r="U130" s="233">
        <v>0</v>
      </c>
      <c r="V130" s="233">
        <f>ROUND(E130*U130,2)</f>
        <v>0</v>
      </c>
      <c r="W130" s="233"/>
      <c r="X130" s="233" t="s">
        <v>184</v>
      </c>
      <c r="Y130" s="214"/>
      <c r="Z130" s="214"/>
      <c r="AA130" s="214"/>
      <c r="AB130" s="214"/>
      <c r="AC130" s="214"/>
      <c r="AD130" s="214"/>
      <c r="AE130" s="214"/>
      <c r="AF130" s="214"/>
      <c r="AG130" s="214" t="s">
        <v>185</v>
      </c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214"/>
      <c r="AY130" s="214"/>
      <c r="AZ130" s="214"/>
      <c r="BA130" s="214"/>
      <c r="BB130" s="214"/>
      <c r="BC130" s="214"/>
      <c r="BD130" s="214"/>
      <c r="BE130" s="214"/>
      <c r="BF130" s="214"/>
      <c r="BG130" s="214"/>
      <c r="BH130" s="214"/>
    </row>
    <row r="131" spans="1:60" outlineLevel="1">
      <c r="A131" s="231"/>
      <c r="B131" s="232"/>
      <c r="C131" s="255" t="s">
        <v>270</v>
      </c>
      <c r="D131" s="234"/>
      <c r="E131" s="235"/>
      <c r="F131" s="233"/>
      <c r="G131" s="233"/>
      <c r="H131" s="233"/>
      <c r="I131" s="233"/>
      <c r="J131" s="233"/>
      <c r="K131" s="233"/>
      <c r="L131" s="233"/>
      <c r="M131" s="233"/>
      <c r="N131" s="233"/>
      <c r="O131" s="233"/>
      <c r="P131" s="233"/>
      <c r="Q131" s="233"/>
      <c r="R131" s="233"/>
      <c r="S131" s="233"/>
      <c r="T131" s="233"/>
      <c r="U131" s="233"/>
      <c r="V131" s="233"/>
      <c r="W131" s="233"/>
      <c r="X131" s="233"/>
      <c r="Y131" s="214"/>
      <c r="Z131" s="214"/>
      <c r="AA131" s="214"/>
      <c r="AB131" s="214"/>
      <c r="AC131" s="214"/>
      <c r="AD131" s="214"/>
      <c r="AE131" s="214"/>
      <c r="AF131" s="214"/>
      <c r="AG131" s="214" t="s">
        <v>117</v>
      </c>
      <c r="AH131" s="214">
        <v>0</v>
      </c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214"/>
      <c r="AW131" s="214"/>
      <c r="AX131" s="214"/>
      <c r="AY131" s="214"/>
      <c r="AZ131" s="214"/>
      <c r="BA131" s="214"/>
      <c r="BB131" s="214"/>
      <c r="BC131" s="214"/>
      <c r="BD131" s="214"/>
      <c r="BE131" s="214"/>
      <c r="BF131" s="214"/>
      <c r="BG131" s="214"/>
      <c r="BH131" s="214"/>
    </row>
    <row r="132" spans="1:60" outlineLevel="1">
      <c r="A132" s="231"/>
      <c r="B132" s="232"/>
      <c r="C132" s="255" t="s">
        <v>271</v>
      </c>
      <c r="D132" s="234"/>
      <c r="E132" s="235">
        <v>10</v>
      </c>
      <c r="F132" s="233"/>
      <c r="G132" s="233"/>
      <c r="H132" s="233"/>
      <c r="I132" s="233"/>
      <c r="J132" s="233"/>
      <c r="K132" s="233"/>
      <c r="L132" s="233"/>
      <c r="M132" s="233"/>
      <c r="N132" s="233"/>
      <c r="O132" s="233"/>
      <c r="P132" s="233"/>
      <c r="Q132" s="233"/>
      <c r="R132" s="233"/>
      <c r="S132" s="233"/>
      <c r="T132" s="233"/>
      <c r="U132" s="233"/>
      <c r="V132" s="233"/>
      <c r="W132" s="233"/>
      <c r="X132" s="233"/>
      <c r="Y132" s="214"/>
      <c r="Z132" s="214"/>
      <c r="AA132" s="214"/>
      <c r="AB132" s="214"/>
      <c r="AC132" s="214"/>
      <c r="AD132" s="214"/>
      <c r="AE132" s="214"/>
      <c r="AF132" s="214"/>
      <c r="AG132" s="214" t="s">
        <v>117</v>
      </c>
      <c r="AH132" s="214">
        <v>0</v>
      </c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214"/>
      <c r="AW132" s="214"/>
      <c r="AX132" s="214"/>
      <c r="AY132" s="214"/>
      <c r="AZ132" s="214"/>
      <c r="BA132" s="214"/>
      <c r="BB132" s="214"/>
      <c r="BC132" s="214"/>
      <c r="BD132" s="214"/>
      <c r="BE132" s="214"/>
      <c r="BF132" s="214"/>
      <c r="BG132" s="214"/>
      <c r="BH132" s="214"/>
    </row>
    <row r="133" spans="1:60" outlineLevel="1">
      <c r="A133" s="231"/>
      <c r="B133" s="232"/>
      <c r="C133" s="255" t="s">
        <v>272</v>
      </c>
      <c r="D133" s="234"/>
      <c r="E133" s="235"/>
      <c r="F133" s="233"/>
      <c r="G133" s="233"/>
      <c r="H133" s="233"/>
      <c r="I133" s="233"/>
      <c r="J133" s="233"/>
      <c r="K133" s="233"/>
      <c r="L133" s="233"/>
      <c r="M133" s="233"/>
      <c r="N133" s="233"/>
      <c r="O133" s="233"/>
      <c r="P133" s="233"/>
      <c r="Q133" s="233"/>
      <c r="R133" s="233"/>
      <c r="S133" s="233"/>
      <c r="T133" s="233"/>
      <c r="U133" s="233"/>
      <c r="V133" s="233"/>
      <c r="W133" s="233"/>
      <c r="X133" s="233"/>
      <c r="Y133" s="214"/>
      <c r="Z133" s="214"/>
      <c r="AA133" s="214"/>
      <c r="AB133" s="214"/>
      <c r="AC133" s="214"/>
      <c r="AD133" s="214"/>
      <c r="AE133" s="214"/>
      <c r="AF133" s="214"/>
      <c r="AG133" s="214" t="s">
        <v>117</v>
      </c>
      <c r="AH133" s="214">
        <v>0</v>
      </c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214"/>
      <c r="AV133" s="214"/>
      <c r="AW133" s="214"/>
      <c r="AX133" s="214"/>
      <c r="AY133" s="214"/>
      <c r="AZ133" s="214"/>
      <c r="BA133" s="214"/>
      <c r="BB133" s="214"/>
      <c r="BC133" s="214"/>
      <c r="BD133" s="214"/>
      <c r="BE133" s="214"/>
      <c r="BF133" s="214"/>
      <c r="BG133" s="214"/>
      <c r="BH133" s="214"/>
    </row>
    <row r="134" spans="1:60" outlineLevel="1">
      <c r="A134" s="231"/>
      <c r="B134" s="232"/>
      <c r="C134" s="255" t="s">
        <v>273</v>
      </c>
      <c r="D134" s="234"/>
      <c r="E134" s="235">
        <v>15.1</v>
      </c>
      <c r="F134" s="233"/>
      <c r="G134" s="233"/>
      <c r="H134" s="233"/>
      <c r="I134" s="233"/>
      <c r="J134" s="233"/>
      <c r="K134" s="233"/>
      <c r="L134" s="233"/>
      <c r="M134" s="233"/>
      <c r="N134" s="233"/>
      <c r="O134" s="233"/>
      <c r="P134" s="233"/>
      <c r="Q134" s="233"/>
      <c r="R134" s="233"/>
      <c r="S134" s="233"/>
      <c r="T134" s="233"/>
      <c r="U134" s="233"/>
      <c r="V134" s="233"/>
      <c r="W134" s="233"/>
      <c r="X134" s="233"/>
      <c r="Y134" s="214"/>
      <c r="Z134" s="214"/>
      <c r="AA134" s="214"/>
      <c r="AB134" s="214"/>
      <c r="AC134" s="214"/>
      <c r="AD134" s="214"/>
      <c r="AE134" s="214"/>
      <c r="AF134" s="214"/>
      <c r="AG134" s="214" t="s">
        <v>117</v>
      </c>
      <c r="AH134" s="214">
        <v>0</v>
      </c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214"/>
      <c r="AU134" s="214"/>
      <c r="AV134" s="214"/>
      <c r="AW134" s="214"/>
      <c r="AX134" s="214"/>
      <c r="AY134" s="214"/>
      <c r="AZ134" s="214"/>
      <c r="BA134" s="214"/>
      <c r="BB134" s="214"/>
      <c r="BC134" s="214"/>
      <c r="BD134" s="214"/>
      <c r="BE134" s="214"/>
      <c r="BF134" s="214"/>
      <c r="BG134" s="214"/>
      <c r="BH134" s="214"/>
    </row>
    <row r="135" spans="1:60" outlineLevel="1">
      <c r="A135" s="243">
        <v>44</v>
      </c>
      <c r="B135" s="244" t="s">
        <v>274</v>
      </c>
      <c r="C135" s="254" t="s">
        <v>275</v>
      </c>
      <c r="D135" s="245" t="s">
        <v>112</v>
      </c>
      <c r="E135" s="246">
        <v>36.851999999999997</v>
      </c>
      <c r="F135" s="247"/>
      <c r="G135" s="248">
        <f>ROUND(E135*F135,2)</f>
        <v>0</v>
      </c>
      <c r="H135" s="247"/>
      <c r="I135" s="248">
        <f>ROUND(E135*H135,2)</f>
        <v>0</v>
      </c>
      <c r="J135" s="247"/>
      <c r="K135" s="248">
        <f>ROUND(E135*J135,2)</f>
        <v>0</v>
      </c>
      <c r="L135" s="248">
        <v>21</v>
      </c>
      <c r="M135" s="248">
        <f>G135*(1+L135/100)</f>
        <v>0</v>
      </c>
      <c r="N135" s="248">
        <v>5.9999999999999995E-4</v>
      </c>
      <c r="O135" s="248">
        <f>ROUND(E135*N135,2)</f>
        <v>0.02</v>
      </c>
      <c r="P135" s="248">
        <v>0</v>
      </c>
      <c r="Q135" s="248">
        <f>ROUND(E135*P135,2)</f>
        <v>0</v>
      </c>
      <c r="R135" s="248" t="s">
        <v>183</v>
      </c>
      <c r="S135" s="248" t="s">
        <v>113</v>
      </c>
      <c r="T135" s="249" t="s">
        <v>113</v>
      </c>
      <c r="U135" s="233">
        <v>0</v>
      </c>
      <c r="V135" s="233">
        <f>ROUND(E135*U135,2)</f>
        <v>0</v>
      </c>
      <c r="W135" s="233"/>
      <c r="X135" s="233" t="s">
        <v>184</v>
      </c>
      <c r="Y135" s="214"/>
      <c r="Z135" s="214"/>
      <c r="AA135" s="214"/>
      <c r="AB135" s="214"/>
      <c r="AC135" s="214"/>
      <c r="AD135" s="214"/>
      <c r="AE135" s="214"/>
      <c r="AF135" s="214"/>
      <c r="AG135" s="214" t="s">
        <v>185</v>
      </c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214"/>
      <c r="AU135" s="214"/>
      <c r="AV135" s="214"/>
      <c r="AW135" s="214"/>
      <c r="AX135" s="214"/>
      <c r="AY135" s="214"/>
      <c r="AZ135" s="214"/>
      <c r="BA135" s="214"/>
      <c r="BB135" s="214"/>
      <c r="BC135" s="214"/>
      <c r="BD135" s="214"/>
      <c r="BE135" s="214"/>
      <c r="BF135" s="214"/>
      <c r="BG135" s="214"/>
      <c r="BH135" s="214"/>
    </row>
    <row r="136" spans="1:60" outlineLevel="1">
      <c r="A136" s="231"/>
      <c r="B136" s="232"/>
      <c r="C136" s="255" t="s">
        <v>276</v>
      </c>
      <c r="D136" s="234"/>
      <c r="E136" s="235">
        <v>36.851999999999997</v>
      </c>
      <c r="F136" s="233"/>
      <c r="G136" s="233"/>
      <c r="H136" s="233"/>
      <c r="I136" s="233"/>
      <c r="J136" s="233"/>
      <c r="K136" s="233"/>
      <c r="L136" s="233"/>
      <c r="M136" s="233"/>
      <c r="N136" s="233"/>
      <c r="O136" s="233"/>
      <c r="P136" s="233"/>
      <c r="Q136" s="233"/>
      <c r="R136" s="233"/>
      <c r="S136" s="233"/>
      <c r="T136" s="233"/>
      <c r="U136" s="233"/>
      <c r="V136" s="233"/>
      <c r="W136" s="233"/>
      <c r="X136" s="233"/>
      <c r="Y136" s="214"/>
      <c r="Z136" s="214"/>
      <c r="AA136" s="214"/>
      <c r="AB136" s="214"/>
      <c r="AC136" s="214"/>
      <c r="AD136" s="214"/>
      <c r="AE136" s="214"/>
      <c r="AF136" s="214"/>
      <c r="AG136" s="214" t="s">
        <v>117</v>
      </c>
      <c r="AH136" s="214">
        <v>0</v>
      </c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214"/>
      <c r="AW136" s="214"/>
      <c r="AX136" s="214"/>
      <c r="AY136" s="214"/>
      <c r="AZ136" s="214"/>
      <c r="BA136" s="214"/>
      <c r="BB136" s="214"/>
      <c r="BC136" s="214"/>
      <c r="BD136" s="214"/>
      <c r="BE136" s="214"/>
      <c r="BF136" s="214"/>
      <c r="BG136" s="214"/>
      <c r="BH136" s="214"/>
    </row>
    <row r="137" spans="1:60">
      <c r="A137" s="237" t="s">
        <v>108</v>
      </c>
      <c r="B137" s="238" t="s">
        <v>67</v>
      </c>
      <c r="C137" s="253" t="s">
        <v>68</v>
      </c>
      <c r="D137" s="239"/>
      <c r="E137" s="240"/>
      <c r="F137" s="241"/>
      <c r="G137" s="241">
        <f>SUMIF(AG138:AG146,"&lt;&gt;NOR",G138:G146)</f>
        <v>0</v>
      </c>
      <c r="H137" s="241"/>
      <c r="I137" s="241">
        <f>SUM(I138:I146)</f>
        <v>0</v>
      </c>
      <c r="J137" s="241"/>
      <c r="K137" s="241">
        <f>SUM(K138:K146)</f>
        <v>0</v>
      </c>
      <c r="L137" s="241"/>
      <c r="M137" s="241">
        <f>SUM(M138:M146)</f>
        <v>0</v>
      </c>
      <c r="N137" s="241"/>
      <c r="O137" s="241">
        <f>SUM(O138:O146)</f>
        <v>1.35</v>
      </c>
      <c r="P137" s="241"/>
      <c r="Q137" s="241">
        <f>SUM(Q138:Q146)</f>
        <v>0</v>
      </c>
      <c r="R137" s="241"/>
      <c r="S137" s="241"/>
      <c r="T137" s="242"/>
      <c r="U137" s="236"/>
      <c r="V137" s="236">
        <f>SUM(V138:V146)</f>
        <v>78.740000000000009</v>
      </c>
      <c r="W137" s="236"/>
      <c r="X137" s="236"/>
      <c r="AG137" t="s">
        <v>109</v>
      </c>
    </row>
    <row r="138" spans="1:60" ht="22.5" outlineLevel="1">
      <c r="A138" s="243">
        <v>45</v>
      </c>
      <c r="B138" s="244" t="s">
        <v>277</v>
      </c>
      <c r="C138" s="254" t="s">
        <v>278</v>
      </c>
      <c r="D138" s="245" t="s">
        <v>279</v>
      </c>
      <c r="E138" s="246">
        <v>29</v>
      </c>
      <c r="F138" s="247"/>
      <c r="G138" s="248">
        <f>ROUND(E138*F138,2)</f>
        <v>0</v>
      </c>
      <c r="H138" s="247"/>
      <c r="I138" s="248">
        <f>ROUND(E138*H138,2)</f>
        <v>0</v>
      </c>
      <c r="J138" s="247"/>
      <c r="K138" s="248">
        <f>ROUND(E138*J138,2)</f>
        <v>0</v>
      </c>
      <c r="L138" s="248">
        <v>21</v>
      </c>
      <c r="M138" s="248">
        <f>G138*(1+L138/100)</f>
        <v>0</v>
      </c>
      <c r="N138" s="248">
        <v>4.5969999999999997E-2</v>
      </c>
      <c r="O138" s="248">
        <f>ROUND(E138*N138,2)</f>
        <v>1.33</v>
      </c>
      <c r="P138" s="248">
        <v>0</v>
      </c>
      <c r="Q138" s="248">
        <f>ROUND(E138*P138,2)</f>
        <v>0</v>
      </c>
      <c r="R138" s="248"/>
      <c r="S138" s="248" t="s">
        <v>113</v>
      </c>
      <c r="T138" s="249" t="s">
        <v>113</v>
      </c>
      <c r="U138" s="233">
        <v>2.2999999999999998</v>
      </c>
      <c r="V138" s="233">
        <f>ROUND(E138*U138,2)</f>
        <v>66.7</v>
      </c>
      <c r="W138" s="233"/>
      <c r="X138" s="233" t="s">
        <v>114</v>
      </c>
      <c r="Y138" s="214"/>
      <c r="Z138" s="214"/>
      <c r="AA138" s="214"/>
      <c r="AB138" s="214"/>
      <c r="AC138" s="214"/>
      <c r="AD138" s="214"/>
      <c r="AE138" s="214"/>
      <c r="AF138" s="214"/>
      <c r="AG138" s="214" t="s">
        <v>115</v>
      </c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214"/>
      <c r="AU138" s="214"/>
      <c r="AV138" s="214"/>
      <c r="AW138" s="214"/>
      <c r="AX138" s="214"/>
      <c r="AY138" s="214"/>
      <c r="AZ138" s="214"/>
      <c r="BA138" s="214"/>
      <c r="BB138" s="214"/>
      <c r="BC138" s="214"/>
      <c r="BD138" s="214"/>
      <c r="BE138" s="214"/>
      <c r="BF138" s="214"/>
      <c r="BG138" s="214"/>
      <c r="BH138" s="214"/>
    </row>
    <row r="139" spans="1:60" outlineLevel="1">
      <c r="A139" s="231"/>
      <c r="B139" s="232"/>
      <c r="C139" s="256" t="s">
        <v>280</v>
      </c>
      <c r="D139" s="250"/>
      <c r="E139" s="250"/>
      <c r="F139" s="250"/>
      <c r="G139" s="250"/>
      <c r="H139" s="233"/>
      <c r="I139" s="233"/>
      <c r="J139" s="233"/>
      <c r="K139" s="233"/>
      <c r="L139" s="233"/>
      <c r="M139" s="233"/>
      <c r="N139" s="233"/>
      <c r="O139" s="233"/>
      <c r="P139" s="233"/>
      <c r="Q139" s="233"/>
      <c r="R139" s="233"/>
      <c r="S139" s="233"/>
      <c r="T139" s="233"/>
      <c r="U139" s="233"/>
      <c r="V139" s="233"/>
      <c r="W139" s="233"/>
      <c r="X139" s="233"/>
      <c r="Y139" s="214"/>
      <c r="Z139" s="214"/>
      <c r="AA139" s="214"/>
      <c r="AB139" s="214"/>
      <c r="AC139" s="214"/>
      <c r="AD139" s="214"/>
      <c r="AE139" s="214"/>
      <c r="AF139" s="214"/>
      <c r="AG139" s="214" t="s">
        <v>121</v>
      </c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214"/>
      <c r="AU139" s="214"/>
      <c r="AV139" s="214"/>
      <c r="AW139" s="214"/>
      <c r="AX139" s="214"/>
      <c r="AY139" s="214"/>
      <c r="AZ139" s="214"/>
      <c r="BA139" s="214"/>
      <c r="BB139" s="214"/>
      <c r="BC139" s="214"/>
      <c r="BD139" s="214"/>
      <c r="BE139" s="214"/>
      <c r="BF139" s="214"/>
      <c r="BG139" s="214"/>
      <c r="BH139" s="214"/>
    </row>
    <row r="140" spans="1:60" outlineLevel="1">
      <c r="A140" s="231"/>
      <c r="B140" s="232"/>
      <c r="C140" s="255" t="s">
        <v>281</v>
      </c>
      <c r="D140" s="234"/>
      <c r="E140" s="235">
        <v>29</v>
      </c>
      <c r="F140" s="233"/>
      <c r="G140" s="233"/>
      <c r="H140" s="233"/>
      <c r="I140" s="233"/>
      <c r="J140" s="233"/>
      <c r="K140" s="233"/>
      <c r="L140" s="233"/>
      <c r="M140" s="233"/>
      <c r="N140" s="233"/>
      <c r="O140" s="233"/>
      <c r="P140" s="233"/>
      <c r="Q140" s="233"/>
      <c r="R140" s="233"/>
      <c r="S140" s="233"/>
      <c r="T140" s="233"/>
      <c r="U140" s="233"/>
      <c r="V140" s="233"/>
      <c r="W140" s="233"/>
      <c r="X140" s="233"/>
      <c r="Y140" s="214"/>
      <c r="Z140" s="214"/>
      <c r="AA140" s="214"/>
      <c r="AB140" s="214"/>
      <c r="AC140" s="214"/>
      <c r="AD140" s="214"/>
      <c r="AE140" s="214"/>
      <c r="AF140" s="214"/>
      <c r="AG140" s="214" t="s">
        <v>117</v>
      </c>
      <c r="AH140" s="214">
        <v>0</v>
      </c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214"/>
      <c r="AU140" s="214"/>
      <c r="AV140" s="214"/>
      <c r="AW140" s="214"/>
      <c r="AX140" s="214"/>
      <c r="AY140" s="214"/>
      <c r="AZ140" s="214"/>
      <c r="BA140" s="214"/>
      <c r="BB140" s="214"/>
      <c r="BC140" s="214"/>
      <c r="BD140" s="214"/>
      <c r="BE140" s="214"/>
      <c r="BF140" s="214"/>
      <c r="BG140" s="214"/>
      <c r="BH140" s="214"/>
    </row>
    <row r="141" spans="1:60" outlineLevel="1">
      <c r="A141" s="243">
        <v>46</v>
      </c>
      <c r="B141" s="244" t="s">
        <v>282</v>
      </c>
      <c r="C141" s="254" t="s">
        <v>283</v>
      </c>
      <c r="D141" s="245" t="s">
        <v>112</v>
      </c>
      <c r="E141" s="246">
        <v>13.75</v>
      </c>
      <c r="F141" s="247"/>
      <c r="G141" s="248">
        <f>ROUND(E141*F141,2)</f>
        <v>0</v>
      </c>
      <c r="H141" s="247"/>
      <c r="I141" s="248">
        <f>ROUND(E141*H141,2)</f>
        <v>0</v>
      </c>
      <c r="J141" s="247"/>
      <c r="K141" s="248">
        <f>ROUND(E141*J141,2)</f>
        <v>0</v>
      </c>
      <c r="L141" s="248">
        <v>21</v>
      </c>
      <c r="M141" s="248">
        <f>G141*(1+L141/100)</f>
        <v>0</v>
      </c>
      <c r="N141" s="248">
        <v>0</v>
      </c>
      <c r="O141" s="248">
        <f>ROUND(E141*N141,2)</f>
        <v>0</v>
      </c>
      <c r="P141" s="248">
        <v>0</v>
      </c>
      <c r="Q141" s="248">
        <f>ROUND(E141*P141,2)</f>
        <v>0</v>
      </c>
      <c r="R141" s="248"/>
      <c r="S141" s="248" t="s">
        <v>113</v>
      </c>
      <c r="T141" s="249" t="s">
        <v>113</v>
      </c>
      <c r="U141" s="233">
        <v>0.621</v>
      </c>
      <c r="V141" s="233">
        <f>ROUND(E141*U141,2)</f>
        <v>8.5399999999999991</v>
      </c>
      <c r="W141" s="233"/>
      <c r="X141" s="233" t="s">
        <v>114</v>
      </c>
      <c r="Y141" s="214"/>
      <c r="Z141" s="214"/>
      <c r="AA141" s="214"/>
      <c r="AB141" s="214"/>
      <c r="AC141" s="214"/>
      <c r="AD141" s="214"/>
      <c r="AE141" s="214"/>
      <c r="AF141" s="214"/>
      <c r="AG141" s="214" t="s">
        <v>115</v>
      </c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214"/>
      <c r="AU141" s="214"/>
      <c r="AV141" s="214"/>
      <c r="AW141" s="214"/>
      <c r="AX141" s="214"/>
      <c r="AY141" s="214"/>
      <c r="AZ141" s="214"/>
      <c r="BA141" s="214"/>
      <c r="BB141" s="214"/>
      <c r="BC141" s="214"/>
      <c r="BD141" s="214"/>
      <c r="BE141" s="214"/>
      <c r="BF141" s="214"/>
      <c r="BG141" s="214"/>
      <c r="BH141" s="214"/>
    </row>
    <row r="142" spans="1:60" outlineLevel="1">
      <c r="A142" s="231"/>
      <c r="B142" s="232"/>
      <c r="C142" s="255" t="s">
        <v>284</v>
      </c>
      <c r="D142" s="234"/>
      <c r="E142" s="235">
        <v>13.75</v>
      </c>
      <c r="F142" s="233"/>
      <c r="G142" s="233"/>
      <c r="H142" s="233"/>
      <c r="I142" s="233"/>
      <c r="J142" s="233"/>
      <c r="K142" s="233"/>
      <c r="L142" s="233"/>
      <c r="M142" s="233"/>
      <c r="N142" s="233"/>
      <c r="O142" s="233"/>
      <c r="P142" s="233"/>
      <c r="Q142" s="233"/>
      <c r="R142" s="233"/>
      <c r="S142" s="233"/>
      <c r="T142" s="233"/>
      <c r="U142" s="233"/>
      <c r="V142" s="233"/>
      <c r="W142" s="233"/>
      <c r="X142" s="233"/>
      <c r="Y142" s="214"/>
      <c r="Z142" s="214"/>
      <c r="AA142" s="214"/>
      <c r="AB142" s="214"/>
      <c r="AC142" s="214"/>
      <c r="AD142" s="214"/>
      <c r="AE142" s="214"/>
      <c r="AF142" s="214"/>
      <c r="AG142" s="214" t="s">
        <v>117</v>
      </c>
      <c r="AH142" s="214">
        <v>0</v>
      </c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214"/>
      <c r="AU142" s="214"/>
      <c r="AV142" s="214"/>
      <c r="AW142" s="214"/>
      <c r="AX142" s="214"/>
      <c r="AY142" s="214"/>
      <c r="AZ142" s="214"/>
      <c r="BA142" s="214"/>
      <c r="BB142" s="214"/>
      <c r="BC142" s="214"/>
      <c r="BD142" s="214"/>
      <c r="BE142" s="214"/>
      <c r="BF142" s="214"/>
      <c r="BG142" s="214"/>
      <c r="BH142" s="214"/>
    </row>
    <row r="143" spans="1:60" ht="22.5" outlineLevel="1">
      <c r="A143" s="243">
        <v>47</v>
      </c>
      <c r="B143" s="244" t="s">
        <v>285</v>
      </c>
      <c r="C143" s="254" t="s">
        <v>286</v>
      </c>
      <c r="D143" s="245" t="s">
        <v>112</v>
      </c>
      <c r="E143" s="246">
        <v>20.6</v>
      </c>
      <c r="F143" s="247"/>
      <c r="G143" s="248">
        <f>ROUND(E143*F143,2)</f>
        <v>0</v>
      </c>
      <c r="H143" s="247"/>
      <c r="I143" s="248">
        <f>ROUND(E143*H143,2)</f>
        <v>0</v>
      </c>
      <c r="J143" s="247"/>
      <c r="K143" s="248">
        <f>ROUND(E143*J143,2)</f>
        <v>0</v>
      </c>
      <c r="L143" s="248">
        <v>21</v>
      </c>
      <c r="M143" s="248">
        <f>G143*(1+L143/100)</f>
        <v>0</v>
      </c>
      <c r="N143" s="248">
        <v>9.6000000000000002E-4</v>
      </c>
      <c r="O143" s="248">
        <f>ROUND(E143*N143,2)</f>
        <v>0.02</v>
      </c>
      <c r="P143" s="248">
        <v>0</v>
      </c>
      <c r="Q143" s="248">
        <f>ROUND(E143*P143,2)</f>
        <v>0</v>
      </c>
      <c r="R143" s="248"/>
      <c r="S143" s="248" t="s">
        <v>113</v>
      </c>
      <c r="T143" s="249" t="s">
        <v>113</v>
      </c>
      <c r="U143" s="233">
        <v>0.17</v>
      </c>
      <c r="V143" s="233">
        <f>ROUND(E143*U143,2)</f>
        <v>3.5</v>
      </c>
      <c r="W143" s="233"/>
      <c r="X143" s="233" t="s">
        <v>114</v>
      </c>
      <c r="Y143" s="214"/>
      <c r="Z143" s="214"/>
      <c r="AA143" s="214"/>
      <c r="AB143" s="214"/>
      <c r="AC143" s="214"/>
      <c r="AD143" s="214"/>
      <c r="AE143" s="214"/>
      <c r="AF143" s="214"/>
      <c r="AG143" s="214" t="s">
        <v>115</v>
      </c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214"/>
      <c r="AW143" s="214"/>
      <c r="AX143" s="214"/>
      <c r="AY143" s="214"/>
      <c r="AZ143" s="214"/>
      <c r="BA143" s="214"/>
      <c r="BB143" s="214"/>
      <c r="BC143" s="214"/>
      <c r="BD143" s="214"/>
      <c r="BE143" s="214"/>
      <c r="BF143" s="214"/>
      <c r="BG143" s="214"/>
      <c r="BH143" s="214"/>
    </row>
    <row r="144" spans="1:60" outlineLevel="1">
      <c r="A144" s="231"/>
      <c r="B144" s="232"/>
      <c r="C144" s="256" t="s">
        <v>287</v>
      </c>
      <c r="D144" s="250"/>
      <c r="E144" s="250"/>
      <c r="F144" s="250"/>
      <c r="G144" s="250"/>
      <c r="H144" s="233"/>
      <c r="I144" s="233"/>
      <c r="J144" s="233"/>
      <c r="K144" s="233"/>
      <c r="L144" s="233"/>
      <c r="M144" s="233"/>
      <c r="N144" s="233"/>
      <c r="O144" s="233"/>
      <c r="P144" s="233"/>
      <c r="Q144" s="233"/>
      <c r="R144" s="233"/>
      <c r="S144" s="233"/>
      <c r="T144" s="233"/>
      <c r="U144" s="233"/>
      <c r="V144" s="233"/>
      <c r="W144" s="233"/>
      <c r="X144" s="233"/>
      <c r="Y144" s="214"/>
      <c r="Z144" s="214"/>
      <c r="AA144" s="214"/>
      <c r="AB144" s="214"/>
      <c r="AC144" s="214"/>
      <c r="AD144" s="214"/>
      <c r="AE144" s="214"/>
      <c r="AF144" s="214"/>
      <c r="AG144" s="214" t="s">
        <v>121</v>
      </c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214"/>
      <c r="AU144" s="214"/>
      <c r="AV144" s="214"/>
      <c r="AW144" s="214"/>
      <c r="AX144" s="214"/>
      <c r="AY144" s="214"/>
      <c r="AZ144" s="214"/>
      <c r="BA144" s="214"/>
      <c r="BB144" s="214"/>
      <c r="BC144" s="214"/>
      <c r="BD144" s="214"/>
      <c r="BE144" s="214"/>
      <c r="BF144" s="214"/>
      <c r="BG144" s="214"/>
      <c r="BH144" s="214"/>
    </row>
    <row r="145" spans="1:60" outlineLevel="1">
      <c r="A145" s="231"/>
      <c r="B145" s="232"/>
      <c r="C145" s="255" t="s">
        <v>288</v>
      </c>
      <c r="D145" s="234"/>
      <c r="E145" s="235">
        <v>12.56</v>
      </c>
      <c r="F145" s="233"/>
      <c r="G145" s="233"/>
      <c r="H145" s="233"/>
      <c r="I145" s="233"/>
      <c r="J145" s="233"/>
      <c r="K145" s="233"/>
      <c r="L145" s="233"/>
      <c r="M145" s="233"/>
      <c r="N145" s="233"/>
      <c r="O145" s="233"/>
      <c r="P145" s="233"/>
      <c r="Q145" s="233"/>
      <c r="R145" s="233"/>
      <c r="S145" s="233"/>
      <c r="T145" s="233"/>
      <c r="U145" s="233"/>
      <c r="V145" s="233"/>
      <c r="W145" s="233"/>
      <c r="X145" s="233"/>
      <c r="Y145" s="214"/>
      <c r="Z145" s="214"/>
      <c r="AA145" s="214"/>
      <c r="AB145" s="214"/>
      <c r="AC145" s="214"/>
      <c r="AD145" s="214"/>
      <c r="AE145" s="214"/>
      <c r="AF145" s="214"/>
      <c r="AG145" s="214" t="s">
        <v>117</v>
      </c>
      <c r="AH145" s="214">
        <v>0</v>
      </c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214"/>
      <c r="AU145" s="214"/>
      <c r="AV145" s="214"/>
      <c r="AW145" s="214"/>
      <c r="AX145" s="214"/>
      <c r="AY145" s="214"/>
      <c r="AZ145" s="214"/>
      <c r="BA145" s="214"/>
      <c r="BB145" s="214"/>
      <c r="BC145" s="214"/>
      <c r="BD145" s="214"/>
      <c r="BE145" s="214"/>
      <c r="BF145" s="214"/>
      <c r="BG145" s="214"/>
      <c r="BH145" s="214"/>
    </row>
    <row r="146" spans="1:60" outlineLevel="1">
      <c r="A146" s="231"/>
      <c r="B146" s="232"/>
      <c r="C146" s="255" t="s">
        <v>289</v>
      </c>
      <c r="D146" s="234"/>
      <c r="E146" s="235">
        <v>8.0399999999999991</v>
      </c>
      <c r="F146" s="233"/>
      <c r="G146" s="233"/>
      <c r="H146" s="233"/>
      <c r="I146" s="233"/>
      <c r="J146" s="233"/>
      <c r="K146" s="233"/>
      <c r="L146" s="233"/>
      <c r="M146" s="233"/>
      <c r="N146" s="233"/>
      <c r="O146" s="233"/>
      <c r="P146" s="233"/>
      <c r="Q146" s="233"/>
      <c r="R146" s="233"/>
      <c r="S146" s="233"/>
      <c r="T146" s="233"/>
      <c r="U146" s="233"/>
      <c r="V146" s="233"/>
      <c r="W146" s="233"/>
      <c r="X146" s="233"/>
      <c r="Y146" s="214"/>
      <c r="Z146" s="214"/>
      <c r="AA146" s="214"/>
      <c r="AB146" s="214"/>
      <c r="AC146" s="214"/>
      <c r="AD146" s="214"/>
      <c r="AE146" s="214"/>
      <c r="AF146" s="214"/>
      <c r="AG146" s="214" t="s">
        <v>117</v>
      </c>
      <c r="AH146" s="214">
        <v>0</v>
      </c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214"/>
      <c r="AU146" s="214"/>
      <c r="AV146" s="214"/>
      <c r="AW146" s="214"/>
      <c r="AX146" s="214"/>
      <c r="AY146" s="214"/>
      <c r="AZ146" s="214"/>
      <c r="BA146" s="214"/>
      <c r="BB146" s="214"/>
      <c r="BC146" s="214"/>
      <c r="BD146" s="214"/>
      <c r="BE146" s="214"/>
      <c r="BF146" s="214"/>
      <c r="BG146" s="214"/>
      <c r="BH146" s="214"/>
    </row>
    <row r="147" spans="1:60">
      <c r="A147" s="237" t="s">
        <v>108</v>
      </c>
      <c r="B147" s="238" t="s">
        <v>69</v>
      </c>
      <c r="C147" s="253" t="s">
        <v>70</v>
      </c>
      <c r="D147" s="239"/>
      <c r="E147" s="240"/>
      <c r="F147" s="241"/>
      <c r="G147" s="241">
        <f>SUMIF(AG148:AG172,"&lt;&gt;NOR",G148:G172)</f>
        <v>0</v>
      </c>
      <c r="H147" s="241"/>
      <c r="I147" s="241">
        <f>SUM(I148:I172)</f>
        <v>0</v>
      </c>
      <c r="J147" s="241"/>
      <c r="K147" s="241">
        <f>SUM(K148:K172)</f>
        <v>0</v>
      </c>
      <c r="L147" s="241"/>
      <c r="M147" s="241">
        <f>SUM(M148:M172)</f>
        <v>0</v>
      </c>
      <c r="N147" s="241"/>
      <c r="O147" s="241">
        <f>SUM(O148:O172)</f>
        <v>5.25</v>
      </c>
      <c r="P147" s="241"/>
      <c r="Q147" s="241">
        <f>SUM(Q148:Q172)</f>
        <v>0</v>
      </c>
      <c r="R147" s="241"/>
      <c r="S147" s="241"/>
      <c r="T147" s="242"/>
      <c r="U147" s="236"/>
      <c r="V147" s="236">
        <f>SUM(V148:V172)</f>
        <v>422.01</v>
      </c>
      <c r="W147" s="236"/>
      <c r="X147" s="236"/>
      <c r="AG147" t="s">
        <v>109</v>
      </c>
    </row>
    <row r="148" spans="1:60" outlineLevel="1">
      <c r="A148" s="243">
        <v>48</v>
      </c>
      <c r="B148" s="244" t="s">
        <v>290</v>
      </c>
      <c r="C148" s="254" t="s">
        <v>291</v>
      </c>
      <c r="D148" s="245" t="s">
        <v>112</v>
      </c>
      <c r="E148" s="246">
        <v>156.798</v>
      </c>
      <c r="F148" s="247"/>
      <c r="G148" s="248">
        <f>ROUND(E148*F148,2)</f>
        <v>0</v>
      </c>
      <c r="H148" s="247"/>
      <c r="I148" s="248">
        <f>ROUND(E148*H148,2)</f>
        <v>0</v>
      </c>
      <c r="J148" s="247"/>
      <c r="K148" s="248">
        <f>ROUND(E148*J148,2)</f>
        <v>0</v>
      </c>
      <c r="L148" s="248">
        <v>21</v>
      </c>
      <c r="M148" s="248">
        <f>G148*(1+L148/100)</f>
        <v>0</v>
      </c>
      <c r="N148" s="248">
        <v>0</v>
      </c>
      <c r="O148" s="248">
        <f>ROUND(E148*N148,2)</f>
        <v>0</v>
      </c>
      <c r="P148" s="248">
        <v>0</v>
      </c>
      <c r="Q148" s="248">
        <f>ROUND(E148*P148,2)</f>
        <v>0</v>
      </c>
      <c r="R148" s="248"/>
      <c r="S148" s="248" t="s">
        <v>113</v>
      </c>
      <c r="T148" s="249" t="s">
        <v>113</v>
      </c>
      <c r="U148" s="233">
        <v>0.38</v>
      </c>
      <c r="V148" s="233">
        <f>ROUND(E148*U148,2)</f>
        <v>59.58</v>
      </c>
      <c r="W148" s="233"/>
      <c r="X148" s="233" t="s">
        <v>114</v>
      </c>
      <c r="Y148" s="214"/>
      <c r="Z148" s="214"/>
      <c r="AA148" s="214"/>
      <c r="AB148" s="214"/>
      <c r="AC148" s="214"/>
      <c r="AD148" s="214"/>
      <c r="AE148" s="214"/>
      <c r="AF148" s="214"/>
      <c r="AG148" s="214" t="s">
        <v>115</v>
      </c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214"/>
      <c r="AW148" s="214"/>
      <c r="AX148" s="214"/>
      <c r="AY148" s="214"/>
      <c r="AZ148" s="214"/>
      <c r="BA148" s="214"/>
      <c r="BB148" s="214"/>
      <c r="BC148" s="214"/>
      <c r="BD148" s="214"/>
      <c r="BE148" s="214"/>
      <c r="BF148" s="214"/>
      <c r="BG148" s="214"/>
      <c r="BH148" s="214"/>
    </row>
    <row r="149" spans="1:60" outlineLevel="1">
      <c r="A149" s="231"/>
      <c r="B149" s="232"/>
      <c r="C149" s="256" t="s">
        <v>292</v>
      </c>
      <c r="D149" s="250"/>
      <c r="E149" s="250"/>
      <c r="F149" s="250"/>
      <c r="G149" s="250"/>
      <c r="H149" s="233"/>
      <c r="I149" s="233"/>
      <c r="J149" s="233"/>
      <c r="K149" s="233"/>
      <c r="L149" s="233"/>
      <c r="M149" s="233"/>
      <c r="N149" s="233"/>
      <c r="O149" s="233"/>
      <c r="P149" s="233"/>
      <c r="Q149" s="233"/>
      <c r="R149" s="233"/>
      <c r="S149" s="233"/>
      <c r="T149" s="233"/>
      <c r="U149" s="233"/>
      <c r="V149" s="233"/>
      <c r="W149" s="233"/>
      <c r="X149" s="233"/>
      <c r="Y149" s="214"/>
      <c r="Z149" s="214"/>
      <c r="AA149" s="214"/>
      <c r="AB149" s="214"/>
      <c r="AC149" s="214"/>
      <c r="AD149" s="214"/>
      <c r="AE149" s="214"/>
      <c r="AF149" s="214"/>
      <c r="AG149" s="214" t="s">
        <v>121</v>
      </c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214"/>
      <c r="AU149" s="214"/>
      <c r="AV149" s="214"/>
      <c r="AW149" s="214"/>
      <c r="AX149" s="214"/>
      <c r="AY149" s="214"/>
      <c r="AZ149" s="214"/>
      <c r="BA149" s="214"/>
      <c r="BB149" s="214"/>
      <c r="BC149" s="214"/>
      <c r="BD149" s="214"/>
      <c r="BE149" s="214"/>
      <c r="BF149" s="214"/>
      <c r="BG149" s="214"/>
      <c r="BH149" s="214"/>
    </row>
    <row r="150" spans="1:60" outlineLevel="1">
      <c r="A150" s="231"/>
      <c r="B150" s="232"/>
      <c r="C150" s="255" t="s">
        <v>293</v>
      </c>
      <c r="D150" s="234"/>
      <c r="E150" s="235">
        <v>156.798</v>
      </c>
      <c r="F150" s="233"/>
      <c r="G150" s="233"/>
      <c r="H150" s="233"/>
      <c r="I150" s="233"/>
      <c r="J150" s="233"/>
      <c r="K150" s="233"/>
      <c r="L150" s="233"/>
      <c r="M150" s="233"/>
      <c r="N150" s="233"/>
      <c r="O150" s="233"/>
      <c r="P150" s="233"/>
      <c r="Q150" s="233"/>
      <c r="R150" s="233"/>
      <c r="S150" s="233"/>
      <c r="T150" s="233"/>
      <c r="U150" s="233"/>
      <c r="V150" s="233"/>
      <c r="W150" s="233"/>
      <c r="X150" s="233"/>
      <c r="Y150" s="214"/>
      <c r="Z150" s="214"/>
      <c r="AA150" s="214"/>
      <c r="AB150" s="214"/>
      <c r="AC150" s="214"/>
      <c r="AD150" s="214"/>
      <c r="AE150" s="214"/>
      <c r="AF150" s="214"/>
      <c r="AG150" s="214" t="s">
        <v>117</v>
      </c>
      <c r="AH150" s="214">
        <v>0</v>
      </c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  <c r="AU150" s="214"/>
      <c r="AV150" s="214"/>
      <c r="AW150" s="214"/>
      <c r="AX150" s="214"/>
      <c r="AY150" s="214"/>
      <c r="AZ150" s="214"/>
      <c r="BA150" s="214"/>
      <c r="BB150" s="214"/>
      <c r="BC150" s="214"/>
      <c r="BD150" s="214"/>
      <c r="BE150" s="214"/>
      <c r="BF150" s="214"/>
      <c r="BG150" s="214"/>
      <c r="BH150" s="214"/>
    </row>
    <row r="151" spans="1:60" ht="22.5" outlineLevel="1">
      <c r="A151" s="243">
        <v>49</v>
      </c>
      <c r="B151" s="244" t="s">
        <v>294</v>
      </c>
      <c r="C151" s="254" t="s">
        <v>295</v>
      </c>
      <c r="D151" s="245" t="s">
        <v>112</v>
      </c>
      <c r="E151" s="246">
        <v>254.90799999999999</v>
      </c>
      <c r="F151" s="247"/>
      <c r="G151" s="248">
        <f>ROUND(E151*F151,2)</f>
        <v>0</v>
      </c>
      <c r="H151" s="247"/>
      <c r="I151" s="248">
        <f>ROUND(E151*H151,2)</f>
        <v>0</v>
      </c>
      <c r="J151" s="247"/>
      <c r="K151" s="248">
        <f>ROUND(E151*J151,2)</f>
        <v>0</v>
      </c>
      <c r="L151" s="248">
        <v>21</v>
      </c>
      <c r="M151" s="248">
        <f>G151*(1+L151/100)</f>
        <v>0</v>
      </c>
      <c r="N151" s="248">
        <v>1.968E-2</v>
      </c>
      <c r="O151" s="248">
        <f>ROUND(E151*N151,2)</f>
        <v>5.0199999999999996</v>
      </c>
      <c r="P151" s="248">
        <v>0</v>
      </c>
      <c r="Q151" s="248">
        <f>ROUND(E151*P151,2)</f>
        <v>0</v>
      </c>
      <c r="R151" s="248"/>
      <c r="S151" s="248" t="s">
        <v>113</v>
      </c>
      <c r="T151" s="249" t="s">
        <v>113</v>
      </c>
      <c r="U151" s="233">
        <v>0.88</v>
      </c>
      <c r="V151" s="233">
        <f>ROUND(E151*U151,2)</f>
        <v>224.32</v>
      </c>
      <c r="W151" s="233"/>
      <c r="X151" s="233" t="s">
        <v>114</v>
      </c>
      <c r="Y151" s="214"/>
      <c r="Z151" s="214"/>
      <c r="AA151" s="214"/>
      <c r="AB151" s="214"/>
      <c r="AC151" s="214"/>
      <c r="AD151" s="214"/>
      <c r="AE151" s="214"/>
      <c r="AF151" s="214"/>
      <c r="AG151" s="214" t="s">
        <v>115</v>
      </c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  <c r="AU151" s="214"/>
      <c r="AV151" s="214"/>
      <c r="AW151" s="214"/>
      <c r="AX151" s="214"/>
      <c r="AY151" s="214"/>
      <c r="AZ151" s="214"/>
      <c r="BA151" s="214"/>
      <c r="BB151" s="214"/>
      <c r="BC151" s="214"/>
      <c r="BD151" s="214"/>
      <c r="BE151" s="214"/>
      <c r="BF151" s="214"/>
      <c r="BG151" s="214"/>
      <c r="BH151" s="214"/>
    </row>
    <row r="152" spans="1:60" outlineLevel="1">
      <c r="A152" s="231"/>
      <c r="B152" s="232"/>
      <c r="C152" s="255" t="s">
        <v>296</v>
      </c>
      <c r="D152" s="234"/>
      <c r="E152" s="235"/>
      <c r="F152" s="233"/>
      <c r="G152" s="233"/>
      <c r="H152" s="233"/>
      <c r="I152" s="233"/>
      <c r="J152" s="233"/>
      <c r="K152" s="233"/>
      <c r="L152" s="233"/>
      <c r="M152" s="233"/>
      <c r="N152" s="233"/>
      <c r="O152" s="233"/>
      <c r="P152" s="233"/>
      <c r="Q152" s="233"/>
      <c r="R152" s="233"/>
      <c r="S152" s="233"/>
      <c r="T152" s="233"/>
      <c r="U152" s="233"/>
      <c r="V152" s="233"/>
      <c r="W152" s="233"/>
      <c r="X152" s="233"/>
      <c r="Y152" s="214"/>
      <c r="Z152" s="214"/>
      <c r="AA152" s="214"/>
      <c r="AB152" s="214"/>
      <c r="AC152" s="214"/>
      <c r="AD152" s="214"/>
      <c r="AE152" s="214"/>
      <c r="AF152" s="214"/>
      <c r="AG152" s="214" t="s">
        <v>117</v>
      </c>
      <c r="AH152" s="214">
        <v>0</v>
      </c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214"/>
      <c r="AU152" s="214"/>
      <c r="AV152" s="214"/>
      <c r="AW152" s="214"/>
      <c r="AX152" s="214"/>
      <c r="AY152" s="214"/>
      <c r="AZ152" s="214"/>
      <c r="BA152" s="214"/>
      <c r="BB152" s="214"/>
      <c r="BC152" s="214"/>
      <c r="BD152" s="214"/>
      <c r="BE152" s="214"/>
      <c r="BF152" s="214"/>
      <c r="BG152" s="214"/>
      <c r="BH152" s="214"/>
    </row>
    <row r="153" spans="1:60" outlineLevel="1">
      <c r="A153" s="231"/>
      <c r="B153" s="232"/>
      <c r="C153" s="255" t="s">
        <v>297</v>
      </c>
      <c r="D153" s="234"/>
      <c r="E153" s="235">
        <v>40.6</v>
      </c>
      <c r="F153" s="233"/>
      <c r="G153" s="233"/>
      <c r="H153" s="233"/>
      <c r="I153" s="233"/>
      <c r="J153" s="233"/>
      <c r="K153" s="233"/>
      <c r="L153" s="233"/>
      <c r="M153" s="233"/>
      <c r="N153" s="233"/>
      <c r="O153" s="233"/>
      <c r="P153" s="233"/>
      <c r="Q153" s="233"/>
      <c r="R153" s="233"/>
      <c r="S153" s="233"/>
      <c r="T153" s="233"/>
      <c r="U153" s="233"/>
      <c r="V153" s="233"/>
      <c r="W153" s="233"/>
      <c r="X153" s="233"/>
      <c r="Y153" s="214"/>
      <c r="Z153" s="214"/>
      <c r="AA153" s="214"/>
      <c r="AB153" s="214"/>
      <c r="AC153" s="214"/>
      <c r="AD153" s="214"/>
      <c r="AE153" s="214"/>
      <c r="AF153" s="214"/>
      <c r="AG153" s="214" t="s">
        <v>117</v>
      </c>
      <c r="AH153" s="214">
        <v>0</v>
      </c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214"/>
      <c r="BD153" s="214"/>
      <c r="BE153" s="214"/>
      <c r="BF153" s="214"/>
      <c r="BG153" s="214"/>
      <c r="BH153" s="214"/>
    </row>
    <row r="154" spans="1:60" outlineLevel="1">
      <c r="A154" s="231"/>
      <c r="B154" s="232"/>
      <c r="C154" s="255" t="s">
        <v>298</v>
      </c>
      <c r="D154" s="234"/>
      <c r="E154" s="235">
        <v>34.86</v>
      </c>
      <c r="F154" s="233"/>
      <c r="G154" s="233"/>
      <c r="H154" s="233"/>
      <c r="I154" s="233"/>
      <c r="J154" s="233"/>
      <c r="K154" s="233"/>
      <c r="L154" s="233"/>
      <c r="M154" s="233"/>
      <c r="N154" s="233"/>
      <c r="O154" s="233"/>
      <c r="P154" s="233"/>
      <c r="Q154" s="233"/>
      <c r="R154" s="233"/>
      <c r="S154" s="233"/>
      <c r="T154" s="233"/>
      <c r="U154" s="233"/>
      <c r="V154" s="233"/>
      <c r="W154" s="233"/>
      <c r="X154" s="233"/>
      <c r="Y154" s="214"/>
      <c r="Z154" s="214"/>
      <c r="AA154" s="214"/>
      <c r="AB154" s="214"/>
      <c r="AC154" s="214"/>
      <c r="AD154" s="214"/>
      <c r="AE154" s="214"/>
      <c r="AF154" s="214"/>
      <c r="AG154" s="214" t="s">
        <v>117</v>
      </c>
      <c r="AH154" s="214">
        <v>0</v>
      </c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214"/>
      <c r="AU154" s="214"/>
      <c r="AV154" s="214"/>
      <c r="AW154" s="214"/>
      <c r="AX154" s="214"/>
      <c r="AY154" s="214"/>
      <c r="AZ154" s="214"/>
      <c r="BA154" s="214"/>
      <c r="BB154" s="214"/>
      <c r="BC154" s="214"/>
      <c r="BD154" s="214"/>
      <c r="BE154" s="214"/>
      <c r="BF154" s="214"/>
      <c r="BG154" s="214"/>
      <c r="BH154" s="214"/>
    </row>
    <row r="155" spans="1:60" outlineLevel="1">
      <c r="A155" s="231"/>
      <c r="B155" s="232"/>
      <c r="C155" s="255" t="s">
        <v>299</v>
      </c>
      <c r="D155" s="234"/>
      <c r="E155" s="235"/>
      <c r="F155" s="233"/>
      <c r="G155" s="233"/>
      <c r="H155" s="233"/>
      <c r="I155" s="233"/>
      <c r="J155" s="233"/>
      <c r="K155" s="233"/>
      <c r="L155" s="233"/>
      <c r="M155" s="233"/>
      <c r="N155" s="233"/>
      <c r="O155" s="233"/>
      <c r="P155" s="233"/>
      <c r="Q155" s="233"/>
      <c r="R155" s="233"/>
      <c r="S155" s="233"/>
      <c r="T155" s="233"/>
      <c r="U155" s="233"/>
      <c r="V155" s="233"/>
      <c r="W155" s="233"/>
      <c r="X155" s="233"/>
      <c r="Y155" s="214"/>
      <c r="Z155" s="214"/>
      <c r="AA155" s="214"/>
      <c r="AB155" s="214"/>
      <c r="AC155" s="214"/>
      <c r="AD155" s="214"/>
      <c r="AE155" s="214"/>
      <c r="AF155" s="214"/>
      <c r="AG155" s="214" t="s">
        <v>117</v>
      </c>
      <c r="AH155" s="214">
        <v>0</v>
      </c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  <c r="AU155" s="214"/>
      <c r="AV155" s="214"/>
      <c r="AW155" s="214"/>
      <c r="AX155" s="214"/>
      <c r="AY155" s="214"/>
      <c r="AZ155" s="214"/>
      <c r="BA155" s="214"/>
      <c r="BB155" s="214"/>
      <c r="BC155" s="214"/>
      <c r="BD155" s="214"/>
      <c r="BE155" s="214"/>
      <c r="BF155" s="214"/>
      <c r="BG155" s="214"/>
      <c r="BH155" s="214"/>
    </row>
    <row r="156" spans="1:60" outlineLevel="1">
      <c r="A156" s="231"/>
      <c r="B156" s="232"/>
      <c r="C156" s="255" t="s">
        <v>300</v>
      </c>
      <c r="D156" s="234"/>
      <c r="E156" s="235">
        <v>22.65</v>
      </c>
      <c r="F156" s="233"/>
      <c r="G156" s="233"/>
      <c r="H156" s="233"/>
      <c r="I156" s="233"/>
      <c r="J156" s="233"/>
      <c r="K156" s="233"/>
      <c r="L156" s="233"/>
      <c r="M156" s="233"/>
      <c r="N156" s="233"/>
      <c r="O156" s="233"/>
      <c r="P156" s="233"/>
      <c r="Q156" s="233"/>
      <c r="R156" s="233"/>
      <c r="S156" s="233"/>
      <c r="T156" s="233"/>
      <c r="U156" s="233"/>
      <c r="V156" s="233"/>
      <c r="W156" s="233"/>
      <c r="X156" s="233"/>
      <c r="Y156" s="214"/>
      <c r="Z156" s="214"/>
      <c r="AA156" s="214"/>
      <c r="AB156" s="214"/>
      <c r="AC156" s="214"/>
      <c r="AD156" s="214"/>
      <c r="AE156" s="214"/>
      <c r="AF156" s="214"/>
      <c r="AG156" s="214" t="s">
        <v>117</v>
      </c>
      <c r="AH156" s="214">
        <v>0</v>
      </c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214"/>
      <c r="AW156" s="214"/>
      <c r="AX156" s="214"/>
      <c r="AY156" s="214"/>
      <c r="AZ156" s="214"/>
      <c r="BA156" s="214"/>
      <c r="BB156" s="214"/>
      <c r="BC156" s="214"/>
      <c r="BD156" s="214"/>
      <c r="BE156" s="214"/>
      <c r="BF156" s="214"/>
      <c r="BG156" s="214"/>
      <c r="BH156" s="214"/>
    </row>
    <row r="157" spans="1:60" outlineLevel="1">
      <c r="A157" s="231"/>
      <c r="B157" s="232"/>
      <c r="C157" s="255" t="s">
        <v>301</v>
      </c>
      <c r="D157" s="234"/>
      <c r="E157" s="235"/>
      <c r="F157" s="233"/>
      <c r="G157" s="233"/>
      <c r="H157" s="233"/>
      <c r="I157" s="233"/>
      <c r="J157" s="233"/>
      <c r="K157" s="233"/>
      <c r="L157" s="233"/>
      <c r="M157" s="233"/>
      <c r="N157" s="233"/>
      <c r="O157" s="233"/>
      <c r="P157" s="233"/>
      <c r="Q157" s="233"/>
      <c r="R157" s="233"/>
      <c r="S157" s="233"/>
      <c r="T157" s="233"/>
      <c r="U157" s="233"/>
      <c r="V157" s="233"/>
      <c r="W157" s="233"/>
      <c r="X157" s="233"/>
      <c r="Y157" s="214"/>
      <c r="Z157" s="214"/>
      <c r="AA157" s="214"/>
      <c r="AB157" s="214"/>
      <c r="AC157" s="214"/>
      <c r="AD157" s="214"/>
      <c r="AE157" s="214"/>
      <c r="AF157" s="214"/>
      <c r="AG157" s="214" t="s">
        <v>117</v>
      </c>
      <c r="AH157" s="214">
        <v>0</v>
      </c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214"/>
      <c r="AU157" s="214"/>
      <c r="AV157" s="214"/>
      <c r="AW157" s="214"/>
      <c r="AX157" s="214"/>
      <c r="AY157" s="214"/>
      <c r="AZ157" s="214"/>
      <c r="BA157" s="214"/>
      <c r="BB157" s="214"/>
      <c r="BC157" s="214"/>
      <c r="BD157" s="214"/>
      <c r="BE157" s="214"/>
      <c r="BF157" s="214"/>
      <c r="BG157" s="214"/>
      <c r="BH157" s="214"/>
    </row>
    <row r="158" spans="1:60" outlineLevel="1">
      <c r="A158" s="231"/>
      <c r="B158" s="232"/>
      <c r="C158" s="255" t="s">
        <v>302</v>
      </c>
      <c r="D158" s="234"/>
      <c r="E158" s="235">
        <v>51.677999999999997</v>
      </c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3"/>
      <c r="Q158" s="233"/>
      <c r="R158" s="233"/>
      <c r="S158" s="233"/>
      <c r="T158" s="233"/>
      <c r="U158" s="233"/>
      <c r="V158" s="233"/>
      <c r="W158" s="233"/>
      <c r="X158" s="233"/>
      <c r="Y158" s="214"/>
      <c r="Z158" s="214"/>
      <c r="AA158" s="214"/>
      <c r="AB158" s="214"/>
      <c r="AC158" s="214"/>
      <c r="AD158" s="214"/>
      <c r="AE158" s="214"/>
      <c r="AF158" s="214"/>
      <c r="AG158" s="214" t="s">
        <v>117</v>
      </c>
      <c r="AH158" s="214">
        <v>0</v>
      </c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214"/>
      <c r="AW158" s="214"/>
      <c r="AX158" s="214"/>
      <c r="AY158" s="214"/>
      <c r="AZ158" s="214"/>
      <c r="BA158" s="214"/>
      <c r="BB158" s="214"/>
      <c r="BC158" s="214"/>
      <c r="BD158" s="214"/>
      <c r="BE158" s="214"/>
      <c r="BF158" s="214"/>
      <c r="BG158" s="214"/>
      <c r="BH158" s="214"/>
    </row>
    <row r="159" spans="1:60" outlineLevel="1">
      <c r="A159" s="231"/>
      <c r="B159" s="232"/>
      <c r="C159" s="255" t="s">
        <v>303</v>
      </c>
      <c r="D159" s="234"/>
      <c r="E159" s="235">
        <v>105.12</v>
      </c>
      <c r="F159" s="233"/>
      <c r="G159" s="233"/>
      <c r="H159" s="233"/>
      <c r="I159" s="233"/>
      <c r="J159" s="233"/>
      <c r="K159" s="233"/>
      <c r="L159" s="233"/>
      <c r="M159" s="233"/>
      <c r="N159" s="233"/>
      <c r="O159" s="233"/>
      <c r="P159" s="233"/>
      <c r="Q159" s="233"/>
      <c r="R159" s="233"/>
      <c r="S159" s="233"/>
      <c r="T159" s="233"/>
      <c r="U159" s="233"/>
      <c r="V159" s="233"/>
      <c r="W159" s="233"/>
      <c r="X159" s="233"/>
      <c r="Y159" s="214"/>
      <c r="Z159" s="214"/>
      <c r="AA159" s="214"/>
      <c r="AB159" s="214"/>
      <c r="AC159" s="214"/>
      <c r="AD159" s="214"/>
      <c r="AE159" s="214"/>
      <c r="AF159" s="214"/>
      <c r="AG159" s="214" t="s">
        <v>117</v>
      </c>
      <c r="AH159" s="214">
        <v>0</v>
      </c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214"/>
      <c r="AW159" s="214"/>
      <c r="AX159" s="214"/>
      <c r="AY159" s="214"/>
      <c r="AZ159" s="214"/>
      <c r="BA159" s="214"/>
      <c r="BB159" s="214"/>
      <c r="BC159" s="214"/>
      <c r="BD159" s="214"/>
      <c r="BE159" s="214"/>
      <c r="BF159" s="214"/>
      <c r="BG159" s="214"/>
      <c r="BH159" s="214"/>
    </row>
    <row r="160" spans="1:60" outlineLevel="1">
      <c r="A160" s="243">
        <v>50</v>
      </c>
      <c r="B160" s="244" t="s">
        <v>282</v>
      </c>
      <c r="C160" s="254" t="s">
        <v>283</v>
      </c>
      <c r="D160" s="245" t="s">
        <v>112</v>
      </c>
      <c r="E160" s="246">
        <v>156.798</v>
      </c>
      <c r="F160" s="247"/>
      <c r="G160" s="248">
        <f>ROUND(E160*F160,2)</f>
        <v>0</v>
      </c>
      <c r="H160" s="247"/>
      <c r="I160" s="248">
        <f>ROUND(E160*H160,2)</f>
        <v>0</v>
      </c>
      <c r="J160" s="247"/>
      <c r="K160" s="248">
        <f>ROUND(E160*J160,2)</f>
        <v>0</v>
      </c>
      <c r="L160" s="248">
        <v>21</v>
      </c>
      <c r="M160" s="248">
        <f>G160*(1+L160/100)</f>
        <v>0</v>
      </c>
      <c r="N160" s="248">
        <v>0</v>
      </c>
      <c r="O160" s="248">
        <f>ROUND(E160*N160,2)</f>
        <v>0</v>
      </c>
      <c r="P160" s="248">
        <v>0</v>
      </c>
      <c r="Q160" s="248">
        <f>ROUND(E160*P160,2)</f>
        <v>0</v>
      </c>
      <c r="R160" s="248"/>
      <c r="S160" s="248" t="s">
        <v>113</v>
      </c>
      <c r="T160" s="249" t="s">
        <v>113</v>
      </c>
      <c r="U160" s="233">
        <v>0.621</v>
      </c>
      <c r="V160" s="233">
        <f>ROUND(E160*U160,2)</f>
        <v>97.37</v>
      </c>
      <c r="W160" s="233"/>
      <c r="X160" s="233" t="s">
        <v>114</v>
      </c>
      <c r="Y160" s="214"/>
      <c r="Z160" s="214"/>
      <c r="AA160" s="214"/>
      <c r="AB160" s="214"/>
      <c r="AC160" s="214"/>
      <c r="AD160" s="214"/>
      <c r="AE160" s="214"/>
      <c r="AF160" s="214"/>
      <c r="AG160" s="214" t="s">
        <v>115</v>
      </c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214"/>
      <c r="AW160" s="214"/>
      <c r="AX160" s="214"/>
      <c r="AY160" s="214"/>
      <c r="AZ160" s="214"/>
      <c r="BA160" s="214"/>
      <c r="BB160" s="214"/>
      <c r="BC160" s="214"/>
      <c r="BD160" s="214"/>
      <c r="BE160" s="214"/>
      <c r="BF160" s="214"/>
      <c r="BG160" s="214"/>
      <c r="BH160" s="214"/>
    </row>
    <row r="161" spans="1:60" outlineLevel="1">
      <c r="A161" s="231"/>
      <c r="B161" s="232"/>
      <c r="C161" s="255" t="s">
        <v>302</v>
      </c>
      <c r="D161" s="234"/>
      <c r="E161" s="235">
        <v>51.677999999999997</v>
      </c>
      <c r="F161" s="233"/>
      <c r="G161" s="233"/>
      <c r="H161" s="233"/>
      <c r="I161" s="233"/>
      <c r="J161" s="233"/>
      <c r="K161" s="233"/>
      <c r="L161" s="233"/>
      <c r="M161" s="233"/>
      <c r="N161" s="233"/>
      <c r="O161" s="233"/>
      <c r="P161" s="233"/>
      <c r="Q161" s="233"/>
      <c r="R161" s="233"/>
      <c r="S161" s="233"/>
      <c r="T161" s="233"/>
      <c r="U161" s="233"/>
      <c r="V161" s="233"/>
      <c r="W161" s="233"/>
      <c r="X161" s="233"/>
      <c r="Y161" s="214"/>
      <c r="Z161" s="214"/>
      <c r="AA161" s="214"/>
      <c r="AB161" s="214"/>
      <c r="AC161" s="214"/>
      <c r="AD161" s="214"/>
      <c r="AE161" s="214"/>
      <c r="AF161" s="214"/>
      <c r="AG161" s="214" t="s">
        <v>117</v>
      </c>
      <c r="AH161" s="214">
        <v>0</v>
      </c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  <c r="AU161" s="214"/>
      <c r="AV161" s="214"/>
      <c r="AW161" s="214"/>
      <c r="AX161" s="214"/>
      <c r="AY161" s="214"/>
      <c r="AZ161" s="214"/>
      <c r="BA161" s="214"/>
      <c r="BB161" s="214"/>
      <c r="BC161" s="214"/>
      <c r="BD161" s="214"/>
      <c r="BE161" s="214"/>
      <c r="BF161" s="214"/>
      <c r="BG161" s="214"/>
      <c r="BH161" s="214"/>
    </row>
    <row r="162" spans="1:60" outlineLevel="1">
      <c r="A162" s="231"/>
      <c r="B162" s="232"/>
      <c r="C162" s="255" t="s">
        <v>303</v>
      </c>
      <c r="D162" s="234"/>
      <c r="E162" s="235">
        <v>105.12</v>
      </c>
      <c r="F162" s="233"/>
      <c r="G162" s="233"/>
      <c r="H162" s="233"/>
      <c r="I162" s="233"/>
      <c r="J162" s="233"/>
      <c r="K162" s="233"/>
      <c r="L162" s="233"/>
      <c r="M162" s="233"/>
      <c r="N162" s="233"/>
      <c r="O162" s="233"/>
      <c r="P162" s="233"/>
      <c r="Q162" s="233"/>
      <c r="R162" s="233"/>
      <c r="S162" s="233"/>
      <c r="T162" s="233"/>
      <c r="U162" s="233"/>
      <c r="V162" s="233"/>
      <c r="W162" s="233"/>
      <c r="X162" s="233"/>
      <c r="Y162" s="214"/>
      <c r="Z162" s="214"/>
      <c r="AA162" s="214"/>
      <c r="AB162" s="214"/>
      <c r="AC162" s="214"/>
      <c r="AD162" s="214"/>
      <c r="AE162" s="214"/>
      <c r="AF162" s="214"/>
      <c r="AG162" s="214" t="s">
        <v>117</v>
      </c>
      <c r="AH162" s="214">
        <v>0</v>
      </c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214"/>
      <c r="AW162" s="214"/>
      <c r="AX162" s="214"/>
      <c r="AY162" s="214"/>
      <c r="AZ162" s="214"/>
      <c r="BA162" s="214"/>
      <c r="BB162" s="214"/>
      <c r="BC162" s="214"/>
      <c r="BD162" s="214"/>
      <c r="BE162" s="214"/>
      <c r="BF162" s="214"/>
      <c r="BG162" s="214"/>
      <c r="BH162" s="214"/>
    </row>
    <row r="163" spans="1:60" ht="22.5" outlineLevel="1">
      <c r="A163" s="243">
        <v>51</v>
      </c>
      <c r="B163" s="244" t="s">
        <v>304</v>
      </c>
      <c r="C163" s="254" t="s">
        <v>286</v>
      </c>
      <c r="D163" s="245" t="s">
        <v>112</v>
      </c>
      <c r="E163" s="246">
        <v>239.65049999999999</v>
      </c>
      <c r="F163" s="247"/>
      <c r="G163" s="248">
        <f>ROUND(E163*F163,2)</f>
        <v>0</v>
      </c>
      <c r="H163" s="247"/>
      <c r="I163" s="248">
        <f>ROUND(E163*H163,2)</f>
        <v>0</v>
      </c>
      <c r="J163" s="247"/>
      <c r="K163" s="248">
        <f>ROUND(E163*J163,2)</f>
        <v>0</v>
      </c>
      <c r="L163" s="248">
        <v>21</v>
      </c>
      <c r="M163" s="248">
        <f>G163*(1+L163/100)</f>
        <v>0</v>
      </c>
      <c r="N163" s="248">
        <v>9.6000000000000002E-4</v>
      </c>
      <c r="O163" s="248">
        <f>ROUND(E163*N163,2)</f>
        <v>0.23</v>
      </c>
      <c r="P163" s="248">
        <v>0</v>
      </c>
      <c r="Q163" s="248">
        <f>ROUND(E163*P163,2)</f>
        <v>0</v>
      </c>
      <c r="R163" s="248"/>
      <c r="S163" s="248" t="s">
        <v>177</v>
      </c>
      <c r="T163" s="249" t="s">
        <v>113</v>
      </c>
      <c r="U163" s="233">
        <v>0.17</v>
      </c>
      <c r="V163" s="233">
        <f>ROUND(E163*U163,2)</f>
        <v>40.74</v>
      </c>
      <c r="W163" s="233"/>
      <c r="X163" s="233" t="s">
        <v>114</v>
      </c>
      <c r="Y163" s="214"/>
      <c r="Z163" s="214"/>
      <c r="AA163" s="214"/>
      <c r="AB163" s="214"/>
      <c r="AC163" s="214"/>
      <c r="AD163" s="214"/>
      <c r="AE163" s="214"/>
      <c r="AF163" s="214"/>
      <c r="AG163" s="214" t="s">
        <v>115</v>
      </c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4"/>
      <c r="BG163" s="214"/>
      <c r="BH163" s="214"/>
    </row>
    <row r="164" spans="1:60" outlineLevel="1">
      <c r="A164" s="231"/>
      <c r="B164" s="232"/>
      <c r="C164" s="256" t="s">
        <v>287</v>
      </c>
      <c r="D164" s="250"/>
      <c r="E164" s="250"/>
      <c r="F164" s="250"/>
      <c r="G164" s="250"/>
      <c r="H164" s="233"/>
      <c r="I164" s="233"/>
      <c r="J164" s="233"/>
      <c r="K164" s="233"/>
      <c r="L164" s="233"/>
      <c r="M164" s="233"/>
      <c r="N164" s="233"/>
      <c r="O164" s="233"/>
      <c r="P164" s="233"/>
      <c r="Q164" s="233"/>
      <c r="R164" s="233"/>
      <c r="S164" s="233"/>
      <c r="T164" s="233"/>
      <c r="U164" s="233"/>
      <c r="V164" s="233"/>
      <c r="W164" s="233"/>
      <c r="X164" s="233"/>
      <c r="Y164" s="214"/>
      <c r="Z164" s="214"/>
      <c r="AA164" s="214"/>
      <c r="AB164" s="214"/>
      <c r="AC164" s="214"/>
      <c r="AD164" s="214"/>
      <c r="AE164" s="214"/>
      <c r="AF164" s="214"/>
      <c r="AG164" s="214" t="s">
        <v>121</v>
      </c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214"/>
      <c r="AW164" s="214"/>
      <c r="AX164" s="214"/>
      <c r="AY164" s="214"/>
      <c r="AZ164" s="214"/>
      <c r="BA164" s="214"/>
      <c r="BB164" s="214"/>
      <c r="BC164" s="214"/>
      <c r="BD164" s="214"/>
      <c r="BE164" s="214"/>
      <c r="BF164" s="214"/>
      <c r="BG164" s="214"/>
      <c r="BH164" s="214"/>
    </row>
    <row r="165" spans="1:60" outlineLevel="1">
      <c r="A165" s="231"/>
      <c r="B165" s="232"/>
      <c r="C165" s="255" t="s">
        <v>305</v>
      </c>
      <c r="D165" s="234"/>
      <c r="E165" s="235"/>
      <c r="F165" s="233"/>
      <c r="G165" s="233"/>
      <c r="H165" s="233"/>
      <c r="I165" s="233"/>
      <c r="J165" s="233"/>
      <c r="K165" s="233"/>
      <c r="L165" s="233"/>
      <c r="M165" s="233"/>
      <c r="N165" s="233"/>
      <c r="O165" s="233"/>
      <c r="P165" s="233"/>
      <c r="Q165" s="233"/>
      <c r="R165" s="233"/>
      <c r="S165" s="233"/>
      <c r="T165" s="233"/>
      <c r="U165" s="233"/>
      <c r="V165" s="233"/>
      <c r="W165" s="233"/>
      <c r="X165" s="233"/>
      <c r="Y165" s="214"/>
      <c r="Z165" s="214"/>
      <c r="AA165" s="214"/>
      <c r="AB165" s="214"/>
      <c r="AC165" s="214"/>
      <c r="AD165" s="214"/>
      <c r="AE165" s="214"/>
      <c r="AF165" s="214"/>
      <c r="AG165" s="214" t="s">
        <v>117</v>
      </c>
      <c r="AH165" s="214">
        <v>0</v>
      </c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214"/>
      <c r="AW165" s="214"/>
      <c r="AX165" s="214"/>
      <c r="AY165" s="214"/>
      <c r="AZ165" s="214"/>
      <c r="BA165" s="214"/>
      <c r="BB165" s="214"/>
      <c r="BC165" s="214"/>
      <c r="BD165" s="214"/>
      <c r="BE165" s="214"/>
      <c r="BF165" s="214"/>
      <c r="BG165" s="214"/>
      <c r="BH165" s="214"/>
    </row>
    <row r="166" spans="1:60" outlineLevel="1">
      <c r="A166" s="231"/>
      <c r="B166" s="232"/>
      <c r="C166" s="255" t="s">
        <v>306</v>
      </c>
      <c r="D166" s="234"/>
      <c r="E166" s="235">
        <v>20.3</v>
      </c>
      <c r="F166" s="233"/>
      <c r="G166" s="233"/>
      <c r="H166" s="233"/>
      <c r="I166" s="233"/>
      <c r="J166" s="233"/>
      <c r="K166" s="233"/>
      <c r="L166" s="233"/>
      <c r="M166" s="233"/>
      <c r="N166" s="233"/>
      <c r="O166" s="233"/>
      <c r="P166" s="233"/>
      <c r="Q166" s="233"/>
      <c r="R166" s="233"/>
      <c r="S166" s="233"/>
      <c r="T166" s="233"/>
      <c r="U166" s="233"/>
      <c r="V166" s="233"/>
      <c r="W166" s="233"/>
      <c r="X166" s="233"/>
      <c r="Y166" s="214"/>
      <c r="Z166" s="214"/>
      <c r="AA166" s="214"/>
      <c r="AB166" s="214"/>
      <c r="AC166" s="214"/>
      <c r="AD166" s="214"/>
      <c r="AE166" s="214"/>
      <c r="AF166" s="214"/>
      <c r="AG166" s="214" t="s">
        <v>117</v>
      </c>
      <c r="AH166" s="214">
        <v>0</v>
      </c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214"/>
      <c r="AW166" s="214"/>
      <c r="AX166" s="214"/>
      <c r="AY166" s="214"/>
      <c r="AZ166" s="214"/>
      <c r="BA166" s="214"/>
      <c r="BB166" s="214"/>
      <c r="BC166" s="214"/>
      <c r="BD166" s="214"/>
      <c r="BE166" s="214"/>
      <c r="BF166" s="214"/>
      <c r="BG166" s="214"/>
      <c r="BH166" s="214"/>
    </row>
    <row r="167" spans="1:60" outlineLevel="1">
      <c r="A167" s="231"/>
      <c r="B167" s="232"/>
      <c r="C167" s="255" t="s">
        <v>307</v>
      </c>
      <c r="D167" s="234"/>
      <c r="E167" s="235">
        <v>8.4574999999999996</v>
      </c>
      <c r="F167" s="233"/>
      <c r="G167" s="233"/>
      <c r="H167" s="233"/>
      <c r="I167" s="233"/>
      <c r="J167" s="233"/>
      <c r="K167" s="233"/>
      <c r="L167" s="233"/>
      <c r="M167" s="233"/>
      <c r="N167" s="233"/>
      <c r="O167" s="233"/>
      <c r="P167" s="233"/>
      <c r="Q167" s="233"/>
      <c r="R167" s="233"/>
      <c r="S167" s="233"/>
      <c r="T167" s="233"/>
      <c r="U167" s="233"/>
      <c r="V167" s="233"/>
      <c r="W167" s="233"/>
      <c r="X167" s="233"/>
      <c r="Y167" s="214"/>
      <c r="Z167" s="214"/>
      <c r="AA167" s="214"/>
      <c r="AB167" s="214"/>
      <c r="AC167" s="214"/>
      <c r="AD167" s="214"/>
      <c r="AE167" s="214"/>
      <c r="AF167" s="214"/>
      <c r="AG167" s="214" t="s">
        <v>117</v>
      </c>
      <c r="AH167" s="214">
        <v>0</v>
      </c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214"/>
      <c r="AW167" s="214"/>
      <c r="AX167" s="214"/>
      <c r="AY167" s="214"/>
      <c r="AZ167" s="214"/>
      <c r="BA167" s="214"/>
      <c r="BB167" s="214"/>
      <c r="BC167" s="214"/>
      <c r="BD167" s="214"/>
      <c r="BE167" s="214"/>
      <c r="BF167" s="214"/>
      <c r="BG167" s="214"/>
      <c r="BH167" s="214"/>
    </row>
    <row r="168" spans="1:60" outlineLevel="1">
      <c r="A168" s="231"/>
      <c r="B168" s="232"/>
      <c r="C168" s="255" t="s">
        <v>308</v>
      </c>
      <c r="D168" s="234"/>
      <c r="E168" s="235">
        <v>17.43</v>
      </c>
      <c r="F168" s="233"/>
      <c r="G168" s="233"/>
      <c r="H168" s="233"/>
      <c r="I168" s="233"/>
      <c r="J168" s="233"/>
      <c r="K168" s="233"/>
      <c r="L168" s="233"/>
      <c r="M168" s="233"/>
      <c r="N168" s="233"/>
      <c r="O168" s="233"/>
      <c r="P168" s="233"/>
      <c r="Q168" s="233"/>
      <c r="R168" s="233"/>
      <c r="S168" s="233"/>
      <c r="T168" s="233"/>
      <c r="U168" s="233"/>
      <c r="V168" s="233"/>
      <c r="W168" s="233"/>
      <c r="X168" s="233"/>
      <c r="Y168" s="214"/>
      <c r="Z168" s="214"/>
      <c r="AA168" s="214"/>
      <c r="AB168" s="214"/>
      <c r="AC168" s="214"/>
      <c r="AD168" s="214"/>
      <c r="AE168" s="214"/>
      <c r="AF168" s="214"/>
      <c r="AG168" s="214" t="s">
        <v>117</v>
      </c>
      <c r="AH168" s="214">
        <v>0</v>
      </c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214"/>
      <c r="AW168" s="214"/>
      <c r="AX168" s="214"/>
      <c r="AY168" s="214"/>
      <c r="AZ168" s="214"/>
      <c r="BA168" s="214"/>
      <c r="BB168" s="214"/>
      <c r="BC168" s="214"/>
      <c r="BD168" s="214"/>
      <c r="BE168" s="214"/>
      <c r="BF168" s="214"/>
      <c r="BG168" s="214"/>
      <c r="BH168" s="214"/>
    </row>
    <row r="169" spans="1:60" outlineLevel="1">
      <c r="A169" s="231"/>
      <c r="B169" s="232"/>
      <c r="C169" s="255" t="s">
        <v>309</v>
      </c>
      <c r="D169" s="234"/>
      <c r="E169" s="235">
        <v>12.45</v>
      </c>
      <c r="F169" s="233"/>
      <c r="G169" s="233"/>
      <c r="H169" s="233"/>
      <c r="I169" s="233"/>
      <c r="J169" s="233"/>
      <c r="K169" s="233"/>
      <c r="L169" s="233"/>
      <c r="M169" s="233"/>
      <c r="N169" s="233"/>
      <c r="O169" s="233"/>
      <c r="P169" s="233"/>
      <c r="Q169" s="233"/>
      <c r="R169" s="233"/>
      <c r="S169" s="233"/>
      <c r="T169" s="233"/>
      <c r="U169" s="233"/>
      <c r="V169" s="233"/>
      <c r="W169" s="233"/>
      <c r="X169" s="233"/>
      <c r="Y169" s="214"/>
      <c r="Z169" s="214"/>
      <c r="AA169" s="214"/>
      <c r="AB169" s="214"/>
      <c r="AC169" s="214"/>
      <c r="AD169" s="214"/>
      <c r="AE169" s="214"/>
      <c r="AF169" s="214"/>
      <c r="AG169" s="214" t="s">
        <v>117</v>
      </c>
      <c r="AH169" s="214">
        <v>0</v>
      </c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214"/>
      <c r="AW169" s="214"/>
      <c r="AX169" s="214"/>
      <c r="AY169" s="214"/>
      <c r="AZ169" s="214"/>
      <c r="BA169" s="214"/>
      <c r="BB169" s="214"/>
      <c r="BC169" s="214"/>
      <c r="BD169" s="214"/>
      <c r="BE169" s="214"/>
      <c r="BF169" s="214"/>
      <c r="BG169" s="214"/>
      <c r="BH169" s="214"/>
    </row>
    <row r="170" spans="1:60" outlineLevel="1">
      <c r="A170" s="231"/>
      <c r="B170" s="232"/>
      <c r="C170" s="255" t="s">
        <v>301</v>
      </c>
      <c r="D170" s="234"/>
      <c r="E170" s="235"/>
      <c r="F170" s="233"/>
      <c r="G170" s="233"/>
      <c r="H170" s="233"/>
      <c r="I170" s="233"/>
      <c r="J170" s="233"/>
      <c r="K170" s="233"/>
      <c r="L170" s="233"/>
      <c r="M170" s="233"/>
      <c r="N170" s="233"/>
      <c r="O170" s="233"/>
      <c r="P170" s="233"/>
      <c r="Q170" s="233"/>
      <c r="R170" s="233"/>
      <c r="S170" s="233"/>
      <c r="T170" s="233"/>
      <c r="U170" s="233"/>
      <c r="V170" s="233"/>
      <c r="W170" s="233"/>
      <c r="X170" s="233"/>
      <c r="Y170" s="214"/>
      <c r="Z170" s="214"/>
      <c r="AA170" s="214"/>
      <c r="AB170" s="214"/>
      <c r="AC170" s="214"/>
      <c r="AD170" s="214"/>
      <c r="AE170" s="214"/>
      <c r="AF170" s="214"/>
      <c r="AG170" s="214" t="s">
        <v>117</v>
      </c>
      <c r="AH170" s="214">
        <v>0</v>
      </c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214"/>
      <c r="AW170" s="214"/>
      <c r="AX170" s="214"/>
      <c r="AY170" s="214"/>
      <c r="AZ170" s="214"/>
      <c r="BA170" s="214"/>
      <c r="BB170" s="214"/>
      <c r="BC170" s="214"/>
      <c r="BD170" s="214"/>
      <c r="BE170" s="214"/>
      <c r="BF170" s="214"/>
      <c r="BG170" s="214"/>
      <c r="BH170" s="214"/>
    </row>
    <row r="171" spans="1:60" outlineLevel="1">
      <c r="A171" s="231"/>
      <c r="B171" s="232"/>
      <c r="C171" s="255" t="s">
        <v>310</v>
      </c>
      <c r="D171" s="234"/>
      <c r="E171" s="235">
        <v>166.66800000000001</v>
      </c>
      <c r="F171" s="233"/>
      <c r="G171" s="233"/>
      <c r="H171" s="233"/>
      <c r="I171" s="233"/>
      <c r="J171" s="233"/>
      <c r="K171" s="233"/>
      <c r="L171" s="233"/>
      <c r="M171" s="233"/>
      <c r="N171" s="233"/>
      <c r="O171" s="233"/>
      <c r="P171" s="233"/>
      <c r="Q171" s="233"/>
      <c r="R171" s="233"/>
      <c r="S171" s="233"/>
      <c r="T171" s="233"/>
      <c r="U171" s="233"/>
      <c r="V171" s="233"/>
      <c r="W171" s="233"/>
      <c r="X171" s="233"/>
      <c r="Y171" s="214"/>
      <c r="Z171" s="214"/>
      <c r="AA171" s="214"/>
      <c r="AB171" s="214"/>
      <c r="AC171" s="214"/>
      <c r="AD171" s="214"/>
      <c r="AE171" s="214"/>
      <c r="AF171" s="214"/>
      <c r="AG171" s="214" t="s">
        <v>117</v>
      </c>
      <c r="AH171" s="214">
        <v>0</v>
      </c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  <c r="AU171" s="214"/>
      <c r="AV171" s="214"/>
      <c r="AW171" s="214"/>
      <c r="AX171" s="214"/>
      <c r="AY171" s="214"/>
      <c r="AZ171" s="214"/>
      <c r="BA171" s="214"/>
      <c r="BB171" s="214"/>
      <c r="BC171" s="214"/>
      <c r="BD171" s="214"/>
      <c r="BE171" s="214"/>
      <c r="BF171" s="214"/>
      <c r="BG171" s="214"/>
      <c r="BH171" s="214"/>
    </row>
    <row r="172" spans="1:60" outlineLevel="1">
      <c r="A172" s="231"/>
      <c r="B172" s="232"/>
      <c r="C172" s="255" t="s">
        <v>311</v>
      </c>
      <c r="D172" s="234"/>
      <c r="E172" s="235">
        <v>14.345000000000001</v>
      </c>
      <c r="F172" s="233"/>
      <c r="G172" s="233"/>
      <c r="H172" s="233"/>
      <c r="I172" s="233"/>
      <c r="J172" s="233"/>
      <c r="K172" s="233"/>
      <c r="L172" s="233"/>
      <c r="M172" s="233"/>
      <c r="N172" s="233"/>
      <c r="O172" s="233"/>
      <c r="P172" s="233"/>
      <c r="Q172" s="233"/>
      <c r="R172" s="233"/>
      <c r="S172" s="233"/>
      <c r="T172" s="233"/>
      <c r="U172" s="233"/>
      <c r="V172" s="233"/>
      <c r="W172" s="233"/>
      <c r="X172" s="233"/>
      <c r="Y172" s="214"/>
      <c r="Z172" s="214"/>
      <c r="AA172" s="214"/>
      <c r="AB172" s="214"/>
      <c r="AC172" s="214"/>
      <c r="AD172" s="214"/>
      <c r="AE172" s="214"/>
      <c r="AF172" s="214"/>
      <c r="AG172" s="214" t="s">
        <v>117</v>
      </c>
      <c r="AH172" s="214">
        <v>0</v>
      </c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  <c r="AU172" s="214"/>
      <c r="AV172" s="214"/>
      <c r="AW172" s="214"/>
      <c r="AX172" s="214"/>
      <c r="AY172" s="214"/>
      <c r="AZ172" s="214"/>
      <c r="BA172" s="214"/>
      <c r="BB172" s="214"/>
      <c r="BC172" s="214"/>
      <c r="BD172" s="214"/>
      <c r="BE172" s="214"/>
      <c r="BF172" s="214"/>
      <c r="BG172" s="214"/>
      <c r="BH172" s="214"/>
    </row>
    <row r="173" spans="1:60">
      <c r="A173" s="237" t="s">
        <v>108</v>
      </c>
      <c r="B173" s="238" t="s">
        <v>71</v>
      </c>
      <c r="C173" s="253" t="s">
        <v>72</v>
      </c>
      <c r="D173" s="239"/>
      <c r="E173" s="240"/>
      <c r="F173" s="241"/>
      <c r="G173" s="241">
        <f>SUMIF(AG174:AG185,"&lt;&gt;NOR",G174:G185)</f>
        <v>0</v>
      </c>
      <c r="H173" s="241"/>
      <c r="I173" s="241">
        <f>SUM(I174:I185)</f>
        <v>0</v>
      </c>
      <c r="J173" s="241"/>
      <c r="K173" s="241">
        <f>SUM(K174:K185)</f>
        <v>0</v>
      </c>
      <c r="L173" s="241"/>
      <c r="M173" s="241">
        <f>SUM(M174:M185)</f>
        <v>0</v>
      </c>
      <c r="N173" s="241"/>
      <c r="O173" s="241">
        <f>SUM(O174:O185)</f>
        <v>0.55000000000000004</v>
      </c>
      <c r="P173" s="241"/>
      <c r="Q173" s="241">
        <f>SUM(Q174:Q185)</f>
        <v>0.27</v>
      </c>
      <c r="R173" s="241"/>
      <c r="S173" s="241"/>
      <c r="T173" s="242"/>
      <c r="U173" s="236"/>
      <c r="V173" s="236">
        <f>SUM(V174:V185)</f>
        <v>1.88</v>
      </c>
      <c r="W173" s="236"/>
      <c r="X173" s="236"/>
      <c r="AG173" t="s">
        <v>109</v>
      </c>
    </row>
    <row r="174" spans="1:60" outlineLevel="1">
      <c r="A174" s="243">
        <v>52</v>
      </c>
      <c r="B174" s="244" t="s">
        <v>312</v>
      </c>
      <c r="C174" s="254" t="s">
        <v>313</v>
      </c>
      <c r="D174" s="245" t="s">
        <v>279</v>
      </c>
      <c r="E174" s="246">
        <v>4</v>
      </c>
      <c r="F174" s="247"/>
      <c r="G174" s="248">
        <f>ROUND(E174*F174,2)</f>
        <v>0</v>
      </c>
      <c r="H174" s="247"/>
      <c r="I174" s="248">
        <f>ROUND(E174*H174,2)</f>
        <v>0</v>
      </c>
      <c r="J174" s="247"/>
      <c r="K174" s="248">
        <f>ROUND(E174*J174,2)</f>
        <v>0</v>
      </c>
      <c r="L174" s="248">
        <v>21</v>
      </c>
      <c r="M174" s="248">
        <f>G174*(1+L174/100)</f>
        <v>0</v>
      </c>
      <c r="N174" s="248">
        <v>6.6000000000000003E-2</v>
      </c>
      <c r="O174" s="248">
        <f>ROUND(E174*N174,2)</f>
        <v>0.26</v>
      </c>
      <c r="P174" s="248">
        <v>0</v>
      </c>
      <c r="Q174" s="248">
        <f>ROUND(E174*P174,2)</f>
        <v>0</v>
      </c>
      <c r="R174" s="248"/>
      <c r="S174" s="248" t="s">
        <v>113</v>
      </c>
      <c r="T174" s="249" t="s">
        <v>113</v>
      </c>
      <c r="U174" s="233">
        <v>0.17</v>
      </c>
      <c r="V174" s="233">
        <f>ROUND(E174*U174,2)</f>
        <v>0.68</v>
      </c>
      <c r="W174" s="233"/>
      <c r="X174" s="233" t="s">
        <v>114</v>
      </c>
      <c r="Y174" s="214"/>
      <c r="Z174" s="214"/>
      <c r="AA174" s="214"/>
      <c r="AB174" s="214"/>
      <c r="AC174" s="214"/>
      <c r="AD174" s="214"/>
      <c r="AE174" s="214"/>
      <c r="AF174" s="214"/>
      <c r="AG174" s="214" t="s">
        <v>115</v>
      </c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214"/>
      <c r="AU174" s="214"/>
      <c r="AV174" s="214"/>
      <c r="AW174" s="214"/>
      <c r="AX174" s="214"/>
      <c r="AY174" s="214"/>
      <c r="AZ174" s="214"/>
      <c r="BA174" s="214"/>
      <c r="BB174" s="214"/>
      <c r="BC174" s="214"/>
      <c r="BD174" s="214"/>
      <c r="BE174" s="214"/>
      <c r="BF174" s="214"/>
      <c r="BG174" s="214"/>
      <c r="BH174" s="214"/>
    </row>
    <row r="175" spans="1:60" outlineLevel="1">
      <c r="A175" s="231"/>
      <c r="B175" s="232"/>
      <c r="C175" s="255" t="s">
        <v>67</v>
      </c>
      <c r="D175" s="234"/>
      <c r="E175" s="235">
        <v>4</v>
      </c>
      <c r="F175" s="233"/>
      <c r="G175" s="233"/>
      <c r="H175" s="233"/>
      <c r="I175" s="233"/>
      <c r="J175" s="233"/>
      <c r="K175" s="233"/>
      <c r="L175" s="233"/>
      <c r="M175" s="233"/>
      <c r="N175" s="233"/>
      <c r="O175" s="233"/>
      <c r="P175" s="233"/>
      <c r="Q175" s="233"/>
      <c r="R175" s="233"/>
      <c r="S175" s="233"/>
      <c r="T175" s="233"/>
      <c r="U175" s="233"/>
      <c r="V175" s="233"/>
      <c r="W175" s="233"/>
      <c r="X175" s="233"/>
      <c r="Y175" s="214"/>
      <c r="Z175" s="214"/>
      <c r="AA175" s="214"/>
      <c r="AB175" s="214"/>
      <c r="AC175" s="214"/>
      <c r="AD175" s="214"/>
      <c r="AE175" s="214"/>
      <c r="AF175" s="214"/>
      <c r="AG175" s="214" t="s">
        <v>117</v>
      </c>
      <c r="AH175" s="214">
        <v>0</v>
      </c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214"/>
      <c r="AU175" s="214"/>
      <c r="AV175" s="214"/>
      <c r="AW175" s="214"/>
      <c r="AX175" s="214"/>
      <c r="AY175" s="214"/>
      <c r="AZ175" s="214"/>
      <c r="BA175" s="214"/>
      <c r="BB175" s="214"/>
      <c r="BC175" s="214"/>
      <c r="BD175" s="214"/>
      <c r="BE175" s="214"/>
      <c r="BF175" s="214"/>
      <c r="BG175" s="214"/>
      <c r="BH175" s="214"/>
    </row>
    <row r="176" spans="1:60" outlineLevel="1">
      <c r="A176" s="243">
        <v>53</v>
      </c>
      <c r="B176" s="244" t="s">
        <v>314</v>
      </c>
      <c r="C176" s="254" t="s">
        <v>315</v>
      </c>
      <c r="D176" s="245" t="s">
        <v>279</v>
      </c>
      <c r="E176" s="246">
        <v>4</v>
      </c>
      <c r="F176" s="247"/>
      <c r="G176" s="248">
        <f>ROUND(E176*F176,2)</f>
        <v>0</v>
      </c>
      <c r="H176" s="247"/>
      <c r="I176" s="248">
        <f>ROUND(E176*H176,2)</f>
        <v>0</v>
      </c>
      <c r="J176" s="247"/>
      <c r="K176" s="248">
        <f>ROUND(E176*J176,2)</f>
        <v>0</v>
      </c>
      <c r="L176" s="248">
        <v>21</v>
      </c>
      <c r="M176" s="248">
        <f>G176*(1+L176/100)</f>
        <v>0</v>
      </c>
      <c r="N176" s="248">
        <v>2E-3</v>
      </c>
      <c r="O176" s="248">
        <f>ROUND(E176*N176,2)</f>
        <v>0.01</v>
      </c>
      <c r="P176" s="248">
        <v>0</v>
      </c>
      <c r="Q176" s="248">
        <f>ROUND(E176*P176,2)</f>
        <v>0</v>
      </c>
      <c r="R176" s="248"/>
      <c r="S176" s="248" t="s">
        <v>113</v>
      </c>
      <c r="T176" s="249" t="s">
        <v>113</v>
      </c>
      <c r="U176" s="233">
        <v>0.1</v>
      </c>
      <c r="V176" s="233">
        <f>ROUND(E176*U176,2)</f>
        <v>0.4</v>
      </c>
      <c r="W176" s="233"/>
      <c r="X176" s="233" t="s">
        <v>114</v>
      </c>
      <c r="Y176" s="214"/>
      <c r="Z176" s="214"/>
      <c r="AA176" s="214"/>
      <c r="AB176" s="214"/>
      <c r="AC176" s="214"/>
      <c r="AD176" s="214"/>
      <c r="AE176" s="214"/>
      <c r="AF176" s="214"/>
      <c r="AG176" s="214" t="s">
        <v>115</v>
      </c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214"/>
      <c r="AU176" s="214"/>
      <c r="AV176" s="214"/>
      <c r="AW176" s="214"/>
      <c r="AX176" s="214"/>
      <c r="AY176" s="214"/>
      <c r="AZ176" s="214"/>
      <c r="BA176" s="214"/>
      <c r="BB176" s="214"/>
      <c r="BC176" s="214"/>
      <c r="BD176" s="214"/>
      <c r="BE176" s="214"/>
      <c r="BF176" s="214"/>
      <c r="BG176" s="214"/>
      <c r="BH176" s="214"/>
    </row>
    <row r="177" spans="1:60" outlineLevel="1">
      <c r="A177" s="231"/>
      <c r="B177" s="232"/>
      <c r="C177" s="255" t="s">
        <v>67</v>
      </c>
      <c r="D177" s="234"/>
      <c r="E177" s="235">
        <v>4</v>
      </c>
      <c r="F177" s="233"/>
      <c r="G177" s="233"/>
      <c r="H177" s="233"/>
      <c r="I177" s="233"/>
      <c r="J177" s="233"/>
      <c r="K177" s="233"/>
      <c r="L177" s="233"/>
      <c r="M177" s="233"/>
      <c r="N177" s="233"/>
      <c r="O177" s="233"/>
      <c r="P177" s="233"/>
      <c r="Q177" s="233"/>
      <c r="R177" s="233"/>
      <c r="S177" s="233"/>
      <c r="T177" s="233"/>
      <c r="U177" s="233"/>
      <c r="V177" s="233"/>
      <c r="W177" s="233"/>
      <c r="X177" s="233"/>
      <c r="Y177" s="214"/>
      <c r="Z177" s="214"/>
      <c r="AA177" s="214"/>
      <c r="AB177" s="214"/>
      <c r="AC177" s="214"/>
      <c r="AD177" s="214"/>
      <c r="AE177" s="214"/>
      <c r="AF177" s="214"/>
      <c r="AG177" s="214" t="s">
        <v>117</v>
      </c>
      <c r="AH177" s="214">
        <v>0</v>
      </c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214"/>
      <c r="AU177" s="214"/>
      <c r="AV177" s="214"/>
      <c r="AW177" s="214"/>
      <c r="AX177" s="214"/>
      <c r="AY177" s="214"/>
      <c r="AZ177" s="214"/>
      <c r="BA177" s="214"/>
      <c r="BB177" s="214"/>
      <c r="BC177" s="214"/>
      <c r="BD177" s="214"/>
      <c r="BE177" s="214"/>
      <c r="BF177" s="214"/>
      <c r="BG177" s="214"/>
      <c r="BH177" s="214"/>
    </row>
    <row r="178" spans="1:60" outlineLevel="1">
      <c r="A178" s="243">
        <v>54</v>
      </c>
      <c r="B178" s="244" t="s">
        <v>316</v>
      </c>
      <c r="C178" s="254" t="s">
        <v>317</v>
      </c>
      <c r="D178" s="245" t="s">
        <v>279</v>
      </c>
      <c r="E178" s="246">
        <v>240</v>
      </c>
      <c r="F178" s="247"/>
      <c r="G178" s="248">
        <f>ROUND(E178*F178,2)</f>
        <v>0</v>
      </c>
      <c r="H178" s="247"/>
      <c r="I178" s="248">
        <f>ROUND(E178*H178,2)</f>
        <v>0</v>
      </c>
      <c r="J178" s="247"/>
      <c r="K178" s="248">
        <f>ROUND(E178*J178,2)</f>
        <v>0</v>
      </c>
      <c r="L178" s="248">
        <v>21</v>
      </c>
      <c r="M178" s="248">
        <f>G178*(1+L178/100)</f>
        <v>0</v>
      </c>
      <c r="N178" s="248">
        <v>0</v>
      </c>
      <c r="O178" s="248">
        <f>ROUND(E178*N178,2)</f>
        <v>0</v>
      </c>
      <c r="P178" s="248">
        <v>0</v>
      </c>
      <c r="Q178" s="248">
        <f>ROUND(E178*P178,2)</f>
        <v>0</v>
      </c>
      <c r="R178" s="248"/>
      <c r="S178" s="248" t="s">
        <v>113</v>
      </c>
      <c r="T178" s="249" t="s">
        <v>113</v>
      </c>
      <c r="U178" s="233">
        <v>0</v>
      </c>
      <c r="V178" s="233">
        <f>ROUND(E178*U178,2)</f>
        <v>0</v>
      </c>
      <c r="W178" s="233"/>
      <c r="X178" s="233" t="s">
        <v>114</v>
      </c>
      <c r="Y178" s="214"/>
      <c r="Z178" s="214"/>
      <c r="AA178" s="214"/>
      <c r="AB178" s="214"/>
      <c r="AC178" s="214"/>
      <c r="AD178" s="214"/>
      <c r="AE178" s="214"/>
      <c r="AF178" s="214"/>
      <c r="AG178" s="214" t="s">
        <v>115</v>
      </c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214"/>
      <c r="AU178" s="214"/>
      <c r="AV178" s="214"/>
      <c r="AW178" s="214"/>
      <c r="AX178" s="214"/>
      <c r="AY178" s="214"/>
      <c r="AZ178" s="214"/>
      <c r="BA178" s="214"/>
      <c r="BB178" s="214"/>
      <c r="BC178" s="214"/>
      <c r="BD178" s="214"/>
      <c r="BE178" s="214"/>
      <c r="BF178" s="214"/>
      <c r="BG178" s="214"/>
      <c r="BH178" s="214"/>
    </row>
    <row r="179" spans="1:60" outlineLevel="1">
      <c r="A179" s="231"/>
      <c r="B179" s="232"/>
      <c r="C179" s="255" t="s">
        <v>318</v>
      </c>
      <c r="D179" s="234"/>
      <c r="E179" s="235">
        <v>240</v>
      </c>
      <c r="F179" s="233"/>
      <c r="G179" s="233"/>
      <c r="H179" s="233"/>
      <c r="I179" s="233"/>
      <c r="J179" s="233"/>
      <c r="K179" s="233"/>
      <c r="L179" s="233"/>
      <c r="M179" s="233"/>
      <c r="N179" s="233"/>
      <c r="O179" s="233"/>
      <c r="P179" s="233"/>
      <c r="Q179" s="233"/>
      <c r="R179" s="233"/>
      <c r="S179" s="233"/>
      <c r="T179" s="233"/>
      <c r="U179" s="233"/>
      <c r="V179" s="233"/>
      <c r="W179" s="233"/>
      <c r="X179" s="233"/>
      <c r="Y179" s="214"/>
      <c r="Z179" s="214"/>
      <c r="AA179" s="214"/>
      <c r="AB179" s="214"/>
      <c r="AC179" s="214"/>
      <c r="AD179" s="214"/>
      <c r="AE179" s="214"/>
      <c r="AF179" s="214"/>
      <c r="AG179" s="214" t="s">
        <v>117</v>
      </c>
      <c r="AH179" s="214">
        <v>0</v>
      </c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214"/>
      <c r="AU179" s="214"/>
      <c r="AV179" s="214"/>
      <c r="AW179" s="214"/>
      <c r="AX179" s="214"/>
      <c r="AY179" s="214"/>
      <c r="AZ179" s="214"/>
      <c r="BA179" s="214"/>
      <c r="BB179" s="214"/>
      <c r="BC179" s="214"/>
      <c r="BD179" s="214"/>
      <c r="BE179" s="214"/>
      <c r="BF179" s="214"/>
      <c r="BG179" s="214"/>
      <c r="BH179" s="214"/>
    </row>
    <row r="180" spans="1:60" outlineLevel="1">
      <c r="A180" s="243">
        <v>55</v>
      </c>
      <c r="B180" s="244" t="s">
        <v>319</v>
      </c>
      <c r="C180" s="254" t="s">
        <v>320</v>
      </c>
      <c r="D180" s="245" t="s">
        <v>279</v>
      </c>
      <c r="E180" s="246">
        <v>240</v>
      </c>
      <c r="F180" s="247"/>
      <c r="G180" s="248">
        <f>ROUND(E180*F180,2)</f>
        <v>0</v>
      </c>
      <c r="H180" s="247"/>
      <c r="I180" s="248">
        <f>ROUND(E180*H180,2)</f>
        <v>0</v>
      </c>
      <c r="J180" s="247"/>
      <c r="K180" s="248">
        <f>ROUND(E180*J180,2)</f>
        <v>0</v>
      </c>
      <c r="L180" s="248">
        <v>21</v>
      </c>
      <c r="M180" s="248">
        <f>G180*(1+L180/100)</f>
        <v>0</v>
      </c>
      <c r="N180" s="248">
        <v>0</v>
      </c>
      <c r="O180" s="248">
        <f>ROUND(E180*N180,2)</f>
        <v>0</v>
      </c>
      <c r="P180" s="248">
        <v>0</v>
      </c>
      <c r="Q180" s="248">
        <f>ROUND(E180*P180,2)</f>
        <v>0</v>
      </c>
      <c r="R180" s="248"/>
      <c r="S180" s="248" t="s">
        <v>113</v>
      </c>
      <c r="T180" s="249" t="s">
        <v>113</v>
      </c>
      <c r="U180" s="233">
        <v>0</v>
      </c>
      <c r="V180" s="233">
        <f>ROUND(E180*U180,2)</f>
        <v>0</v>
      </c>
      <c r="W180" s="233"/>
      <c r="X180" s="233" t="s">
        <v>114</v>
      </c>
      <c r="Y180" s="214"/>
      <c r="Z180" s="214"/>
      <c r="AA180" s="214"/>
      <c r="AB180" s="214"/>
      <c r="AC180" s="214"/>
      <c r="AD180" s="214"/>
      <c r="AE180" s="214"/>
      <c r="AF180" s="214"/>
      <c r="AG180" s="214" t="s">
        <v>115</v>
      </c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214"/>
      <c r="AW180" s="214"/>
      <c r="AX180" s="214"/>
      <c r="AY180" s="214"/>
      <c r="AZ180" s="214"/>
      <c r="BA180" s="214"/>
      <c r="BB180" s="214"/>
      <c r="BC180" s="214"/>
      <c r="BD180" s="214"/>
      <c r="BE180" s="214"/>
      <c r="BF180" s="214"/>
      <c r="BG180" s="214"/>
      <c r="BH180" s="214"/>
    </row>
    <row r="181" spans="1:60" outlineLevel="1">
      <c r="A181" s="231"/>
      <c r="B181" s="232"/>
      <c r="C181" s="255" t="s">
        <v>318</v>
      </c>
      <c r="D181" s="234"/>
      <c r="E181" s="235">
        <v>240</v>
      </c>
      <c r="F181" s="233"/>
      <c r="G181" s="233"/>
      <c r="H181" s="233"/>
      <c r="I181" s="233"/>
      <c r="J181" s="233"/>
      <c r="K181" s="233"/>
      <c r="L181" s="233"/>
      <c r="M181" s="233"/>
      <c r="N181" s="233"/>
      <c r="O181" s="233"/>
      <c r="P181" s="233"/>
      <c r="Q181" s="233"/>
      <c r="R181" s="233"/>
      <c r="S181" s="233"/>
      <c r="T181" s="233"/>
      <c r="U181" s="233"/>
      <c r="V181" s="233"/>
      <c r="W181" s="233"/>
      <c r="X181" s="233"/>
      <c r="Y181" s="214"/>
      <c r="Z181" s="214"/>
      <c r="AA181" s="214"/>
      <c r="AB181" s="214"/>
      <c r="AC181" s="214"/>
      <c r="AD181" s="214"/>
      <c r="AE181" s="214"/>
      <c r="AF181" s="214"/>
      <c r="AG181" s="214" t="s">
        <v>117</v>
      </c>
      <c r="AH181" s="214">
        <v>0</v>
      </c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214"/>
      <c r="AU181" s="214"/>
      <c r="AV181" s="214"/>
      <c r="AW181" s="214"/>
      <c r="AX181" s="214"/>
      <c r="AY181" s="214"/>
      <c r="AZ181" s="214"/>
      <c r="BA181" s="214"/>
      <c r="BB181" s="214"/>
      <c r="BC181" s="214"/>
      <c r="BD181" s="214"/>
      <c r="BE181" s="214"/>
      <c r="BF181" s="214"/>
      <c r="BG181" s="214"/>
      <c r="BH181" s="214"/>
    </row>
    <row r="182" spans="1:60" outlineLevel="1">
      <c r="A182" s="243">
        <v>56</v>
      </c>
      <c r="B182" s="244" t="s">
        <v>321</v>
      </c>
      <c r="C182" s="254" t="s">
        <v>322</v>
      </c>
      <c r="D182" s="245" t="s">
        <v>279</v>
      </c>
      <c r="E182" s="246">
        <v>4</v>
      </c>
      <c r="F182" s="247"/>
      <c r="G182" s="248">
        <f>ROUND(E182*F182,2)</f>
        <v>0</v>
      </c>
      <c r="H182" s="247"/>
      <c r="I182" s="248">
        <f>ROUND(E182*H182,2)</f>
        <v>0</v>
      </c>
      <c r="J182" s="247"/>
      <c r="K182" s="248">
        <f>ROUND(E182*J182,2)</f>
        <v>0</v>
      </c>
      <c r="L182" s="248">
        <v>21</v>
      </c>
      <c r="M182" s="248">
        <f>G182*(1+L182/100)</f>
        <v>0</v>
      </c>
      <c r="N182" s="248">
        <v>6.7000000000000004E-2</v>
      </c>
      <c r="O182" s="248">
        <f>ROUND(E182*N182,2)</f>
        <v>0.27</v>
      </c>
      <c r="P182" s="248">
        <v>6.6000000000000003E-2</v>
      </c>
      <c r="Q182" s="248">
        <f>ROUND(E182*P182,2)</f>
        <v>0.26</v>
      </c>
      <c r="R182" s="248"/>
      <c r="S182" s="248" t="s">
        <v>113</v>
      </c>
      <c r="T182" s="249" t="s">
        <v>113</v>
      </c>
      <c r="U182" s="233">
        <v>0.1105</v>
      </c>
      <c r="V182" s="233">
        <f>ROUND(E182*U182,2)</f>
        <v>0.44</v>
      </c>
      <c r="W182" s="233"/>
      <c r="X182" s="233" t="s">
        <v>114</v>
      </c>
      <c r="Y182" s="214"/>
      <c r="Z182" s="214"/>
      <c r="AA182" s="214"/>
      <c r="AB182" s="214"/>
      <c r="AC182" s="214"/>
      <c r="AD182" s="214"/>
      <c r="AE182" s="214"/>
      <c r="AF182" s="214"/>
      <c r="AG182" s="214" t="s">
        <v>115</v>
      </c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214"/>
      <c r="AU182" s="214"/>
      <c r="AV182" s="214"/>
      <c r="AW182" s="214"/>
      <c r="AX182" s="214"/>
      <c r="AY182" s="214"/>
      <c r="AZ182" s="214"/>
      <c r="BA182" s="214"/>
      <c r="BB182" s="214"/>
      <c r="BC182" s="214"/>
      <c r="BD182" s="214"/>
      <c r="BE182" s="214"/>
      <c r="BF182" s="214"/>
      <c r="BG182" s="214"/>
      <c r="BH182" s="214"/>
    </row>
    <row r="183" spans="1:60" outlineLevel="1">
      <c r="A183" s="231"/>
      <c r="B183" s="232"/>
      <c r="C183" s="255" t="s">
        <v>67</v>
      </c>
      <c r="D183" s="234"/>
      <c r="E183" s="235">
        <v>4</v>
      </c>
      <c r="F183" s="233"/>
      <c r="G183" s="233"/>
      <c r="H183" s="233"/>
      <c r="I183" s="233"/>
      <c r="J183" s="233"/>
      <c r="K183" s="233"/>
      <c r="L183" s="233"/>
      <c r="M183" s="233"/>
      <c r="N183" s="233"/>
      <c r="O183" s="233"/>
      <c r="P183" s="233"/>
      <c r="Q183" s="233"/>
      <c r="R183" s="233"/>
      <c r="S183" s="233"/>
      <c r="T183" s="233"/>
      <c r="U183" s="233"/>
      <c r="V183" s="233"/>
      <c r="W183" s="233"/>
      <c r="X183" s="233"/>
      <c r="Y183" s="214"/>
      <c r="Z183" s="214"/>
      <c r="AA183" s="214"/>
      <c r="AB183" s="214"/>
      <c r="AC183" s="214"/>
      <c r="AD183" s="214"/>
      <c r="AE183" s="214"/>
      <c r="AF183" s="214"/>
      <c r="AG183" s="214" t="s">
        <v>117</v>
      </c>
      <c r="AH183" s="214">
        <v>0</v>
      </c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214"/>
      <c r="AU183" s="214"/>
      <c r="AV183" s="214"/>
      <c r="AW183" s="214"/>
      <c r="AX183" s="214"/>
      <c r="AY183" s="214"/>
      <c r="AZ183" s="214"/>
      <c r="BA183" s="214"/>
      <c r="BB183" s="214"/>
      <c r="BC183" s="214"/>
      <c r="BD183" s="214"/>
      <c r="BE183" s="214"/>
      <c r="BF183" s="214"/>
      <c r="BG183" s="214"/>
      <c r="BH183" s="214"/>
    </row>
    <row r="184" spans="1:60" ht="22.5" outlineLevel="1">
      <c r="A184" s="243">
        <v>57</v>
      </c>
      <c r="B184" s="244" t="s">
        <v>323</v>
      </c>
      <c r="C184" s="254" t="s">
        <v>324</v>
      </c>
      <c r="D184" s="245" t="s">
        <v>279</v>
      </c>
      <c r="E184" s="246">
        <v>4</v>
      </c>
      <c r="F184" s="247"/>
      <c r="G184" s="248">
        <f>ROUND(E184*F184,2)</f>
        <v>0</v>
      </c>
      <c r="H184" s="247"/>
      <c r="I184" s="248">
        <f>ROUND(E184*H184,2)</f>
        <v>0</v>
      </c>
      <c r="J184" s="247"/>
      <c r="K184" s="248">
        <f>ROUND(E184*J184,2)</f>
        <v>0</v>
      </c>
      <c r="L184" s="248">
        <v>21</v>
      </c>
      <c r="M184" s="248">
        <f>G184*(1+L184/100)</f>
        <v>0</v>
      </c>
      <c r="N184" s="248">
        <v>2E-3</v>
      </c>
      <c r="O184" s="248">
        <f>ROUND(E184*N184,2)</f>
        <v>0.01</v>
      </c>
      <c r="P184" s="248">
        <v>2E-3</v>
      </c>
      <c r="Q184" s="248">
        <f>ROUND(E184*P184,2)</f>
        <v>0.01</v>
      </c>
      <c r="R184" s="248"/>
      <c r="S184" s="248" t="s">
        <v>113</v>
      </c>
      <c r="T184" s="249" t="s">
        <v>113</v>
      </c>
      <c r="U184" s="233">
        <v>0.09</v>
      </c>
      <c r="V184" s="233">
        <f>ROUND(E184*U184,2)</f>
        <v>0.36</v>
      </c>
      <c r="W184" s="233"/>
      <c r="X184" s="233" t="s">
        <v>114</v>
      </c>
      <c r="Y184" s="214"/>
      <c r="Z184" s="214"/>
      <c r="AA184" s="214"/>
      <c r="AB184" s="214"/>
      <c r="AC184" s="214"/>
      <c r="AD184" s="214"/>
      <c r="AE184" s="214"/>
      <c r="AF184" s="214"/>
      <c r="AG184" s="214" t="s">
        <v>115</v>
      </c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214"/>
      <c r="AW184" s="214"/>
      <c r="AX184" s="214"/>
      <c r="AY184" s="214"/>
      <c r="AZ184" s="214"/>
      <c r="BA184" s="214"/>
      <c r="BB184" s="214"/>
      <c r="BC184" s="214"/>
      <c r="BD184" s="214"/>
      <c r="BE184" s="214"/>
      <c r="BF184" s="214"/>
      <c r="BG184" s="214"/>
      <c r="BH184" s="214"/>
    </row>
    <row r="185" spans="1:60" outlineLevel="1">
      <c r="A185" s="231"/>
      <c r="B185" s="232"/>
      <c r="C185" s="255" t="s">
        <v>67</v>
      </c>
      <c r="D185" s="234"/>
      <c r="E185" s="235">
        <v>4</v>
      </c>
      <c r="F185" s="233"/>
      <c r="G185" s="233"/>
      <c r="H185" s="233"/>
      <c r="I185" s="233"/>
      <c r="J185" s="233"/>
      <c r="K185" s="233"/>
      <c r="L185" s="233"/>
      <c r="M185" s="233"/>
      <c r="N185" s="233"/>
      <c r="O185" s="233"/>
      <c r="P185" s="233"/>
      <c r="Q185" s="233"/>
      <c r="R185" s="233"/>
      <c r="S185" s="233"/>
      <c r="T185" s="233"/>
      <c r="U185" s="233"/>
      <c r="V185" s="233"/>
      <c r="W185" s="233"/>
      <c r="X185" s="233"/>
      <c r="Y185" s="214"/>
      <c r="Z185" s="214"/>
      <c r="AA185" s="214"/>
      <c r="AB185" s="214"/>
      <c r="AC185" s="214"/>
      <c r="AD185" s="214"/>
      <c r="AE185" s="214"/>
      <c r="AF185" s="214"/>
      <c r="AG185" s="214" t="s">
        <v>117</v>
      </c>
      <c r="AH185" s="214">
        <v>0</v>
      </c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4"/>
      <c r="AU185" s="214"/>
      <c r="AV185" s="214"/>
      <c r="AW185" s="214"/>
      <c r="AX185" s="214"/>
      <c r="AY185" s="214"/>
      <c r="AZ185" s="214"/>
      <c r="BA185" s="214"/>
      <c r="BB185" s="214"/>
      <c r="BC185" s="214"/>
      <c r="BD185" s="214"/>
      <c r="BE185" s="214"/>
      <c r="BF185" s="214"/>
      <c r="BG185" s="214"/>
      <c r="BH185" s="214"/>
    </row>
    <row r="186" spans="1:60">
      <c r="A186" s="237" t="s">
        <v>108</v>
      </c>
      <c r="B186" s="238" t="s">
        <v>73</v>
      </c>
      <c r="C186" s="253" t="s">
        <v>74</v>
      </c>
      <c r="D186" s="239"/>
      <c r="E186" s="240"/>
      <c r="F186" s="241"/>
      <c r="G186" s="241">
        <f>SUMIF(AG187:AG190,"&lt;&gt;NOR",G187:G190)</f>
        <v>0</v>
      </c>
      <c r="H186" s="241"/>
      <c r="I186" s="241">
        <f>SUM(I187:I190)</f>
        <v>0</v>
      </c>
      <c r="J186" s="241"/>
      <c r="K186" s="241">
        <f>SUM(K187:K190)</f>
        <v>0</v>
      </c>
      <c r="L186" s="241"/>
      <c r="M186" s="241">
        <f>SUM(M187:M190)</f>
        <v>0</v>
      </c>
      <c r="N186" s="241"/>
      <c r="O186" s="241">
        <f>SUM(O187:O190)</f>
        <v>0.37</v>
      </c>
      <c r="P186" s="241"/>
      <c r="Q186" s="241">
        <f>SUM(Q187:Q190)</f>
        <v>0</v>
      </c>
      <c r="R186" s="241"/>
      <c r="S186" s="241"/>
      <c r="T186" s="242"/>
      <c r="U186" s="236"/>
      <c r="V186" s="236">
        <f>SUM(V187:V190)</f>
        <v>15.21</v>
      </c>
      <c r="W186" s="236"/>
      <c r="X186" s="236"/>
      <c r="AG186" t="s">
        <v>109</v>
      </c>
    </row>
    <row r="187" spans="1:60" outlineLevel="1">
      <c r="A187" s="243">
        <v>58</v>
      </c>
      <c r="B187" s="244" t="s">
        <v>325</v>
      </c>
      <c r="C187" s="254" t="s">
        <v>326</v>
      </c>
      <c r="D187" s="245" t="s">
        <v>112</v>
      </c>
      <c r="E187" s="246">
        <v>7.95</v>
      </c>
      <c r="F187" s="247"/>
      <c r="G187" s="248">
        <f>ROUND(E187*F187,2)</f>
        <v>0</v>
      </c>
      <c r="H187" s="247"/>
      <c r="I187" s="248">
        <f>ROUND(E187*H187,2)</f>
        <v>0</v>
      </c>
      <c r="J187" s="247"/>
      <c r="K187" s="248">
        <f>ROUND(E187*J187,2)</f>
        <v>0</v>
      </c>
      <c r="L187" s="248">
        <v>21</v>
      </c>
      <c r="M187" s="248">
        <f>G187*(1+L187/100)</f>
        <v>0</v>
      </c>
      <c r="N187" s="248">
        <v>5.9199999999999999E-3</v>
      </c>
      <c r="O187" s="248">
        <f>ROUND(E187*N187,2)</f>
        <v>0.05</v>
      </c>
      <c r="P187" s="248">
        <v>0</v>
      </c>
      <c r="Q187" s="248">
        <f>ROUND(E187*P187,2)</f>
        <v>0</v>
      </c>
      <c r="R187" s="248"/>
      <c r="S187" s="248" t="s">
        <v>113</v>
      </c>
      <c r="T187" s="249" t="s">
        <v>113</v>
      </c>
      <c r="U187" s="233">
        <v>0.26</v>
      </c>
      <c r="V187" s="233">
        <f>ROUND(E187*U187,2)</f>
        <v>2.0699999999999998</v>
      </c>
      <c r="W187" s="233"/>
      <c r="X187" s="233" t="s">
        <v>114</v>
      </c>
      <c r="Y187" s="214"/>
      <c r="Z187" s="214"/>
      <c r="AA187" s="214"/>
      <c r="AB187" s="214"/>
      <c r="AC187" s="214"/>
      <c r="AD187" s="214"/>
      <c r="AE187" s="214"/>
      <c r="AF187" s="214"/>
      <c r="AG187" s="214" t="s">
        <v>115</v>
      </c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214"/>
      <c r="AW187" s="214"/>
      <c r="AX187" s="214"/>
      <c r="AY187" s="214"/>
      <c r="AZ187" s="214"/>
      <c r="BA187" s="214"/>
      <c r="BB187" s="214"/>
      <c r="BC187" s="214"/>
      <c r="BD187" s="214"/>
      <c r="BE187" s="214"/>
      <c r="BF187" s="214"/>
      <c r="BG187" s="214"/>
      <c r="BH187" s="214"/>
    </row>
    <row r="188" spans="1:60" outlineLevel="1">
      <c r="A188" s="231"/>
      <c r="B188" s="232"/>
      <c r="C188" s="255" t="s">
        <v>327</v>
      </c>
      <c r="D188" s="234"/>
      <c r="E188" s="235">
        <v>7.95</v>
      </c>
      <c r="F188" s="233"/>
      <c r="G188" s="233"/>
      <c r="H188" s="233"/>
      <c r="I188" s="233"/>
      <c r="J188" s="233"/>
      <c r="K188" s="233"/>
      <c r="L188" s="233"/>
      <c r="M188" s="233"/>
      <c r="N188" s="233"/>
      <c r="O188" s="233"/>
      <c r="P188" s="233"/>
      <c r="Q188" s="233"/>
      <c r="R188" s="233"/>
      <c r="S188" s="233"/>
      <c r="T188" s="233"/>
      <c r="U188" s="233"/>
      <c r="V188" s="233"/>
      <c r="W188" s="233"/>
      <c r="X188" s="233"/>
      <c r="Y188" s="214"/>
      <c r="Z188" s="214"/>
      <c r="AA188" s="214"/>
      <c r="AB188" s="214"/>
      <c r="AC188" s="214"/>
      <c r="AD188" s="214"/>
      <c r="AE188" s="214"/>
      <c r="AF188" s="214"/>
      <c r="AG188" s="214" t="s">
        <v>117</v>
      </c>
      <c r="AH188" s="214">
        <v>0</v>
      </c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214"/>
      <c r="AU188" s="214"/>
      <c r="AV188" s="214"/>
      <c r="AW188" s="214"/>
      <c r="AX188" s="214"/>
      <c r="AY188" s="214"/>
      <c r="AZ188" s="214"/>
      <c r="BA188" s="214"/>
      <c r="BB188" s="214"/>
      <c r="BC188" s="214"/>
      <c r="BD188" s="214"/>
      <c r="BE188" s="214"/>
      <c r="BF188" s="214"/>
      <c r="BG188" s="214"/>
      <c r="BH188" s="214"/>
    </row>
    <row r="189" spans="1:60" outlineLevel="1">
      <c r="A189" s="243">
        <v>59</v>
      </c>
      <c r="B189" s="244" t="s">
        <v>328</v>
      </c>
      <c r="C189" s="254" t="s">
        <v>329</v>
      </c>
      <c r="D189" s="245" t="s">
        <v>112</v>
      </c>
      <c r="E189" s="246">
        <v>50.55</v>
      </c>
      <c r="F189" s="247"/>
      <c r="G189" s="248">
        <f>ROUND(E189*F189,2)</f>
        <v>0</v>
      </c>
      <c r="H189" s="247"/>
      <c r="I189" s="248">
        <f>ROUND(E189*H189,2)</f>
        <v>0</v>
      </c>
      <c r="J189" s="247"/>
      <c r="K189" s="248">
        <f>ROUND(E189*J189,2)</f>
        <v>0</v>
      </c>
      <c r="L189" s="248">
        <v>21</v>
      </c>
      <c r="M189" s="248">
        <f>G189*(1+L189/100)</f>
        <v>0</v>
      </c>
      <c r="N189" s="248">
        <v>6.3499999999999997E-3</v>
      </c>
      <c r="O189" s="248">
        <f>ROUND(E189*N189,2)</f>
        <v>0.32</v>
      </c>
      <c r="P189" s="248">
        <v>0</v>
      </c>
      <c r="Q189" s="248">
        <f>ROUND(E189*P189,2)</f>
        <v>0</v>
      </c>
      <c r="R189" s="248"/>
      <c r="S189" s="248" t="s">
        <v>113</v>
      </c>
      <c r="T189" s="249" t="s">
        <v>113</v>
      </c>
      <c r="U189" s="233">
        <v>0.26</v>
      </c>
      <c r="V189" s="233">
        <f>ROUND(E189*U189,2)</f>
        <v>13.14</v>
      </c>
      <c r="W189" s="233"/>
      <c r="X189" s="233" t="s">
        <v>114</v>
      </c>
      <c r="Y189" s="214"/>
      <c r="Z189" s="214"/>
      <c r="AA189" s="214"/>
      <c r="AB189" s="214"/>
      <c r="AC189" s="214"/>
      <c r="AD189" s="214"/>
      <c r="AE189" s="214"/>
      <c r="AF189" s="214"/>
      <c r="AG189" s="214" t="s">
        <v>115</v>
      </c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214"/>
      <c r="AU189" s="214"/>
      <c r="AV189" s="214"/>
      <c r="AW189" s="214"/>
      <c r="AX189" s="214"/>
      <c r="AY189" s="214"/>
      <c r="AZ189" s="214"/>
      <c r="BA189" s="214"/>
      <c r="BB189" s="214"/>
      <c r="BC189" s="214"/>
      <c r="BD189" s="214"/>
      <c r="BE189" s="214"/>
      <c r="BF189" s="214"/>
      <c r="BG189" s="214"/>
      <c r="BH189" s="214"/>
    </row>
    <row r="190" spans="1:60" outlineLevel="1">
      <c r="A190" s="231"/>
      <c r="B190" s="232"/>
      <c r="C190" s="255" t="s">
        <v>330</v>
      </c>
      <c r="D190" s="234"/>
      <c r="E190" s="235">
        <v>50.55</v>
      </c>
      <c r="F190" s="233"/>
      <c r="G190" s="233"/>
      <c r="H190" s="233"/>
      <c r="I190" s="233"/>
      <c r="J190" s="233"/>
      <c r="K190" s="233"/>
      <c r="L190" s="233"/>
      <c r="M190" s="233"/>
      <c r="N190" s="233"/>
      <c r="O190" s="233"/>
      <c r="P190" s="233"/>
      <c r="Q190" s="233"/>
      <c r="R190" s="233"/>
      <c r="S190" s="233"/>
      <c r="T190" s="233"/>
      <c r="U190" s="233"/>
      <c r="V190" s="233"/>
      <c r="W190" s="233"/>
      <c r="X190" s="233"/>
      <c r="Y190" s="214"/>
      <c r="Z190" s="214"/>
      <c r="AA190" s="214"/>
      <c r="AB190" s="214"/>
      <c r="AC190" s="214"/>
      <c r="AD190" s="214"/>
      <c r="AE190" s="214"/>
      <c r="AF190" s="214"/>
      <c r="AG190" s="214" t="s">
        <v>117</v>
      </c>
      <c r="AH190" s="214">
        <v>0</v>
      </c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214"/>
      <c r="AU190" s="214"/>
      <c r="AV190" s="214"/>
      <c r="AW190" s="214"/>
      <c r="AX190" s="214"/>
      <c r="AY190" s="214"/>
      <c r="AZ190" s="214"/>
      <c r="BA190" s="214"/>
      <c r="BB190" s="214"/>
      <c r="BC190" s="214"/>
      <c r="BD190" s="214"/>
      <c r="BE190" s="214"/>
      <c r="BF190" s="214"/>
      <c r="BG190" s="214"/>
      <c r="BH190" s="214"/>
    </row>
    <row r="191" spans="1:60">
      <c r="A191" s="237" t="s">
        <v>108</v>
      </c>
      <c r="B191" s="238" t="s">
        <v>75</v>
      </c>
      <c r="C191" s="253" t="s">
        <v>76</v>
      </c>
      <c r="D191" s="239"/>
      <c r="E191" s="240"/>
      <c r="F191" s="241"/>
      <c r="G191" s="241">
        <f>SUMIF(AG192:AG223,"&lt;&gt;NOR",G192:G223)</f>
        <v>0</v>
      </c>
      <c r="H191" s="241"/>
      <c r="I191" s="241">
        <f>SUM(I192:I223)</f>
        <v>0</v>
      </c>
      <c r="J191" s="241"/>
      <c r="K191" s="241">
        <f>SUM(K192:K223)</f>
        <v>0</v>
      </c>
      <c r="L191" s="241"/>
      <c r="M191" s="241">
        <f>SUM(M192:M223)</f>
        <v>0</v>
      </c>
      <c r="N191" s="241"/>
      <c r="O191" s="241">
        <f>SUM(O192:O223)</f>
        <v>0.01</v>
      </c>
      <c r="P191" s="241"/>
      <c r="Q191" s="241">
        <f>SUM(Q192:Q223)</f>
        <v>60.120000000000005</v>
      </c>
      <c r="R191" s="241"/>
      <c r="S191" s="241"/>
      <c r="T191" s="242"/>
      <c r="U191" s="236"/>
      <c r="V191" s="236">
        <f>SUM(V192:V223)</f>
        <v>190.22</v>
      </c>
      <c r="W191" s="236"/>
      <c r="X191" s="236"/>
      <c r="AG191" t="s">
        <v>109</v>
      </c>
    </row>
    <row r="192" spans="1:60" outlineLevel="1">
      <c r="A192" s="243">
        <v>60</v>
      </c>
      <c r="B192" s="244" t="s">
        <v>331</v>
      </c>
      <c r="C192" s="254" t="s">
        <v>332</v>
      </c>
      <c r="D192" s="245" t="s">
        <v>125</v>
      </c>
      <c r="E192" s="246">
        <v>9.9499999999999993</v>
      </c>
      <c r="F192" s="247"/>
      <c r="G192" s="248">
        <f>ROUND(E192*F192,2)</f>
        <v>0</v>
      </c>
      <c r="H192" s="247"/>
      <c r="I192" s="248">
        <f>ROUND(E192*H192,2)</f>
        <v>0</v>
      </c>
      <c r="J192" s="247"/>
      <c r="K192" s="248">
        <f>ROUND(E192*J192,2)</f>
        <v>0</v>
      </c>
      <c r="L192" s="248">
        <v>21</v>
      </c>
      <c r="M192" s="248">
        <f>G192*(1+L192/100)</f>
        <v>0</v>
      </c>
      <c r="N192" s="248">
        <v>0</v>
      </c>
      <c r="O192" s="248">
        <f>ROUND(E192*N192,2)</f>
        <v>0</v>
      </c>
      <c r="P192" s="248">
        <v>2.5</v>
      </c>
      <c r="Q192" s="248">
        <f>ROUND(E192*P192,2)</f>
        <v>24.88</v>
      </c>
      <c r="R192" s="248"/>
      <c r="S192" s="248" t="s">
        <v>113</v>
      </c>
      <c r="T192" s="249" t="s">
        <v>113</v>
      </c>
      <c r="U192" s="233">
        <v>1.8240000000000001</v>
      </c>
      <c r="V192" s="233">
        <f>ROUND(E192*U192,2)</f>
        <v>18.149999999999999</v>
      </c>
      <c r="W192" s="233"/>
      <c r="X192" s="233" t="s">
        <v>114</v>
      </c>
      <c r="Y192" s="214"/>
      <c r="Z192" s="214"/>
      <c r="AA192" s="214"/>
      <c r="AB192" s="214"/>
      <c r="AC192" s="214"/>
      <c r="AD192" s="214"/>
      <c r="AE192" s="214"/>
      <c r="AF192" s="214"/>
      <c r="AG192" s="214" t="s">
        <v>115</v>
      </c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214"/>
      <c r="AU192" s="214"/>
      <c r="AV192" s="214"/>
      <c r="AW192" s="214"/>
      <c r="AX192" s="214"/>
      <c r="AY192" s="214"/>
      <c r="AZ192" s="214"/>
      <c r="BA192" s="214"/>
      <c r="BB192" s="214"/>
      <c r="BC192" s="214"/>
      <c r="BD192" s="214"/>
      <c r="BE192" s="214"/>
      <c r="BF192" s="214"/>
      <c r="BG192" s="214"/>
      <c r="BH192" s="214"/>
    </row>
    <row r="193" spans="1:60" outlineLevel="1">
      <c r="A193" s="231"/>
      <c r="B193" s="232"/>
      <c r="C193" s="255" t="s">
        <v>333</v>
      </c>
      <c r="D193" s="234"/>
      <c r="E193" s="235"/>
      <c r="F193" s="233"/>
      <c r="G193" s="233"/>
      <c r="H193" s="233"/>
      <c r="I193" s="233"/>
      <c r="J193" s="233"/>
      <c r="K193" s="233"/>
      <c r="L193" s="233"/>
      <c r="M193" s="233"/>
      <c r="N193" s="233"/>
      <c r="O193" s="233"/>
      <c r="P193" s="233"/>
      <c r="Q193" s="233"/>
      <c r="R193" s="233"/>
      <c r="S193" s="233"/>
      <c r="T193" s="233"/>
      <c r="U193" s="233"/>
      <c r="V193" s="233"/>
      <c r="W193" s="233"/>
      <c r="X193" s="233"/>
      <c r="Y193" s="214"/>
      <c r="Z193" s="214"/>
      <c r="AA193" s="214"/>
      <c r="AB193" s="214"/>
      <c r="AC193" s="214"/>
      <c r="AD193" s="214"/>
      <c r="AE193" s="214"/>
      <c r="AF193" s="214"/>
      <c r="AG193" s="214" t="s">
        <v>117</v>
      </c>
      <c r="AH193" s="214">
        <v>0</v>
      </c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214"/>
      <c r="AU193" s="214"/>
      <c r="AV193" s="214"/>
      <c r="AW193" s="214"/>
      <c r="AX193" s="214"/>
      <c r="AY193" s="214"/>
      <c r="AZ193" s="214"/>
      <c r="BA193" s="214"/>
      <c r="BB193" s="214"/>
      <c r="BC193" s="214"/>
      <c r="BD193" s="214"/>
      <c r="BE193" s="214"/>
      <c r="BF193" s="214"/>
      <c r="BG193" s="214"/>
      <c r="BH193" s="214"/>
    </row>
    <row r="194" spans="1:60" outlineLevel="1">
      <c r="A194" s="231"/>
      <c r="B194" s="232"/>
      <c r="C194" s="255" t="s">
        <v>334</v>
      </c>
      <c r="D194" s="234"/>
      <c r="E194" s="235">
        <v>9.9499999999999993</v>
      </c>
      <c r="F194" s="233"/>
      <c r="G194" s="233"/>
      <c r="H194" s="233"/>
      <c r="I194" s="233"/>
      <c r="J194" s="233"/>
      <c r="K194" s="233"/>
      <c r="L194" s="233"/>
      <c r="M194" s="233"/>
      <c r="N194" s="233"/>
      <c r="O194" s="233"/>
      <c r="P194" s="233"/>
      <c r="Q194" s="233"/>
      <c r="R194" s="233"/>
      <c r="S194" s="233"/>
      <c r="T194" s="233"/>
      <c r="U194" s="233"/>
      <c r="V194" s="233"/>
      <c r="W194" s="233"/>
      <c r="X194" s="233"/>
      <c r="Y194" s="214"/>
      <c r="Z194" s="214"/>
      <c r="AA194" s="214"/>
      <c r="AB194" s="214"/>
      <c r="AC194" s="214"/>
      <c r="AD194" s="214"/>
      <c r="AE194" s="214"/>
      <c r="AF194" s="214"/>
      <c r="AG194" s="214" t="s">
        <v>117</v>
      </c>
      <c r="AH194" s="214">
        <v>0</v>
      </c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214"/>
      <c r="AU194" s="214"/>
      <c r="AV194" s="214"/>
      <c r="AW194" s="214"/>
      <c r="AX194" s="214"/>
      <c r="AY194" s="214"/>
      <c r="AZ194" s="214"/>
      <c r="BA194" s="214"/>
      <c r="BB194" s="214"/>
      <c r="BC194" s="214"/>
      <c r="BD194" s="214"/>
      <c r="BE194" s="214"/>
      <c r="BF194" s="214"/>
      <c r="BG194" s="214"/>
      <c r="BH194" s="214"/>
    </row>
    <row r="195" spans="1:60" outlineLevel="1">
      <c r="A195" s="243">
        <v>61</v>
      </c>
      <c r="B195" s="244" t="s">
        <v>335</v>
      </c>
      <c r="C195" s="254" t="s">
        <v>336</v>
      </c>
      <c r="D195" s="245" t="s">
        <v>125</v>
      </c>
      <c r="E195" s="246">
        <v>2.7749999999999999</v>
      </c>
      <c r="F195" s="247"/>
      <c r="G195" s="248">
        <f>ROUND(E195*F195,2)</f>
        <v>0</v>
      </c>
      <c r="H195" s="247"/>
      <c r="I195" s="248">
        <f>ROUND(E195*H195,2)</f>
        <v>0</v>
      </c>
      <c r="J195" s="247"/>
      <c r="K195" s="248">
        <f>ROUND(E195*J195,2)</f>
        <v>0</v>
      </c>
      <c r="L195" s="248">
        <v>21</v>
      </c>
      <c r="M195" s="248">
        <f>G195*(1+L195/100)</f>
        <v>0</v>
      </c>
      <c r="N195" s="248">
        <v>1.1199999999999999E-3</v>
      </c>
      <c r="O195" s="248">
        <f>ROUND(E195*N195,2)</f>
        <v>0</v>
      </c>
      <c r="P195" s="248">
        <v>2.5</v>
      </c>
      <c r="Q195" s="248">
        <f>ROUND(E195*P195,2)</f>
        <v>6.94</v>
      </c>
      <c r="R195" s="248"/>
      <c r="S195" s="248" t="s">
        <v>113</v>
      </c>
      <c r="T195" s="249" t="s">
        <v>113</v>
      </c>
      <c r="U195" s="233">
        <v>1.756</v>
      </c>
      <c r="V195" s="233">
        <f>ROUND(E195*U195,2)</f>
        <v>4.87</v>
      </c>
      <c r="W195" s="233"/>
      <c r="X195" s="233" t="s">
        <v>114</v>
      </c>
      <c r="Y195" s="214"/>
      <c r="Z195" s="214"/>
      <c r="AA195" s="214"/>
      <c r="AB195" s="214"/>
      <c r="AC195" s="214"/>
      <c r="AD195" s="214"/>
      <c r="AE195" s="214"/>
      <c r="AF195" s="214"/>
      <c r="AG195" s="214" t="s">
        <v>115</v>
      </c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214"/>
      <c r="AU195" s="214"/>
      <c r="AV195" s="214"/>
      <c r="AW195" s="214"/>
      <c r="AX195" s="214"/>
      <c r="AY195" s="214"/>
      <c r="AZ195" s="214"/>
      <c r="BA195" s="214"/>
      <c r="BB195" s="214"/>
      <c r="BC195" s="214"/>
      <c r="BD195" s="214"/>
      <c r="BE195" s="214"/>
      <c r="BF195" s="214"/>
      <c r="BG195" s="214"/>
      <c r="BH195" s="214"/>
    </row>
    <row r="196" spans="1:60" ht="22.5" outlineLevel="1">
      <c r="A196" s="231"/>
      <c r="B196" s="232"/>
      <c r="C196" s="255" t="s">
        <v>254</v>
      </c>
      <c r="D196" s="234"/>
      <c r="E196" s="235"/>
      <c r="F196" s="233"/>
      <c r="G196" s="233"/>
      <c r="H196" s="233"/>
      <c r="I196" s="233"/>
      <c r="J196" s="233"/>
      <c r="K196" s="233"/>
      <c r="L196" s="233"/>
      <c r="M196" s="233"/>
      <c r="N196" s="233"/>
      <c r="O196" s="233"/>
      <c r="P196" s="233"/>
      <c r="Q196" s="233"/>
      <c r="R196" s="233"/>
      <c r="S196" s="233"/>
      <c r="T196" s="233"/>
      <c r="U196" s="233"/>
      <c r="V196" s="233"/>
      <c r="W196" s="233"/>
      <c r="X196" s="233"/>
      <c r="Y196" s="214"/>
      <c r="Z196" s="214"/>
      <c r="AA196" s="214"/>
      <c r="AB196" s="214"/>
      <c r="AC196" s="214"/>
      <c r="AD196" s="214"/>
      <c r="AE196" s="214"/>
      <c r="AF196" s="214"/>
      <c r="AG196" s="214" t="s">
        <v>117</v>
      </c>
      <c r="AH196" s="214">
        <v>0</v>
      </c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214"/>
      <c r="AU196" s="214"/>
      <c r="AV196" s="214"/>
      <c r="AW196" s="214"/>
      <c r="AX196" s="214"/>
      <c r="AY196" s="214"/>
      <c r="AZ196" s="214"/>
      <c r="BA196" s="214"/>
      <c r="BB196" s="214"/>
      <c r="BC196" s="214"/>
      <c r="BD196" s="214"/>
      <c r="BE196" s="214"/>
      <c r="BF196" s="214"/>
      <c r="BG196" s="214"/>
      <c r="BH196" s="214"/>
    </row>
    <row r="197" spans="1:60" outlineLevel="1">
      <c r="A197" s="231"/>
      <c r="B197" s="232"/>
      <c r="C197" s="255" t="s">
        <v>255</v>
      </c>
      <c r="D197" s="234"/>
      <c r="E197" s="235">
        <v>2.7749999999999999</v>
      </c>
      <c r="F197" s="233"/>
      <c r="G197" s="233"/>
      <c r="H197" s="233"/>
      <c r="I197" s="233"/>
      <c r="J197" s="233"/>
      <c r="K197" s="233"/>
      <c r="L197" s="233"/>
      <c r="M197" s="233"/>
      <c r="N197" s="233"/>
      <c r="O197" s="233"/>
      <c r="P197" s="233"/>
      <c r="Q197" s="233"/>
      <c r="R197" s="233"/>
      <c r="S197" s="233"/>
      <c r="T197" s="233"/>
      <c r="U197" s="233"/>
      <c r="V197" s="233"/>
      <c r="W197" s="233"/>
      <c r="X197" s="233"/>
      <c r="Y197" s="214"/>
      <c r="Z197" s="214"/>
      <c r="AA197" s="214"/>
      <c r="AB197" s="214"/>
      <c r="AC197" s="214"/>
      <c r="AD197" s="214"/>
      <c r="AE197" s="214"/>
      <c r="AF197" s="214"/>
      <c r="AG197" s="214" t="s">
        <v>117</v>
      </c>
      <c r="AH197" s="214">
        <v>0</v>
      </c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214"/>
      <c r="AU197" s="214"/>
      <c r="AV197" s="214"/>
      <c r="AW197" s="214"/>
      <c r="AX197" s="214"/>
      <c r="AY197" s="214"/>
      <c r="AZ197" s="214"/>
      <c r="BA197" s="214"/>
      <c r="BB197" s="214"/>
      <c r="BC197" s="214"/>
      <c r="BD197" s="214"/>
      <c r="BE197" s="214"/>
      <c r="BF197" s="214"/>
      <c r="BG197" s="214"/>
      <c r="BH197" s="214"/>
    </row>
    <row r="198" spans="1:60" outlineLevel="1">
      <c r="A198" s="243">
        <v>62</v>
      </c>
      <c r="B198" s="244" t="s">
        <v>337</v>
      </c>
      <c r="C198" s="254" t="s">
        <v>338</v>
      </c>
      <c r="D198" s="245" t="s">
        <v>125</v>
      </c>
      <c r="E198" s="246">
        <v>9.9290000000000003</v>
      </c>
      <c r="F198" s="247"/>
      <c r="G198" s="248">
        <f>ROUND(E198*F198,2)</f>
        <v>0</v>
      </c>
      <c r="H198" s="247"/>
      <c r="I198" s="248">
        <f>ROUND(E198*H198,2)</f>
        <v>0</v>
      </c>
      <c r="J198" s="247"/>
      <c r="K198" s="248">
        <f>ROUND(E198*J198,2)</f>
        <v>0</v>
      </c>
      <c r="L198" s="248">
        <v>21</v>
      </c>
      <c r="M198" s="248">
        <f>G198*(1+L198/100)</f>
        <v>0</v>
      </c>
      <c r="N198" s="248">
        <v>1.33E-3</v>
      </c>
      <c r="O198" s="248">
        <f>ROUND(E198*N198,2)</f>
        <v>0.01</v>
      </c>
      <c r="P198" s="248">
        <v>2.27</v>
      </c>
      <c r="Q198" s="248">
        <f>ROUND(E198*P198,2)</f>
        <v>22.54</v>
      </c>
      <c r="R198" s="248"/>
      <c r="S198" s="248" t="s">
        <v>113</v>
      </c>
      <c r="T198" s="249" t="s">
        <v>113</v>
      </c>
      <c r="U198" s="233">
        <v>1.853</v>
      </c>
      <c r="V198" s="233">
        <f>ROUND(E198*U198,2)</f>
        <v>18.399999999999999</v>
      </c>
      <c r="W198" s="233"/>
      <c r="X198" s="233" t="s">
        <v>114</v>
      </c>
      <c r="Y198" s="214"/>
      <c r="Z198" s="214"/>
      <c r="AA198" s="214"/>
      <c r="AB198" s="214"/>
      <c r="AC198" s="214"/>
      <c r="AD198" s="214"/>
      <c r="AE198" s="214"/>
      <c r="AF198" s="214"/>
      <c r="AG198" s="214" t="s">
        <v>115</v>
      </c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214"/>
      <c r="AU198" s="214"/>
      <c r="AV198" s="214"/>
      <c r="AW198" s="214"/>
      <c r="AX198" s="214"/>
      <c r="AY198" s="214"/>
      <c r="AZ198" s="214"/>
      <c r="BA198" s="214"/>
      <c r="BB198" s="214"/>
      <c r="BC198" s="214"/>
      <c r="BD198" s="214"/>
      <c r="BE198" s="214"/>
      <c r="BF198" s="214"/>
      <c r="BG198" s="214"/>
      <c r="BH198" s="214"/>
    </row>
    <row r="199" spans="1:60" outlineLevel="1">
      <c r="A199" s="231"/>
      <c r="B199" s="232"/>
      <c r="C199" s="255" t="s">
        <v>339</v>
      </c>
      <c r="D199" s="234"/>
      <c r="E199" s="235"/>
      <c r="F199" s="233"/>
      <c r="G199" s="233"/>
      <c r="H199" s="233"/>
      <c r="I199" s="233"/>
      <c r="J199" s="233"/>
      <c r="K199" s="233"/>
      <c r="L199" s="233"/>
      <c r="M199" s="233"/>
      <c r="N199" s="233"/>
      <c r="O199" s="233"/>
      <c r="P199" s="233"/>
      <c r="Q199" s="233"/>
      <c r="R199" s="233"/>
      <c r="S199" s="233"/>
      <c r="T199" s="233"/>
      <c r="U199" s="233"/>
      <c r="V199" s="233"/>
      <c r="W199" s="233"/>
      <c r="X199" s="233"/>
      <c r="Y199" s="214"/>
      <c r="Z199" s="214"/>
      <c r="AA199" s="214"/>
      <c r="AB199" s="214"/>
      <c r="AC199" s="214"/>
      <c r="AD199" s="214"/>
      <c r="AE199" s="214"/>
      <c r="AF199" s="214"/>
      <c r="AG199" s="214" t="s">
        <v>117</v>
      </c>
      <c r="AH199" s="214">
        <v>0</v>
      </c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214"/>
      <c r="AU199" s="214"/>
      <c r="AV199" s="214"/>
      <c r="AW199" s="214"/>
      <c r="AX199" s="214"/>
      <c r="AY199" s="214"/>
      <c r="AZ199" s="214"/>
      <c r="BA199" s="214"/>
      <c r="BB199" s="214"/>
      <c r="BC199" s="214"/>
      <c r="BD199" s="214"/>
      <c r="BE199" s="214"/>
      <c r="BF199" s="214"/>
      <c r="BG199" s="214"/>
      <c r="BH199" s="214"/>
    </row>
    <row r="200" spans="1:60" outlineLevel="1">
      <c r="A200" s="231"/>
      <c r="B200" s="232"/>
      <c r="C200" s="255" t="s">
        <v>340</v>
      </c>
      <c r="D200" s="234"/>
      <c r="E200" s="235">
        <v>5.5720000000000001</v>
      </c>
      <c r="F200" s="233"/>
      <c r="G200" s="233"/>
      <c r="H200" s="233"/>
      <c r="I200" s="233"/>
      <c r="J200" s="233"/>
      <c r="K200" s="233"/>
      <c r="L200" s="233"/>
      <c r="M200" s="233"/>
      <c r="N200" s="233"/>
      <c r="O200" s="233"/>
      <c r="P200" s="233"/>
      <c r="Q200" s="233"/>
      <c r="R200" s="233"/>
      <c r="S200" s="233"/>
      <c r="T200" s="233"/>
      <c r="U200" s="233"/>
      <c r="V200" s="233"/>
      <c r="W200" s="233"/>
      <c r="X200" s="233"/>
      <c r="Y200" s="214"/>
      <c r="Z200" s="214"/>
      <c r="AA200" s="214"/>
      <c r="AB200" s="214"/>
      <c r="AC200" s="214"/>
      <c r="AD200" s="214"/>
      <c r="AE200" s="214"/>
      <c r="AF200" s="214"/>
      <c r="AG200" s="214" t="s">
        <v>117</v>
      </c>
      <c r="AH200" s="214">
        <v>0</v>
      </c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214"/>
      <c r="AU200" s="214"/>
      <c r="AV200" s="214"/>
      <c r="AW200" s="214"/>
      <c r="AX200" s="214"/>
      <c r="AY200" s="214"/>
      <c r="AZ200" s="214"/>
      <c r="BA200" s="214"/>
      <c r="BB200" s="214"/>
      <c r="BC200" s="214"/>
      <c r="BD200" s="214"/>
      <c r="BE200" s="214"/>
      <c r="BF200" s="214"/>
      <c r="BG200" s="214"/>
      <c r="BH200" s="214"/>
    </row>
    <row r="201" spans="1:60" outlineLevel="1">
      <c r="A201" s="231"/>
      <c r="B201" s="232"/>
      <c r="C201" s="255" t="s">
        <v>341</v>
      </c>
      <c r="D201" s="234"/>
      <c r="E201" s="235">
        <v>1.82</v>
      </c>
      <c r="F201" s="233"/>
      <c r="G201" s="233"/>
      <c r="H201" s="233"/>
      <c r="I201" s="233"/>
      <c r="J201" s="233"/>
      <c r="K201" s="233"/>
      <c r="L201" s="233"/>
      <c r="M201" s="233"/>
      <c r="N201" s="233"/>
      <c r="O201" s="233"/>
      <c r="P201" s="233"/>
      <c r="Q201" s="233"/>
      <c r="R201" s="233"/>
      <c r="S201" s="233"/>
      <c r="T201" s="233"/>
      <c r="U201" s="233"/>
      <c r="V201" s="233"/>
      <c r="W201" s="233"/>
      <c r="X201" s="233"/>
      <c r="Y201" s="214"/>
      <c r="Z201" s="214"/>
      <c r="AA201" s="214"/>
      <c r="AB201" s="214"/>
      <c r="AC201" s="214"/>
      <c r="AD201" s="214"/>
      <c r="AE201" s="214"/>
      <c r="AF201" s="214"/>
      <c r="AG201" s="214" t="s">
        <v>117</v>
      </c>
      <c r="AH201" s="214">
        <v>0</v>
      </c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214"/>
      <c r="AT201" s="214"/>
      <c r="AU201" s="214"/>
      <c r="AV201" s="214"/>
      <c r="AW201" s="214"/>
      <c r="AX201" s="214"/>
      <c r="AY201" s="214"/>
      <c r="AZ201" s="214"/>
      <c r="BA201" s="214"/>
      <c r="BB201" s="214"/>
      <c r="BC201" s="214"/>
      <c r="BD201" s="214"/>
      <c r="BE201" s="214"/>
      <c r="BF201" s="214"/>
      <c r="BG201" s="214"/>
      <c r="BH201" s="214"/>
    </row>
    <row r="202" spans="1:60" outlineLevel="1">
      <c r="A202" s="231"/>
      <c r="B202" s="232"/>
      <c r="C202" s="255" t="s">
        <v>342</v>
      </c>
      <c r="D202" s="234"/>
      <c r="E202" s="235"/>
      <c r="F202" s="233"/>
      <c r="G202" s="233"/>
      <c r="H202" s="233"/>
      <c r="I202" s="233"/>
      <c r="J202" s="233"/>
      <c r="K202" s="233"/>
      <c r="L202" s="233"/>
      <c r="M202" s="233"/>
      <c r="N202" s="233"/>
      <c r="O202" s="233"/>
      <c r="P202" s="233"/>
      <c r="Q202" s="233"/>
      <c r="R202" s="233"/>
      <c r="S202" s="233"/>
      <c r="T202" s="233"/>
      <c r="U202" s="233"/>
      <c r="V202" s="233"/>
      <c r="W202" s="233"/>
      <c r="X202" s="233"/>
      <c r="Y202" s="214"/>
      <c r="Z202" s="214"/>
      <c r="AA202" s="214"/>
      <c r="AB202" s="214"/>
      <c r="AC202" s="214"/>
      <c r="AD202" s="214"/>
      <c r="AE202" s="214"/>
      <c r="AF202" s="214"/>
      <c r="AG202" s="214" t="s">
        <v>117</v>
      </c>
      <c r="AH202" s="214">
        <v>0</v>
      </c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4"/>
      <c r="AT202" s="214"/>
      <c r="AU202" s="214"/>
      <c r="AV202" s="214"/>
      <c r="AW202" s="214"/>
      <c r="AX202" s="214"/>
      <c r="AY202" s="214"/>
      <c r="AZ202" s="214"/>
      <c r="BA202" s="214"/>
      <c r="BB202" s="214"/>
      <c r="BC202" s="214"/>
      <c r="BD202" s="214"/>
      <c r="BE202" s="214"/>
      <c r="BF202" s="214"/>
      <c r="BG202" s="214"/>
      <c r="BH202" s="214"/>
    </row>
    <row r="203" spans="1:60" outlineLevel="1">
      <c r="A203" s="231"/>
      <c r="B203" s="232"/>
      <c r="C203" s="255" t="s">
        <v>343</v>
      </c>
      <c r="D203" s="234"/>
      <c r="E203" s="235">
        <v>2.5369999999999999</v>
      </c>
      <c r="F203" s="233"/>
      <c r="G203" s="233"/>
      <c r="H203" s="233"/>
      <c r="I203" s="233"/>
      <c r="J203" s="233"/>
      <c r="K203" s="233"/>
      <c r="L203" s="233"/>
      <c r="M203" s="233"/>
      <c r="N203" s="233"/>
      <c r="O203" s="233"/>
      <c r="P203" s="233"/>
      <c r="Q203" s="233"/>
      <c r="R203" s="233"/>
      <c r="S203" s="233"/>
      <c r="T203" s="233"/>
      <c r="U203" s="233"/>
      <c r="V203" s="233"/>
      <c r="W203" s="233"/>
      <c r="X203" s="233"/>
      <c r="Y203" s="214"/>
      <c r="Z203" s="214"/>
      <c r="AA203" s="214"/>
      <c r="AB203" s="214"/>
      <c r="AC203" s="214"/>
      <c r="AD203" s="214"/>
      <c r="AE203" s="214"/>
      <c r="AF203" s="214"/>
      <c r="AG203" s="214" t="s">
        <v>117</v>
      </c>
      <c r="AH203" s="214">
        <v>0</v>
      </c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214"/>
      <c r="AU203" s="214"/>
      <c r="AV203" s="214"/>
      <c r="AW203" s="214"/>
      <c r="AX203" s="214"/>
      <c r="AY203" s="214"/>
      <c r="AZ203" s="214"/>
      <c r="BA203" s="214"/>
      <c r="BB203" s="214"/>
      <c r="BC203" s="214"/>
      <c r="BD203" s="214"/>
      <c r="BE203" s="214"/>
      <c r="BF203" s="214"/>
      <c r="BG203" s="214"/>
      <c r="BH203" s="214"/>
    </row>
    <row r="204" spans="1:60" outlineLevel="1">
      <c r="A204" s="243">
        <v>63</v>
      </c>
      <c r="B204" s="244" t="s">
        <v>344</v>
      </c>
      <c r="C204" s="254" t="s">
        <v>345</v>
      </c>
      <c r="D204" s="245" t="s">
        <v>112</v>
      </c>
      <c r="E204" s="246">
        <v>6.04</v>
      </c>
      <c r="F204" s="247"/>
      <c r="G204" s="248">
        <f>ROUND(E204*F204,2)</f>
        <v>0</v>
      </c>
      <c r="H204" s="247"/>
      <c r="I204" s="248">
        <f>ROUND(E204*H204,2)</f>
        <v>0</v>
      </c>
      <c r="J204" s="247"/>
      <c r="K204" s="248">
        <f>ROUND(E204*J204,2)</f>
        <v>0</v>
      </c>
      <c r="L204" s="248">
        <v>21</v>
      </c>
      <c r="M204" s="248">
        <f>G204*(1+L204/100)</f>
        <v>0</v>
      </c>
      <c r="N204" s="248">
        <v>3.4000000000000002E-4</v>
      </c>
      <c r="O204" s="248">
        <f>ROUND(E204*N204,2)</f>
        <v>0</v>
      </c>
      <c r="P204" s="248">
        <v>0.375</v>
      </c>
      <c r="Q204" s="248">
        <f>ROUND(E204*P204,2)</f>
        <v>2.27</v>
      </c>
      <c r="R204" s="248"/>
      <c r="S204" s="248" t="s">
        <v>113</v>
      </c>
      <c r="T204" s="249" t="s">
        <v>113</v>
      </c>
      <c r="U204" s="233">
        <v>2.347</v>
      </c>
      <c r="V204" s="233">
        <f>ROUND(E204*U204,2)</f>
        <v>14.18</v>
      </c>
      <c r="W204" s="233"/>
      <c r="X204" s="233" t="s">
        <v>114</v>
      </c>
      <c r="Y204" s="214"/>
      <c r="Z204" s="214"/>
      <c r="AA204" s="214"/>
      <c r="AB204" s="214"/>
      <c r="AC204" s="214"/>
      <c r="AD204" s="214"/>
      <c r="AE204" s="214"/>
      <c r="AF204" s="214"/>
      <c r="AG204" s="214" t="s">
        <v>115</v>
      </c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4"/>
      <c r="AT204" s="214"/>
      <c r="AU204" s="214"/>
      <c r="AV204" s="214"/>
      <c r="AW204" s="214"/>
      <c r="AX204" s="214"/>
      <c r="AY204" s="214"/>
      <c r="AZ204" s="214"/>
      <c r="BA204" s="214"/>
      <c r="BB204" s="214"/>
      <c r="BC204" s="214"/>
      <c r="BD204" s="214"/>
      <c r="BE204" s="214"/>
      <c r="BF204" s="214"/>
      <c r="BG204" s="214"/>
      <c r="BH204" s="214"/>
    </row>
    <row r="205" spans="1:60" outlineLevel="1">
      <c r="A205" s="231"/>
      <c r="B205" s="232"/>
      <c r="C205" s="255" t="s">
        <v>346</v>
      </c>
      <c r="D205" s="234"/>
      <c r="E205" s="235">
        <v>6.04</v>
      </c>
      <c r="F205" s="233"/>
      <c r="G205" s="233"/>
      <c r="H205" s="233"/>
      <c r="I205" s="233"/>
      <c r="J205" s="233"/>
      <c r="K205" s="233"/>
      <c r="L205" s="233"/>
      <c r="M205" s="233"/>
      <c r="N205" s="233"/>
      <c r="O205" s="233"/>
      <c r="P205" s="233"/>
      <c r="Q205" s="233"/>
      <c r="R205" s="233"/>
      <c r="S205" s="233"/>
      <c r="T205" s="233"/>
      <c r="U205" s="233"/>
      <c r="V205" s="233"/>
      <c r="W205" s="233"/>
      <c r="X205" s="233"/>
      <c r="Y205" s="214"/>
      <c r="Z205" s="214"/>
      <c r="AA205" s="214"/>
      <c r="AB205" s="214"/>
      <c r="AC205" s="214"/>
      <c r="AD205" s="214"/>
      <c r="AE205" s="214"/>
      <c r="AF205" s="214"/>
      <c r="AG205" s="214" t="s">
        <v>117</v>
      </c>
      <c r="AH205" s="214">
        <v>0</v>
      </c>
      <c r="AI205" s="214"/>
      <c r="AJ205" s="214"/>
      <c r="AK205" s="214"/>
      <c r="AL205" s="214"/>
      <c r="AM205" s="214"/>
      <c r="AN205" s="214"/>
      <c r="AO205" s="214"/>
      <c r="AP205" s="214"/>
      <c r="AQ205" s="214"/>
      <c r="AR205" s="214"/>
      <c r="AS205" s="214"/>
      <c r="AT205" s="214"/>
      <c r="AU205" s="214"/>
      <c r="AV205" s="214"/>
      <c r="AW205" s="214"/>
      <c r="AX205" s="214"/>
      <c r="AY205" s="214"/>
      <c r="AZ205" s="214"/>
      <c r="BA205" s="214"/>
      <c r="BB205" s="214"/>
      <c r="BC205" s="214"/>
      <c r="BD205" s="214"/>
      <c r="BE205" s="214"/>
      <c r="BF205" s="214"/>
      <c r="BG205" s="214"/>
      <c r="BH205" s="214"/>
    </row>
    <row r="206" spans="1:60" outlineLevel="1">
      <c r="A206" s="243">
        <v>64</v>
      </c>
      <c r="B206" s="244" t="s">
        <v>347</v>
      </c>
      <c r="C206" s="254" t="s">
        <v>348</v>
      </c>
      <c r="D206" s="245" t="s">
        <v>196</v>
      </c>
      <c r="E206" s="246">
        <v>1.85</v>
      </c>
      <c r="F206" s="247"/>
      <c r="G206" s="248">
        <f>ROUND(E206*F206,2)</f>
        <v>0</v>
      </c>
      <c r="H206" s="247"/>
      <c r="I206" s="248">
        <f>ROUND(E206*H206,2)</f>
        <v>0</v>
      </c>
      <c r="J206" s="247"/>
      <c r="K206" s="248">
        <f>ROUND(E206*J206,2)</f>
        <v>0</v>
      </c>
      <c r="L206" s="248">
        <v>21</v>
      </c>
      <c r="M206" s="248">
        <f>G206*(1+L206/100)</f>
        <v>0</v>
      </c>
      <c r="N206" s="248">
        <v>0</v>
      </c>
      <c r="O206" s="248">
        <f>ROUND(E206*N206,2)</f>
        <v>0</v>
      </c>
      <c r="P206" s="248">
        <v>1.9E-2</v>
      </c>
      <c r="Q206" s="248">
        <f>ROUND(E206*P206,2)</f>
        <v>0.04</v>
      </c>
      <c r="R206" s="248"/>
      <c r="S206" s="248" t="s">
        <v>113</v>
      </c>
      <c r="T206" s="249" t="s">
        <v>113</v>
      </c>
      <c r="U206" s="233">
        <v>1.62</v>
      </c>
      <c r="V206" s="233">
        <f>ROUND(E206*U206,2)</f>
        <v>3</v>
      </c>
      <c r="W206" s="233"/>
      <c r="X206" s="233" t="s">
        <v>114</v>
      </c>
      <c r="Y206" s="214"/>
      <c r="Z206" s="214"/>
      <c r="AA206" s="214"/>
      <c r="AB206" s="214"/>
      <c r="AC206" s="214"/>
      <c r="AD206" s="214"/>
      <c r="AE206" s="214"/>
      <c r="AF206" s="214"/>
      <c r="AG206" s="214" t="s">
        <v>115</v>
      </c>
      <c r="AH206" s="214"/>
      <c r="AI206" s="214"/>
      <c r="AJ206" s="214"/>
      <c r="AK206" s="214"/>
      <c r="AL206" s="214"/>
      <c r="AM206" s="214"/>
      <c r="AN206" s="214"/>
      <c r="AO206" s="214"/>
      <c r="AP206" s="214"/>
      <c r="AQ206" s="214"/>
      <c r="AR206" s="214"/>
      <c r="AS206" s="214"/>
      <c r="AT206" s="214"/>
      <c r="AU206" s="214"/>
      <c r="AV206" s="214"/>
      <c r="AW206" s="214"/>
      <c r="AX206" s="214"/>
      <c r="AY206" s="214"/>
      <c r="AZ206" s="214"/>
      <c r="BA206" s="214"/>
      <c r="BB206" s="214"/>
      <c r="BC206" s="214"/>
      <c r="BD206" s="214"/>
      <c r="BE206" s="214"/>
      <c r="BF206" s="214"/>
      <c r="BG206" s="214"/>
      <c r="BH206" s="214"/>
    </row>
    <row r="207" spans="1:60" outlineLevel="1">
      <c r="A207" s="231"/>
      <c r="B207" s="232"/>
      <c r="C207" s="255" t="s">
        <v>349</v>
      </c>
      <c r="D207" s="234"/>
      <c r="E207" s="235">
        <v>1.85</v>
      </c>
      <c r="F207" s="233"/>
      <c r="G207" s="233"/>
      <c r="H207" s="233"/>
      <c r="I207" s="233"/>
      <c r="J207" s="233"/>
      <c r="K207" s="233"/>
      <c r="L207" s="233"/>
      <c r="M207" s="233"/>
      <c r="N207" s="233"/>
      <c r="O207" s="233"/>
      <c r="P207" s="233"/>
      <c r="Q207" s="233"/>
      <c r="R207" s="233"/>
      <c r="S207" s="233"/>
      <c r="T207" s="233"/>
      <c r="U207" s="233"/>
      <c r="V207" s="233"/>
      <c r="W207" s="233"/>
      <c r="X207" s="233"/>
      <c r="Y207" s="214"/>
      <c r="Z207" s="214"/>
      <c r="AA207" s="214"/>
      <c r="AB207" s="214"/>
      <c r="AC207" s="214"/>
      <c r="AD207" s="214"/>
      <c r="AE207" s="214"/>
      <c r="AF207" s="214"/>
      <c r="AG207" s="214" t="s">
        <v>117</v>
      </c>
      <c r="AH207" s="214">
        <v>0</v>
      </c>
      <c r="AI207" s="214"/>
      <c r="AJ207" s="214"/>
      <c r="AK207" s="214"/>
      <c r="AL207" s="214"/>
      <c r="AM207" s="214"/>
      <c r="AN207" s="214"/>
      <c r="AO207" s="214"/>
      <c r="AP207" s="214"/>
      <c r="AQ207" s="214"/>
      <c r="AR207" s="214"/>
      <c r="AS207" s="214"/>
      <c r="AT207" s="214"/>
      <c r="AU207" s="214"/>
      <c r="AV207" s="214"/>
      <c r="AW207" s="214"/>
      <c r="AX207" s="214"/>
      <c r="AY207" s="214"/>
      <c r="AZ207" s="214"/>
      <c r="BA207" s="214"/>
      <c r="BB207" s="214"/>
      <c r="BC207" s="214"/>
      <c r="BD207" s="214"/>
      <c r="BE207" s="214"/>
      <c r="BF207" s="214"/>
      <c r="BG207" s="214"/>
      <c r="BH207" s="214"/>
    </row>
    <row r="208" spans="1:60" outlineLevel="1">
      <c r="A208" s="243">
        <v>65</v>
      </c>
      <c r="B208" s="244" t="s">
        <v>350</v>
      </c>
      <c r="C208" s="254" t="s">
        <v>351</v>
      </c>
      <c r="D208" s="245" t="s">
        <v>112</v>
      </c>
      <c r="E208" s="246">
        <v>21.22</v>
      </c>
      <c r="F208" s="247"/>
      <c r="G208" s="248">
        <f>ROUND(E208*F208,2)</f>
        <v>0</v>
      </c>
      <c r="H208" s="247"/>
      <c r="I208" s="248">
        <f>ROUND(E208*H208,2)</f>
        <v>0</v>
      </c>
      <c r="J208" s="247"/>
      <c r="K208" s="248">
        <f>ROUND(E208*J208,2)</f>
        <v>0</v>
      </c>
      <c r="L208" s="248">
        <v>21</v>
      </c>
      <c r="M208" s="248">
        <f>G208*(1+L208/100)</f>
        <v>0</v>
      </c>
      <c r="N208" s="248">
        <v>0</v>
      </c>
      <c r="O208" s="248">
        <f>ROUND(E208*N208,2)</f>
        <v>0</v>
      </c>
      <c r="P208" s="248">
        <v>5.8999999999999997E-2</v>
      </c>
      <c r="Q208" s="248">
        <f>ROUND(E208*P208,2)</f>
        <v>1.25</v>
      </c>
      <c r="R208" s="248"/>
      <c r="S208" s="248" t="s">
        <v>113</v>
      </c>
      <c r="T208" s="249" t="s">
        <v>113</v>
      </c>
      <c r="U208" s="233">
        <v>0.2</v>
      </c>
      <c r="V208" s="233">
        <f>ROUND(E208*U208,2)</f>
        <v>4.24</v>
      </c>
      <c r="W208" s="233"/>
      <c r="X208" s="233" t="s">
        <v>114</v>
      </c>
      <c r="Y208" s="214"/>
      <c r="Z208" s="214"/>
      <c r="AA208" s="214"/>
      <c r="AB208" s="214"/>
      <c r="AC208" s="214"/>
      <c r="AD208" s="214"/>
      <c r="AE208" s="214"/>
      <c r="AF208" s="214"/>
      <c r="AG208" s="214" t="s">
        <v>115</v>
      </c>
      <c r="AH208" s="214"/>
      <c r="AI208" s="214"/>
      <c r="AJ208" s="214"/>
      <c r="AK208" s="214"/>
      <c r="AL208" s="214"/>
      <c r="AM208" s="214"/>
      <c r="AN208" s="214"/>
      <c r="AO208" s="214"/>
      <c r="AP208" s="214"/>
      <c r="AQ208" s="214"/>
      <c r="AR208" s="214"/>
      <c r="AS208" s="214"/>
      <c r="AT208" s="214"/>
      <c r="AU208" s="214"/>
      <c r="AV208" s="214"/>
      <c r="AW208" s="214"/>
      <c r="AX208" s="214"/>
      <c r="AY208" s="214"/>
      <c r="AZ208" s="214"/>
      <c r="BA208" s="214"/>
      <c r="BB208" s="214"/>
      <c r="BC208" s="214"/>
      <c r="BD208" s="214"/>
      <c r="BE208" s="214"/>
      <c r="BF208" s="214"/>
      <c r="BG208" s="214"/>
      <c r="BH208" s="214"/>
    </row>
    <row r="209" spans="1:60" outlineLevel="1">
      <c r="A209" s="231"/>
      <c r="B209" s="232"/>
      <c r="C209" s="255" t="s">
        <v>352</v>
      </c>
      <c r="D209" s="234"/>
      <c r="E209" s="235">
        <v>21.22</v>
      </c>
      <c r="F209" s="233"/>
      <c r="G209" s="233"/>
      <c r="H209" s="233"/>
      <c r="I209" s="233"/>
      <c r="J209" s="233"/>
      <c r="K209" s="233"/>
      <c r="L209" s="233"/>
      <c r="M209" s="233"/>
      <c r="N209" s="233"/>
      <c r="O209" s="233"/>
      <c r="P209" s="233"/>
      <c r="Q209" s="233"/>
      <c r="R209" s="233"/>
      <c r="S209" s="233"/>
      <c r="T209" s="233"/>
      <c r="U209" s="233"/>
      <c r="V209" s="233"/>
      <c r="W209" s="233"/>
      <c r="X209" s="233"/>
      <c r="Y209" s="214"/>
      <c r="Z209" s="214"/>
      <c r="AA209" s="214"/>
      <c r="AB209" s="214"/>
      <c r="AC209" s="214"/>
      <c r="AD209" s="214"/>
      <c r="AE209" s="214"/>
      <c r="AF209" s="214"/>
      <c r="AG209" s="214" t="s">
        <v>117</v>
      </c>
      <c r="AH209" s="214">
        <v>0</v>
      </c>
      <c r="AI209" s="214"/>
      <c r="AJ209" s="214"/>
      <c r="AK209" s="214"/>
      <c r="AL209" s="214"/>
      <c r="AM209" s="214"/>
      <c r="AN209" s="214"/>
      <c r="AO209" s="214"/>
      <c r="AP209" s="214"/>
      <c r="AQ209" s="214"/>
      <c r="AR209" s="214"/>
      <c r="AS209" s="214"/>
      <c r="AT209" s="214"/>
      <c r="AU209" s="214"/>
      <c r="AV209" s="214"/>
      <c r="AW209" s="214"/>
      <c r="AX209" s="214"/>
      <c r="AY209" s="214"/>
      <c r="AZ209" s="214"/>
      <c r="BA209" s="214"/>
      <c r="BB209" s="214"/>
      <c r="BC209" s="214"/>
      <c r="BD209" s="214"/>
      <c r="BE209" s="214"/>
      <c r="BF209" s="214"/>
      <c r="BG209" s="214"/>
      <c r="BH209" s="214"/>
    </row>
    <row r="210" spans="1:60" outlineLevel="1">
      <c r="A210" s="243">
        <v>66</v>
      </c>
      <c r="B210" s="244" t="s">
        <v>353</v>
      </c>
      <c r="C210" s="254" t="s">
        <v>354</v>
      </c>
      <c r="D210" s="245" t="s">
        <v>112</v>
      </c>
      <c r="E210" s="246">
        <v>156.798</v>
      </c>
      <c r="F210" s="247"/>
      <c r="G210" s="248">
        <f>ROUND(E210*F210,2)</f>
        <v>0</v>
      </c>
      <c r="H210" s="247"/>
      <c r="I210" s="248">
        <f>ROUND(E210*H210,2)</f>
        <v>0</v>
      </c>
      <c r="J210" s="247"/>
      <c r="K210" s="248">
        <f>ROUND(E210*J210,2)</f>
        <v>0</v>
      </c>
      <c r="L210" s="248">
        <v>21</v>
      </c>
      <c r="M210" s="248">
        <f>G210*(1+L210/100)</f>
        <v>0</v>
      </c>
      <c r="N210" s="248">
        <v>0</v>
      </c>
      <c r="O210" s="248">
        <f>ROUND(E210*N210,2)</f>
        <v>0</v>
      </c>
      <c r="P210" s="248">
        <v>1.4E-2</v>
      </c>
      <c r="Q210" s="248">
        <f>ROUND(E210*P210,2)</f>
        <v>2.2000000000000002</v>
      </c>
      <c r="R210" s="248"/>
      <c r="S210" s="248" t="s">
        <v>113</v>
      </c>
      <c r="T210" s="249" t="s">
        <v>113</v>
      </c>
      <c r="U210" s="233">
        <v>0.18</v>
      </c>
      <c r="V210" s="233">
        <f>ROUND(E210*U210,2)</f>
        <v>28.22</v>
      </c>
      <c r="W210" s="233"/>
      <c r="X210" s="233" t="s">
        <v>114</v>
      </c>
      <c r="Y210" s="214"/>
      <c r="Z210" s="214"/>
      <c r="AA210" s="214"/>
      <c r="AB210" s="214"/>
      <c r="AC210" s="214"/>
      <c r="AD210" s="214"/>
      <c r="AE210" s="214"/>
      <c r="AF210" s="214"/>
      <c r="AG210" s="214" t="s">
        <v>115</v>
      </c>
      <c r="AH210" s="214"/>
      <c r="AI210" s="214"/>
      <c r="AJ210" s="214"/>
      <c r="AK210" s="214"/>
      <c r="AL210" s="214"/>
      <c r="AM210" s="214"/>
      <c r="AN210" s="214"/>
      <c r="AO210" s="214"/>
      <c r="AP210" s="214"/>
      <c r="AQ210" s="214"/>
      <c r="AR210" s="214"/>
      <c r="AS210" s="214"/>
      <c r="AT210" s="214"/>
      <c r="AU210" s="214"/>
      <c r="AV210" s="214"/>
      <c r="AW210" s="214"/>
      <c r="AX210" s="214"/>
      <c r="AY210" s="214"/>
      <c r="AZ210" s="214"/>
      <c r="BA210" s="214"/>
      <c r="BB210" s="214"/>
      <c r="BC210" s="214"/>
      <c r="BD210" s="214"/>
      <c r="BE210" s="214"/>
      <c r="BF210" s="214"/>
      <c r="BG210" s="214"/>
      <c r="BH210" s="214"/>
    </row>
    <row r="211" spans="1:60" outlineLevel="1">
      <c r="A211" s="231"/>
      <c r="B211" s="232"/>
      <c r="C211" s="255" t="s">
        <v>302</v>
      </c>
      <c r="D211" s="234"/>
      <c r="E211" s="235">
        <v>51.677999999999997</v>
      </c>
      <c r="F211" s="233"/>
      <c r="G211" s="233"/>
      <c r="H211" s="233"/>
      <c r="I211" s="233"/>
      <c r="J211" s="233"/>
      <c r="K211" s="233"/>
      <c r="L211" s="233"/>
      <c r="M211" s="233"/>
      <c r="N211" s="233"/>
      <c r="O211" s="233"/>
      <c r="P211" s="233"/>
      <c r="Q211" s="233"/>
      <c r="R211" s="233"/>
      <c r="S211" s="233"/>
      <c r="T211" s="233"/>
      <c r="U211" s="233"/>
      <c r="V211" s="233"/>
      <c r="W211" s="233"/>
      <c r="X211" s="233"/>
      <c r="Y211" s="214"/>
      <c r="Z211" s="214"/>
      <c r="AA211" s="214"/>
      <c r="AB211" s="214"/>
      <c r="AC211" s="214"/>
      <c r="AD211" s="214"/>
      <c r="AE211" s="214"/>
      <c r="AF211" s="214"/>
      <c r="AG211" s="214" t="s">
        <v>117</v>
      </c>
      <c r="AH211" s="214">
        <v>0</v>
      </c>
      <c r="AI211" s="214"/>
      <c r="AJ211" s="214"/>
      <c r="AK211" s="214"/>
      <c r="AL211" s="214"/>
      <c r="AM211" s="214"/>
      <c r="AN211" s="214"/>
      <c r="AO211" s="214"/>
      <c r="AP211" s="214"/>
      <c r="AQ211" s="214"/>
      <c r="AR211" s="214"/>
      <c r="AS211" s="214"/>
      <c r="AT211" s="214"/>
      <c r="AU211" s="214"/>
      <c r="AV211" s="214"/>
      <c r="AW211" s="214"/>
      <c r="AX211" s="214"/>
      <c r="AY211" s="214"/>
      <c r="AZ211" s="214"/>
      <c r="BA211" s="214"/>
      <c r="BB211" s="214"/>
      <c r="BC211" s="214"/>
      <c r="BD211" s="214"/>
      <c r="BE211" s="214"/>
      <c r="BF211" s="214"/>
      <c r="BG211" s="214"/>
      <c r="BH211" s="214"/>
    </row>
    <row r="212" spans="1:60" outlineLevel="1">
      <c r="A212" s="231"/>
      <c r="B212" s="232"/>
      <c r="C212" s="255" t="s">
        <v>303</v>
      </c>
      <c r="D212" s="234"/>
      <c r="E212" s="235">
        <v>105.12</v>
      </c>
      <c r="F212" s="233"/>
      <c r="G212" s="233"/>
      <c r="H212" s="233"/>
      <c r="I212" s="233"/>
      <c r="J212" s="233"/>
      <c r="K212" s="233"/>
      <c r="L212" s="233"/>
      <c r="M212" s="233"/>
      <c r="N212" s="233"/>
      <c r="O212" s="233"/>
      <c r="P212" s="233"/>
      <c r="Q212" s="233"/>
      <c r="R212" s="233"/>
      <c r="S212" s="233"/>
      <c r="T212" s="233"/>
      <c r="U212" s="233"/>
      <c r="V212" s="233"/>
      <c r="W212" s="233"/>
      <c r="X212" s="233"/>
      <c r="Y212" s="214"/>
      <c r="Z212" s="214"/>
      <c r="AA212" s="214"/>
      <c r="AB212" s="214"/>
      <c r="AC212" s="214"/>
      <c r="AD212" s="214"/>
      <c r="AE212" s="214"/>
      <c r="AF212" s="214"/>
      <c r="AG212" s="214" t="s">
        <v>117</v>
      </c>
      <c r="AH212" s="214">
        <v>0</v>
      </c>
      <c r="AI212" s="214"/>
      <c r="AJ212" s="214"/>
      <c r="AK212" s="214"/>
      <c r="AL212" s="214"/>
      <c r="AM212" s="214"/>
      <c r="AN212" s="214"/>
      <c r="AO212" s="214"/>
      <c r="AP212" s="214"/>
      <c r="AQ212" s="214"/>
      <c r="AR212" s="214"/>
      <c r="AS212" s="214"/>
      <c r="AT212" s="214"/>
      <c r="AU212" s="214"/>
      <c r="AV212" s="214"/>
      <c r="AW212" s="214"/>
      <c r="AX212" s="214"/>
      <c r="AY212" s="214"/>
      <c r="AZ212" s="214"/>
      <c r="BA212" s="214"/>
      <c r="BB212" s="214"/>
      <c r="BC212" s="214"/>
      <c r="BD212" s="214"/>
      <c r="BE212" s="214"/>
      <c r="BF212" s="214"/>
      <c r="BG212" s="214"/>
      <c r="BH212" s="214"/>
    </row>
    <row r="213" spans="1:60" outlineLevel="1">
      <c r="A213" s="243">
        <v>67</v>
      </c>
      <c r="B213" s="244" t="s">
        <v>355</v>
      </c>
      <c r="C213" s="254" t="s">
        <v>356</v>
      </c>
      <c r="D213" s="245" t="s">
        <v>213</v>
      </c>
      <c r="E213" s="246">
        <v>60.098999999999997</v>
      </c>
      <c r="F213" s="247"/>
      <c r="G213" s="248">
        <f>ROUND(E213*F213,2)</f>
        <v>0</v>
      </c>
      <c r="H213" s="247"/>
      <c r="I213" s="248">
        <f>ROUND(E213*H213,2)</f>
        <v>0</v>
      </c>
      <c r="J213" s="247"/>
      <c r="K213" s="248">
        <f>ROUND(E213*J213,2)</f>
        <v>0</v>
      </c>
      <c r="L213" s="248">
        <v>21</v>
      </c>
      <c r="M213" s="248">
        <f>G213*(1+L213/100)</f>
        <v>0</v>
      </c>
      <c r="N213" s="248">
        <v>0</v>
      </c>
      <c r="O213" s="248">
        <f>ROUND(E213*N213,2)</f>
        <v>0</v>
      </c>
      <c r="P213" s="248">
        <v>0</v>
      </c>
      <c r="Q213" s="248">
        <f>ROUND(E213*P213,2)</f>
        <v>0</v>
      </c>
      <c r="R213" s="248"/>
      <c r="S213" s="248" t="s">
        <v>113</v>
      </c>
      <c r="T213" s="249" t="s">
        <v>113</v>
      </c>
      <c r="U213" s="233">
        <v>0.49</v>
      </c>
      <c r="V213" s="233">
        <f>ROUND(E213*U213,2)</f>
        <v>29.45</v>
      </c>
      <c r="W213" s="233"/>
      <c r="X213" s="233" t="s">
        <v>114</v>
      </c>
      <c r="Y213" s="214"/>
      <c r="Z213" s="214"/>
      <c r="AA213" s="214"/>
      <c r="AB213" s="214"/>
      <c r="AC213" s="214"/>
      <c r="AD213" s="214"/>
      <c r="AE213" s="214"/>
      <c r="AF213" s="214"/>
      <c r="AG213" s="214" t="s">
        <v>115</v>
      </c>
      <c r="AH213" s="214"/>
      <c r="AI213" s="214"/>
      <c r="AJ213" s="214"/>
      <c r="AK213" s="214"/>
      <c r="AL213" s="214"/>
      <c r="AM213" s="214"/>
      <c r="AN213" s="214"/>
      <c r="AO213" s="214"/>
      <c r="AP213" s="214"/>
      <c r="AQ213" s="214"/>
      <c r="AR213" s="214"/>
      <c r="AS213" s="214"/>
      <c r="AT213" s="214"/>
      <c r="AU213" s="214"/>
      <c r="AV213" s="214"/>
      <c r="AW213" s="214"/>
      <c r="AX213" s="214"/>
      <c r="AY213" s="214"/>
      <c r="AZ213" s="214"/>
      <c r="BA213" s="214"/>
      <c r="BB213" s="214"/>
      <c r="BC213" s="214"/>
      <c r="BD213" s="214"/>
      <c r="BE213" s="214"/>
      <c r="BF213" s="214"/>
      <c r="BG213" s="214"/>
      <c r="BH213" s="214"/>
    </row>
    <row r="214" spans="1:60" outlineLevel="1">
      <c r="A214" s="231"/>
      <c r="B214" s="232"/>
      <c r="C214" s="256" t="s">
        <v>357</v>
      </c>
      <c r="D214" s="250"/>
      <c r="E214" s="250"/>
      <c r="F214" s="250"/>
      <c r="G214" s="250"/>
      <c r="H214" s="233"/>
      <c r="I214" s="233"/>
      <c r="J214" s="233"/>
      <c r="K214" s="233"/>
      <c r="L214" s="233"/>
      <c r="M214" s="233"/>
      <c r="N214" s="233"/>
      <c r="O214" s="233"/>
      <c r="P214" s="233"/>
      <c r="Q214" s="233"/>
      <c r="R214" s="233"/>
      <c r="S214" s="233"/>
      <c r="T214" s="233"/>
      <c r="U214" s="233"/>
      <c r="V214" s="233"/>
      <c r="W214" s="233"/>
      <c r="X214" s="233"/>
      <c r="Y214" s="214"/>
      <c r="Z214" s="214"/>
      <c r="AA214" s="214"/>
      <c r="AB214" s="214"/>
      <c r="AC214" s="214"/>
      <c r="AD214" s="214"/>
      <c r="AE214" s="214"/>
      <c r="AF214" s="214"/>
      <c r="AG214" s="214" t="s">
        <v>121</v>
      </c>
      <c r="AH214" s="214"/>
      <c r="AI214" s="214"/>
      <c r="AJ214" s="214"/>
      <c r="AK214" s="214"/>
      <c r="AL214" s="214"/>
      <c r="AM214" s="214"/>
      <c r="AN214" s="214"/>
      <c r="AO214" s="214"/>
      <c r="AP214" s="214"/>
      <c r="AQ214" s="214"/>
      <c r="AR214" s="214"/>
      <c r="AS214" s="214"/>
      <c r="AT214" s="214"/>
      <c r="AU214" s="214"/>
      <c r="AV214" s="214"/>
      <c r="AW214" s="214"/>
      <c r="AX214" s="214"/>
      <c r="AY214" s="214"/>
      <c r="AZ214" s="214"/>
      <c r="BA214" s="214"/>
      <c r="BB214" s="214"/>
      <c r="BC214" s="214"/>
      <c r="BD214" s="214"/>
      <c r="BE214" s="214"/>
      <c r="BF214" s="214"/>
      <c r="BG214" s="214"/>
      <c r="BH214" s="214"/>
    </row>
    <row r="215" spans="1:60" outlineLevel="1">
      <c r="A215" s="231"/>
      <c r="B215" s="232"/>
      <c r="C215" s="255" t="s">
        <v>358</v>
      </c>
      <c r="D215" s="234"/>
      <c r="E215" s="235">
        <v>60.098999999999997</v>
      </c>
      <c r="F215" s="233"/>
      <c r="G215" s="233"/>
      <c r="H215" s="233"/>
      <c r="I215" s="233"/>
      <c r="J215" s="233"/>
      <c r="K215" s="233"/>
      <c r="L215" s="233"/>
      <c r="M215" s="233"/>
      <c r="N215" s="233"/>
      <c r="O215" s="233"/>
      <c r="P215" s="233"/>
      <c r="Q215" s="233"/>
      <c r="R215" s="233"/>
      <c r="S215" s="233"/>
      <c r="T215" s="233"/>
      <c r="U215" s="233"/>
      <c r="V215" s="233"/>
      <c r="W215" s="233"/>
      <c r="X215" s="233"/>
      <c r="Y215" s="214"/>
      <c r="Z215" s="214"/>
      <c r="AA215" s="214"/>
      <c r="AB215" s="214"/>
      <c r="AC215" s="214"/>
      <c r="AD215" s="214"/>
      <c r="AE215" s="214"/>
      <c r="AF215" s="214"/>
      <c r="AG215" s="214" t="s">
        <v>117</v>
      </c>
      <c r="AH215" s="214">
        <v>0</v>
      </c>
      <c r="AI215" s="214"/>
      <c r="AJ215" s="214"/>
      <c r="AK215" s="214"/>
      <c r="AL215" s="214"/>
      <c r="AM215" s="214"/>
      <c r="AN215" s="214"/>
      <c r="AO215" s="214"/>
      <c r="AP215" s="214"/>
      <c r="AQ215" s="214"/>
      <c r="AR215" s="214"/>
      <c r="AS215" s="214"/>
      <c r="AT215" s="214"/>
      <c r="AU215" s="214"/>
      <c r="AV215" s="214"/>
      <c r="AW215" s="214"/>
      <c r="AX215" s="214"/>
      <c r="AY215" s="214"/>
      <c r="AZ215" s="214"/>
      <c r="BA215" s="214"/>
      <c r="BB215" s="214"/>
      <c r="BC215" s="214"/>
      <c r="BD215" s="214"/>
      <c r="BE215" s="214"/>
      <c r="BF215" s="214"/>
      <c r="BG215" s="214"/>
      <c r="BH215" s="214"/>
    </row>
    <row r="216" spans="1:60" outlineLevel="1">
      <c r="A216" s="243">
        <v>68</v>
      </c>
      <c r="B216" s="244" t="s">
        <v>359</v>
      </c>
      <c r="C216" s="254" t="s">
        <v>360</v>
      </c>
      <c r="D216" s="245" t="s">
        <v>213</v>
      </c>
      <c r="E216" s="246">
        <v>841.38599999999997</v>
      </c>
      <c r="F216" s="247"/>
      <c r="G216" s="248">
        <f>ROUND(E216*F216,2)</f>
        <v>0</v>
      </c>
      <c r="H216" s="247"/>
      <c r="I216" s="248">
        <f>ROUND(E216*H216,2)</f>
        <v>0</v>
      </c>
      <c r="J216" s="247"/>
      <c r="K216" s="248">
        <f>ROUND(E216*J216,2)</f>
        <v>0</v>
      </c>
      <c r="L216" s="248">
        <v>21</v>
      </c>
      <c r="M216" s="248">
        <f>G216*(1+L216/100)</f>
        <v>0</v>
      </c>
      <c r="N216" s="248">
        <v>0</v>
      </c>
      <c r="O216" s="248">
        <f>ROUND(E216*N216,2)</f>
        <v>0</v>
      </c>
      <c r="P216" s="248">
        <v>0</v>
      </c>
      <c r="Q216" s="248">
        <f>ROUND(E216*P216,2)</f>
        <v>0</v>
      </c>
      <c r="R216" s="248"/>
      <c r="S216" s="248" t="s">
        <v>113</v>
      </c>
      <c r="T216" s="249" t="s">
        <v>113</v>
      </c>
      <c r="U216" s="233">
        <v>0</v>
      </c>
      <c r="V216" s="233">
        <f>ROUND(E216*U216,2)</f>
        <v>0</v>
      </c>
      <c r="W216" s="233"/>
      <c r="X216" s="233" t="s">
        <v>114</v>
      </c>
      <c r="Y216" s="214"/>
      <c r="Z216" s="214"/>
      <c r="AA216" s="214"/>
      <c r="AB216" s="214"/>
      <c r="AC216" s="214"/>
      <c r="AD216" s="214"/>
      <c r="AE216" s="214"/>
      <c r="AF216" s="214"/>
      <c r="AG216" s="214" t="s">
        <v>115</v>
      </c>
      <c r="AH216" s="214"/>
      <c r="AI216" s="214"/>
      <c r="AJ216" s="214"/>
      <c r="AK216" s="214"/>
      <c r="AL216" s="214"/>
      <c r="AM216" s="214"/>
      <c r="AN216" s="214"/>
      <c r="AO216" s="214"/>
      <c r="AP216" s="214"/>
      <c r="AQ216" s="214"/>
      <c r="AR216" s="214"/>
      <c r="AS216" s="214"/>
      <c r="AT216" s="214"/>
      <c r="AU216" s="214"/>
      <c r="AV216" s="214"/>
      <c r="AW216" s="214"/>
      <c r="AX216" s="214"/>
      <c r="AY216" s="214"/>
      <c r="AZ216" s="214"/>
      <c r="BA216" s="214"/>
      <c r="BB216" s="214"/>
      <c r="BC216" s="214"/>
      <c r="BD216" s="214"/>
      <c r="BE216" s="214"/>
      <c r="BF216" s="214"/>
      <c r="BG216" s="214"/>
      <c r="BH216" s="214"/>
    </row>
    <row r="217" spans="1:60" outlineLevel="1">
      <c r="A217" s="231"/>
      <c r="B217" s="232"/>
      <c r="C217" s="255" t="s">
        <v>361</v>
      </c>
      <c r="D217" s="234"/>
      <c r="E217" s="235">
        <v>841.38599999999997</v>
      </c>
      <c r="F217" s="233"/>
      <c r="G217" s="233"/>
      <c r="H217" s="233"/>
      <c r="I217" s="233"/>
      <c r="J217" s="233"/>
      <c r="K217" s="233"/>
      <c r="L217" s="233"/>
      <c r="M217" s="233"/>
      <c r="N217" s="233"/>
      <c r="O217" s="233"/>
      <c r="P217" s="233"/>
      <c r="Q217" s="233"/>
      <c r="R217" s="233"/>
      <c r="S217" s="233"/>
      <c r="T217" s="233"/>
      <c r="U217" s="233"/>
      <c r="V217" s="233"/>
      <c r="W217" s="233"/>
      <c r="X217" s="233"/>
      <c r="Y217" s="214"/>
      <c r="Z217" s="214"/>
      <c r="AA217" s="214"/>
      <c r="AB217" s="214"/>
      <c r="AC217" s="214"/>
      <c r="AD217" s="214"/>
      <c r="AE217" s="214"/>
      <c r="AF217" s="214"/>
      <c r="AG217" s="214" t="s">
        <v>117</v>
      </c>
      <c r="AH217" s="214">
        <v>0</v>
      </c>
      <c r="AI217" s="214"/>
      <c r="AJ217" s="214"/>
      <c r="AK217" s="214"/>
      <c r="AL217" s="214"/>
      <c r="AM217" s="214"/>
      <c r="AN217" s="214"/>
      <c r="AO217" s="214"/>
      <c r="AP217" s="214"/>
      <c r="AQ217" s="214"/>
      <c r="AR217" s="214"/>
      <c r="AS217" s="214"/>
      <c r="AT217" s="214"/>
      <c r="AU217" s="214"/>
      <c r="AV217" s="214"/>
      <c r="AW217" s="214"/>
      <c r="AX217" s="214"/>
      <c r="AY217" s="214"/>
      <c r="AZ217" s="214"/>
      <c r="BA217" s="214"/>
      <c r="BB217" s="214"/>
      <c r="BC217" s="214"/>
      <c r="BD217" s="214"/>
      <c r="BE217" s="214"/>
      <c r="BF217" s="214"/>
      <c r="BG217" s="214"/>
      <c r="BH217" s="214"/>
    </row>
    <row r="218" spans="1:60" outlineLevel="1">
      <c r="A218" s="243">
        <v>69</v>
      </c>
      <c r="B218" s="244" t="s">
        <v>362</v>
      </c>
      <c r="C218" s="254" t="s">
        <v>363</v>
      </c>
      <c r="D218" s="245" t="s">
        <v>213</v>
      </c>
      <c r="E218" s="246">
        <v>60.098999999999997</v>
      </c>
      <c r="F218" s="247"/>
      <c r="G218" s="248">
        <f>ROUND(E218*F218,2)</f>
        <v>0</v>
      </c>
      <c r="H218" s="247"/>
      <c r="I218" s="248">
        <f>ROUND(E218*H218,2)</f>
        <v>0</v>
      </c>
      <c r="J218" s="247"/>
      <c r="K218" s="248">
        <f>ROUND(E218*J218,2)</f>
        <v>0</v>
      </c>
      <c r="L218" s="248">
        <v>21</v>
      </c>
      <c r="M218" s="248">
        <f>G218*(1+L218/100)</f>
        <v>0</v>
      </c>
      <c r="N218" s="248">
        <v>0</v>
      </c>
      <c r="O218" s="248">
        <f>ROUND(E218*N218,2)</f>
        <v>0</v>
      </c>
      <c r="P218" s="248">
        <v>0</v>
      </c>
      <c r="Q218" s="248">
        <f>ROUND(E218*P218,2)</f>
        <v>0</v>
      </c>
      <c r="R218" s="248"/>
      <c r="S218" s="248" t="s">
        <v>113</v>
      </c>
      <c r="T218" s="249" t="s">
        <v>113</v>
      </c>
      <c r="U218" s="233">
        <v>0.94</v>
      </c>
      <c r="V218" s="233">
        <f>ROUND(E218*U218,2)</f>
        <v>56.49</v>
      </c>
      <c r="W218" s="233"/>
      <c r="X218" s="233" t="s">
        <v>114</v>
      </c>
      <c r="Y218" s="214"/>
      <c r="Z218" s="214"/>
      <c r="AA218" s="214"/>
      <c r="AB218" s="214"/>
      <c r="AC218" s="214"/>
      <c r="AD218" s="214"/>
      <c r="AE218" s="214"/>
      <c r="AF218" s="214"/>
      <c r="AG218" s="214" t="s">
        <v>115</v>
      </c>
      <c r="AH218" s="214"/>
      <c r="AI218" s="214"/>
      <c r="AJ218" s="214"/>
      <c r="AK218" s="214"/>
      <c r="AL218" s="214"/>
      <c r="AM218" s="214"/>
      <c r="AN218" s="214"/>
      <c r="AO218" s="214"/>
      <c r="AP218" s="214"/>
      <c r="AQ218" s="214"/>
      <c r="AR218" s="214"/>
      <c r="AS218" s="214"/>
      <c r="AT218" s="214"/>
      <c r="AU218" s="214"/>
      <c r="AV218" s="214"/>
      <c r="AW218" s="214"/>
      <c r="AX218" s="214"/>
      <c r="AY218" s="214"/>
      <c r="AZ218" s="214"/>
      <c r="BA218" s="214"/>
      <c r="BB218" s="214"/>
      <c r="BC218" s="214"/>
      <c r="BD218" s="214"/>
      <c r="BE218" s="214"/>
      <c r="BF218" s="214"/>
      <c r="BG218" s="214"/>
      <c r="BH218" s="214"/>
    </row>
    <row r="219" spans="1:60" outlineLevel="1">
      <c r="A219" s="231"/>
      <c r="B219" s="232"/>
      <c r="C219" s="255" t="s">
        <v>358</v>
      </c>
      <c r="D219" s="234"/>
      <c r="E219" s="235">
        <v>60.098999999999997</v>
      </c>
      <c r="F219" s="233"/>
      <c r="G219" s="233"/>
      <c r="H219" s="233"/>
      <c r="I219" s="233"/>
      <c r="J219" s="233"/>
      <c r="K219" s="233"/>
      <c r="L219" s="233"/>
      <c r="M219" s="233"/>
      <c r="N219" s="233"/>
      <c r="O219" s="233"/>
      <c r="P219" s="233"/>
      <c r="Q219" s="233"/>
      <c r="R219" s="233"/>
      <c r="S219" s="233"/>
      <c r="T219" s="233"/>
      <c r="U219" s="233"/>
      <c r="V219" s="233"/>
      <c r="W219" s="233"/>
      <c r="X219" s="233"/>
      <c r="Y219" s="214"/>
      <c r="Z219" s="214"/>
      <c r="AA219" s="214"/>
      <c r="AB219" s="214"/>
      <c r="AC219" s="214"/>
      <c r="AD219" s="214"/>
      <c r="AE219" s="214"/>
      <c r="AF219" s="214"/>
      <c r="AG219" s="214" t="s">
        <v>117</v>
      </c>
      <c r="AH219" s="214">
        <v>0</v>
      </c>
      <c r="AI219" s="214"/>
      <c r="AJ219" s="214"/>
      <c r="AK219" s="214"/>
      <c r="AL219" s="214"/>
      <c r="AM219" s="214"/>
      <c r="AN219" s="214"/>
      <c r="AO219" s="214"/>
      <c r="AP219" s="214"/>
      <c r="AQ219" s="214"/>
      <c r="AR219" s="214"/>
      <c r="AS219" s="214"/>
      <c r="AT219" s="214"/>
      <c r="AU219" s="214"/>
      <c r="AV219" s="214"/>
      <c r="AW219" s="214"/>
      <c r="AX219" s="214"/>
      <c r="AY219" s="214"/>
      <c r="AZ219" s="214"/>
      <c r="BA219" s="214"/>
      <c r="BB219" s="214"/>
      <c r="BC219" s="214"/>
      <c r="BD219" s="214"/>
      <c r="BE219" s="214"/>
      <c r="BF219" s="214"/>
      <c r="BG219" s="214"/>
      <c r="BH219" s="214"/>
    </row>
    <row r="220" spans="1:60" outlineLevel="1">
      <c r="A220" s="243">
        <v>70</v>
      </c>
      <c r="B220" s="244" t="s">
        <v>364</v>
      </c>
      <c r="C220" s="254" t="s">
        <v>365</v>
      </c>
      <c r="D220" s="245" t="s">
        <v>213</v>
      </c>
      <c r="E220" s="246">
        <v>120.19799999999999</v>
      </c>
      <c r="F220" s="247"/>
      <c r="G220" s="248">
        <f>ROUND(E220*F220,2)</f>
        <v>0</v>
      </c>
      <c r="H220" s="247"/>
      <c r="I220" s="248">
        <f>ROUND(E220*H220,2)</f>
        <v>0</v>
      </c>
      <c r="J220" s="247"/>
      <c r="K220" s="248">
        <f>ROUND(E220*J220,2)</f>
        <v>0</v>
      </c>
      <c r="L220" s="248">
        <v>21</v>
      </c>
      <c r="M220" s="248">
        <f>G220*(1+L220/100)</f>
        <v>0</v>
      </c>
      <c r="N220" s="248">
        <v>0</v>
      </c>
      <c r="O220" s="248">
        <f>ROUND(E220*N220,2)</f>
        <v>0</v>
      </c>
      <c r="P220" s="248">
        <v>0</v>
      </c>
      <c r="Q220" s="248">
        <f>ROUND(E220*P220,2)</f>
        <v>0</v>
      </c>
      <c r="R220" s="248"/>
      <c r="S220" s="248" t="s">
        <v>113</v>
      </c>
      <c r="T220" s="249" t="s">
        <v>113</v>
      </c>
      <c r="U220" s="233">
        <v>0.11</v>
      </c>
      <c r="V220" s="233">
        <f>ROUND(E220*U220,2)</f>
        <v>13.22</v>
      </c>
      <c r="W220" s="233"/>
      <c r="X220" s="233" t="s">
        <v>114</v>
      </c>
      <c r="Y220" s="214"/>
      <c r="Z220" s="214"/>
      <c r="AA220" s="214"/>
      <c r="AB220" s="214"/>
      <c r="AC220" s="214"/>
      <c r="AD220" s="214"/>
      <c r="AE220" s="214"/>
      <c r="AF220" s="214"/>
      <c r="AG220" s="214" t="s">
        <v>115</v>
      </c>
      <c r="AH220" s="214"/>
      <c r="AI220" s="214"/>
      <c r="AJ220" s="214"/>
      <c r="AK220" s="214"/>
      <c r="AL220" s="214"/>
      <c r="AM220" s="214"/>
      <c r="AN220" s="214"/>
      <c r="AO220" s="214"/>
      <c r="AP220" s="214"/>
      <c r="AQ220" s="214"/>
      <c r="AR220" s="214"/>
      <c r="AS220" s="214"/>
      <c r="AT220" s="214"/>
      <c r="AU220" s="214"/>
      <c r="AV220" s="214"/>
      <c r="AW220" s="214"/>
      <c r="AX220" s="214"/>
      <c r="AY220" s="214"/>
      <c r="AZ220" s="214"/>
      <c r="BA220" s="214"/>
      <c r="BB220" s="214"/>
      <c r="BC220" s="214"/>
      <c r="BD220" s="214"/>
      <c r="BE220" s="214"/>
      <c r="BF220" s="214"/>
      <c r="BG220" s="214"/>
      <c r="BH220" s="214"/>
    </row>
    <row r="221" spans="1:60" outlineLevel="1">
      <c r="A221" s="231"/>
      <c r="B221" s="232"/>
      <c r="C221" s="255" t="s">
        <v>366</v>
      </c>
      <c r="D221" s="234"/>
      <c r="E221" s="235">
        <v>120.19799999999999</v>
      </c>
      <c r="F221" s="233"/>
      <c r="G221" s="233"/>
      <c r="H221" s="233"/>
      <c r="I221" s="233"/>
      <c r="J221" s="233"/>
      <c r="K221" s="233"/>
      <c r="L221" s="233"/>
      <c r="M221" s="233"/>
      <c r="N221" s="233"/>
      <c r="O221" s="233"/>
      <c r="P221" s="233"/>
      <c r="Q221" s="233"/>
      <c r="R221" s="233"/>
      <c r="S221" s="233"/>
      <c r="T221" s="233"/>
      <c r="U221" s="233"/>
      <c r="V221" s="233"/>
      <c r="W221" s="233"/>
      <c r="X221" s="233"/>
      <c r="Y221" s="214"/>
      <c r="Z221" s="214"/>
      <c r="AA221" s="214"/>
      <c r="AB221" s="214"/>
      <c r="AC221" s="214"/>
      <c r="AD221" s="214"/>
      <c r="AE221" s="214"/>
      <c r="AF221" s="214"/>
      <c r="AG221" s="214" t="s">
        <v>117</v>
      </c>
      <c r="AH221" s="214">
        <v>0</v>
      </c>
      <c r="AI221" s="214"/>
      <c r="AJ221" s="214"/>
      <c r="AK221" s="214"/>
      <c r="AL221" s="214"/>
      <c r="AM221" s="214"/>
      <c r="AN221" s="214"/>
      <c r="AO221" s="214"/>
      <c r="AP221" s="214"/>
      <c r="AQ221" s="214"/>
      <c r="AR221" s="214"/>
      <c r="AS221" s="214"/>
      <c r="AT221" s="214"/>
      <c r="AU221" s="214"/>
      <c r="AV221" s="214"/>
      <c r="AW221" s="214"/>
      <c r="AX221" s="214"/>
      <c r="AY221" s="214"/>
      <c r="AZ221" s="214"/>
      <c r="BA221" s="214"/>
      <c r="BB221" s="214"/>
      <c r="BC221" s="214"/>
      <c r="BD221" s="214"/>
      <c r="BE221" s="214"/>
      <c r="BF221" s="214"/>
      <c r="BG221" s="214"/>
      <c r="BH221" s="214"/>
    </row>
    <row r="222" spans="1:60" outlineLevel="1">
      <c r="A222" s="243">
        <v>71</v>
      </c>
      <c r="B222" s="244" t="s">
        <v>367</v>
      </c>
      <c r="C222" s="254" t="s">
        <v>368</v>
      </c>
      <c r="D222" s="245" t="s">
        <v>213</v>
      </c>
      <c r="E222" s="246">
        <v>60.098999999999997</v>
      </c>
      <c r="F222" s="247"/>
      <c r="G222" s="248">
        <f>ROUND(E222*F222,2)</f>
        <v>0</v>
      </c>
      <c r="H222" s="247"/>
      <c r="I222" s="248">
        <f>ROUND(E222*H222,2)</f>
        <v>0</v>
      </c>
      <c r="J222" s="247"/>
      <c r="K222" s="248">
        <f>ROUND(E222*J222,2)</f>
        <v>0</v>
      </c>
      <c r="L222" s="248">
        <v>21</v>
      </c>
      <c r="M222" s="248">
        <f>G222*(1+L222/100)</f>
        <v>0</v>
      </c>
      <c r="N222" s="248">
        <v>0</v>
      </c>
      <c r="O222" s="248">
        <f>ROUND(E222*N222,2)</f>
        <v>0</v>
      </c>
      <c r="P222" s="248">
        <v>0</v>
      </c>
      <c r="Q222" s="248">
        <f>ROUND(E222*P222,2)</f>
        <v>0</v>
      </c>
      <c r="R222" s="248"/>
      <c r="S222" s="248" t="s">
        <v>113</v>
      </c>
      <c r="T222" s="249" t="s">
        <v>113</v>
      </c>
      <c r="U222" s="233">
        <v>0</v>
      </c>
      <c r="V222" s="233">
        <f>ROUND(E222*U222,2)</f>
        <v>0</v>
      </c>
      <c r="W222" s="233"/>
      <c r="X222" s="233" t="s">
        <v>114</v>
      </c>
      <c r="Y222" s="214"/>
      <c r="Z222" s="214"/>
      <c r="AA222" s="214"/>
      <c r="AB222" s="214"/>
      <c r="AC222" s="214"/>
      <c r="AD222" s="214"/>
      <c r="AE222" s="214"/>
      <c r="AF222" s="214"/>
      <c r="AG222" s="214" t="s">
        <v>115</v>
      </c>
      <c r="AH222" s="214"/>
      <c r="AI222" s="214"/>
      <c r="AJ222" s="214"/>
      <c r="AK222" s="214"/>
      <c r="AL222" s="214"/>
      <c r="AM222" s="214"/>
      <c r="AN222" s="214"/>
      <c r="AO222" s="214"/>
      <c r="AP222" s="214"/>
      <c r="AQ222" s="214"/>
      <c r="AR222" s="214"/>
      <c r="AS222" s="214"/>
      <c r="AT222" s="214"/>
      <c r="AU222" s="214"/>
      <c r="AV222" s="214"/>
      <c r="AW222" s="214"/>
      <c r="AX222" s="214"/>
      <c r="AY222" s="214"/>
      <c r="AZ222" s="214"/>
      <c r="BA222" s="214"/>
      <c r="BB222" s="214"/>
      <c r="BC222" s="214"/>
      <c r="BD222" s="214"/>
      <c r="BE222" s="214"/>
      <c r="BF222" s="214"/>
      <c r="BG222" s="214"/>
      <c r="BH222" s="214"/>
    </row>
    <row r="223" spans="1:60" outlineLevel="1">
      <c r="A223" s="231"/>
      <c r="B223" s="232"/>
      <c r="C223" s="255" t="s">
        <v>358</v>
      </c>
      <c r="D223" s="234"/>
      <c r="E223" s="235">
        <v>60.098999999999997</v>
      </c>
      <c r="F223" s="233"/>
      <c r="G223" s="233"/>
      <c r="H223" s="233"/>
      <c r="I223" s="233"/>
      <c r="J223" s="233"/>
      <c r="K223" s="233"/>
      <c r="L223" s="233"/>
      <c r="M223" s="233"/>
      <c r="N223" s="233"/>
      <c r="O223" s="233"/>
      <c r="P223" s="233"/>
      <c r="Q223" s="233"/>
      <c r="R223" s="233"/>
      <c r="S223" s="233"/>
      <c r="T223" s="233"/>
      <c r="U223" s="233"/>
      <c r="V223" s="233"/>
      <c r="W223" s="233"/>
      <c r="X223" s="233"/>
      <c r="Y223" s="214"/>
      <c r="Z223" s="214"/>
      <c r="AA223" s="214"/>
      <c r="AB223" s="214"/>
      <c r="AC223" s="214"/>
      <c r="AD223" s="214"/>
      <c r="AE223" s="214"/>
      <c r="AF223" s="214"/>
      <c r="AG223" s="214" t="s">
        <v>117</v>
      </c>
      <c r="AH223" s="214">
        <v>0</v>
      </c>
      <c r="AI223" s="214"/>
      <c r="AJ223" s="214"/>
      <c r="AK223" s="214"/>
      <c r="AL223" s="214"/>
      <c r="AM223" s="214"/>
      <c r="AN223" s="214"/>
      <c r="AO223" s="214"/>
      <c r="AP223" s="214"/>
      <c r="AQ223" s="214"/>
      <c r="AR223" s="214"/>
      <c r="AS223" s="214"/>
      <c r="AT223" s="214"/>
      <c r="AU223" s="214"/>
      <c r="AV223" s="214"/>
      <c r="AW223" s="214"/>
      <c r="AX223" s="214"/>
      <c r="AY223" s="214"/>
      <c r="AZ223" s="214"/>
      <c r="BA223" s="214"/>
      <c r="BB223" s="214"/>
      <c r="BC223" s="214"/>
      <c r="BD223" s="214"/>
      <c r="BE223" s="214"/>
      <c r="BF223" s="214"/>
      <c r="BG223" s="214"/>
      <c r="BH223" s="214"/>
    </row>
    <row r="224" spans="1:60">
      <c r="A224" s="237" t="s">
        <v>108</v>
      </c>
      <c r="B224" s="238" t="s">
        <v>77</v>
      </c>
      <c r="C224" s="253" t="s">
        <v>78</v>
      </c>
      <c r="D224" s="239"/>
      <c r="E224" s="240"/>
      <c r="F224" s="241"/>
      <c r="G224" s="241">
        <f>SUMIF(AG225:AG226,"&lt;&gt;NOR",G225:G226)</f>
        <v>0</v>
      </c>
      <c r="H224" s="241"/>
      <c r="I224" s="241">
        <f>SUM(I225:I226)</f>
        <v>0</v>
      </c>
      <c r="J224" s="241"/>
      <c r="K224" s="241">
        <f>SUM(K225:K226)</f>
        <v>0</v>
      </c>
      <c r="L224" s="241"/>
      <c r="M224" s="241">
        <f>SUM(M225:M226)</f>
        <v>0</v>
      </c>
      <c r="N224" s="241"/>
      <c r="O224" s="241">
        <f>SUM(O225:O226)</f>
        <v>0</v>
      </c>
      <c r="P224" s="241"/>
      <c r="Q224" s="241">
        <f>SUM(Q225:Q226)</f>
        <v>0</v>
      </c>
      <c r="R224" s="241"/>
      <c r="S224" s="241"/>
      <c r="T224" s="242"/>
      <c r="U224" s="236"/>
      <c r="V224" s="236">
        <f>SUM(V225:V226)</f>
        <v>81.19</v>
      </c>
      <c r="W224" s="236"/>
      <c r="X224" s="236"/>
      <c r="AG224" t="s">
        <v>109</v>
      </c>
    </row>
    <row r="225" spans="1:60" outlineLevel="1">
      <c r="A225" s="243">
        <v>72</v>
      </c>
      <c r="B225" s="244" t="s">
        <v>369</v>
      </c>
      <c r="C225" s="254" t="s">
        <v>370</v>
      </c>
      <c r="D225" s="245" t="s">
        <v>213</v>
      </c>
      <c r="E225" s="246">
        <v>126.858</v>
      </c>
      <c r="F225" s="247"/>
      <c r="G225" s="248">
        <f>ROUND(E225*F225,2)</f>
        <v>0</v>
      </c>
      <c r="H225" s="247"/>
      <c r="I225" s="248">
        <f>ROUND(E225*H225,2)</f>
        <v>0</v>
      </c>
      <c r="J225" s="247"/>
      <c r="K225" s="248">
        <f>ROUND(E225*J225,2)</f>
        <v>0</v>
      </c>
      <c r="L225" s="248">
        <v>21</v>
      </c>
      <c r="M225" s="248">
        <f>G225*(1+L225/100)</f>
        <v>0</v>
      </c>
      <c r="N225" s="248">
        <v>0</v>
      </c>
      <c r="O225" s="248">
        <f>ROUND(E225*N225,2)</f>
        <v>0</v>
      </c>
      <c r="P225" s="248">
        <v>0</v>
      </c>
      <c r="Q225" s="248">
        <f>ROUND(E225*P225,2)</f>
        <v>0</v>
      </c>
      <c r="R225" s="248"/>
      <c r="S225" s="248" t="s">
        <v>113</v>
      </c>
      <c r="T225" s="249" t="s">
        <v>113</v>
      </c>
      <c r="U225" s="233">
        <v>0.64</v>
      </c>
      <c r="V225" s="233">
        <f>ROUND(E225*U225,2)</f>
        <v>81.19</v>
      </c>
      <c r="W225" s="233"/>
      <c r="X225" s="233" t="s">
        <v>114</v>
      </c>
      <c r="Y225" s="214"/>
      <c r="Z225" s="214"/>
      <c r="AA225" s="214"/>
      <c r="AB225" s="214"/>
      <c r="AC225" s="214"/>
      <c r="AD225" s="214"/>
      <c r="AE225" s="214"/>
      <c r="AF225" s="214"/>
      <c r="AG225" s="214" t="s">
        <v>115</v>
      </c>
      <c r="AH225" s="214"/>
      <c r="AI225" s="214"/>
      <c r="AJ225" s="214"/>
      <c r="AK225" s="214"/>
      <c r="AL225" s="214"/>
      <c r="AM225" s="214"/>
      <c r="AN225" s="214"/>
      <c r="AO225" s="214"/>
      <c r="AP225" s="214"/>
      <c r="AQ225" s="214"/>
      <c r="AR225" s="214"/>
      <c r="AS225" s="214"/>
      <c r="AT225" s="214"/>
      <c r="AU225" s="214"/>
      <c r="AV225" s="214"/>
      <c r="AW225" s="214"/>
      <c r="AX225" s="214"/>
      <c r="AY225" s="214"/>
      <c r="AZ225" s="214"/>
      <c r="BA225" s="214"/>
      <c r="BB225" s="214"/>
      <c r="BC225" s="214"/>
      <c r="BD225" s="214"/>
      <c r="BE225" s="214"/>
      <c r="BF225" s="214"/>
      <c r="BG225" s="214"/>
      <c r="BH225" s="214"/>
    </row>
    <row r="226" spans="1:60" outlineLevel="1">
      <c r="A226" s="231"/>
      <c r="B226" s="232"/>
      <c r="C226" s="255" t="s">
        <v>371</v>
      </c>
      <c r="D226" s="234"/>
      <c r="E226" s="235">
        <v>126.858</v>
      </c>
      <c r="F226" s="233"/>
      <c r="G226" s="233"/>
      <c r="H226" s="233"/>
      <c r="I226" s="233"/>
      <c r="J226" s="233"/>
      <c r="K226" s="233"/>
      <c r="L226" s="233"/>
      <c r="M226" s="233"/>
      <c r="N226" s="233"/>
      <c r="O226" s="233"/>
      <c r="P226" s="233"/>
      <c r="Q226" s="233"/>
      <c r="R226" s="233"/>
      <c r="S226" s="233"/>
      <c r="T226" s="233"/>
      <c r="U226" s="233"/>
      <c r="V226" s="233"/>
      <c r="W226" s="233"/>
      <c r="X226" s="233"/>
      <c r="Y226" s="214"/>
      <c r="Z226" s="214"/>
      <c r="AA226" s="214"/>
      <c r="AB226" s="214"/>
      <c r="AC226" s="214"/>
      <c r="AD226" s="214"/>
      <c r="AE226" s="214"/>
      <c r="AF226" s="214"/>
      <c r="AG226" s="214" t="s">
        <v>117</v>
      </c>
      <c r="AH226" s="214">
        <v>0</v>
      </c>
      <c r="AI226" s="214"/>
      <c r="AJ226" s="214"/>
      <c r="AK226" s="214"/>
      <c r="AL226" s="214"/>
      <c r="AM226" s="214"/>
      <c r="AN226" s="214"/>
      <c r="AO226" s="214"/>
      <c r="AP226" s="214"/>
      <c r="AQ226" s="214"/>
      <c r="AR226" s="214"/>
      <c r="AS226" s="214"/>
      <c r="AT226" s="214"/>
      <c r="AU226" s="214"/>
      <c r="AV226" s="214"/>
      <c r="AW226" s="214"/>
      <c r="AX226" s="214"/>
      <c r="AY226" s="214"/>
      <c r="AZ226" s="214"/>
      <c r="BA226" s="214"/>
      <c r="BB226" s="214"/>
      <c r="BC226" s="214"/>
      <c r="BD226" s="214"/>
      <c r="BE226" s="214"/>
      <c r="BF226" s="214"/>
      <c r="BG226" s="214"/>
      <c r="BH226" s="214"/>
    </row>
    <row r="227" spans="1:60">
      <c r="A227" s="237" t="s">
        <v>108</v>
      </c>
      <c r="B227" s="238" t="s">
        <v>79</v>
      </c>
      <c r="C227" s="253" t="s">
        <v>80</v>
      </c>
      <c r="D227" s="239"/>
      <c r="E227" s="240"/>
      <c r="F227" s="241"/>
      <c r="G227" s="241">
        <f>SUMIF(AG228:AG233,"&lt;&gt;NOR",G228:G233)</f>
        <v>0</v>
      </c>
      <c r="H227" s="241"/>
      <c r="I227" s="241">
        <f>SUM(I228:I233)</f>
        <v>0</v>
      </c>
      <c r="J227" s="241"/>
      <c r="K227" s="241">
        <f>SUM(K228:K233)</f>
        <v>0</v>
      </c>
      <c r="L227" s="241"/>
      <c r="M227" s="241">
        <f>SUM(M228:M233)</f>
        <v>0</v>
      </c>
      <c r="N227" s="241"/>
      <c r="O227" s="241">
        <f>SUM(O228:O233)</f>
        <v>1.59</v>
      </c>
      <c r="P227" s="241"/>
      <c r="Q227" s="241">
        <f>SUM(Q228:Q233)</f>
        <v>0</v>
      </c>
      <c r="R227" s="241"/>
      <c r="S227" s="241"/>
      <c r="T227" s="242"/>
      <c r="U227" s="236"/>
      <c r="V227" s="236">
        <f>SUM(V228:V233)</f>
        <v>13.75</v>
      </c>
      <c r="W227" s="236"/>
      <c r="X227" s="236"/>
      <c r="AG227" t="s">
        <v>109</v>
      </c>
    </row>
    <row r="228" spans="1:60" ht="22.5" outlineLevel="1">
      <c r="A228" s="243">
        <v>73</v>
      </c>
      <c r="B228" s="244" t="s">
        <v>372</v>
      </c>
      <c r="C228" s="254" t="s">
        <v>373</v>
      </c>
      <c r="D228" s="245" t="s">
        <v>196</v>
      </c>
      <c r="E228" s="246">
        <v>24.55</v>
      </c>
      <c r="F228" s="247"/>
      <c r="G228" s="248">
        <f>ROUND(E228*F228,2)</f>
        <v>0</v>
      </c>
      <c r="H228" s="247"/>
      <c r="I228" s="248">
        <f>ROUND(E228*H228,2)</f>
        <v>0</v>
      </c>
      <c r="J228" s="247"/>
      <c r="K228" s="248">
        <f>ROUND(E228*J228,2)</f>
        <v>0</v>
      </c>
      <c r="L228" s="248">
        <v>21</v>
      </c>
      <c r="M228" s="248">
        <f>G228*(1+L228/100)</f>
        <v>0</v>
      </c>
      <c r="N228" s="248">
        <v>6.0000000000000002E-5</v>
      </c>
      <c r="O228" s="248">
        <f>ROUND(E228*N228,2)</f>
        <v>0</v>
      </c>
      <c r="P228" s="248">
        <v>0</v>
      </c>
      <c r="Q228" s="248">
        <f>ROUND(E228*P228,2)</f>
        <v>0</v>
      </c>
      <c r="R228" s="248"/>
      <c r="S228" s="248" t="s">
        <v>113</v>
      </c>
      <c r="T228" s="249" t="s">
        <v>113</v>
      </c>
      <c r="U228" s="233">
        <v>0.56000000000000005</v>
      </c>
      <c r="V228" s="233">
        <f>ROUND(E228*U228,2)</f>
        <v>13.75</v>
      </c>
      <c r="W228" s="233"/>
      <c r="X228" s="233" t="s">
        <v>114</v>
      </c>
      <c r="Y228" s="214"/>
      <c r="Z228" s="214"/>
      <c r="AA228" s="214"/>
      <c r="AB228" s="214"/>
      <c r="AC228" s="214"/>
      <c r="AD228" s="214"/>
      <c r="AE228" s="214"/>
      <c r="AF228" s="214"/>
      <c r="AG228" s="214" t="s">
        <v>115</v>
      </c>
      <c r="AH228" s="214"/>
      <c r="AI228" s="214"/>
      <c r="AJ228" s="214"/>
      <c r="AK228" s="214"/>
      <c r="AL228" s="214"/>
      <c r="AM228" s="214"/>
      <c r="AN228" s="214"/>
      <c r="AO228" s="214"/>
      <c r="AP228" s="214"/>
      <c r="AQ228" s="214"/>
      <c r="AR228" s="214"/>
      <c r="AS228" s="214"/>
      <c r="AT228" s="214"/>
      <c r="AU228" s="214"/>
      <c r="AV228" s="214"/>
      <c r="AW228" s="214"/>
      <c r="AX228" s="214"/>
      <c r="AY228" s="214"/>
      <c r="AZ228" s="214"/>
      <c r="BA228" s="214"/>
      <c r="BB228" s="214"/>
      <c r="BC228" s="214"/>
      <c r="BD228" s="214"/>
      <c r="BE228" s="214"/>
      <c r="BF228" s="214"/>
      <c r="BG228" s="214"/>
      <c r="BH228" s="214"/>
    </row>
    <row r="229" spans="1:60" outlineLevel="1">
      <c r="A229" s="231"/>
      <c r="B229" s="232"/>
      <c r="C229" s="255" t="s">
        <v>374</v>
      </c>
      <c r="D229" s="234"/>
      <c r="E229" s="235">
        <v>24.55</v>
      </c>
      <c r="F229" s="233"/>
      <c r="G229" s="233"/>
      <c r="H229" s="233"/>
      <c r="I229" s="233"/>
      <c r="J229" s="233"/>
      <c r="K229" s="233"/>
      <c r="L229" s="233"/>
      <c r="M229" s="233"/>
      <c r="N229" s="233"/>
      <c r="O229" s="233"/>
      <c r="P229" s="233"/>
      <c r="Q229" s="233"/>
      <c r="R229" s="233"/>
      <c r="S229" s="233"/>
      <c r="T229" s="233"/>
      <c r="U229" s="233"/>
      <c r="V229" s="233"/>
      <c r="W229" s="233"/>
      <c r="X229" s="233"/>
      <c r="Y229" s="214"/>
      <c r="Z229" s="214"/>
      <c r="AA229" s="214"/>
      <c r="AB229" s="214"/>
      <c r="AC229" s="214"/>
      <c r="AD229" s="214"/>
      <c r="AE229" s="214"/>
      <c r="AF229" s="214"/>
      <c r="AG229" s="214" t="s">
        <v>117</v>
      </c>
      <c r="AH229" s="214">
        <v>0</v>
      </c>
      <c r="AI229" s="214"/>
      <c r="AJ229" s="214"/>
      <c r="AK229" s="214"/>
      <c r="AL229" s="214"/>
      <c r="AM229" s="214"/>
      <c r="AN229" s="214"/>
      <c r="AO229" s="214"/>
      <c r="AP229" s="214"/>
      <c r="AQ229" s="214"/>
      <c r="AR229" s="214"/>
      <c r="AS229" s="214"/>
      <c r="AT229" s="214"/>
      <c r="AU229" s="214"/>
      <c r="AV229" s="214"/>
      <c r="AW229" s="214"/>
      <c r="AX229" s="214"/>
      <c r="AY229" s="214"/>
      <c r="AZ229" s="214"/>
      <c r="BA229" s="214"/>
      <c r="BB229" s="214"/>
      <c r="BC229" s="214"/>
      <c r="BD229" s="214"/>
      <c r="BE229" s="214"/>
      <c r="BF229" s="214"/>
      <c r="BG229" s="214"/>
      <c r="BH229" s="214"/>
    </row>
    <row r="230" spans="1:60" outlineLevel="1">
      <c r="A230" s="243">
        <v>74</v>
      </c>
      <c r="B230" s="244" t="s">
        <v>375</v>
      </c>
      <c r="C230" s="254" t="s">
        <v>376</v>
      </c>
      <c r="D230" s="245" t="s">
        <v>0</v>
      </c>
      <c r="E230" s="246">
        <v>519.96900000000005</v>
      </c>
      <c r="F230" s="247"/>
      <c r="G230" s="248">
        <f>ROUND(E230*F230,2)</f>
        <v>0</v>
      </c>
      <c r="H230" s="247"/>
      <c r="I230" s="248">
        <f>ROUND(E230*H230,2)</f>
        <v>0</v>
      </c>
      <c r="J230" s="247"/>
      <c r="K230" s="248">
        <f>ROUND(E230*J230,2)</f>
        <v>0</v>
      </c>
      <c r="L230" s="248">
        <v>21</v>
      </c>
      <c r="M230" s="248">
        <f>G230*(1+L230/100)</f>
        <v>0</v>
      </c>
      <c r="N230" s="248">
        <v>0</v>
      </c>
      <c r="O230" s="248">
        <f>ROUND(E230*N230,2)</f>
        <v>0</v>
      </c>
      <c r="P230" s="248">
        <v>0</v>
      </c>
      <c r="Q230" s="248">
        <f>ROUND(E230*P230,2)</f>
        <v>0</v>
      </c>
      <c r="R230" s="248"/>
      <c r="S230" s="248" t="s">
        <v>113</v>
      </c>
      <c r="T230" s="249" t="s">
        <v>113</v>
      </c>
      <c r="U230" s="233">
        <v>0</v>
      </c>
      <c r="V230" s="233">
        <f>ROUND(E230*U230,2)</f>
        <v>0</v>
      </c>
      <c r="W230" s="233"/>
      <c r="X230" s="233" t="s">
        <v>114</v>
      </c>
      <c r="Y230" s="214"/>
      <c r="Z230" s="214"/>
      <c r="AA230" s="214"/>
      <c r="AB230" s="214"/>
      <c r="AC230" s="214"/>
      <c r="AD230" s="214"/>
      <c r="AE230" s="214"/>
      <c r="AF230" s="214"/>
      <c r="AG230" s="214" t="s">
        <v>115</v>
      </c>
      <c r="AH230" s="214"/>
      <c r="AI230" s="214"/>
      <c r="AJ230" s="214"/>
      <c r="AK230" s="214"/>
      <c r="AL230" s="214"/>
      <c r="AM230" s="214"/>
      <c r="AN230" s="214"/>
      <c r="AO230" s="214"/>
      <c r="AP230" s="214"/>
      <c r="AQ230" s="214"/>
      <c r="AR230" s="214"/>
      <c r="AS230" s="214"/>
      <c r="AT230" s="214"/>
      <c r="AU230" s="214"/>
      <c r="AV230" s="214"/>
      <c r="AW230" s="214"/>
      <c r="AX230" s="214"/>
      <c r="AY230" s="214"/>
      <c r="AZ230" s="214"/>
      <c r="BA230" s="214"/>
      <c r="BB230" s="214"/>
      <c r="BC230" s="214"/>
      <c r="BD230" s="214"/>
      <c r="BE230" s="214"/>
      <c r="BF230" s="214"/>
      <c r="BG230" s="214"/>
      <c r="BH230" s="214"/>
    </row>
    <row r="231" spans="1:60" outlineLevel="1">
      <c r="A231" s="231"/>
      <c r="B231" s="232"/>
      <c r="C231" s="255" t="s">
        <v>377</v>
      </c>
      <c r="D231" s="234"/>
      <c r="E231" s="235">
        <v>519.96900000000005</v>
      </c>
      <c r="F231" s="233"/>
      <c r="G231" s="233"/>
      <c r="H231" s="233"/>
      <c r="I231" s="233"/>
      <c r="J231" s="233"/>
      <c r="K231" s="233"/>
      <c r="L231" s="233"/>
      <c r="M231" s="233"/>
      <c r="N231" s="233"/>
      <c r="O231" s="233"/>
      <c r="P231" s="233"/>
      <c r="Q231" s="233"/>
      <c r="R231" s="233"/>
      <c r="S231" s="233"/>
      <c r="T231" s="233"/>
      <c r="U231" s="233"/>
      <c r="V231" s="233"/>
      <c r="W231" s="233"/>
      <c r="X231" s="233"/>
      <c r="Y231" s="214"/>
      <c r="Z231" s="214"/>
      <c r="AA231" s="214"/>
      <c r="AB231" s="214"/>
      <c r="AC231" s="214"/>
      <c r="AD231" s="214"/>
      <c r="AE231" s="214"/>
      <c r="AF231" s="214"/>
      <c r="AG231" s="214" t="s">
        <v>117</v>
      </c>
      <c r="AH231" s="214">
        <v>0</v>
      </c>
      <c r="AI231" s="214"/>
      <c r="AJ231" s="214"/>
      <c r="AK231" s="214"/>
      <c r="AL231" s="214"/>
      <c r="AM231" s="214"/>
      <c r="AN231" s="214"/>
      <c r="AO231" s="214"/>
      <c r="AP231" s="214"/>
      <c r="AQ231" s="214"/>
      <c r="AR231" s="214"/>
      <c r="AS231" s="214"/>
      <c r="AT231" s="214"/>
      <c r="AU231" s="214"/>
      <c r="AV231" s="214"/>
      <c r="AW231" s="214"/>
      <c r="AX231" s="214"/>
      <c r="AY231" s="214"/>
      <c r="AZ231" s="214"/>
      <c r="BA231" s="214"/>
      <c r="BB231" s="214"/>
      <c r="BC231" s="214"/>
      <c r="BD231" s="214"/>
      <c r="BE231" s="214"/>
      <c r="BF231" s="214"/>
      <c r="BG231" s="214"/>
      <c r="BH231" s="214"/>
    </row>
    <row r="232" spans="1:60" outlineLevel="1">
      <c r="A232" s="243">
        <v>75</v>
      </c>
      <c r="B232" s="244" t="s">
        <v>378</v>
      </c>
      <c r="C232" s="254" t="s">
        <v>379</v>
      </c>
      <c r="D232" s="245" t="s">
        <v>196</v>
      </c>
      <c r="E232" s="246">
        <v>24.55</v>
      </c>
      <c r="F232" s="247"/>
      <c r="G232" s="248">
        <f>ROUND(E232*F232,2)</f>
        <v>0</v>
      </c>
      <c r="H232" s="247"/>
      <c r="I232" s="248">
        <f>ROUND(E232*H232,2)</f>
        <v>0</v>
      </c>
      <c r="J232" s="247"/>
      <c r="K232" s="248">
        <f>ROUND(E232*J232,2)</f>
        <v>0</v>
      </c>
      <c r="L232" s="248">
        <v>21</v>
      </c>
      <c r="M232" s="248">
        <f>G232*(1+L232/100)</f>
        <v>0</v>
      </c>
      <c r="N232" s="248">
        <v>6.4899999999999999E-2</v>
      </c>
      <c r="O232" s="248">
        <f>ROUND(E232*N232,2)</f>
        <v>1.59</v>
      </c>
      <c r="P232" s="248">
        <v>0</v>
      </c>
      <c r="Q232" s="248">
        <f>ROUND(E232*P232,2)</f>
        <v>0</v>
      </c>
      <c r="R232" s="248" t="s">
        <v>183</v>
      </c>
      <c r="S232" s="248" t="s">
        <v>113</v>
      </c>
      <c r="T232" s="249" t="s">
        <v>113</v>
      </c>
      <c r="U232" s="233">
        <v>0</v>
      </c>
      <c r="V232" s="233">
        <f>ROUND(E232*U232,2)</f>
        <v>0</v>
      </c>
      <c r="W232" s="233"/>
      <c r="X232" s="233" t="s">
        <v>184</v>
      </c>
      <c r="Y232" s="214"/>
      <c r="Z232" s="214"/>
      <c r="AA232" s="214"/>
      <c r="AB232" s="214"/>
      <c r="AC232" s="214"/>
      <c r="AD232" s="214"/>
      <c r="AE232" s="214"/>
      <c r="AF232" s="214"/>
      <c r="AG232" s="214" t="s">
        <v>185</v>
      </c>
      <c r="AH232" s="214"/>
      <c r="AI232" s="214"/>
      <c r="AJ232" s="214"/>
      <c r="AK232" s="214"/>
      <c r="AL232" s="214"/>
      <c r="AM232" s="214"/>
      <c r="AN232" s="214"/>
      <c r="AO232" s="214"/>
      <c r="AP232" s="214"/>
      <c r="AQ232" s="214"/>
      <c r="AR232" s="214"/>
      <c r="AS232" s="214"/>
      <c r="AT232" s="214"/>
      <c r="AU232" s="214"/>
      <c r="AV232" s="214"/>
      <c r="AW232" s="214"/>
      <c r="AX232" s="214"/>
      <c r="AY232" s="214"/>
      <c r="AZ232" s="214"/>
      <c r="BA232" s="214"/>
      <c r="BB232" s="214"/>
      <c r="BC232" s="214"/>
      <c r="BD232" s="214"/>
      <c r="BE232" s="214"/>
      <c r="BF232" s="214"/>
      <c r="BG232" s="214"/>
      <c r="BH232" s="214"/>
    </row>
    <row r="233" spans="1:60" outlineLevel="1">
      <c r="A233" s="231"/>
      <c r="B233" s="232"/>
      <c r="C233" s="255" t="s">
        <v>380</v>
      </c>
      <c r="D233" s="234"/>
      <c r="E233" s="235">
        <v>24.55</v>
      </c>
      <c r="F233" s="233"/>
      <c r="G233" s="233"/>
      <c r="H233" s="233"/>
      <c r="I233" s="233"/>
      <c r="J233" s="233"/>
      <c r="K233" s="233"/>
      <c r="L233" s="233"/>
      <c r="M233" s="233"/>
      <c r="N233" s="233"/>
      <c r="O233" s="233"/>
      <c r="P233" s="233"/>
      <c r="Q233" s="233"/>
      <c r="R233" s="233"/>
      <c r="S233" s="233"/>
      <c r="T233" s="233"/>
      <c r="U233" s="233"/>
      <c r="V233" s="233"/>
      <c r="W233" s="233"/>
      <c r="X233" s="233"/>
      <c r="Y233" s="214"/>
      <c r="Z233" s="214"/>
      <c r="AA233" s="214"/>
      <c r="AB233" s="214"/>
      <c r="AC233" s="214"/>
      <c r="AD233" s="214"/>
      <c r="AE233" s="214"/>
      <c r="AF233" s="214"/>
      <c r="AG233" s="214" t="s">
        <v>117</v>
      </c>
      <c r="AH233" s="214">
        <v>0</v>
      </c>
      <c r="AI233" s="214"/>
      <c r="AJ233" s="214"/>
      <c r="AK233" s="214"/>
      <c r="AL233" s="214"/>
      <c r="AM233" s="214"/>
      <c r="AN233" s="214"/>
      <c r="AO233" s="214"/>
      <c r="AP233" s="214"/>
      <c r="AQ233" s="214"/>
      <c r="AR233" s="214"/>
      <c r="AS233" s="214"/>
      <c r="AT233" s="214"/>
      <c r="AU233" s="214"/>
      <c r="AV233" s="214"/>
      <c r="AW233" s="214"/>
      <c r="AX233" s="214"/>
      <c r="AY233" s="214"/>
      <c r="AZ233" s="214"/>
      <c r="BA233" s="214"/>
      <c r="BB233" s="214"/>
      <c r="BC233" s="214"/>
      <c r="BD233" s="214"/>
      <c r="BE233" s="214"/>
      <c r="BF233" s="214"/>
      <c r="BG233" s="214"/>
      <c r="BH233" s="214"/>
    </row>
    <row r="234" spans="1:60">
      <c r="A234" s="237" t="s">
        <v>108</v>
      </c>
      <c r="B234" s="238" t="s">
        <v>81</v>
      </c>
      <c r="C234" s="253" t="s">
        <v>29</v>
      </c>
      <c r="D234" s="239"/>
      <c r="E234" s="240"/>
      <c r="F234" s="241"/>
      <c r="G234" s="241">
        <f>SUMIF(AG235:AG239,"&lt;&gt;NOR",G235:G239)</f>
        <v>0</v>
      </c>
      <c r="H234" s="241"/>
      <c r="I234" s="241">
        <f>SUM(I235:I239)</f>
        <v>0</v>
      </c>
      <c r="J234" s="241"/>
      <c r="K234" s="241">
        <f>SUM(K235:K239)</f>
        <v>0</v>
      </c>
      <c r="L234" s="241"/>
      <c r="M234" s="241">
        <f>SUM(M235:M239)</f>
        <v>0</v>
      </c>
      <c r="N234" s="241"/>
      <c r="O234" s="241">
        <f>SUM(O235:O239)</f>
        <v>0</v>
      </c>
      <c r="P234" s="241"/>
      <c r="Q234" s="241">
        <f>SUM(Q235:Q239)</f>
        <v>0</v>
      </c>
      <c r="R234" s="241"/>
      <c r="S234" s="241"/>
      <c r="T234" s="242"/>
      <c r="U234" s="236"/>
      <c r="V234" s="236">
        <f>SUM(V235:V239)</f>
        <v>0</v>
      </c>
      <c r="W234" s="236"/>
      <c r="X234" s="236"/>
      <c r="AG234" t="s">
        <v>109</v>
      </c>
    </row>
    <row r="235" spans="1:60" outlineLevel="1">
      <c r="A235" s="243">
        <v>76</v>
      </c>
      <c r="B235" s="244" t="s">
        <v>381</v>
      </c>
      <c r="C235" s="254" t="s">
        <v>382</v>
      </c>
      <c r="D235" s="245" t="s">
        <v>383</v>
      </c>
      <c r="E235" s="246">
        <v>1</v>
      </c>
      <c r="F235" s="247"/>
      <c r="G235" s="248">
        <f>ROUND(E235*F235,2)</f>
        <v>0</v>
      </c>
      <c r="H235" s="247"/>
      <c r="I235" s="248">
        <f>ROUND(E235*H235,2)</f>
        <v>0</v>
      </c>
      <c r="J235" s="247"/>
      <c r="K235" s="248">
        <f>ROUND(E235*J235,2)</f>
        <v>0</v>
      </c>
      <c r="L235" s="248">
        <v>21</v>
      </c>
      <c r="M235" s="248">
        <f>G235*(1+L235/100)</f>
        <v>0</v>
      </c>
      <c r="N235" s="248">
        <v>0</v>
      </c>
      <c r="O235" s="248">
        <f>ROUND(E235*N235,2)</f>
        <v>0</v>
      </c>
      <c r="P235" s="248">
        <v>0</v>
      </c>
      <c r="Q235" s="248">
        <f>ROUND(E235*P235,2)</f>
        <v>0</v>
      </c>
      <c r="R235" s="248"/>
      <c r="S235" s="248" t="s">
        <v>113</v>
      </c>
      <c r="T235" s="249" t="s">
        <v>163</v>
      </c>
      <c r="U235" s="233">
        <v>0</v>
      </c>
      <c r="V235" s="233">
        <f>ROUND(E235*U235,2)</f>
        <v>0</v>
      </c>
      <c r="W235" s="233"/>
      <c r="X235" s="233" t="s">
        <v>384</v>
      </c>
      <c r="Y235" s="214"/>
      <c r="Z235" s="214"/>
      <c r="AA235" s="214"/>
      <c r="AB235" s="214"/>
      <c r="AC235" s="214"/>
      <c r="AD235" s="214"/>
      <c r="AE235" s="214"/>
      <c r="AF235" s="214"/>
      <c r="AG235" s="214" t="s">
        <v>385</v>
      </c>
      <c r="AH235" s="214"/>
      <c r="AI235" s="214"/>
      <c r="AJ235" s="214"/>
      <c r="AK235" s="214"/>
      <c r="AL235" s="214"/>
      <c r="AM235" s="214"/>
      <c r="AN235" s="214"/>
      <c r="AO235" s="214"/>
      <c r="AP235" s="214"/>
      <c r="AQ235" s="214"/>
      <c r="AR235" s="214"/>
      <c r="AS235" s="214"/>
      <c r="AT235" s="214"/>
      <c r="AU235" s="214"/>
      <c r="AV235" s="214"/>
      <c r="AW235" s="214"/>
      <c r="AX235" s="214"/>
      <c r="AY235" s="214"/>
      <c r="AZ235" s="214"/>
      <c r="BA235" s="214"/>
      <c r="BB235" s="214"/>
      <c r="BC235" s="214"/>
      <c r="BD235" s="214"/>
      <c r="BE235" s="214"/>
      <c r="BF235" s="214"/>
      <c r="BG235" s="214"/>
      <c r="BH235" s="214"/>
    </row>
    <row r="236" spans="1:60" ht="45" outlineLevel="1">
      <c r="A236" s="231"/>
      <c r="B236" s="232"/>
      <c r="C236" s="256" t="s">
        <v>386</v>
      </c>
      <c r="D236" s="250"/>
      <c r="E236" s="250"/>
      <c r="F236" s="250"/>
      <c r="G236" s="250"/>
      <c r="H236" s="233"/>
      <c r="I236" s="233"/>
      <c r="J236" s="233"/>
      <c r="K236" s="233"/>
      <c r="L236" s="233"/>
      <c r="M236" s="233"/>
      <c r="N236" s="233"/>
      <c r="O236" s="233"/>
      <c r="P236" s="233"/>
      <c r="Q236" s="233"/>
      <c r="R236" s="233"/>
      <c r="S236" s="233"/>
      <c r="T236" s="233"/>
      <c r="U236" s="233"/>
      <c r="V236" s="233"/>
      <c r="W236" s="233"/>
      <c r="X236" s="233"/>
      <c r="Y236" s="214"/>
      <c r="Z236" s="214"/>
      <c r="AA236" s="214"/>
      <c r="AB236" s="214"/>
      <c r="AC236" s="214"/>
      <c r="AD236" s="214"/>
      <c r="AE236" s="214"/>
      <c r="AF236" s="214"/>
      <c r="AG236" s="214" t="s">
        <v>121</v>
      </c>
      <c r="AH236" s="214"/>
      <c r="AI236" s="214"/>
      <c r="AJ236" s="214"/>
      <c r="AK236" s="214"/>
      <c r="AL236" s="214"/>
      <c r="AM236" s="214"/>
      <c r="AN236" s="214"/>
      <c r="AO236" s="214"/>
      <c r="AP236" s="214"/>
      <c r="AQ236" s="214"/>
      <c r="AR236" s="214"/>
      <c r="AS236" s="214"/>
      <c r="AT236" s="214"/>
      <c r="AU236" s="214"/>
      <c r="AV236" s="214"/>
      <c r="AW236" s="214"/>
      <c r="AX236" s="214"/>
      <c r="AY236" s="214"/>
      <c r="AZ236" s="214"/>
      <c r="BA236" s="251" t="str">
        <f>C236</f>
        <v>Náklady na ztížené podmínky provádění tam, kde jsou stavební práce zcela nebo zčásti omezovány provozem jiných osob. Jde zejména o zvýšené náklady související s omezením provozem v areálu objednatele nebo o náklady v důsledku nezbytného respektování stávající dopravy ovlivňující stavební práce.</v>
      </c>
      <c r="BB236" s="214"/>
      <c r="BC236" s="214"/>
      <c r="BD236" s="214"/>
      <c r="BE236" s="214"/>
      <c r="BF236" s="214"/>
      <c r="BG236" s="214"/>
      <c r="BH236" s="214"/>
    </row>
    <row r="237" spans="1:60" outlineLevel="1">
      <c r="A237" s="231"/>
      <c r="B237" s="232"/>
      <c r="C237" s="255" t="s">
        <v>43</v>
      </c>
      <c r="D237" s="234"/>
      <c r="E237" s="235">
        <v>1</v>
      </c>
      <c r="F237" s="233"/>
      <c r="G237" s="233"/>
      <c r="H237" s="233"/>
      <c r="I237" s="233"/>
      <c r="J237" s="233"/>
      <c r="K237" s="233"/>
      <c r="L237" s="233"/>
      <c r="M237" s="233"/>
      <c r="N237" s="233"/>
      <c r="O237" s="233"/>
      <c r="P237" s="233"/>
      <c r="Q237" s="233"/>
      <c r="R237" s="233"/>
      <c r="S237" s="233"/>
      <c r="T237" s="233"/>
      <c r="U237" s="233"/>
      <c r="V237" s="233"/>
      <c r="W237" s="233"/>
      <c r="X237" s="233"/>
      <c r="Y237" s="214"/>
      <c r="Z237" s="214"/>
      <c r="AA237" s="214"/>
      <c r="AB237" s="214"/>
      <c r="AC237" s="214"/>
      <c r="AD237" s="214"/>
      <c r="AE237" s="214"/>
      <c r="AF237" s="214"/>
      <c r="AG237" s="214" t="s">
        <v>117</v>
      </c>
      <c r="AH237" s="214">
        <v>0</v>
      </c>
      <c r="AI237" s="214"/>
      <c r="AJ237" s="214"/>
      <c r="AK237" s="214"/>
      <c r="AL237" s="214"/>
      <c r="AM237" s="214"/>
      <c r="AN237" s="214"/>
      <c r="AO237" s="214"/>
      <c r="AP237" s="214"/>
      <c r="AQ237" s="214"/>
      <c r="AR237" s="214"/>
      <c r="AS237" s="214"/>
      <c r="AT237" s="214"/>
      <c r="AU237" s="214"/>
      <c r="AV237" s="214"/>
      <c r="AW237" s="214"/>
      <c r="AX237" s="214"/>
      <c r="AY237" s="214"/>
      <c r="AZ237" s="214"/>
      <c r="BA237" s="214"/>
      <c r="BB237" s="214"/>
      <c r="BC237" s="214"/>
      <c r="BD237" s="214"/>
      <c r="BE237" s="214"/>
      <c r="BF237" s="214"/>
      <c r="BG237" s="214"/>
      <c r="BH237" s="214"/>
    </row>
    <row r="238" spans="1:60" outlineLevel="1">
      <c r="A238" s="243">
        <v>77</v>
      </c>
      <c r="B238" s="244" t="s">
        <v>387</v>
      </c>
      <c r="C238" s="254" t="s">
        <v>388</v>
      </c>
      <c r="D238" s="245" t="s">
        <v>0</v>
      </c>
      <c r="E238" s="246">
        <v>1</v>
      </c>
      <c r="F238" s="247"/>
      <c r="G238" s="248">
        <f>ROUND(E238*F238,2)</f>
        <v>0</v>
      </c>
      <c r="H238" s="247"/>
      <c r="I238" s="248">
        <f>ROUND(E238*H238,2)</f>
        <v>0</v>
      </c>
      <c r="J238" s="247"/>
      <c r="K238" s="248">
        <f>ROUND(E238*J238,2)</f>
        <v>0</v>
      </c>
      <c r="L238" s="248">
        <v>21</v>
      </c>
      <c r="M238" s="248">
        <f>G238*(1+L238/100)</f>
        <v>0</v>
      </c>
      <c r="N238" s="248">
        <v>0</v>
      </c>
      <c r="O238" s="248">
        <f>ROUND(E238*N238,2)</f>
        <v>0</v>
      </c>
      <c r="P238" s="248">
        <v>0</v>
      </c>
      <c r="Q238" s="248">
        <f>ROUND(E238*P238,2)</f>
        <v>0</v>
      </c>
      <c r="R238" s="248"/>
      <c r="S238" s="248" t="s">
        <v>113</v>
      </c>
      <c r="T238" s="249" t="s">
        <v>163</v>
      </c>
      <c r="U238" s="233">
        <v>0</v>
      </c>
      <c r="V238" s="233">
        <f>ROUND(E238*U238,2)</f>
        <v>0</v>
      </c>
      <c r="W238" s="233"/>
      <c r="X238" s="233" t="s">
        <v>384</v>
      </c>
      <c r="Y238" s="214"/>
      <c r="Z238" s="214"/>
      <c r="AA238" s="214"/>
      <c r="AB238" s="214"/>
      <c r="AC238" s="214"/>
      <c r="AD238" s="214"/>
      <c r="AE238" s="214"/>
      <c r="AF238" s="214"/>
      <c r="AG238" s="214" t="s">
        <v>389</v>
      </c>
      <c r="AH238" s="214"/>
      <c r="AI238" s="214"/>
      <c r="AJ238" s="214"/>
      <c r="AK238" s="214"/>
      <c r="AL238" s="214"/>
      <c r="AM238" s="214"/>
      <c r="AN238" s="214"/>
      <c r="AO238" s="214"/>
      <c r="AP238" s="214"/>
      <c r="AQ238" s="214"/>
      <c r="AR238" s="214"/>
      <c r="AS238" s="214"/>
      <c r="AT238" s="214"/>
      <c r="AU238" s="214"/>
      <c r="AV238" s="214"/>
      <c r="AW238" s="214"/>
      <c r="AX238" s="214"/>
      <c r="AY238" s="214"/>
      <c r="AZ238" s="214"/>
      <c r="BA238" s="214"/>
      <c r="BB238" s="214"/>
      <c r="BC238" s="214"/>
      <c r="BD238" s="214"/>
      <c r="BE238" s="214"/>
      <c r="BF238" s="214"/>
      <c r="BG238" s="214"/>
      <c r="BH238" s="214"/>
    </row>
    <row r="239" spans="1:60" outlineLevel="1">
      <c r="A239" s="231"/>
      <c r="B239" s="232"/>
      <c r="C239" s="255" t="s">
        <v>43</v>
      </c>
      <c r="D239" s="234"/>
      <c r="E239" s="235">
        <v>1</v>
      </c>
      <c r="F239" s="233"/>
      <c r="G239" s="233"/>
      <c r="H239" s="233"/>
      <c r="I239" s="233"/>
      <c r="J239" s="233"/>
      <c r="K239" s="233"/>
      <c r="L239" s="233"/>
      <c r="M239" s="233"/>
      <c r="N239" s="233"/>
      <c r="O239" s="233"/>
      <c r="P239" s="233"/>
      <c r="Q239" s="233"/>
      <c r="R239" s="233"/>
      <c r="S239" s="233"/>
      <c r="T239" s="233"/>
      <c r="U239" s="233"/>
      <c r="V239" s="233"/>
      <c r="W239" s="233"/>
      <c r="X239" s="233"/>
      <c r="Y239" s="214"/>
      <c r="Z239" s="214"/>
      <c r="AA239" s="214"/>
      <c r="AB239" s="214"/>
      <c r="AC239" s="214"/>
      <c r="AD239" s="214"/>
      <c r="AE239" s="214"/>
      <c r="AF239" s="214"/>
      <c r="AG239" s="214" t="s">
        <v>117</v>
      </c>
      <c r="AH239" s="214">
        <v>0</v>
      </c>
      <c r="AI239" s="214"/>
      <c r="AJ239" s="214"/>
      <c r="AK239" s="214"/>
      <c r="AL239" s="214"/>
      <c r="AM239" s="214"/>
      <c r="AN239" s="214"/>
      <c r="AO239" s="214"/>
      <c r="AP239" s="214"/>
      <c r="AQ239" s="214"/>
      <c r="AR239" s="214"/>
      <c r="AS239" s="214"/>
      <c r="AT239" s="214"/>
      <c r="AU239" s="214"/>
      <c r="AV239" s="214"/>
      <c r="AW239" s="214"/>
      <c r="AX239" s="214"/>
      <c r="AY239" s="214"/>
      <c r="AZ239" s="214"/>
      <c r="BA239" s="214"/>
      <c r="BB239" s="214"/>
      <c r="BC239" s="214"/>
      <c r="BD239" s="214"/>
      <c r="BE239" s="214"/>
      <c r="BF239" s="214"/>
      <c r="BG239" s="214"/>
      <c r="BH239" s="214"/>
    </row>
    <row r="240" spans="1:60">
      <c r="A240" s="3"/>
      <c r="B240" s="4"/>
      <c r="C240" s="257"/>
      <c r="D240" s="6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AE240">
        <v>15</v>
      </c>
      <c r="AF240">
        <v>21</v>
      </c>
      <c r="AG240" t="s">
        <v>95</v>
      </c>
    </row>
    <row r="241" spans="1:33">
      <c r="A241" s="217"/>
      <c r="B241" s="218" t="s">
        <v>31</v>
      </c>
      <c r="C241" s="258"/>
      <c r="D241" s="219"/>
      <c r="E241" s="220"/>
      <c r="F241" s="220"/>
      <c r="G241" s="252">
        <f>G8+G61+G92+G137+G147+G173+G186+G191+G224+G227+G234</f>
        <v>0</v>
      </c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AE241">
        <f>SUMIF(L7:L239,AE240,G7:G239)</f>
        <v>0</v>
      </c>
      <c r="AF241">
        <f>SUMIF(L7:L239,AF240,G7:G239)</f>
        <v>0</v>
      </c>
      <c r="AG241" t="s">
        <v>390</v>
      </c>
    </row>
    <row r="242" spans="1:33">
      <c r="A242" s="3"/>
      <c r="B242" s="4"/>
      <c r="C242" s="257"/>
      <c r="D242" s="6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33">
      <c r="A243" s="3"/>
      <c r="B243" s="4"/>
      <c r="C243" s="257"/>
      <c r="D243" s="6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33">
      <c r="A244" s="221" t="s">
        <v>391</v>
      </c>
      <c r="B244" s="221"/>
      <c r="C244" s="259"/>
      <c r="D244" s="6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33">
      <c r="A245" s="222"/>
      <c r="B245" s="223"/>
      <c r="C245" s="260"/>
      <c r="D245" s="223"/>
      <c r="E245" s="223"/>
      <c r="F245" s="223"/>
      <c r="G245" s="224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AG245" t="s">
        <v>392</v>
      </c>
    </row>
    <row r="246" spans="1:33">
      <c r="A246" s="225"/>
      <c r="B246" s="226"/>
      <c r="C246" s="261"/>
      <c r="D246" s="226"/>
      <c r="E246" s="226"/>
      <c r="F246" s="226"/>
      <c r="G246" s="227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33">
      <c r="A247" s="225"/>
      <c r="B247" s="226"/>
      <c r="C247" s="261"/>
      <c r="D247" s="226"/>
      <c r="E247" s="226"/>
      <c r="F247" s="226"/>
      <c r="G247" s="227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33">
      <c r="A248" s="225"/>
      <c r="B248" s="226"/>
      <c r="C248" s="261"/>
      <c r="D248" s="226"/>
      <c r="E248" s="226"/>
      <c r="F248" s="226"/>
      <c r="G248" s="227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33">
      <c r="A249" s="228"/>
      <c r="B249" s="229"/>
      <c r="C249" s="262"/>
      <c r="D249" s="229"/>
      <c r="E249" s="229"/>
      <c r="F249" s="229"/>
      <c r="G249" s="230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33">
      <c r="A250" s="3"/>
      <c r="B250" s="4"/>
      <c r="C250" s="257"/>
      <c r="D250" s="6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33">
      <c r="C251" s="263"/>
      <c r="D251" s="10"/>
      <c r="AG251" t="s">
        <v>393</v>
      </c>
    </row>
    <row r="252" spans="1:33">
      <c r="D252" s="10"/>
    </row>
    <row r="253" spans="1:33">
      <c r="D253" s="10"/>
    </row>
    <row r="254" spans="1:33">
      <c r="D254" s="10"/>
    </row>
    <row r="255" spans="1:33">
      <c r="D255" s="10"/>
    </row>
    <row r="256" spans="1:33">
      <c r="D256" s="10"/>
    </row>
    <row r="257" spans="4:4">
      <c r="D257" s="10"/>
    </row>
    <row r="258" spans="4:4">
      <c r="D258" s="10"/>
    </row>
    <row r="259" spans="4:4">
      <c r="D259" s="10"/>
    </row>
    <row r="260" spans="4:4">
      <c r="D260" s="10"/>
    </row>
    <row r="261" spans="4:4">
      <c r="D261" s="10"/>
    </row>
    <row r="262" spans="4:4">
      <c r="D262" s="10"/>
    </row>
    <row r="263" spans="4:4">
      <c r="D263" s="10"/>
    </row>
    <row r="264" spans="4:4">
      <c r="D264" s="10"/>
    </row>
    <row r="265" spans="4:4">
      <c r="D265" s="10"/>
    </row>
    <row r="266" spans="4:4">
      <c r="D266" s="10"/>
    </row>
    <row r="267" spans="4:4">
      <c r="D267" s="10"/>
    </row>
    <row r="268" spans="4:4">
      <c r="D268" s="10"/>
    </row>
    <row r="269" spans="4:4">
      <c r="D269" s="10"/>
    </row>
    <row r="270" spans="4:4">
      <c r="D270" s="10"/>
    </row>
    <row r="271" spans="4:4">
      <c r="D271" s="10"/>
    </row>
    <row r="272" spans="4:4">
      <c r="D272" s="10"/>
    </row>
    <row r="273" spans="4:4">
      <c r="D273" s="10"/>
    </row>
    <row r="274" spans="4:4">
      <c r="D274" s="10"/>
    </row>
    <row r="275" spans="4:4">
      <c r="D275" s="10"/>
    </row>
    <row r="276" spans="4:4">
      <c r="D276" s="10"/>
    </row>
    <row r="277" spans="4:4">
      <c r="D277" s="10"/>
    </row>
    <row r="278" spans="4:4">
      <c r="D278" s="10"/>
    </row>
    <row r="279" spans="4:4">
      <c r="D279" s="10"/>
    </row>
    <row r="280" spans="4:4">
      <c r="D280" s="10"/>
    </row>
    <row r="281" spans="4:4">
      <c r="D281" s="10"/>
    </row>
    <row r="282" spans="4:4">
      <c r="D282" s="10"/>
    </row>
    <row r="283" spans="4:4">
      <c r="D283" s="10"/>
    </row>
    <row r="284" spans="4:4">
      <c r="D284" s="10"/>
    </row>
    <row r="285" spans="4:4">
      <c r="D285" s="10"/>
    </row>
    <row r="286" spans="4:4">
      <c r="D286" s="10"/>
    </row>
    <row r="287" spans="4:4">
      <c r="D287" s="10"/>
    </row>
    <row r="288" spans="4:4">
      <c r="D288" s="10"/>
    </row>
    <row r="289" spans="4:4">
      <c r="D289" s="10"/>
    </row>
    <row r="290" spans="4:4">
      <c r="D290" s="10"/>
    </row>
    <row r="291" spans="4:4">
      <c r="D291" s="10"/>
    </row>
    <row r="292" spans="4:4">
      <c r="D292" s="10"/>
    </row>
    <row r="293" spans="4:4">
      <c r="D293" s="10"/>
    </row>
    <row r="294" spans="4:4">
      <c r="D294" s="10"/>
    </row>
    <row r="295" spans="4:4">
      <c r="D295" s="10"/>
    </row>
    <row r="296" spans="4:4">
      <c r="D296" s="10"/>
    </row>
    <row r="297" spans="4:4">
      <c r="D297" s="10"/>
    </row>
    <row r="298" spans="4:4">
      <c r="D298" s="10"/>
    </row>
    <row r="299" spans="4:4">
      <c r="D299" s="10"/>
    </row>
    <row r="300" spans="4:4">
      <c r="D300" s="10"/>
    </row>
    <row r="301" spans="4:4">
      <c r="D301" s="10"/>
    </row>
    <row r="302" spans="4:4">
      <c r="D302" s="10"/>
    </row>
    <row r="303" spans="4:4">
      <c r="D303" s="10"/>
    </row>
    <row r="304" spans="4:4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</sheetData>
  <sheetProtection password="8059" sheet="1"/>
  <mergeCells count="15">
    <mergeCell ref="C144:G144"/>
    <mergeCell ref="C149:G149"/>
    <mergeCell ref="C164:G164"/>
    <mergeCell ref="C214:G214"/>
    <mergeCell ref="C236:G236"/>
    <mergeCell ref="A1:G1"/>
    <mergeCell ref="C2:G2"/>
    <mergeCell ref="C3:G3"/>
    <mergeCell ref="C4:G4"/>
    <mergeCell ref="A244:C244"/>
    <mergeCell ref="A245:G249"/>
    <mergeCell ref="C12:G12"/>
    <mergeCell ref="C44:G44"/>
    <mergeCell ref="C78:G78"/>
    <mergeCell ref="C139:G139"/>
  </mergeCells>
  <pageMargins left="0.59055118110236204" right="0.196850393700787" top="0.78740157499999996" bottom="0.78740157499999996" header="0.3" footer="0.3"/>
  <pageSetup paperSize="9" orientation="landscape" verticalDpi="30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1 Pol'!Názvy_tisku</vt:lpstr>
      <vt:lpstr>oadresa</vt:lpstr>
      <vt:lpstr>Stavba!Objednatel</vt:lpstr>
      <vt:lpstr>Stavba!Objekt</vt:lpstr>
      <vt:lpstr>'SO 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2019-03-19T12:27:02Z</cp:lastPrinted>
  <dcterms:created xsi:type="dcterms:W3CDTF">2009-04-08T07:15:50Z</dcterms:created>
  <dcterms:modified xsi:type="dcterms:W3CDTF">2020-04-21T08:36:22Z</dcterms:modified>
</cp:coreProperties>
</file>