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petprib\Desktop\"/>
    </mc:Choice>
  </mc:AlternateContent>
  <xr:revisionPtr revIDLastSave="0" documentId="13_ncr:1_{D61917AF-A202-4ABF-8AEB-E4FBC57B123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" sheetId="4" r:id="rId1"/>
    <sheet name="SO 000" sheetId="2" r:id="rId2"/>
    <sheet name="SO 201" sheetId="3" r:id="rId3"/>
  </sheets>
  <calcPr calcId="191029"/>
</workbook>
</file>

<file path=xl/calcChain.xml><?xml version="1.0" encoding="utf-8"?>
<calcChain xmlns="http://schemas.openxmlformats.org/spreadsheetml/2006/main">
  <c r="I8" i="2" l="1"/>
  <c r="I3" i="2" s="1"/>
  <c r="C10" i="4" s="1"/>
  <c r="I9" i="2"/>
  <c r="I123" i="3"/>
  <c r="I132" i="3"/>
  <c r="O132" i="3" s="1"/>
  <c r="I128" i="3"/>
  <c r="O128" i="3" s="1"/>
  <c r="I124" i="3"/>
  <c r="O124" i="3" s="1"/>
  <c r="I118" i="3"/>
  <c r="O119" i="3"/>
  <c r="I119" i="3"/>
  <c r="I114" i="3"/>
  <c r="I113" i="3" s="1"/>
  <c r="I109" i="3"/>
  <c r="O109" i="3" s="1"/>
  <c r="O105" i="3"/>
  <c r="I105" i="3"/>
  <c r="I101" i="3"/>
  <c r="O101" i="3" s="1"/>
  <c r="O97" i="3"/>
  <c r="I97" i="3"/>
  <c r="I93" i="3"/>
  <c r="O93" i="3" s="1"/>
  <c r="O89" i="3"/>
  <c r="I89" i="3"/>
  <c r="I84" i="3" s="1"/>
  <c r="I85" i="3"/>
  <c r="O85" i="3" s="1"/>
  <c r="O80" i="3"/>
  <c r="I80" i="3"/>
  <c r="I76" i="3"/>
  <c r="O76" i="3" s="1"/>
  <c r="O72" i="3"/>
  <c r="I72" i="3"/>
  <c r="O67" i="3"/>
  <c r="I67" i="3"/>
  <c r="I63" i="3"/>
  <c r="O63" i="3" s="1"/>
  <c r="O59" i="3"/>
  <c r="I59" i="3"/>
  <c r="I58" i="3" s="1"/>
  <c r="I54" i="3"/>
  <c r="O54" i="3" s="1"/>
  <c r="O50" i="3"/>
  <c r="I50" i="3"/>
  <c r="I46" i="3"/>
  <c r="O46" i="3" s="1"/>
  <c r="O42" i="3"/>
  <c r="I42" i="3"/>
  <c r="I38" i="3"/>
  <c r="O38" i="3" s="1"/>
  <c r="O34" i="3"/>
  <c r="I34" i="3"/>
  <c r="I30" i="3"/>
  <c r="O30" i="3" s="1"/>
  <c r="O26" i="3"/>
  <c r="I26" i="3"/>
  <c r="I22" i="3"/>
  <c r="I21" i="3" s="1"/>
  <c r="I17" i="3"/>
  <c r="O17" i="3" s="1"/>
  <c r="I13" i="3"/>
  <c r="O13" i="3" s="1"/>
  <c r="I9" i="3"/>
  <c r="O9" i="3" s="1"/>
  <c r="I69" i="2"/>
  <c r="O69" i="2" s="1"/>
  <c r="I65" i="2"/>
  <c r="O65" i="2" s="1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D11" i="4" l="1"/>
  <c r="O9" i="2"/>
  <c r="D10" i="4" s="1"/>
  <c r="E10" i="4" s="1"/>
  <c r="I71" i="3"/>
  <c r="O22" i="3"/>
  <c r="O114" i="3"/>
  <c r="I8" i="3"/>
  <c r="I3" i="3" s="1"/>
  <c r="C11" i="4" s="1"/>
  <c r="E11" i="4" l="1"/>
  <c r="C7" i="4" s="1"/>
  <c r="C6" i="4"/>
</calcChain>
</file>

<file path=xl/sharedStrings.xml><?xml version="1.0" encoding="utf-8"?>
<sst xmlns="http://schemas.openxmlformats.org/spreadsheetml/2006/main" count="594" uniqueCount="255">
  <si>
    <t>EstiCon</t>
  </si>
  <si>
    <t xml:space="preserve">Firma: </t>
  </si>
  <si>
    <t>Rekapitulace ceny</t>
  </si>
  <si>
    <t>Stavba: 24-10-094 - Lávka pro pěší přes Loubský potok, Děčín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</si>
  <si>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</si>
  <si>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</si>
  <si>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</si>
  <si>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</si>
  <si>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</si>
  <si>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</si>
  <si>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</si>
  <si>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</si>
  <si>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konsturkce a práce</t>
  </si>
  <si>
    <t>SO 201</t>
  </si>
  <si>
    <t>Lávka</t>
  </si>
  <si>
    <t>Soupis prací objektu</t>
  </si>
  <si>
    <t>S</t>
  </si>
  <si>
    <t>Stavba:</t>
  </si>
  <si>
    <t>24-10-094</t>
  </si>
  <si>
    <t>Lávka pro pěší přes Loubský potok, Děčín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</si>
  <si>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</si>
  <si>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</si>
  <si>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</si>
  <si>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</si>
  <si>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</si>
  <si>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</si>
  <si>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</si>
  <si>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</si>
  <si>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</si>
  <si>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</si>
  <si>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</si>
  <si>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</si>
  <si>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</si>
  <si>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</si>
  <si>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</si>
  <si>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</si>
  <si>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</si>
  <si>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01400</t>
  </si>
  <si>
    <t/>
  </si>
  <si>
    <t>POPLATKY</t>
  </si>
  <si>
    <t>KPL</t>
  </si>
  <si>
    <t>PP</t>
  </si>
  <si>
    <t>Odběr vzorku zeminy a jeho vyhodnocení před uložením na skládku _x000D_
předpoklad odběru 1 vzorku</t>
  </si>
  <si>
    <t>VV</t>
  </si>
  <si>
    <t>1 = 1,000 [A]</t>
  </si>
  <si>
    <t>TS</t>
  </si>
  <si>
    <t>Položka zahrnuje:_x000D_
- jinde neuvedené poplatky související s výstavbou_x000D_
Položka nezahrnuje:_x000D_
- x</t>
  </si>
  <si>
    <t>02620</t>
  </si>
  <si>
    <t>ZKOUŠENÍ KONSTRUKCÍ A PRACÍ NEZÁVISLOU ZKUŠEBNOU</t>
  </si>
  <si>
    <t>rozsah zkoušek hutnění dle ČSN 73 6133, předpoklad minimálně 2x zkoušek</t>
  </si>
  <si>
    <t>Položka zahrnuje:_x000D_
- veškeré náklady spojené s objednatelem požadovanými zkouškami_x000D_
Položka nezahrnuje:_x000D_
- x</t>
  </si>
  <si>
    <t>02710</t>
  </si>
  <si>
    <t>POMOC PRÁCE ZŘÍZ NEBO ZAJIŠŤ OBJÍŽĎKY A PŘÍSTUP CESTY</t>
  </si>
  <si>
    <t>přístup pod most do koryta dle zvolené technologie provádění_x000D_
přístup do koryta pro pracovníky, (schody nebo žebřík) případně pro lehkou techniku,_x000D_
včetně případného posunu turistického přístřešku na přístupové cestě</t>
  </si>
  <si>
    <t>Položka zahrnuje:_x000D_
- veškeré náklady spojené se zřízením nebo zajištěním objížďky a přístupové cesty_x000D_
Položka nezahrnuje:_x000D_
- x</t>
  </si>
  <si>
    <t>02720</t>
  </si>
  <si>
    <t>POMOC PRÁCE ZŘÍZ NEBO ZAJIŠŤ REGULACI A OCHRANU DOPRAVY</t>
  </si>
  <si>
    <t>dopravně inženýrská opatření v průběhu celé stavby, zahrnuje osazení, přesuny a odvoz provizorního dopravního          _x000D_
značení. Zahrnuje dočasné dopravní značení, semafory, dopravní zařízení (např citybloky, provizorní betonová a ocelová svodidla, ochranná zábradlí, světelné   výstražné zařízení atd.) oplocení a všechny související práce po dobu trvání stavby Součástí položky je i údržba a péče o dopravně inženýrská opatření v   průběhu celé stavby a zajištění a projednání DIO.  _x000D_
údržba k zajištění bezpečného provozu komunikací po dobu stavby</t>
  </si>
  <si>
    <t>Položka zahrnuje:_x000D_
- veškeré náklady spojené s objednatelem požadovanými zařízeními_x000D_
Položka nezahrnuje:_x000D_
- x</t>
  </si>
  <si>
    <t>02742</t>
  </si>
  <si>
    <t>PROVIZORNÍ LÁVKY</t>
  </si>
  <si>
    <t>M2</t>
  </si>
  <si>
    <t>provizorní  staneništní lávka, zřízení i odstranění_x000D_
na hrázi rybníka přes vypouštěcí zařízení rybníka_x000D_
předpoklad použití dvou ocelových nosníků na panelech, dřevěná mostovky, zábradlí</t>
  </si>
  <si>
    <t>na hrázi rybníka přes vypouštěcí zařízení rybníka 2,5*4,0 = 10,000 [A]_x000D_
přes koryto potoka 2,0*5,0 = 10,000 [B]</t>
  </si>
  <si>
    <t>02910</t>
  </si>
  <si>
    <t>OSTATNÍ POŽADAVKY - ZEMĚMĚŘICKÁ MĚŘENÍ VE VÝSTAVBĚ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</si>
  <si>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</si>
  <si>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Položka zahrnuje:_x000D_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mikrosítí._x000D_
- veškeré náklady spojené s objednatelem požadovanými pracemi_x000D_
Položka nezahrnuje:_x000D_
- x_x000D_
Způsob stanovení:_x000D_
- pro stanovení orientační investorské ceny určete jednotkovou cenu jako 1% předpokládané ceny stavby</t>
  </si>
  <si>
    <t>029113</t>
  </si>
  <si>
    <t>OSTATNÍ POŽADAVKY - ZEMĚMĚŘICKÉ ZAMĚŘENÍ - CELKY</t>
  </si>
  <si>
    <t>"Náklady na vyhotovení geodetického zaměření skutečného provedení díla včetně jejich předání objednateli v požadované formě a požadovaném počtu.  _x000D_
 - Geodetické zaměření skutečného provedení díla bude provedeno a ověřeno oprávněným zeměměřičským inženýrem a bude předáno objednateli 3x v tištěné a 1x v elektronické formě na CD (včetně inženýrských sítí).  _x000D_
V zaměření budou vyznačeny hranice stavby, označeny druhy povrchů (materiál, povrch, barva), snížené obruby, vpusti, poklopy, propustky, lampy, svislé dopravní značení, opěrné zdi,.... Budou spočítány výměry (obruby + dlažby) vč. přiřazení k příslušným položkám a do příslušných SO dle rozpočtu."</t>
  </si>
  <si>
    <t>Položka zahrnuje: _x000D_
- veškeré náklady spojené s objednatelem požadovanými pracemi_x000D_
- položka se využije pro celky 3D charakteru (objekty s vysokou mírou nepravidelnosti vzájemně navazujících částí, technologické a průmyslové celky) _x000D_
Položka nezahrnuje: _x000D_
- x</t>
  </si>
  <si>
    <t>02930</t>
  </si>
  <si>
    <t>R</t>
  </si>
  <si>
    <t>OSTATNÍ POŽADAVKY -  ZVÝŠENÉ NÁKLADY UMÍSTĚNÍ STAVBY</t>
  </si>
  <si>
    <t>Zvýšené náklady spojené s umístěním stavby a dle případných doplňkových podmínek stanovených investorem _x000D_
Zvýšené náklady spojené s využitím menší mechanizace pro realizaci stavby, překládka materiálu v místě deponií</t>
  </si>
  <si>
    <t>Položka zahrnuje:_x000D_
- veškeré náklady spojené s objednatelem požadovanými pracemi a díly_x000D_
Položka nezahrnuje:_x000D_
- x</t>
  </si>
  <si>
    <t>029412</t>
  </si>
  <si>
    <t>OSTATNÍ POŽADAVKY - VYPRACOVÁNÍ MOSTNÍHO LISTU</t>
  </si>
  <si>
    <t>KUS</t>
  </si>
  <si>
    <t>ML dle ČSN 73 6220_x000D_
ML na základě DSPS po zapracování změn během výstavby</t>
  </si>
  <si>
    <t>Položka zahrnuje:_x000D_
- veškeré náklady spojené s objednatelem požadovanými pracemi_x000D_
Položka nezahrnuje:_x000D_
- x</t>
  </si>
  <si>
    <t>02943</t>
  </si>
  <si>
    <t>OSTATNÍ POŽADAVKY - VYPRACOVÁNÍ RDS</t>
  </si>
  <si>
    <t>RDS se zohledněním technologických postupů zhotovitele_x000D_
aktualizace DPS, výkres uložení dle skutečně použitých úložných prvků, výkresy výztuže základů, dříků opěr, úložných prahů opěr, výkres zábradlí jako podklad pro VTD</t>
  </si>
  <si>
    <t>02944</t>
  </si>
  <si>
    <t>OSTAT POŽADAVKY - DOKUMENTACE SKUTEČ PROVEDENÍ V DIGIT FORMĚ</t>
  </si>
  <si>
    <t>DSPS na základě zaměřební skutečného provedení včetně zapracování změn během výstavby</t>
  </si>
  <si>
    <t>Položka zahrnuje: _x000D_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_x000D_
Položka nezahrnuje: _x000D_
- x</t>
  </si>
  <si>
    <t>02945</t>
  </si>
  <si>
    <t>OSTAT POŽADAVKY - GEOMETRICKÝ PLÁN</t>
  </si>
  <si>
    <t>včetně zápisu na katastr</t>
  </si>
  <si>
    <t>Položka zahrnuje:       _x000D_
- zajištění všech dostupných podkladů pro vyhotovení geometrického plánu investorem_x000D_
- polní práce spojené s vyhotovením geometrického plánu_x000D_
- výpočetní a grafické kancelářské práce spojené s vyhotovením geometrického plánu_x000D_
- autorizace výsledného elaborátu geometrického plánu Autorizovaným Zeměměřičským Inženýrem (AZI) _x000D_
- zajištění formální a technické kontroly, včetně potvrzení geometrického plánu místně příslušným katastrálním pracovištěm</t>
  </si>
  <si>
    <t>02950</t>
  </si>
  <si>
    <t>OSTATNÍ POŽADAVKY - ZAJIŠTĚNÍ BEZPEČNOSTI</t>
  </si>
  <si>
    <t>Náklady spojené se zajištěním bezpečnosti BOZP pracovníků na stavbě</t>
  </si>
  <si>
    <t>02953</t>
  </si>
  <si>
    <t>OSTATNÍ POŽADAVKY - HLAVNÍ MOSTNÍ PROHLÍDKA</t>
  </si>
  <si>
    <t>1.HMP osobou s platným oprávněním_x000D_
první hlavní mostní prohlídka nového mostu po úplném dokončení, zahájena před uvedením do provozu (něktré dokončovací práce lze provádět za provozu)</t>
  </si>
  <si>
    <t>Položka zahrnuje :_x000D_
- úkony dle ČSN 73 6221_x000D_
- provedení hlavní mostní prohlídky oprávněnou fyzickou nebo právnickou osobou_x000D_
- vyhotovení záznamu (protokolu), který jednoznačně definuje stav mostu_x000D_
Položka nezahrnuje:_x000D_
- x</t>
  </si>
  <si>
    <t>02990</t>
  </si>
  <si>
    <t>OSTATNÍ POŽADAVKY - INFORMAČNÍ TABULE</t>
  </si>
  <si>
    <t>umístění a obsah upřesní TDS na základě požadavků investora a zhotovitele</t>
  </si>
  <si>
    <t>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platnosti_x000D_
Položka nezahrnuje:_x000D_
- x</t>
  </si>
  <si>
    <t>03100</t>
  </si>
  <si>
    <t>ZAŘÍZENÍ STAVENIŠTĚ - ZŘÍZENÍ, PROVOZ, DEMONTÁŽ</t>
  </si>
  <si>
    <t>rozsah dle potřeb zhotovitele, zahrnuje mobilní buňku, oplocení, zábrany proti vstupu, mobilní WC, prostory pro skládku materiálu, apod_x000D_
Kompletní zařízení staveniště pro celou stavby a ODSTRANĚNÍ do 1 týdne po ukončení stavby . Položka zahrnuje např. náklady spojené se PROVIZORNÍMI STAVENIŠTNÍMI KOMUNIKACEMI, oplocením  staveniště, vstupem a vjezdem na zařízení staveniště, ochranou stávajících realiovaných konstrukcí, ochrana dlažby, staveništní přípojky vody, kanalizace, elektrické energie, zajištění dodávky elektrické energie,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doprava, ). Zahrnuje  POPLATKY A NÁKLADY SPOJENÉ SE ZÁBOREM VEŘEJNÉHO A SOUKORMÉHO PROSTRANSTVÍ A ZABEZPEČENÍ PRACOVIŠTĚ.  Poplatky a náklady za spotřebované energie, plyn a vodu atd. v době výstavby až do předání díla.  Zajištění údržby veřejných komunikací a komunikací pro pěší v průběhu celé stavby ZAJIŠTĚNÍ ČISTOTY OKOLNÍCH KOMUNIKACÍ BĚHEM STAVBY,</t>
  </si>
  <si>
    <t>Položka zahrnuje:_x000D_
 objednatelem povolené náklady na pořízení (event. pronájem), provozování, udržování a likvidaci zhotovitelova zařízení_x000D_
Položka nezahrnuje:_x000D_
- x</t>
  </si>
  <si>
    <t>015114</t>
  </si>
  <si>
    <t>POPLATKY ZA LIKVIDACI ODPADŮ NEKONTAMINOVANÝCH - 17 05 04  VYTĚŽENÉ ZEMINY A HORNINY NESPLŇUJÍCÍ LIMITNÍ HODNOTY PRO ZASYPÁVÁNÍ</t>
  </si>
  <si>
    <t>T</t>
  </si>
  <si>
    <t>zemina 1,8 t/m3_x000D_
pískovec 2,5t/m3</t>
  </si>
  <si>
    <t>z pol.131731 (odečet zpětně využitého materiálu) (6,6-3,874)*1,8 = 4,907 [A]_x000D_
z pol.12273 0,6*1,8 = 1,080 [B]_x000D_
z pol.122938 0,985*2,5 = 2,463 [C]_x000D_
Celkové množství = 8,450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</si>
  <si>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541/2020 Sb., o nakládání s odpady, v platném znění.</t>
  </si>
  <si>
    <t>2</t>
  </si>
  <si>
    <t>položka na příkaz TDI při nezastižení skalního podkladu v předpokládané úrovni_x000D_
zemina 1,8 t/m3</t>
  </si>
  <si>
    <t>opěra 1 0,6*0,6*2,15*1,8 = 1,393 [A]_x000D_
opěra 2 0,6*0,6*2,45*1,8 = 1,588 [B]_x000D_
Celkové množství = 2,981</t>
  </si>
  <si>
    <t>015170</t>
  </si>
  <si>
    <t>POPLATKY ZA LIKVIDACI ODPADŮ NEKONTAMINOVANÝCH - 17 02 01  DŘEVO PO STAVEBNÍM POUŽITÍ, Z DEMOLIC</t>
  </si>
  <si>
    <t>dřevo 1,0 t/m3</t>
  </si>
  <si>
    <t>((8,0*0,35*0,35)+(13,0*0,25*0,25*2)+(1,5*0,1*13,0))*1,20*1,0 = 5,466 [A]_x000D_
Celkové množství = 5,466</t>
  </si>
  <si>
    <t>1</t>
  </si>
  <si>
    <t>Zemní práce</t>
  </si>
  <si>
    <t>11120</t>
  </si>
  <si>
    <t>ODSTRANĚNÍ KŘOVIN</t>
  </si>
  <si>
    <t>štěpkování křovin v místě a rozprostření štěpky v okolí stavby</t>
  </si>
  <si>
    <t>35,000 = 35,000 [A]</t>
  </si>
  <si>
    <t>Položka zahrnuje:_x000D_
- odstranění křovin a stromů do průměru 100 mm_x000D_
- dopravu dřevin bez ohledu na vzdálenost_x000D_
- spálení na hromadách nebo štěpkování_x000D_
Položka nezahrnuje:_x000D_
- x</t>
  </si>
  <si>
    <t>12273</t>
  </si>
  <si>
    <t>ODKOPÁVKY A PROKOPÁVKY OBECNÉ TŘ. I</t>
  </si>
  <si>
    <t>M3</t>
  </si>
  <si>
    <t>stržení terénu na předpolí lávky</t>
  </si>
  <si>
    <t>opěra 1 6,000*0,1 = 0,600 [A]_x000D_
opěra 2 6,000*0,1 = 0,600 [B]_x000D_
Celkové množství = 1,200</t>
  </si>
  <si>
    <t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 uložení zeminy (na skládku, do násypu) ani poplatky za skládku, vykazují se v položce č.0141**</t>
  </si>
  <si>
    <t>122938</t>
  </si>
  <si>
    <t>ODKOPÁVKY A PROKOPÁVKY OBECNÉ TŘ. III, ODVOZ DO 20KM</t>
  </si>
  <si>
    <t>dorovnání skalního podkladu pro založení opěr</t>
  </si>
  <si>
    <t>opěra 1 0,6*0,25*2,15 = 0,323 [A]_x000D_
opěra 2 0,6*0,45*2,45 = 0,662 [B]_x000D_
Celkové množství = 0,985</t>
  </si>
  <si>
    <t>12573</t>
  </si>
  <si>
    <t>VYKOPÁVKY ZE ZEMNÍKŮ A SKLÁDEK TŘ. I</t>
  </si>
  <si>
    <t>vykopávka z deponie pro zpětné použití 3,874 = 3,874 [A]_x000D_
Celkové množství = 3,874</t>
  </si>
  <si>
    <t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pažení záporového 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</si>
  <si>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131738</t>
  </si>
  <si>
    <t>HLOUBENÍ JAM ZAPAŽ I NEPAŽ TŘ. I, ODVOZ DO 20KM</t>
  </si>
  <si>
    <t>předpoklad ručního výkopu pro založení lávky</t>
  </si>
  <si>
    <t>opěra 1 2,0*3,0*0,4 = 2,400 [A]_x000D_
opěra 2 2,0*3,0*0,7 = 4,200 [B]_x000D_
Celkové množství = 6,600</t>
  </si>
  <si>
    <t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</si>
  <si>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položka na příkaz TDI při nezastižení skalního podkladu v předpokládané úrovni</t>
  </si>
  <si>
    <t>opěra 1 0,6*0,6*2,15 = 0,774 [A]_x000D_
opěra 2 0,6*0,6*2,45 = 0,882 [B]_x000D_
Celkové množství = 1,656</t>
  </si>
  <si>
    <t>17120</t>
  </si>
  <si>
    <t>ULOŽENÍ SYPANINY DO NÁSYPŮ A NA SKLÁDKY BEZ ZHUTNĚNÍ</t>
  </si>
  <si>
    <t>z pol.131731 (odečet zpětně využitého materiálu) 6,6-3,874 = 2,726 [A]_x000D_
z pol.12273 0,6 = 0,600 [B]_x000D_
z pol.122938 0,985 = 0,985 [C]_x000D_
Celkové množství = 4,311</t>
  </si>
  <si>
    <t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Položka nezahrnuje:_x000D_
- x</t>
  </si>
  <si>
    <t>17320</t>
  </si>
  <si>
    <t>ZEMNÍ KRAJNICE A DOSYPÁVKY BEZ ZHUTNĚNÍ</t>
  </si>
  <si>
    <t>dosypávky, terénní úpravy okolo opěr_x000D_
předpoklad využití místního materiálu</t>
  </si>
  <si>
    <t>opěra 1 5,0*3,0*0,1 = 1,500 [A]_x000D_
opěra 2 5,0*3,0*0,1 = 1,500 [B]_x000D_
Celkové množství = 3,000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</si>
  <si>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svahování, hutnění a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Položka nezahrnuje:_x000D_
- x</t>
  </si>
  <si>
    <t>17411</t>
  </si>
  <si>
    <t>ZÁSYP JAM A RÝH ZEMINOU SE ZHUTNĚNÍM</t>
  </si>
  <si>
    <t>zásypy za opěrami, obsypy závěrné zídky</t>
  </si>
  <si>
    <t>opěra 1 0,4*0,2*2,4*2 = 0,384 [A]_x000D_
opěra 2 0,5*0,2*2,45*2 = 0,490 [B]_x000D_
Celkové množství = 0,874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</si>
  <si>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Položka nezahrnuje:_x000D_
- x</t>
  </si>
  <si>
    <t>Základy</t>
  </si>
  <si>
    <t>261613</t>
  </si>
  <si>
    <t>VRTY PRO KOTVENÍ A INJEKTÁŽ TŘ VI NA POVRCHU D DO 25MM</t>
  </si>
  <si>
    <t>M</t>
  </si>
  <si>
    <t>vrty do betonu a skalního podkladu pro kotvení ložisek_x000D_
včetně chemické kotvy</t>
  </si>
  <si>
    <t>vrty pro kotvení ložisek 4*4*0,65 = 10,400 [A]_x000D_
Celkové množství = 10,400</t>
  </si>
  <si>
    <t>Položka zahrnuje:_x000D_
- přemístění, montáž a demontáž vrtných souprav_x000D_
- svislou dopravu zeminy z vrtu_x000D_
- vodorovnou dopravu zeminy bez uložení na skládku_x000D_
- případně nutné pažení dočasné (včetně odpažení) i trvalé_x000D_
Položka nezahrnuje:_x000D_
- x</t>
  </si>
  <si>
    <t>272324</t>
  </si>
  <si>
    <t>ZÁKLADY ZE ŽELEZOBETONU DO C25/30</t>
  </si>
  <si>
    <t>opěra 1 0,6*0,5*2,15 = 0,645 [A]_x000D_
opěra 2 0,6*0,5*2,45 = 0,735 [B]_x000D_
Celkové množství = 1,380</t>
  </si>
  <si>
    <t>Položka zahrnuje:_x000D_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 nátěrů zabraňujících soudržnosti betonu a bednění,_x000D_
- podpěrné  konstr. (skruže) a lešení všech druhů pro bednění,  vč. ochranných a bezpečnostních opatření a základů těchto konstrukcí a lešení,_x000D_
- vytvoření kotevních čel, kapes, nálitků a sedel, zřízení  všech  požadovaných  otvorů, 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proudů,_x000D_
Položka nezahrnuje:_x000D_
- dodání a osazení výztuže</t>
  </si>
  <si>
    <t>272366</t>
  </si>
  <si>
    <t>VÝZTUŽ ZÁKLADŮ Z KARI SÍTÍ</t>
  </si>
  <si>
    <t>položka na příkaz TDI při nezastižení skalního podkladu v předpokládané úrovni_x000D_
karisíť 100/100/8_x000D_
včetně: u všech povrchů s provázáním koše v rozích pruty pr.8_x000D_
10% na prořezy</t>
  </si>
  <si>
    <t>opěra 1 ((2,15*(0,6+0,5+0,6+0,5))+(2*0,6*0,5))*0,0079*1,1 = 0,046 [A]_x000D_
opěra 2 ((2,45*(0,6+0,5+0,6+0,5))+(2*0,6*0,5))*0,0079*1,1 = 0,052 [B]_x000D_
Celkové množství = 0,098</t>
  </si>
  <si>
    <t>Položka:_x000D_
-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proudů_x000D_
Položka nezahrnuje:_x000D_
- x</t>
  </si>
  <si>
    <t>3</t>
  </si>
  <si>
    <t>Svislé konstrukce</t>
  </si>
  <si>
    <t>32719</t>
  </si>
  <si>
    <t>ZDI OPĚR, ZÁRUB, NÁBŘEŽ Z DÍLCŮ KAMENNÝCH</t>
  </si>
  <si>
    <t>pískovcové kvádry na MC rozměr 150/200/400_x000D_
včetně spárování a ložné vrstvy MC_x000D_
10%na dořezy</t>
  </si>
  <si>
    <t>opěra 1 ((2,85*0,35*0,2)+((0,2*0,15*0,4)*2))*1,1 = 0,246 [A]_x000D_
opěra 2 ((2,45*0,35*0,2)+((0,2*0,15*0,4)*2))*1,1 = 0,215 [B]_x000D_
Celkové množství = 0,461</t>
  </si>
  <si>
    <t>Položka zahrnuje:_x000D_
- dodání  dílce  požadovaného  tvaru  a  vlastností,  jeho  skladování,  doprava  a  osazení  do  definitivní polohy, včetně komplexní technologie výroby a montáže dílců, ošetření a ochrana dílců,_x000D_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dílci (úprava pohledových ploch, příp. rubových ploch, osazení měřících zařízení, zkoušení a měření dílců a pod.)._x000D_
Položka nezahrnuje:_x000D_
- x</t>
  </si>
  <si>
    <t>33319</t>
  </si>
  <si>
    <t>MOSTNÍ OPĚRY A KŘÍDLA Z DÍLCŮ KAMENNÝCH</t>
  </si>
  <si>
    <t>pískovcové kvádry na MC rozměr 300/300/600_x000D_
včetně spárování a ložné vrstvy MC_x000D_
10% na dořezy</t>
  </si>
  <si>
    <t>opěra 2 kamenné bloky 300/300/600 2,45*0,6*0,3*1,1 = 0,485 [A]_x000D_
Celkové množství = 0,485</t>
  </si>
  <si>
    <t>34895</t>
  </si>
  <si>
    <t>ZÁBRADLÍ ZE DŘEVA TRVALÉ</t>
  </si>
  <si>
    <t>dřevo modřín_x000D_
včetně nerezových kotevních prvků_x000D_
zábradlí bude hoblované se stržením hran, lokální nerovnosti budou přebroušené_x000D_
sloupky budou mít zafrézovány podélné drážky pro zapuštění středových madel_x000D_
10% na prořezy</t>
  </si>
  <si>
    <t>sloupky 7*2*0,12*0,12*1,05*1,1 = 0,233 [A]_x000D_
vzpěry 7*2*0,12*0,12*0,780*1,1 = 0,173 [B]_x000D_
horní madlo 2*0,06*0,12*13,02*1,1 = 0,206 [C]_x000D_
střední madlo 18*2*0,028*0,12*2,01*1,1 = 0,267 [D]_x000D_
Celkové množství = 0,879</t>
  </si>
  <si>
    <t>Položka zahrnuje:_x000D_
- dílenskou dokumentaci, včetně technologického předpisu spojování_x000D_
- dodání dřeva v požadované kvalitě a výroba konstrukce (vč. pomůcek,  přípravků a prostředků pro výrobu) bez ohledu na náročnost a její objem, dílenská montáž, montážní dokumentace,_x000D_
- dodání spojovacího materiálu,_x000D_
- zřízení montážních a dilatačních spojů,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a montážních sestav, včetně dopravy konstrukce z výrobny na stavbu,_x000D_
- montáž konstrukce na stavbě, včetně montážních prostředků a pomůcek a zednických výpomocí,_x000D_
- výplň, těsnění a tmelení spar a spojů,_x000D_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ošetření kotevní oblasti proti vzniku trhlin, vlivu povětrnosti a pod.,_x000D_
- osazení značek, včetně jejich zaměření._x000D_
- veškeré úpravy dřeva pro zlepšení jeho užitných vlastností (impregnace, zpevňování a pod.),_x000D_
- veškeré druhy povrchových úprav,_x000D_
- zvláštní spojové prostředky, rozebíratelnost konstrukce,_x000D_
- osazení měřících zařízení a úprav pro ně._x000D_
Položka nezahrnuje:_x000D_
- x</t>
  </si>
  <si>
    <t>4</t>
  </si>
  <si>
    <t>Vodorovné konstrukce</t>
  </si>
  <si>
    <t>421951</t>
  </si>
  <si>
    <t>MOSTOVKY A PODLAHY ZE DŘEVA TRVALÉ</t>
  </si>
  <si>
    <t>dřevo dub_x000D_
včetně nerezového spojovacího materiálu_x000D_
10% na prořezy</t>
  </si>
  <si>
    <t>fošny v místě sloupků 14*0,06*0,12*2,740*1,1 = 0,304 [A]_x000D_
fošny mezilehlé ((14*6)+2)*0,06*0,12*1,740*1,1 = 1,185 [B]_x000D_
Celkové množství = 1,489</t>
  </si>
  <si>
    <t>Položka zahrnuje:_x000D_
- dílenskou dokumentaci, včetně technologického předpisu spojování,_x000D_
- dodání  materiálu  v požadované kvalitě a výroba konstrukce (včetně  pomůcek,  přípravků a prostředků pro výrobu) bez ohledu na náročnost a její hmotnost,_x000D_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montáž konstrukce na staveništi, včetně montážních prostředků a pomůcek a zednických výpomocí,                              _x000D_
- výplň, těsnění a tmelení spar a spojů,_x000D_
- všechny druhy ocelového kotvení,_x000D_
- dílenskou přejímku a montážní prohlídku, včetně požadovaných dokladů,_x000D_
- zřízení kotevních otvorů nebo jam, nejsou-li částí jiné konstrukce,_x000D_
- osazení kotvení nebo přímo částí konstrukce do podpůrné konstrukce nebo do zeminy,_x000D_
- výplň kotevních otvorů  (příp.  podlití  patních  desek) maltou,  betonem  nebo  jinou speciální hmotou, vyplnění jam zeminou,_x000D_
- veškeré úpravy dřeva pro zlepšení jeho užitných vlastností (impregnace, zpevňování a pod.),_x000D_
- zvláštní spojovací prostředky, rozebíratelnost konstrukce,_x000D_
Položka nezahrnuje:_x000D_
- x</t>
  </si>
  <si>
    <t>42417B</t>
  </si>
  <si>
    <t>MOSTNÍ NOSNÍKY Z OCELI S 355</t>
  </si>
  <si>
    <t>nosník HEB200 (ocel S355)_x000D_
včetně ocelových návarků na spodní pásnici u pěry 1 pro zabránění vodorovných pohybů konstrukce_x000D_
včetně povrchové úpravy dle TKP19b_x000D_
osazení nosníků včetně podskružení konstrukce</t>
  </si>
  <si>
    <t>nosník HEB200 2*13,0*0,0613 = 1,594 [A]_x000D_
Celkové množství = 1,594</t>
  </si>
  <si>
    <t>Položka zahrnuje:_x000D_
- dílenskou dokumentaci, včetně technologického předpisu spojování,_x000D_
- dodání  materiálu  v požadované kvalitě a výroba konstrukce (včetně  pomůcek,  přípravků a prostředků pro výrobu) bez ohledu na náročnost a její hmotnost,_x000D_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montáž konstrukce na staveništi, včetně montážních prostředků a pomůcek a zednických výpomocí,                              _x000D_
- výplň, těsnění a tmelení spar a spojů,_x000D_
- všechny druhy ocelového kotvení,_x000D_
- dílenskou přejímku a montážní prohlídku, včetně požadovaných dokladů,_x000D_
- zřízení kotevních otvorů nebo jam, nejsou-li částí jiné konstrukce,_x000D_
- osazení kotvení nebo přímo částí konstrukce do podpůrné konstrukce nebo do zeminy,_x000D_
- výplň kotevních otvorů  (příp.  podlití  patních  desek) maltou,  betonem  nebo  jinou speciální hmotou, vyplnění jam zeminou,_x000D_
- veškeré druhy protikorozní ochrany a nátěry konstrukcí,_x000D_
- zvláštní spojovací prostředky, rozebíratelnost konstrukce,_x000D_
- ochranná opatření před účinky bludných proudů_x000D_
- ochranu před přepětím._x000D_
Položka nezahrnuje:_x000D_
- x</t>
  </si>
  <si>
    <t>451314</t>
  </si>
  <si>
    <t>PODKLADNÍ A VÝPLŇOVÉ VRSTVY Z PROSTÉHO BETONU C25/30</t>
  </si>
  <si>
    <t>podkladní beton úložný práh s vloženou karisítí</t>
  </si>
  <si>
    <t>opěra 1 0,1*0,6*2,14 = 0,128 [A]_x000D_
opěra 2 0,1*0,6*2,45 = 0,147 [B]_x000D_
Celkové množství = 0,275</t>
  </si>
  <si>
    <t>Položka zahrnuje:_x000D_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 nátěrů zabraňujících soudržnosti betonu a bednění,_x000D_
- podpěrné  konstr. (skruže) a lešení všech druhů pro bednění,  vč. ochranných a bezpečnostních opatření a základů těchto konstrukcí a lešení,_x000D_
- vytvoření kotevních čel, kapes, nálitků a sedel, zřízení  všech  požadovaných  otvorů, 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proudů,_x000D_
Položka nezahrnuje:_x000D_
- x</t>
  </si>
  <si>
    <t>výplňový beton na rubu závěrné zídky</t>
  </si>
  <si>
    <t>opěra 1 0,2*0,4*2,45 = 0,196 [A]_x000D_
opěra 2 0,35*0,65*2,45 = 0,557 [B]_x000D_
Celkové množství = 0,753</t>
  </si>
  <si>
    <t>opěra 1 0,6*0,1*2,15 = 0,129 [A]_x000D_
opěra 2 0,6*0,1*2,45 = 0,147 [B]_x000D_
Celkové množství = 0,276</t>
  </si>
  <si>
    <t>451366</t>
  </si>
  <si>
    <t>VÝZTUŽ PODKL VRSTEV Z KARI-SÍTÍ</t>
  </si>
  <si>
    <t>kari síť 100/100/8_x000D_
10% na prořezy</t>
  </si>
  <si>
    <t>opěra 1 0,55*2,09*0,0079*1,1 = 0,010 [A]_x000D_
opěra 2 0,55*2,40*0,0079*1,1 = 0,011 [B]_x000D_
Celkové množství = 0,021</t>
  </si>
  <si>
    <t>Položka zahrnuje:_x000D_
-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proudů._x000D_
Položka nezahrnuje:_x000D_
- x</t>
  </si>
  <si>
    <t>45747</t>
  </si>
  <si>
    <t>VYROVNÁVACÍ A SPÁD VRSTVY Z MALTY ZVLÁŠTNÍ (PLASTMALTA)</t>
  </si>
  <si>
    <t>podmazání ložisek 4*0,43*0,32*0,045 = 0,025 [A]_x000D_
Celkové množství = 0,025</t>
  </si>
  <si>
    <t>Položka zahrnuje:_x000D_
- dodání zvláštní malty (plastmalty) předepsané kvality_x000D_
- její rozprostření v předepsané tloušťce a v předepsaném tvaru_x000D_
Položka nezahrnuje:_x000D_
- x</t>
  </si>
  <si>
    <t>5</t>
  </si>
  <si>
    <t>Komunikace</t>
  </si>
  <si>
    <t>56332</t>
  </si>
  <si>
    <t>VOZOVKOVÉ VRSTVY ZE ŠTĚRKODRTI TL. DO 100MM</t>
  </si>
  <si>
    <t>ŠTĚRKODRŤ frakce 0/32_x000D_
oprava cesty na předpolí lávky</t>
  </si>
  <si>
    <t>opěra 1 6,000 = 6,000 [A]_x000D_
opěra 2 6,000 = 6,000 [B]_x000D_
Celkové množství = 12,000</t>
  </si>
  <si>
    <t>Položka zahrnuje:_x000D_
- dodání kameniva předepsané kvality a zrnitosti_x000D_
- rozprostření a zhutnění vrstvy v předepsané tloušťce_x000D_
- zřízení vrstvy bez rozlišení šířky, pokládání vrstvy po etapách_x000D_
Položka nezahrnuje:_x000D_
- postřiky, nátěry</t>
  </si>
  <si>
    <t>7</t>
  </si>
  <si>
    <t>Přidružená stavební výroba</t>
  </si>
  <si>
    <t>711412</t>
  </si>
  <si>
    <t>IZOLACE MOSTOVEK CELOPLOŠNÁ ASFALTOVÝMI PÁSY</t>
  </si>
  <si>
    <t>hydroizolace na nosníky 2*13,0*0,44 = 11,440 [A]_x000D_
Celkové množství = 11,440</t>
  </si>
  <si>
    <t>Položka zahrnuje:_x000D_
- izolace rámových konstrukcí (mosty, propusty, kolektory)_x000D_
- dodání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Položka nezahrnuje:_x000D_
- ochranné vrstvy, např. litý asfalt, asfaltový beton</t>
  </si>
  <si>
    <t>9</t>
  </si>
  <si>
    <t>Ostatní konstrukce a práce</t>
  </si>
  <si>
    <t>93650</t>
  </si>
  <si>
    <t>DROBNÉ DOPLŇK KONSTR KOVOVÉ</t>
  </si>
  <si>
    <t>KG</t>
  </si>
  <si>
    <t>ocel S235_x000D_
včetně spojování svařením_x000D_
vřetně nerezového spojovacího materiálu_x000D_
včetně povrchové úpravy dle tabulky TKP19b</t>
  </si>
  <si>
    <t>podélné pásoviny (pro kotvení mostovky) 60/8 4*13,0*3,77 = 196,040 [A]_x000D_
plochá ocel (pro kotvení příčníků) 170/96/10 7*2*0,096*13,6 = 18,278 [B]_x000D_
L profil příčník 150/75/10 7*1,121*17,01 = 133,477 [C]_x000D_
plochá ocel (pro kotvení diagonál zavětrování) 170/100/15 ((8*0,1)/2)*20 = 8,000 [D]_x000D_
tyč zavětrování pr.20mm (mimoběžné provedení) včetně kotevních prvků s čepy a dopínatelného systému) 4*1,822*7,6 = 55,389 [E]_x000D_
ložisko (4*0,4*0,3*0,01*7850)+(4*0,26*0,05*0,05*7850)+(8*0,05*0,02*0,025*7850) = 59,660 [F]_x000D_
Celkové množství = 470,844</t>
  </si>
  <si>
    <t>Položka zahrnuje:_x000D_
- dílenská dokumentace, včetně technologického předpisu spojování_x000D_
- dodání  materiálu  v požadované kvalitě a výroba konstrukce i dílenská (včetně  pomůcek,  přípravků a prostředků pro výrobu) bez ohledu na náročnost a její hmotnost, dílenská montáž_x000D_
- dodání spojovacího materiálu_x000D_
- zřízení  montážních  a  dilatačních  spojů,  spar, včetně potřebných úprav, vložek, opracování, očištění a ošetření_x000D_
- podpěr. konstr. a lešení všech druhů pro montáž konstrukcí i doplňkových, včetně požadovaných otvorů, ochranných a bezpečnostních opatření a základů pro tyto konstrukce a lešení_x000D_
- jakákoliv doprava a manipulace dílců  a  montážních  sestav,  včetně  dopravy konstrukce z výrobny na stavbu_x000D_
- montáž konstrukce na staveništi, včetně montážních prostředků a pomůcek a zednických výpomocí_x000D_
- montážní dokumentace včetně technologického předpisu montáže_x000D_
- výplň, těsnění a tmelení spar a spojů_x000D_
- čištění konstrukce a odstranění všech vrubů (vrypy, otlačeniny a pod.)_x000D_
- veškeré druhy opracování povrchů, včetně úprav pod nátěry a pod izolaci_x000D_
- veškeré druhy dílenských základů a základních nátěrů a povlaků_x000D_
- všechny druhy ocelového kotvení_x000D_
- dílenskou přejímku a montážní prohlídku, včetně požadovaných dokladů_x000D_
- zřízení kotevních otvorů nebo jam, nejsou-li částí jiné konstrukce, jejich úpravy, očištění a ošetření_x000D_
- osazení kotvení nebo přímo částí konstrukce do podpůrné konstrukce nebo do zeminy_x000D_
- výplň kotevních otvorů  (příp.  podlití  patních  desek)  maltou,  betonem  nebo  jinou speciální hmotou, vyplnění jam zeminou_x000D_
- ošetření kotevní oblasti proti vzniku trhlin, vlivu povětrnosti a pod._x000D_
- osazení nivelačních značek, včetně jejich zaměření, označení znakem výrobce a vyznačení letopočtu_x000D_
- veškeré druhy protikorozní ochrany a nátěry konstrukcí (pokud je předepsáno v dokumentaci pro zadání stavby)_x000D_
- žárové zinkování ponorem nebo žárové stříkání (metalizace) kovem (pokud je předepsáno v dokumentaci pro zadání stavby)_x000D_
- zvláštní spojovací prostředky, rozebíratelnost konstrukce (pokud je předepsáno v dokumentaci pro zadání stavby)_x000D_
- osazení měřících zařízení a úpravy pro ně (pokud je předepsáno v dokumentaci pro zadání stavby)_x000D_
- ochranná opatření před účinky bludných proudů (pokud je předepsáno v dokumentaci pro zadání stavby)_x000D_
- ochranu před přepětím (pokud je předepsáno v dokumentaci pro zadání stavby)_x000D_
Položka nezahrnuje:_x000D_
- x</t>
  </si>
  <si>
    <t>936501</t>
  </si>
  <si>
    <t>DROBNÉ DOPLŇK KONSTR KOVOVÉ NEREZ</t>
  </si>
  <si>
    <t>včetně chemické kotvy</t>
  </si>
  <si>
    <t>kotvení ložisek závitové tyče M16 nerez 4*4*0,7*1,3 = 14,560 [A]_x000D_
Celkové množství = 14,560</t>
  </si>
  <si>
    <t>Položka zahrnuje:_x000D_
- dílenská dokumentace, včetně technologického předpisu spojování_x000D_
- dodání  materiálu  v požadované kvalitě a výroba konstrukce i dílenská (včetně  pomůcek,  přípravků a prostředků pro výrobu) bez ohledu na náročnost a její hmotnost, dílenská montáž_x000D_
- dodání spojovacího materiálu_x000D_
- zřízení  montážních  a  dilatačních  spojů,  spar, včetně potřebných úprav, vložek, opracování, očištění a ošetření_x000D_
- podpěr. konstr. a lešení všech druhů pro montáž konstrukcí i doplňkových, včetně požadovaných otvorů, ochranných a bezpečnostních opatření a základů pro tyto konstrukce a lešení_x000D_
- jakákoliv doprava a manipulace dílců  a  montážních  sestav,  včetně  dopravy konstrukce z výrobny na stavbu_x000D_
- montáž konstrukce na staveništi, včetně montážních prostředků a pomůcek a zednických výpomocí_x000D_
- výplň, těsnění a tmelení spar a spojů_x000D_
- čištění konstrukce a odstranění všech vrubů (vrypy, otlačeniny a pod.)_x000D_
- všechny druhy ocelového kotvení_x000D_
- dílenskou přejímku a montážní prohlídku, včetně požadovaných dokladů_x000D_
- zřízení kotevních otvorů nebo jam, nejsou-li částí jiné konstrukce, jejich úpravy, očištění a ošetření_x000D_
- osazení kotvení nebo přímo částí konstrukce do podpůrné konstrukce nebo do zeminy_x000D_
- výplň kotevních otvorů  (příp.  podlití  patních  desek)  maltou,  betonem  nebo  jinou speciální hmotou, vyplnění jam zeminou_x000D_
- předepsanou protikorozní ochranu a nátěry konstrukcí_x000D_
- osazení měřících zařízení a úpravy pro ně_x000D_
- ochranná opatření před účinky bludných proudů_x000D_
Položka nezahrnuje:_x000D_
- x</t>
  </si>
  <si>
    <t>966178</t>
  </si>
  <si>
    <t>BOURÁNÍ KONSTRUKCÍ ZE DŘEVA S ODVOZEM DO 20KM</t>
  </si>
  <si>
    <t>odstranění stávající dřevěné lávky_x000D_
s odvozem na skládku/deponii určí investor</t>
  </si>
  <si>
    <t>((8,0*0,35*0,35)+(13,0*0,25*0,25*2)+(1,5*0,1*13,0))*1,20 = 5,466 [A]_x000D_
Celkové množství = 5,466</t>
  </si>
  <si>
    <t>Položka zahrnuje:_x000D_
- rozbourání konstrukce bez ohledu na použitou technologii_x000D_
- veškeré pomocné konstrukce (lešení a pod.)_x000D_
- veškerou manipulaci s vybouranou sutí a hmotami včetně uložení na skládku_x000D_
- veškeré další práce plynoucí z technologického předpisu a z platných předpisů_x000D_
Položka nezahrnuje:_x000D_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</si>
</sst>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8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0" fillId="0" borderId="7" xfId="0" quotePrefix="1" applyBorder="1" applyAlignment="1">
      <alignment wrapText="1"/>
    </xf>
    <xf numFmtId="0" fontId="7" fillId="2" borderId="14" xfId="0" applyFont="1" applyFill="1" applyBorder="1" applyProtection="1">
      <protection locked="0"/>
    </xf>
    <xf numFmtId="164" fontId="7" fillId="2" borderId="7" xfId="0" applyNumberFormat="1" applyFont="1" applyFill="1" applyBorder="1" applyAlignment="1" applyProtection="1">
      <alignment horizontal="center"/>
      <protection locked="0"/>
    </xf>
    <xf numFmtId="164" fontId="0" fillId="0" borderId="7" xfId="0" applyNumberForma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17" xfId="0" applyBorder="1" applyProtection="1">
      <protection locked="0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workbookViewId="0">
      <selection activeCell="E12" sqref="E12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50" t="s">
        <v>2</v>
      </c>
      <c r="C2" s="3"/>
      <c r="D2" s="3"/>
      <c r="E2" s="3"/>
    </row>
    <row r="3" spans="1:5" x14ac:dyDescent="0.25">
      <c r="A3" s="3"/>
      <c r="B3" s="51"/>
      <c r="C3" s="3"/>
      <c r="D3" s="3"/>
      <c r="E3" s="3"/>
    </row>
    <row r="4" spans="1:5" x14ac:dyDescent="0.25">
      <c r="A4" s="3"/>
      <c r="B4" s="50" t="s">
        <v>3</v>
      </c>
      <c r="C4" s="51"/>
      <c r="D4" s="51"/>
      <c r="E4" s="51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SUM(C10:C11)</f>
        <v>0</v>
      </c>
      <c r="D6" s="3"/>
      <c r="E6" s="3"/>
    </row>
    <row r="7" spans="1:5" x14ac:dyDescent="0.25">
      <c r="A7" s="3"/>
      <c r="B7" s="5" t="s">
        <v>5</v>
      </c>
      <c r="C7" s="6">
        <f>SUM(E10:E11)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spans="1:5" x14ac:dyDescent="0.25">
      <c r="A11" s="8" t="s">
        <v>13</v>
      </c>
      <c r="B11" s="9" t="s">
        <v>14</v>
      </c>
      <c r="C11" s="10">
        <f>'SO 201'!I3</f>
        <v>0</v>
      </c>
      <c r="D11" s="10">
        <f>SUMIFS('SO 201'!O:O,'SO 201'!A:A,"P")</f>
        <v>0</v>
      </c>
      <c r="E11" s="10">
        <f>C11+D11</f>
        <v>0</v>
      </c>
    </row>
  </sheetData>
  <sheetProtection algorithmName="SHA-512" hashValue="NFW6Bv1lUYrOYnIljvYEV55M0x1blTL9slz0f4T9nwNVaTpDjI1mCXYzrKFX5ZqtfLKMhF+MqLyVP533Ls5F6Q==" saltValue="iwkxIjAaALQM31Yr69zraQ==" spinCount="100000" sheet="1" objects="1" scenarios="1"/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2"/>
  <sheetViews>
    <sheetView tabSelected="1" topLeftCell="B1" workbookViewId="0">
      <selection activeCell="I9" sqref="I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15</v>
      </c>
      <c r="F2" s="3"/>
      <c r="G2" s="3"/>
      <c r="H2" s="3"/>
      <c r="I2" s="3"/>
      <c r="J2" s="16"/>
    </row>
    <row r="3" spans="1:16" x14ac:dyDescent="0.25">
      <c r="A3" s="3" t="s">
        <v>16</v>
      </c>
      <c r="B3" s="17" t="s">
        <v>17</v>
      </c>
      <c r="C3" s="52" t="s">
        <v>18</v>
      </c>
      <c r="D3" s="53"/>
      <c r="E3" s="18" t="s">
        <v>19</v>
      </c>
      <c r="F3" s="3"/>
      <c r="G3" s="3"/>
      <c r="H3" s="19" t="s">
        <v>11</v>
      </c>
      <c r="I3" s="20">
        <f>SUMIFS(I8:I72,A8:A72,"SD")</f>
        <v>0</v>
      </c>
      <c r="J3" s="16"/>
      <c r="O3">
        <v>0</v>
      </c>
      <c r="P3">
        <v>2</v>
      </c>
    </row>
    <row r="4" spans="1:16" x14ac:dyDescent="0.25">
      <c r="A4" s="3" t="s">
        <v>20</v>
      </c>
      <c r="B4" s="17" t="s">
        <v>21</v>
      </c>
      <c r="C4" s="52" t="s">
        <v>11</v>
      </c>
      <c r="D4" s="53"/>
      <c r="E4" s="18" t="s">
        <v>12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4" t="s">
        <v>22</v>
      </c>
      <c r="B5" s="55" t="s">
        <v>23</v>
      </c>
      <c r="C5" s="56" t="s">
        <v>24</v>
      </c>
      <c r="D5" s="56" t="s">
        <v>25</v>
      </c>
      <c r="E5" s="56" t="s">
        <v>26</v>
      </c>
      <c r="F5" s="56" t="s">
        <v>27</v>
      </c>
      <c r="G5" s="56" t="s">
        <v>28</v>
      </c>
      <c r="H5" s="56" t="s">
        <v>29</v>
      </c>
      <c r="I5" s="56"/>
      <c r="J5" s="57" t="s">
        <v>30</v>
      </c>
      <c r="O5">
        <v>0.21</v>
      </c>
    </row>
    <row r="6" spans="1:16" x14ac:dyDescent="0.25">
      <c r="A6" s="54"/>
      <c r="B6" s="55"/>
      <c r="C6" s="56"/>
      <c r="D6" s="56"/>
      <c r="E6" s="56"/>
      <c r="F6" s="56"/>
      <c r="G6" s="56"/>
      <c r="H6" s="7" t="s">
        <v>31</v>
      </c>
      <c r="I6" s="7" t="s">
        <v>32</v>
      </c>
      <c r="J6" s="57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33</v>
      </c>
      <c r="B8" s="26"/>
      <c r="C8" s="27" t="s">
        <v>34</v>
      </c>
      <c r="D8" s="28"/>
      <c r="E8" s="25" t="s">
        <v>35</v>
      </c>
      <c r="F8" s="28"/>
      <c r="G8" s="28"/>
      <c r="H8" s="45"/>
      <c r="I8" s="46">
        <f>SUMIFS(I9:I72,A9:A72,"P")</f>
        <v>0</v>
      </c>
      <c r="J8" s="30"/>
    </row>
    <row r="9" spans="1:16" x14ac:dyDescent="0.25">
      <c r="A9" s="31" t="s">
        <v>36</v>
      </c>
      <c r="B9" s="31">
        <v>1</v>
      </c>
      <c r="C9" s="32" t="s">
        <v>37</v>
      </c>
      <c r="D9" s="31" t="s">
        <v>38</v>
      </c>
      <c r="E9" s="33" t="s">
        <v>39</v>
      </c>
      <c r="F9" s="34" t="s">
        <v>40</v>
      </c>
      <c r="G9" s="35">
        <v>1</v>
      </c>
      <c r="H9" s="47">
        <v>0</v>
      </c>
      <c r="I9" s="47">
        <f>ROUND(G9*H9,P4)</f>
        <v>0</v>
      </c>
      <c r="J9" s="31"/>
      <c r="O9" s="36">
        <f>I9*0.21</f>
        <v>0</v>
      </c>
      <c r="P9">
        <v>3</v>
      </c>
    </row>
    <row r="10" spans="1:16" ht="30" x14ac:dyDescent="0.25">
      <c r="A10" s="31" t="s">
        <v>41</v>
      </c>
      <c r="B10" s="37"/>
      <c r="E10" s="33" t="s">
        <v>42</v>
      </c>
      <c r="H10" s="48"/>
      <c r="I10" s="48"/>
      <c r="J10" s="38"/>
    </row>
    <row r="11" spans="1:16" x14ac:dyDescent="0.25">
      <c r="A11" s="31" t="s">
        <v>43</v>
      </c>
      <c r="B11" s="37"/>
      <c r="E11" s="39" t="s">
        <v>44</v>
      </c>
      <c r="H11" s="48"/>
      <c r="I11" s="48"/>
      <c r="J11" s="38"/>
    </row>
    <row r="12" spans="1:16" ht="60" x14ac:dyDescent="0.25">
      <c r="A12" s="31" t="s">
        <v>45</v>
      </c>
      <c r="B12" s="37"/>
      <c r="E12" s="33" t="s">
        <v>46</v>
      </c>
      <c r="H12" s="48"/>
      <c r="I12" s="48"/>
      <c r="J12" s="38"/>
    </row>
    <row r="13" spans="1:16" x14ac:dyDescent="0.25">
      <c r="A13" s="31" t="s">
        <v>36</v>
      </c>
      <c r="B13" s="31">
        <v>2</v>
      </c>
      <c r="C13" s="32" t="s">
        <v>47</v>
      </c>
      <c r="D13" s="31" t="s">
        <v>38</v>
      </c>
      <c r="E13" s="33" t="s">
        <v>48</v>
      </c>
      <c r="F13" s="34" t="s">
        <v>40</v>
      </c>
      <c r="G13" s="35">
        <v>1</v>
      </c>
      <c r="H13" s="47">
        <v>0</v>
      </c>
      <c r="I13" s="47">
        <f>ROUND(G13*H13,P4)</f>
        <v>0</v>
      </c>
      <c r="J13" s="31"/>
      <c r="O13" s="36">
        <f>I13*0.21</f>
        <v>0</v>
      </c>
      <c r="P13">
        <v>3</v>
      </c>
    </row>
    <row r="14" spans="1:16" ht="30" x14ac:dyDescent="0.25">
      <c r="A14" s="31" t="s">
        <v>41</v>
      </c>
      <c r="B14" s="37"/>
      <c r="E14" s="33" t="s">
        <v>49</v>
      </c>
      <c r="H14" s="48"/>
      <c r="I14" s="48"/>
      <c r="J14" s="38"/>
    </row>
    <row r="15" spans="1:16" x14ac:dyDescent="0.25">
      <c r="A15" s="31" t="s">
        <v>43</v>
      </c>
      <c r="B15" s="37"/>
      <c r="E15" s="39" t="s">
        <v>44</v>
      </c>
      <c r="H15" s="48"/>
      <c r="I15" s="48"/>
      <c r="J15" s="38"/>
    </row>
    <row r="16" spans="1:16" ht="60" x14ac:dyDescent="0.25">
      <c r="A16" s="31" t="s">
        <v>45</v>
      </c>
      <c r="B16" s="37"/>
      <c r="E16" s="33" t="s">
        <v>50</v>
      </c>
      <c r="H16" s="48"/>
      <c r="I16" s="48"/>
      <c r="J16" s="38"/>
    </row>
    <row r="17" spans="1:16" x14ac:dyDescent="0.25">
      <c r="A17" s="31" t="s">
        <v>36</v>
      </c>
      <c r="B17" s="31">
        <v>3</v>
      </c>
      <c r="C17" s="32" t="s">
        <v>51</v>
      </c>
      <c r="D17" s="31" t="s">
        <v>38</v>
      </c>
      <c r="E17" s="33" t="s">
        <v>52</v>
      </c>
      <c r="F17" s="34" t="s">
        <v>40</v>
      </c>
      <c r="G17" s="35">
        <v>1</v>
      </c>
      <c r="H17" s="47">
        <v>0</v>
      </c>
      <c r="I17" s="47">
        <f>ROUND(G17*H17,P4)</f>
        <v>0</v>
      </c>
      <c r="J17" s="31"/>
      <c r="O17" s="36">
        <f>I17*0.21</f>
        <v>0</v>
      </c>
      <c r="P17">
        <v>3</v>
      </c>
    </row>
    <row r="18" spans="1:16" ht="60" x14ac:dyDescent="0.25">
      <c r="A18" s="31" t="s">
        <v>41</v>
      </c>
      <c r="B18" s="37"/>
      <c r="E18" s="33" t="s">
        <v>53</v>
      </c>
      <c r="H18" s="48"/>
      <c r="I18" s="48"/>
      <c r="J18" s="38"/>
    </row>
    <row r="19" spans="1:16" x14ac:dyDescent="0.25">
      <c r="A19" s="31" t="s">
        <v>43</v>
      </c>
      <c r="B19" s="37"/>
      <c r="E19" s="39" t="s">
        <v>44</v>
      </c>
      <c r="H19" s="48"/>
      <c r="I19" s="48"/>
      <c r="J19" s="38"/>
    </row>
    <row r="20" spans="1:16" ht="75" x14ac:dyDescent="0.25">
      <c r="A20" s="31" t="s">
        <v>45</v>
      </c>
      <c r="B20" s="37"/>
      <c r="E20" s="33" t="s">
        <v>54</v>
      </c>
      <c r="H20" s="48"/>
      <c r="I20" s="48"/>
      <c r="J20" s="38"/>
    </row>
    <row r="21" spans="1:16" x14ac:dyDescent="0.25">
      <c r="A21" s="31" t="s">
        <v>36</v>
      </c>
      <c r="B21" s="31">
        <v>4</v>
      </c>
      <c r="C21" s="32" t="s">
        <v>55</v>
      </c>
      <c r="D21" s="31" t="s">
        <v>38</v>
      </c>
      <c r="E21" s="33" t="s">
        <v>56</v>
      </c>
      <c r="F21" s="34" t="s">
        <v>40</v>
      </c>
      <c r="G21" s="35">
        <v>1</v>
      </c>
      <c r="H21" s="47">
        <v>0</v>
      </c>
      <c r="I21" s="47">
        <f>ROUND(G21*H21,P4)</f>
        <v>0</v>
      </c>
      <c r="J21" s="31"/>
      <c r="O21" s="36">
        <f>I21*0.21</f>
        <v>0</v>
      </c>
      <c r="P21">
        <v>3</v>
      </c>
    </row>
    <row r="22" spans="1:16" ht="135" x14ac:dyDescent="0.25">
      <c r="A22" s="31" t="s">
        <v>41</v>
      </c>
      <c r="B22" s="37"/>
      <c r="E22" s="33" t="s">
        <v>57</v>
      </c>
      <c r="H22" s="48"/>
      <c r="I22" s="48"/>
      <c r="J22" s="38"/>
    </row>
    <row r="23" spans="1:16" x14ac:dyDescent="0.25">
      <c r="A23" s="31" t="s">
        <v>43</v>
      </c>
      <c r="B23" s="37"/>
      <c r="E23" s="39" t="s">
        <v>44</v>
      </c>
      <c r="H23" s="48"/>
      <c r="I23" s="48"/>
      <c r="J23" s="38"/>
    </row>
    <row r="24" spans="1:16" ht="60" x14ac:dyDescent="0.25">
      <c r="A24" s="31" t="s">
        <v>45</v>
      </c>
      <c r="B24" s="37"/>
      <c r="E24" s="33" t="s">
        <v>58</v>
      </c>
      <c r="H24" s="48"/>
      <c r="I24" s="48"/>
      <c r="J24" s="38"/>
    </row>
    <row r="25" spans="1:16" x14ac:dyDescent="0.25">
      <c r="A25" s="31" t="s">
        <v>36</v>
      </c>
      <c r="B25" s="31">
        <v>5</v>
      </c>
      <c r="C25" s="32" t="s">
        <v>59</v>
      </c>
      <c r="D25" s="31" t="s">
        <v>38</v>
      </c>
      <c r="E25" s="33" t="s">
        <v>60</v>
      </c>
      <c r="F25" s="34" t="s">
        <v>61</v>
      </c>
      <c r="G25" s="35">
        <v>10</v>
      </c>
      <c r="H25" s="47">
        <v>0</v>
      </c>
      <c r="I25" s="47">
        <f>ROUND(G25*H25,P4)</f>
        <v>0</v>
      </c>
      <c r="J25" s="31"/>
      <c r="O25" s="36">
        <f>I25*0.21</f>
        <v>0</v>
      </c>
      <c r="P25">
        <v>3</v>
      </c>
    </row>
    <row r="26" spans="1:16" ht="60" x14ac:dyDescent="0.25">
      <c r="A26" s="31" t="s">
        <v>41</v>
      </c>
      <c r="B26" s="37"/>
      <c r="E26" s="33" t="s">
        <v>62</v>
      </c>
      <c r="H26" s="48"/>
      <c r="I26" s="48"/>
      <c r="J26" s="38"/>
    </row>
    <row r="27" spans="1:16" ht="30" x14ac:dyDescent="0.25">
      <c r="A27" s="31" t="s">
        <v>43</v>
      </c>
      <c r="B27" s="37"/>
      <c r="E27" s="39" t="s">
        <v>63</v>
      </c>
      <c r="H27" s="48"/>
      <c r="I27" s="48"/>
      <c r="J27" s="38"/>
    </row>
    <row r="28" spans="1:16" ht="60" x14ac:dyDescent="0.25">
      <c r="A28" s="31" t="s">
        <v>45</v>
      </c>
      <c r="B28" s="37"/>
      <c r="E28" s="33" t="s">
        <v>58</v>
      </c>
      <c r="H28" s="48"/>
      <c r="I28" s="48"/>
      <c r="J28" s="38"/>
    </row>
    <row r="29" spans="1:16" x14ac:dyDescent="0.25">
      <c r="A29" s="31" t="s">
        <v>36</v>
      </c>
      <c r="B29" s="31">
        <v>6</v>
      </c>
      <c r="C29" s="32" t="s">
        <v>64</v>
      </c>
      <c r="D29" s="31" t="s">
        <v>38</v>
      </c>
      <c r="E29" s="33" t="s">
        <v>65</v>
      </c>
      <c r="F29" s="34" t="s">
        <v>40</v>
      </c>
      <c r="G29" s="35">
        <v>1</v>
      </c>
      <c r="H29" s="47">
        <v>0</v>
      </c>
      <c r="I29" s="47">
        <f>ROUND(G29*H29,P4)</f>
        <v>0</v>
      </c>
      <c r="J29" s="31"/>
      <c r="O29" s="36">
        <f>I29*0.21</f>
        <v>0</v>
      </c>
      <c r="P29">
        <v>3</v>
      </c>
    </row>
    <row r="30" spans="1:16" ht="60" x14ac:dyDescent="0.25">
      <c r="A30" s="31" t="s">
        <v>41</v>
      </c>
      <c r="B30" s="37"/>
      <c r="E30" s="33" t="s">
        <v>66</v>
      </c>
      <c r="H30" s="48"/>
      <c r="I30" s="48"/>
      <c r="J30" s="38"/>
    </row>
    <row r="31" spans="1:16" x14ac:dyDescent="0.25">
      <c r="A31" s="31" t="s">
        <v>43</v>
      </c>
      <c r="B31" s="37"/>
      <c r="E31" s="39" t="s">
        <v>44</v>
      </c>
      <c r="H31" s="48"/>
      <c r="I31" s="48"/>
      <c r="J31" s="38"/>
    </row>
    <row r="32" spans="1:16" ht="195" x14ac:dyDescent="0.25">
      <c r="A32" s="31" t="s">
        <v>45</v>
      </c>
      <c r="B32" s="37"/>
      <c r="E32" s="33" t="s">
        <v>67</v>
      </c>
      <c r="H32" s="48"/>
      <c r="I32" s="48"/>
      <c r="J32" s="38"/>
    </row>
    <row r="33" spans="1:16" x14ac:dyDescent="0.25">
      <c r="A33" s="31" t="s">
        <v>36</v>
      </c>
      <c r="B33" s="31">
        <v>7</v>
      </c>
      <c r="C33" s="32" t="s">
        <v>68</v>
      </c>
      <c r="D33" s="31" t="s">
        <v>38</v>
      </c>
      <c r="E33" s="33" t="s">
        <v>69</v>
      </c>
      <c r="F33" s="34" t="s">
        <v>40</v>
      </c>
      <c r="G33" s="35">
        <v>1</v>
      </c>
      <c r="H33" s="47">
        <v>0</v>
      </c>
      <c r="I33" s="47">
        <f>ROUND(G33*H33,P4)</f>
        <v>0</v>
      </c>
      <c r="J33" s="31"/>
      <c r="O33" s="36">
        <f>I33*0.21</f>
        <v>0</v>
      </c>
      <c r="P33">
        <v>3</v>
      </c>
    </row>
    <row r="34" spans="1:16" ht="180" x14ac:dyDescent="0.25">
      <c r="A34" s="31" t="s">
        <v>41</v>
      </c>
      <c r="B34" s="37"/>
      <c r="E34" s="33" t="s">
        <v>70</v>
      </c>
      <c r="H34" s="48"/>
      <c r="I34" s="48"/>
      <c r="J34" s="38"/>
    </row>
    <row r="35" spans="1:16" x14ac:dyDescent="0.25">
      <c r="A35" s="31" t="s">
        <v>43</v>
      </c>
      <c r="B35" s="37"/>
      <c r="E35" s="39" t="s">
        <v>44</v>
      </c>
      <c r="H35" s="48"/>
      <c r="I35" s="48"/>
      <c r="J35" s="38"/>
    </row>
    <row r="36" spans="1:16" ht="105" x14ac:dyDescent="0.25">
      <c r="A36" s="31" t="s">
        <v>45</v>
      </c>
      <c r="B36" s="37"/>
      <c r="E36" s="33" t="s">
        <v>71</v>
      </c>
      <c r="H36" s="48"/>
      <c r="I36" s="48"/>
      <c r="J36" s="38"/>
    </row>
    <row r="37" spans="1:16" x14ac:dyDescent="0.25">
      <c r="A37" s="31" t="s">
        <v>36</v>
      </c>
      <c r="B37" s="31">
        <v>8</v>
      </c>
      <c r="C37" s="32" t="s">
        <v>72</v>
      </c>
      <c r="D37" s="31" t="s">
        <v>73</v>
      </c>
      <c r="E37" s="33" t="s">
        <v>74</v>
      </c>
      <c r="F37" s="34" t="s">
        <v>40</v>
      </c>
      <c r="G37" s="35">
        <v>1</v>
      </c>
      <c r="H37" s="47">
        <v>0</v>
      </c>
      <c r="I37" s="47">
        <f>ROUND(G37*H37,P4)</f>
        <v>0</v>
      </c>
      <c r="J37" s="31"/>
      <c r="O37" s="36">
        <f>I37*0.21</f>
        <v>0</v>
      </c>
      <c r="P37">
        <v>3</v>
      </c>
    </row>
    <row r="38" spans="1:16" ht="60" x14ac:dyDescent="0.25">
      <c r="A38" s="31" t="s">
        <v>41</v>
      </c>
      <c r="B38" s="37"/>
      <c r="E38" s="33" t="s">
        <v>75</v>
      </c>
      <c r="H38" s="48"/>
      <c r="I38" s="48"/>
      <c r="J38" s="38"/>
    </row>
    <row r="39" spans="1:16" x14ac:dyDescent="0.25">
      <c r="A39" s="31" t="s">
        <v>43</v>
      </c>
      <c r="B39" s="37"/>
      <c r="E39" s="39" t="s">
        <v>44</v>
      </c>
      <c r="H39" s="48"/>
      <c r="I39" s="48"/>
      <c r="J39" s="38"/>
    </row>
    <row r="40" spans="1:16" ht="75" x14ac:dyDescent="0.25">
      <c r="A40" s="31" t="s">
        <v>45</v>
      </c>
      <c r="B40" s="37"/>
      <c r="E40" s="33" t="s">
        <v>76</v>
      </c>
      <c r="H40" s="48"/>
      <c r="I40" s="48"/>
      <c r="J40" s="38"/>
    </row>
    <row r="41" spans="1:16" x14ac:dyDescent="0.25">
      <c r="A41" s="31" t="s">
        <v>36</v>
      </c>
      <c r="B41" s="31">
        <v>9</v>
      </c>
      <c r="C41" s="32" t="s">
        <v>77</v>
      </c>
      <c r="D41" s="31" t="s">
        <v>38</v>
      </c>
      <c r="E41" s="33" t="s">
        <v>78</v>
      </c>
      <c r="F41" s="34" t="s">
        <v>79</v>
      </c>
      <c r="G41" s="35">
        <v>1</v>
      </c>
      <c r="H41" s="47">
        <v>0</v>
      </c>
      <c r="I41" s="47">
        <f>ROUND(G41*H41,P4)</f>
        <v>0</v>
      </c>
      <c r="J41" s="31"/>
      <c r="O41" s="36">
        <f>I41*0.21</f>
        <v>0</v>
      </c>
      <c r="P41">
        <v>3</v>
      </c>
    </row>
    <row r="42" spans="1:16" ht="30" x14ac:dyDescent="0.25">
      <c r="A42" s="31" t="s">
        <v>41</v>
      </c>
      <c r="B42" s="37"/>
      <c r="E42" s="33" t="s">
        <v>80</v>
      </c>
      <c r="H42" s="48"/>
      <c r="I42" s="48"/>
      <c r="J42" s="38"/>
    </row>
    <row r="43" spans="1:16" x14ac:dyDescent="0.25">
      <c r="A43" s="31" t="s">
        <v>43</v>
      </c>
      <c r="B43" s="37"/>
      <c r="E43" s="39" t="s">
        <v>44</v>
      </c>
      <c r="H43" s="48"/>
      <c r="I43" s="48"/>
      <c r="J43" s="38"/>
    </row>
    <row r="44" spans="1:16" ht="60" x14ac:dyDescent="0.25">
      <c r="A44" s="31" t="s">
        <v>45</v>
      </c>
      <c r="B44" s="37"/>
      <c r="E44" s="33" t="s">
        <v>81</v>
      </c>
      <c r="H44" s="48"/>
      <c r="I44" s="48"/>
      <c r="J44" s="38"/>
    </row>
    <row r="45" spans="1:16" x14ac:dyDescent="0.25">
      <c r="A45" s="31" t="s">
        <v>36</v>
      </c>
      <c r="B45" s="31">
        <v>10</v>
      </c>
      <c r="C45" s="32" t="s">
        <v>82</v>
      </c>
      <c r="D45" s="31" t="s">
        <v>38</v>
      </c>
      <c r="E45" s="33" t="s">
        <v>83</v>
      </c>
      <c r="F45" s="34" t="s">
        <v>40</v>
      </c>
      <c r="G45" s="35">
        <v>1</v>
      </c>
      <c r="H45" s="47">
        <v>0</v>
      </c>
      <c r="I45" s="47">
        <f>ROUND(G45*H45,P4)</f>
        <v>0</v>
      </c>
      <c r="J45" s="31"/>
      <c r="O45" s="36">
        <f>I45*0.21</f>
        <v>0</v>
      </c>
      <c r="P45">
        <v>3</v>
      </c>
    </row>
    <row r="46" spans="1:16" ht="60" x14ac:dyDescent="0.25">
      <c r="A46" s="31" t="s">
        <v>41</v>
      </c>
      <c r="B46" s="37"/>
      <c r="E46" s="33" t="s">
        <v>84</v>
      </c>
      <c r="H46" s="48"/>
      <c r="I46" s="48"/>
      <c r="J46" s="38"/>
    </row>
    <row r="47" spans="1:16" x14ac:dyDescent="0.25">
      <c r="A47" s="31" t="s">
        <v>43</v>
      </c>
      <c r="B47" s="37"/>
      <c r="E47" s="39" t="s">
        <v>44</v>
      </c>
      <c r="H47" s="48"/>
      <c r="I47" s="48"/>
      <c r="J47" s="38"/>
    </row>
    <row r="48" spans="1:16" ht="60" x14ac:dyDescent="0.25">
      <c r="A48" s="31" t="s">
        <v>45</v>
      </c>
      <c r="B48" s="37"/>
      <c r="E48" s="33" t="s">
        <v>81</v>
      </c>
      <c r="H48" s="48"/>
      <c r="I48" s="48"/>
      <c r="J48" s="38"/>
    </row>
    <row r="49" spans="1:16" ht="30" x14ac:dyDescent="0.25">
      <c r="A49" s="31" t="s">
        <v>36</v>
      </c>
      <c r="B49" s="31">
        <v>11</v>
      </c>
      <c r="C49" s="32" t="s">
        <v>85</v>
      </c>
      <c r="D49" s="31" t="s">
        <v>38</v>
      </c>
      <c r="E49" s="33" t="s">
        <v>86</v>
      </c>
      <c r="F49" s="34" t="s">
        <v>40</v>
      </c>
      <c r="G49" s="35">
        <v>1</v>
      </c>
      <c r="H49" s="47">
        <v>0</v>
      </c>
      <c r="I49" s="47">
        <f>ROUND(G49*H49,P4)</f>
        <v>0</v>
      </c>
      <c r="J49" s="31"/>
      <c r="O49" s="36">
        <f>I49*0.21</f>
        <v>0</v>
      </c>
      <c r="P49">
        <v>3</v>
      </c>
    </row>
    <row r="50" spans="1:16" ht="30" x14ac:dyDescent="0.25">
      <c r="A50" s="31" t="s">
        <v>41</v>
      </c>
      <c r="B50" s="37"/>
      <c r="E50" s="33" t="s">
        <v>87</v>
      </c>
      <c r="H50" s="48"/>
      <c r="I50" s="48"/>
      <c r="J50" s="38"/>
    </row>
    <row r="51" spans="1:16" x14ac:dyDescent="0.25">
      <c r="A51" s="31" t="s">
        <v>43</v>
      </c>
      <c r="B51" s="37"/>
      <c r="E51" s="39" t="s">
        <v>44</v>
      </c>
      <c r="H51" s="48"/>
      <c r="I51" s="48"/>
      <c r="J51" s="38"/>
    </row>
    <row r="52" spans="1:16" ht="135" x14ac:dyDescent="0.25">
      <c r="A52" s="31" t="s">
        <v>45</v>
      </c>
      <c r="B52" s="37"/>
      <c r="E52" s="33" t="s">
        <v>88</v>
      </c>
      <c r="H52" s="48"/>
      <c r="I52" s="48"/>
      <c r="J52" s="38"/>
    </row>
    <row r="53" spans="1:16" x14ac:dyDescent="0.25">
      <c r="A53" s="31" t="s">
        <v>36</v>
      </c>
      <c r="B53" s="31">
        <v>12</v>
      </c>
      <c r="C53" s="32" t="s">
        <v>89</v>
      </c>
      <c r="D53" s="31" t="s">
        <v>38</v>
      </c>
      <c r="E53" s="33" t="s">
        <v>90</v>
      </c>
      <c r="F53" s="34" t="s">
        <v>40</v>
      </c>
      <c r="G53" s="35">
        <v>1</v>
      </c>
      <c r="H53" s="47">
        <v>0</v>
      </c>
      <c r="I53" s="47">
        <f>ROUND(G53*H53,P4)</f>
        <v>0</v>
      </c>
      <c r="J53" s="31"/>
      <c r="O53" s="36">
        <f>I53*0.21</f>
        <v>0</v>
      </c>
      <c r="P53">
        <v>3</v>
      </c>
    </row>
    <row r="54" spans="1:16" x14ac:dyDescent="0.25">
      <c r="A54" s="31" t="s">
        <v>41</v>
      </c>
      <c r="B54" s="37"/>
      <c r="E54" s="33" t="s">
        <v>91</v>
      </c>
      <c r="H54" s="48"/>
      <c r="I54" s="48"/>
      <c r="J54" s="38"/>
    </row>
    <row r="55" spans="1:16" x14ac:dyDescent="0.25">
      <c r="A55" s="31" t="s">
        <v>43</v>
      </c>
      <c r="B55" s="37"/>
      <c r="E55" s="39" t="s">
        <v>44</v>
      </c>
      <c r="H55" s="48"/>
      <c r="I55" s="48"/>
      <c r="J55" s="38"/>
    </row>
    <row r="56" spans="1:16" ht="150" x14ac:dyDescent="0.25">
      <c r="A56" s="31" t="s">
        <v>45</v>
      </c>
      <c r="B56" s="37"/>
      <c r="E56" s="33" t="s">
        <v>92</v>
      </c>
      <c r="H56" s="48"/>
      <c r="I56" s="48"/>
      <c r="J56" s="38"/>
    </row>
    <row r="57" spans="1:16" x14ac:dyDescent="0.25">
      <c r="A57" s="31" t="s">
        <v>36</v>
      </c>
      <c r="B57" s="31">
        <v>13</v>
      </c>
      <c r="C57" s="32" t="s">
        <v>93</v>
      </c>
      <c r="D57" s="31" t="s">
        <v>73</v>
      </c>
      <c r="E57" s="33" t="s">
        <v>94</v>
      </c>
      <c r="F57" s="34" t="s">
        <v>40</v>
      </c>
      <c r="G57" s="35">
        <v>1</v>
      </c>
      <c r="H57" s="47">
        <v>0</v>
      </c>
      <c r="I57" s="47">
        <f>ROUND(G57*H57,P4)</f>
        <v>0</v>
      </c>
      <c r="J57" s="31"/>
      <c r="O57" s="36">
        <f>I57*0.21</f>
        <v>0</v>
      </c>
      <c r="P57">
        <v>3</v>
      </c>
    </row>
    <row r="58" spans="1:16" x14ac:dyDescent="0.25">
      <c r="A58" s="31" t="s">
        <v>41</v>
      </c>
      <c r="B58" s="37"/>
      <c r="E58" s="33" t="s">
        <v>95</v>
      </c>
      <c r="H58" s="48"/>
      <c r="I58" s="48"/>
      <c r="J58" s="38"/>
    </row>
    <row r="59" spans="1:16" x14ac:dyDescent="0.25">
      <c r="A59" s="31" t="s">
        <v>43</v>
      </c>
      <c r="B59" s="37"/>
      <c r="E59" s="39" t="s">
        <v>44</v>
      </c>
      <c r="H59" s="48"/>
      <c r="I59" s="48"/>
      <c r="J59" s="38"/>
    </row>
    <row r="60" spans="1:16" ht="60" x14ac:dyDescent="0.25">
      <c r="A60" s="31" t="s">
        <v>45</v>
      </c>
      <c r="B60" s="37"/>
      <c r="E60" s="33" t="s">
        <v>81</v>
      </c>
      <c r="H60" s="48"/>
      <c r="I60" s="48"/>
      <c r="J60" s="38"/>
    </row>
    <row r="61" spans="1:16" x14ac:dyDescent="0.25">
      <c r="A61" s="31" t="s">
        <v>36</v>
      </c>
      <c r="B61" s="31">
        <v>14</v>
      </c>
      <c r="C61" s="32" t="s">
        <v>96</v>
      </c>
      <c r="D61" s="31" t="s">
        <v>38</v>
      </c>
      <c r="E61" s="33" t="s">
        <v>97</v>
      </c>
      <c r="F61" s="34" t="s">
        <v>79</v>
      </c>
      <c r="G61" s="35">
        <v>1</v>
      </c>
      <c r="H61" s="47">
        <v>0</v>
      </c>
      <c r="I61" s="47">
        <f>ROUND(G61*H61,P4)</f>
        <v>0</v>
      </c>
      <c r="J61" s="31"/>
      <c r="O61" s="36">
        <f>I61*0.21</f>
        <v>0</v>
      </c>
      <c r="P61">
        <v>3</v>
      </c>
    </row>
    <row r="62" spans="1:16" ht="60" x14ac:dyDescent="0.25">
      <c r="A62" s="31" t="s">
        <v>41</v>
      </c>
      <c r="B62" s="37"/>
      <c r="E62" s="33" t="s">
        <v>98</v>
      </c>
      <c r="H62" s="48"/>
      <c r="I62" s="48"/>
      <c r="J62" s="38"/>
    </row>
    <row r="63" spans="1:16" x14ac:dyDescent="0.25">
      <c r="A63" s="31" t="s">
        <v>43</v>
      </c>
      <c r="B63" s="37"/>
      <c r="E63" s="39" t="s">
        <v>44</v>
      </c>
      <c r="H63" s="48"/>
      <c r="I63" s="48"/>
      <c r="J63" s="38"/>
    </row>
    <row r="64" spans="1:16" ht="120" x14ac:dyDescent="0.25">
      <c r="A64" s="31" t="s">
        <v>45</v>
      </c>
      <c r="B64" s="37"/>
      <c r="E64" s="33" t="s">
        <v>99</v>
      </c>
      <c r="H64" s="48"/>
      <c r="I64" s="48"/>
      <c r="J64" s="38"/>
    </row>
    <row r="65" spans="1:16" x14ac:dyDescent="0.25">
      <c r="A65" s="31" t="s">
        <v>36</v>
      </c>
      <c r="B65" s="31">
        <v>15</v>
      </c>
      <c r="C65" s="32" t="s">
        <v>100</v>
      </c>
      <c r="D65" s="31" t="s">
        <v>38</v>
      </c>
      <c r="E65" s="33" t="s">
        <v>101</v>
      </c>
      <c r="F65" s="34" t="s">
        <v>40</v>
      </c>
      <c r="G65" s="35">
        <v>1</v>
      </c>
      <c r="H65" s="47">
        <v>0</v>
      </c>
      <c r="I65" s="47">
        <f>ROUND(G65*H65,P4)</f>
        <v>0</v>
      </c>
      <c r="J65" s="31"/>
      <c r="O65" s="36">
        <f>I65*0.21</f>
        <v>0</v>
      </c>
      <c r="P65">
        <v>3</v>
      </c>
    </row>
    <row r="66" spans="1:16" ht="30" x14ac:dyDescent="0.25">
      <c r="A66" s="31" t="s">
        <v>41</v>
      </c>
      <c r="B66" s="37"/>
      <c r="E66" s="33" t="s">
        <v>102</v>
      </c>
      <c r="H66" s="48"/>
      <c r="I66" s="48"/>
      <c r="J66" s="38"/>
    </row>
    <row r="67" spans="1:16" x14ac:dyDescent="0.25">
      <c r="A67" s="31" t="s">
        <v>43</v>
      </c>
      <c r="B67" s="37"/>
      <c r="E67" s="39" t="s">
        <v>44</v>
      </c>
      <c r="H67" s="48"/>
      <c r="I67" s="48"/>
      <c r="J67" s="38"/>
    </row>
    <row r="68" spans="1:16" ht="135" x14ac:dyDescent="0.25">
      <c r="A68" s="31" t="s">
        <v>45</v>
      </c>
      <c r="B68" s="37"/>
      <c r="E68" s="33" t="s">
        <v>103</v>
      </c>
      <c r="H68" s="48"/>
      <c r="I68" s="48"/>
      <c r="J68" s="38"/>
    </row>
    <row r="69" spans="1:16" x14ac:dyDescent="0.25">
      <c r="A69" s="31" t="s">
        <v>36</v>
      </c>
      <c r="B69" s="31">
        <v>16</v>
      </c>
      <c r="C69" s="32" t="s">
        <v>104</v>
      </c>
      <c r="D69" s="31" t="s">
        <v>38</v>
      </c>
      <c r="E69" s="33" t="s">
        <v>105</v>
      </c>
      <c r="F69" s="34" t="s">
        <v>40</v>
      </c>
      <c r="G69" s="35">
        <v>1</v>
      </c>
      <c r="H69" s="47">
        <v>0</v>
      </c>
      <c r="I69" s="47">
        <f>ROUND(G69*H69,P4)</f>
        <v>0</v>
      </c>
      <c r="J69" s="31"/>
      <c r="O69" s="36">
        <f>I69*0.21</f>
        <v>0</v>
      </c>
      <c r="P69">
        <v>3</v>
      </c>
    </row>
    <row r="70" spans="1:16" ht="285" x14ac:dyDescent="0.25">
      <c r="A70" s="31" t="s">
        <v>41</v>
      </c>
      <c r="B70" s="37"/>
      <c r="E70" s="33" t="s">
        <v>106</v>
      </c>
      <c r="H70" s="48"/>
      <c r="I70" s="48"/>
      <c r="J70" s="38"/>
    </row>
    <row r="71" spans="1:16" x14ac:dyDescent="0.25">
      <c r="A71" s="31" t="s">
        <v>43</v>
      </c>
      <c r="B71" s="37"/>
      <c r="E71" s="39" t="s">
        <v>44</v>
      </c>
      <c r="H71" s="48"/>
      <c r="I71" s="48"/>
      <c r="J71" s="38"/>
    </row>
    <row r="72" spans="1:16" ht="75" x14ac:dyDescent="0.25">
      <c r="A72" s="31" t="s">
        <v>45</v>
      </c>
      <c r="B72" s="40"/>
      <c r="C72" s="41"/>
      <c r="D72" s="41"/>
      <c r="E72" s="33" t="s">
        <v>107</v>
      </c>
      <c r="F72" s="41"/>
      <c r="G72" s="41"/>
      <c r="H72" s="49"/>
      <c r="I72" s="49"/>
      <c r="J72" s="42"/>
    </row>
  </sheetData>
  <sheetProtection algorithmName="SHA-512" hashValue="2asp580IKMNlEL6N3K1crLvfcRUH9JFvvb9iWPh6aXSWzWbyKYQXwF5O3moJ7GYnPThGcAXKNmZ6I7XVFtfyIw==" saltValue="mURGWwIWmgcZhqrexLXpdQ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35"/>
  <sheetViews>
    <sheetView topLeftCell="B1" workbookViewId="0">
      <selection activeCell="E9" sqref="E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15</v>
      </c>
      <c r="F2" s="3"/>
      <c r="G2" s="3"/>
      <c r="H2" s="3"/>
      <c r="I2" s="3"/>
      <c r="J2" s="16"/>
    </row>
    <row r="3" spans="1:16" x14ac:dyDescent="0.25">
      <c r="A3" s="3" t="s">
        <v>16</v>
      </c>
      <c r="B3" s="17" t="s">
        <v>17</v>
      </c>
      <c r="C3" s="52" t="s">
        <v>18</v>
      </c>
      <c r="D3" s="53"/>
      <c r="E3" s="18" t="s">
        <v>19</v>
      </c>
      <c r="F3" s="3"/>
      <c r="G3" s="3"/>
      <c r="H3" s="19" t="s">
        <v>13</v>
      </c>
      <c r="I3" s="20">
        <f>SUMIFS(I8:I135,A8:A135,"SD")</f>
        <v>0</v>
      </c>
      <c r="J3" s="16"/>
      <c r="O3">
        <v>0</v>
      </c>
      <c r="P3">
        <v>2</v>
      </c>
    </row>
    <row r="4" spans="1:16" x14ac:dyDescent="0.25">
      <c r="A4" s="3" t="s">
        <v>20</v>
      </c>
      <c r="B4" s="17" t="s">
        <v>21</v>
      </c>
      <c r="C4" s="52" t="s">
        <v>13</v>
      </c>
      <c r="D4" s="53"/>
      <c r="E4" s="18" t="s">
        <v>14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4" t="s">
        <v>22</v>
      </c>
      <c r="B5" s="55" t="s">
        <v>23</v>
      </c>
      <c r="C5" s="56" t="s">
        <v>24</v>
      </c>
      <c r="D5" s="56" t="s">
        <v>25</v>
      </c>
      <c r="E5" s="56" t="s">
        <v>26</v>
      </c>
      <c r="F5" s="56" t="s">
        <v>27</v>
      </c>
      <c r="G5" s="56" t="s">
        <v>28</v>
      </c>
      <c r="H5" s="56" t="s">
        <v>29</v>
      </c>
      <c r="I5" s="56"/>
      <c r="J5" s="57" t="s">
        <v>30</v>
      </c>
      <c r="O5">
        <v>0.21</v>
      </c>
    </row>
    <row r="6" spans="1:16" x14ac:dyDescent="0.25">
      <c r="A6" s="54"/>
      <c r="B6" s="55"/>
      <c r="C6" s="56"/>
      <c r="D6" s="56"/>
      <c r="E6" s="56"/>
      <c r="F6" s="56"/>
      <c r="G6" s="56"/>
      <c r="H6" s="7" t="s">
        <v>31</v>
      </c>
      <c r="I6" s="7" t="s">
        <v>32</v>
      </c>
      <c r="J6" s="57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33</v>
      </c>
      <c r="B8" s="26"/>
      <c r="C8" s="27" t="s">
        <v>34</v>
      </c>
      <c r="D8" s="28"/>
      <c r="E8" s="25" t="s">
        <v>35</v>
      </c>
      <c r="F8" s="28"/>
      <c r="G8" s="28"/>
      <c r="H8" s="28"/>
      <c r="I8" s="29">
        <f>SUMIFS(I9:I20,A9:A20,"P")</f>
        <v>0</v>
      </c>
      <c r="J8" s="30"/>
    </row>
    <row r="9" spans="1:16" ht="45" x14ac:dyDescent="0.25">
      <c r="A9" s="31" t="s">
        <v>36</v>
      </c>
      <c r="B9" s="31">
        <v>1</v>
      </c>
      <c r="C9" s="32" t="s">
        <v>108</v>
      </c>
      <c r="D9" s="31" t="s">
        <v>38</v>
      </c>
      <c r="E9" s="33" t="s">
        <v>109</v>
      </c>
      <c r="F9" s="34" t="s">
        <v>110</v>
      </c>
      <c r="G9" s="35">
        <v>8.4499999999999993</v>
      </c>
      <c r="H9" s="47">
        <v>0</v>
      </c>
      <c r="I9" s="47">
        <f>ROUND(G9*H9,P4)</f>
        <v>0</v>
      </c>
      <c r="J9" s="31"/>
      <c r="O9" s="36">
        <f>I9*0.21</f>
        <v>0</v>
      </c>
      <c r="P9">
        <v>3</v>
      </c>
    </row>
    <row r="10" spans="1:16" ht="30" x14ac:dyDescent="0.25">
      <c r="A10" s="31" t="s">
        <v>41</v>
      </c>
      <c r="B10" s="37"/>
      <c r="E10" s="33" t="s">
        <v>111</v>
      </c>
      <c r="H10" s="48"/>
      <c r="I10" s="48"/>
      <c r="J10" s="38"/>
    </row>
    <row r="11" spans="1:16" ht="75" x14ac:dyDescent="0.25">
      <c r="A11" s="31" t="s">
        <v>43</v>
      </c>
      <c r="B11" s="37"/>
      <c r="E11" s="39" t="s">
        <v>112</v>
      </c>
      <c r="H11" s="48"/>
      <c r="I11" s="48"/>
      <c r="J11" s="38"/>
    </row>
    <row r="12" spans="1:16" ht="165" x14ac:dyDescent="0.25">
      <c r="A12" s="31" t="s">
        <v>45</v>
      </c>
      <c r="B12" s="37"/>
      <c r="E12" s="33" t="s">
        <v>113</v>
      </c>
      <c r="H12" s="48"/>
      <c r="I12" s="48"/>
      <c r="J12" s="38"/>
    </row>
    <row r="13" spans="1:16" ht="45" x14ac:dyDescent="0.25">
      <c r="A13" s="31" t="s">
        <v>36</v>
      </c>
      <c r="B13" s="31">
        <v>2</v>
      </c>
      <c r="C13" s="32" t="s">
        <v>108</v>
      </c>
      <c r="D13" s="31" t="s">
        <v>114</v>
      </c>
      <c r="E13" s="33" t="s">
        <v>109</v>
      </c>
      <c r="F13" s="34" t="s">
        <v>110</v>
      </c>
      <c r="G13" s="35">
        <v>2.9809999999999999</v>
      </c>
      <c r="H13" s="47">
        <v>0</v>
      </c>
      <c r="I13" s="47">
        <f>ROUND(G13*H13,P4)</f>
        <v>0</v>
      </c>
      <c r="J13" s="31"/>
      <c r="O13" s="36">
        <f>I13*0.21</f>
        <v>0</v>
      </c>
      <c r="P13">
        <v>3</v>
      </c>
    </row>
    <row r="14" spans="1:16" ht="45" x14ac:dyDescent="0.25">
      <c r="A14" s="31" t="s">
        <v>41</v>
      </c>
      <c r="B14" s="37"/>
      <c r="E14" s="33" t="s">
        <v>115</v>
      </c>
      <c r="H14" s="48"/>
      <c r="I14" s="48"/>
      <c r="J14" s="38"/>
    </row>
    <row r="15" spans="1:16" ht="45" x14ac:dyDescent="0.25">
      <c r="A15" s="31" t="s">
        <v>43</v>
      </c>
      <c r="B15" s="37"/>
      <c r="E15" s="39" t="s">
        <v>116</v>
      </c>
      <c r="H15" s="48"/>
      <c r="I15" s="48"/>
      <c r="J15" s="38"/>
    </row>
    <row r="16" spans="1:16" ht="165" x14ac:dyDescent="0.25">
      <c r="A16" s="31" t="s">
        <v>45</v>
      </c>
      <c r="B16" s="37"/>
      <c r="E16" s="33" t="s">
        <v>113</v>
      </c>
      <c r="H16" s="48"/>
      <c r="I16" s="48"/>
      <c r="J16" s="38"/>
    </row>
    <row r="17" spans="1:16" ht="30" x14ac:dyDescent="0.25">
      <c r="A17" s="31" t="s">
        <v>36</v>
      </c>
      <c r="B17" s="31">
        <v>3</v>
      </c>
      <c r="C17" s="32" t="s">
        <v>117</v>
      </c>
      <c r="D17" s="31" t="s">
        <v>38</v>
      </c>
      <c r="E17" s="33" t="s">
        <v>118</v>
      </c>
      <c r="F17" s="34" t="s">
        <v>110</v>
      </c>
      <c r="G17" s="35">
        <v>5.4660000000000002</v>
      </c>
      <c r="H17" s="47">
        <v>0</v>
      </c>
      <c r="I17" s="47">
        <f>ROUND(G17*H17,P4)</f>
        <v>0</v>
      </c>
      <c r="J17" s="31"/>
      <c r="O17" s="36">
        <f>I17*0.21</f>
        <v>0</v>
      </c>
      <c r="P17">
        <v>3</v>
      </c>
    </row>
    <row r="18" spans="1:16" x14ac:dyDescent="0.25">
      <c r="A18" s="31" t="s">
        <v>41</v>
      </c>
      <c r="B18" s="37"/>
      <c r="E18" s="33" t="s">
        <v>119</v>
      </c>
      <c r="H18" s="48"/>
      <c r="I18" s="48"/>
      <c r="J18" s="38"/>
    </row>
    <row r="19" spans="1:16" ht="45" x14ac:dyDescent="0.25">
      <c r="A19" s="31" t="s">
        <v>43</v>
      </c>
      <c r="B19" s="37"/>
      <c r="E19" s="39" t="s">
        <v>120</v>
      </c>
      <c r="H19" s="48"/>
      <c r="I19" s="48"/>
      <c r="J19" s="38"/>
    </row>
    <row r="20" spans="1:16" ht="165" x14ac:dyDescent="0.25">
      <c r="A20" s="31" t="s">
        <v>45</v>
      </c>
      <c r="B20" s="37"/>
      <c r="E20" s="33" t="s">
        <v>113</v>
      </c>
      <c r="H20" s="48"/>
      <c r="I20" s="48"/>
      <c r="J20" s="38"/>
    </row>
    <row r="21" spans="1:16" x14ac:dyDescent="0.25">
      <c r="A21" s="25" t="s">
        <v>33</v>
      </c>
      <c r="B21" s="26"/>
      <c r="C21" s="27" t="s">
        <v>121</v>
      </c>
      <c r="D21" s="28"/>
      <c r="E21" s="25" t="s">
        <v>122</v>
      </c>
      <c r="F21" s="28"/>
      <c r="G21" s="28"/>
      <c r="H21" s="45"/>
      <c r="I21" s="46">
        <f>SUMIFS(I22:I57,A22:A57,"P")</f>
        <v>0</v>
      </c>
      <c r="J21" s="30"/>
    </row>
    <row r="22" spans="1:16" x14ac:dyDescent="0.25">
      <c r="A22" s="31" t="s">
        <v>36</v>
      </c>
      <c r="B22" s="31">
        <v>4</v>
      </c>
      <c r="C22" s="32" t="s">
        <v>123</v>
      </c>
      <c r="D22" s="31" t="s">
        <v>38</v>
      </c>
      <c r="E22" s="33" t="s">
        <v>124</v>
      </c>
      <c r="F22" s="34" t="s">
        <v>61</v>
      </c>
      <c r="G22" s="35">
        <v>35</v>
      </c>
      <c r="H22" s="47">
        <v>0</v>
      </c>
      <c r="I22" s="47">
        <f>ROUND(G22*H22,P4)</f>
        <v>0</v>
      </c>
      <c r="J22" s="31"/>
      <c r="O22" s="36">
        <f>I22*0.21</f>
        <v>0</v>
      </c>
      <c r="P22">
        <v>3</v>
      </c>
    </row>
    <row r="23" spans="1:16" x14ac:dyDescent="0.25">
      <c r="A23" s="31" t="s">
        <v>41</v>
      </c>
      <c r="B23" s="37"/>
      <c r="E23" s="33" t="s">
        <v>125</v>
      </c>
      <c r="H23" s="48"/>
      <c r="I23" s="48"/>
      <c r="J23" s="38"/>
    </row>
    <row r="24" spans="1:16" x14ac:dyDescent="0.25">
      <c r="A24" s="31" t="s">
        <v>43</v>
      </c>
      <c r="B24" s="37"/>
      <c r="E24" s="39" t="s">
        <v>126</v>
      </c>
      <c r="H24" s="48"/>
      <c r="I24" s="48"/>
      <c r="J24" s="38"/>
    </row>
    <row r="25" spans="1:16" ht="90" x14ac:dyDescent="0.25">
      <c r="A25" s="31" t="s">
        <v>45</v>
      </c>
      <c r="B25" s="37"/>
      <c r="E25" s="33" t="s">
        <v>127</v>
      </c>
      <c r="H25" s="48"/>
      <c r="I25" s="48"/>
      <c r="J25" s="38"/>
    </row>
    <row r="26" spans="1:16" x14ac:dyDescent="0.25">
      <c r="A26" s="31" t="s">
        <v>36</v>
      </c>
      <c r="B26" s="31">
        <v>5</v>
      </c>
      <c r="C26" s="32" t="s">
        <v>128</v>
      </c>
      <c r="D26" s="31" t="s">
        <v>38</v>
      </c>
      <c r="E26" s="33" t="s">
        <v>129</v>
      </c>
      <c r="F26" s="34" t="s">
        <v>130</v>
      </c>
      <c r="G26" s="35">
        <v>0.6</v>
      </c>
      <c r="H26" s="47">
        <v>0</v>
      </c>
      <c r="I26" s="47">
        <f>ROUND(G26*H26,P4)</f>
        <v>0</v>
      </c>
      <c r="J26" s="31"/>
      <c r="O26" s="36">
        <f>I26*0.21</f>
        <v>0</v>
      </c>
      <c r="P26">
        <v>3</v>
      </c>
    </row>
    <row r="27" spans="1:16" x14ac:dyDescent="0.25">
      <c r="A27" s="31" t="s">
        <v>41</v>
      </c>
      <c r="B27" s="37"/>
      <c r="E27" s="33" t="s">
        <v>131</v>
      </c>
      <c r="H27" s="48"/>
      <c r="I27" s="48"/>
      <c r="J27" s="38"/>
    </row>
    <row r="28" spans="1:16" ht="45" x14ac:dyDescent="0.25">
      <c r="A28" s="31" t="s">
        <v>43</v>
      </c>
      <c r="B28" s="37"/>
      <c r="E28" s="39" t="s">
        <v>132</v>
      </c>
      <c r="H28" s="48"/>
      <c r="I28" s="48"/>
      <c r="J28" s="38"/>
    </row>
    <row r="29" spans="1:16" ht="409.5" x14ac:dyDescent="0.25">
      <c r="A29" s="31" t="s">
        <v>45</v>
      </c>
      <c r="B29" s="37"/>
      <c r="E29" s="33" t="s">
        <v>133</v>
      </c>
      <c r="H29" s="48"/>
      <c r="I29" s="48"/>
      <c r="J29" s="38"/>
    </row>
    <row r="30" spans="1:16" x14ac:dyDescent="0.25">
      <c r="A30" s="31" t="s">
        <v>36</v>
      </c>
      <c r="B30" s="31">
        <v>6</v>
      </c>
      <c r="C30" s="32" t="s">
        <v>134</v>
      </c>
      <c r="D30" s="31" t="s">
        <v>38</v>
      </c>
      <c r="E30" s="33" t="s">
        <v>135</v>
      </c>
      <c r="F30" s="34" t="s">
        <v>130</v>
      </c>
      <c r="G30" s="35">
        <v>0.98499999999999999</v>
      </c>
      <c r="H30" s="47">
        <v>0</v>
      </c>
      <c r="I30" s="47">
        <f>ROUND(G30*H30,P4)</f>
        <v>0</v>
      </c>
      <c r="J30" s="31"/>
      <c r="O30" s="36">
        <f>I30*0.21</f>
        <v>0</v>
      </c>
      <c r="P30">
        <v>3</v>
      </c>
    </row>
    <row r="31" spans="1:16" x14ac:dyDescent="0.25">
      <c r="A31" s="31" t="s">
        <v>41</v>
      </c>
      <c r="B31" s="37"/>
      <c r="E31" s="33" t="s">
        <v>136</v>
      </c>
      <c r="H31" s="48"/>
      <c r="I31" s="48"/>
      <c r="J31" s="38"/>
    </row>
    <row r="32" spans="1:16" ht="45" x14ac:dyDescent="0.25">
      <c r="A32" s="31" t="s">
        <v>43</v>
      </c>
      <c r="B32" s="37"/>
      <c r="E32" s="39" t="s">
        <v>137</v>
      </c>
      <c r="H32" s="48"/>
      <c r="I32" s="48"/>
      <c r="J32" s="38"/>
    </row>
    <row r="33" spans="1:16" ht="409.5" x14ac:dyDescent="0.25">
      <c r="A33" s="31" t="s">
        <v>45</v>
      </c>
      <c r="B33" s="37"/>
      <c r="E33" s="33" t="s">
        <v>133</v>
      </c>
      <c r="H33" s="48"/>
      <c r="I33" s="48"/>
      <c r="J33" s="38"/>
    </row>
    <row r="34" spans="1:16" x14ac:dyDescent="0.25">
      <c r="A34" s="31" t="s">
        <v>36</v>
      </c>
      <c r="B34" s="31">
        <v>7</v>
      </c>
      <c r="C34" s="32" t="s">
        <v>138</v>
      </c>
      <c r="D34" s="31" t="s">
        <v>38</v>
      </c>
      <c r="E34" s="33" t="s">
        <v>139</v>
      </c>
      <c r="F34" s="34" t="s">
        <v>130</v>
      </c>
      <c r="G34" s="35">
        <v>3.8740000000000001</v>
      </c>
      <c r="H34" s="47">
        <v>0</v>
      </c>
      <c r="I34" s="47">
        <f>ROUND(G34*H34,P4)</f>
        <v>0</v>
      </c>
      <c r="J34" s="31"/>
      <c r="O34" s="36">
        <f>I34*0.21</f>
        <v>0</v>
      </c>
      <c r="P34">
        <v>3</v>
      </c>
    </row>
    <row r="35" spans="1:16" x14ac:dyDescent="0.25">
      <c r="A35" s="31" t="s">
        <v>41</v>
      </c>
      <c r="B35" s="37"/>
      <c r="E35" s="43" t="s">
        <v>38</v>
      </c>
      <c r="H35" s="48"/>
      <c r="I35" s="48"/>
      <c r="J35" s="38"/>
    </row>
    <row r="36" spans="1:16" ht="30" x14ac:dyDescent="0.25">
      <c r="A36" s="31" t="s">
        <v>43</v>
      </c>
      <c r="B36" s="37"/>
      <c r="E36" s="39" t="s">
        <v>140</v>
      </c>
      <c r="H36" s="48"/>
      <c r="I36" s="48"/>
      <c r="J36" s="38"/>
    </row>
    <row r="37" spans="1:16" ht="409.5" x14ac:dyDescent="0.25">
      <c r="A37" s="31" t="s">
        <v>45</v>
      </c>
      <c r="B37" s="37"/>
      <c r="E37" s="33" t="s">
        <v>141</v>
      </c>
      <c r="H37" s="48"/>
      <c r="I37" s="48"/>
      <c r="J37" s="38"/>
    </row>
    <row r="38" spans="1:16" x14ac:dyDescent="0.25">
      <c r="A38" s="31" t="s">
        <v>36</v>
      </c>
      <c r="B38" s="31">
        <v>8</v>
      </c>
      <c r="C38" s="32" t="s">
        <v>142</v>
      </c>
      <c r="D38" s="31" t="s">
        <v>38</v>
      </c>
      <c r="E38" s="33" t="s">
        <v>143</v>
      </c>
      <c r="F38" s="34" t="s">
        <v>130</v>
      </c>
      <c r="G38" s="35">
        <v>6.6</v>
      </c>
      <c r="H38" s="47">
        <v>0</v>
      </c>
      <c r="I38" s="47">
        <f>ROUND(G38*H38,P4)</f>
        <v>0</v>
      </c>
      <c r="J38" s="31"/>
      <c r="O38" s="36">
        <f>I38*0.21</f>
        <v>0</v>
      </c>
      <c r="P38">
        <v>3</v>
      </c>
    </row>
    <row r="39" spans="1:16" x14ac:dyDescent="0.25">
      <c r="A39" s="31" t="s">
        <v>41</v>
      </c>
      <c r="B39" s="37"/>
      <c r="E39" s="33" t="s">
        <v>144</v>
      </c>
      <c r="H39" s="48"/>
      <c r="I39" s="48"/>
      <c r="J39" s="38"/>
    </row>
    <row r="40" spans="1:16" ht="45" x14ac:dyDescent="0.25">
      <c r="A40" s="31" t="s">
        <v>43</v>
      </c>
      <c r="B40" s="37"/>
      <c r="E40" s="39" t="s">
        <v>145</v>
      </c>
      <c r="H40" s="48"/>
      <c r="I40" s="48"/>
      <c r="J40" s="38"/>
    </row>
    <row r="41" spans="1:16" ht="409.5" x14ac:dyDescent="0.25">
      <c r="A41" s="31" t="s">
        <v>45</v>
      </c>
      <c r="B41" s="37"/>
      <c r="E41" s="33" t="s">
        <v>146</v>
      </c>
      <c r="H41" s="48"/>
      <c r="I41" s="48"/>
      <c r="J41" s="38"/>
    </row>
    <row r="42" spans="1:16" x14ac:dyDescent="0.25">
      <c r="A42" s="31" t="s">
        <v>36</v>
      </c>
      <c r="B42" s="31">
        <v>9</v>
      </c>
      <c r="C42" s="32" t="s">
        <v>142</v>
      </c>
      <c r="D42" s="31" t="s">
        <v>114</v>
      </c>
      <c r="E42" s="33" t="s">
        <v>143</v>
      </c>
      <c r="F42" s="34" t="s">
        <v>130</v>
      </c>
      <c r="G42" s="35">
        <v>1.6559999999999999</v>
      </c>
      <c r="H42" s="47">
        <v>0</v>
      </c>
      <c r="I42" s="47">
        <f>ROUND(G42*H42,P4)</f>
        <v>0</v>
      </c>
      <c r="J42" s="31"/>
      <c r="O42" s="36">
        <f>I42*0.21</f>
        <v>0</v>
      </c>
      <c r="P42">
        <v>3</v>
      </c>
    </row>
    <row r="43" spans="1:16" ht="30" x14ac:dyDescent="0.25">
      <c r="A43" s="31" t="s">
        <v>41</v>
      </c>
      <c r="B43" s="37"/>
      <c r="E43" s="33" t="s">
        <v>147</v>
      </c>
      <c r="H43" s="48"/>
      <c r="I43" s="48"/>
      <c r="J43" s="38"/>
    </row>
    <row r="44" spans="1:16" ht="45" x14ac:dyDescent="0.25">
      <c r="A44" s="31" t="s">
        <v>43</v>
      </c>
      <c r="B44" s="37"/>
      <c r="E44" s="39" t="s">
        <v>148</v>
      </c>
      <c r="H44" s="48"/>
      <c r="I44" s="48"/>
      <c r="J44" s="38"/>
    </row>
    <row r="45" spans="1:16" ht="409.5" x14ac:dyDescent="0.25">
      <c r="A45" s="31" t="s">
        <v>45</v>
      </c>
      <c r="B45" s="37"/>
      <c r="E45" s="33" t="s">
        <v>146</v>
      </c>
      <c r="H45" s="48"/>
      <c r="I45" s="48"/>
      <c r="J45" s="38"/>
    </row>
    <row r="46" spans="1:16" x14ac:dyDescent="0.25">
      <c r="A46" s="31" t="s">
        <v>36</v>
      </c>
      <c r="B46" s="31">
        <v>10</v>
      </c>
      <c r="C46" s="32" t="s">
        <v>149</v>
      </c>
      <c r="D46" s="31" t="s">
        <v>38</v>
      </c>
      <c r="E46" s="33" t="s">
        <v>150</v>
      </c>
      <c r="F46" s="34" t="s">
        <v>130</v>
      </c>
      <c r="G46" s="35">
        <v>4.3109999999999999</v>
      </c>
      <c r="H46" s="47">
        <v>0</v>
      </c>
      <c r="I46" s="47">
        <f>ROUND(G46*H46,P4)</f>
        <v>0</v>
      </c>
      <c r="J46" s="31"/>
      <c r="O46" s="36">
        <f>I46*0.21</f>
        <v>0</v>
      </c>
      <c r="P46">
        <v>3</v>
      </c>
    </row>
    <row r="47" spans="1:16" x14ac:dyDescent="0.25">
      <c r="A47" s="31" t="s">
        <v>41</v>
      </c>
      <c r="B47" s="37"/>
      <c r="E47" s="43" t="s">
        <v>38</v>
      </c>
      <c r="H47" s="48"/>
      <c r="I47" s="48"/>
      <c r="J47" s="38"/>
    </row>
    <row r="48" spans="1:16" ht="60" x14ac:dyDescent="0.25">
      <c r="A48" s="31" t="s">
        <v>43</v>
      </c>
      <c r="B48" s="37"/>
      <c r="E48" s="39" t="s">
        <v>151</v>
      </c>
      <c r="H48" s="48"/>
      <c r="I48" s="48"/>
      <c r="J48" s="38"/>
    </row>
    <row r="49" spans="1:16" ht="285" x14ac:dyDescent="0.25">
      <c r="A49" s="31" t="s">
        <v>45</v>
      </c>
      <c r="B49" s="37"/>
      <c r="E49" s="33" t="s">
        <v>152</v>
      </c>
      <c r="H49" s="48"/>
      <c r="I49" s="48"/>
      <c r="J49" s="38"/>
    </row>
    <row r="50" spans="1:16" x14ac:dyDescent="0.25">
      <c r="A50" s="31" t="s">
        <v>36</v>
      </c>
      <c r="B50" s="31">
        <v>11</v>
      </c>
      <c r="C50" s="32" t="s">
        <v>153</v>
      </c>
      <c r="D50" s="31" t="s">
        <v>38</v>
      </c>
      <c r="E50" s="33" t="s">
        <v>154</v>
      </c>
      <c r="F50" s="34" t="s">
        <v>130</v>
      </c>
      <c r="G50" s="35">
        <v>3</v>
      </c>
      <c r="H50" s="47">
        <v>0</v>
      </c>
      <c r="I50" s="47">
        <f>ROUND(G50*H50,P4)</f>
        <v>0</v>
      </c>
      <c r="J50" s="31"/>
      <c r="O50" s="36">
        <f>I50*0.21</f>
        <v>0</v>
      </c>
      <c r="P50">
        <v>3</v>
      </c>
    </row>
    <row r="51" spans="1:16" ht="30" x14ac:dyDescent="0.25">
      <c r="A51" s="31" t="s">
        <v>41</v>
      </c>
      <c r="B51" s="37"/>
      <c r="E51" s="33" t="s">
        <v>155</v>
      </c>
      <c r="H51" s="48"/>
      <c r="I51" s="48"/>
      <c r="J51" s="38"/>
    </row>
    <row r="52" spans="1:16" ht="45" x14ac:dyDescent="0.25">
      <c r="A52" s="31" t="s">
        <v>43</v>
      </c>
      <c r="B52" s="37"/>
      <c r="E52" s="39" t="s">
        <v>156</v>
      </c>
      <c r="H52" s="48"/>
      <c r="I52" s="48"/>
      <c r="J52" s="38"/>
    </row>
    <row r="53" spans="1:16" ht="360" x14ac:dyDescent="0.25">
      <c r="A53" s="31" t="s">
        <v>45</v>
      </c>
      <c r="B53" s="37"/>
      <c r="E53" s="33" t="s">
        <v>157</v>
      </c>
      <c r="H53" s="48"/>
      <c r="I53" s="48"/>
      <c r="J53" s="38"/>
    </row>
    <row r="54" spans="1:16" x14ac:dyDescent="0.25">
      <c r="A54" s="31" t="s">
        <v>36</v>
      </c>
      <c r="B54" s="31">
        <v>12</v>
      </c>
      <c r="C54" s="32" t="s">
        <v>158</v>
      </c>
      <c r="D54" s="31" t="s">
        <v>38</v>
      </c>
      <c r="E54" s="33" t="s">
        <v>159</v>
      </c>
      <c r="F54" s="34" t="s">
        <v>130</v>
      </c>
      <c r="G54" s="35">
        <v>0.874</v>
      </c>
      <c r="H54" s="47">
        <v>0</v>
      </c>
      <c r="I54" s="47">
        <f>ROUND(G54*H54,P4)</f>
        <v>0</v>
      </c>
      <c r="J54" s="31"/>
      <c r="O54" s="36">
        <f>I54*0.21</f>
        <v>0</v>
      </c>
      <c r="P54">
        <v>3</v>
      </c>
    </row>
    <row r="55" spans="1:16" x14ac:dyDescent="0.25">
      <c r="A55" s="31" t="s">
        <v>41</v>
      </c>
      <c r="B55" s="37"/>
      <c r="E55" s="33" t="s">
        <v>160</v>
      </c>
      <c r="H55" s="48"/>
      <c r="I55" s="48"/>
      <c r="J55" s="38"/>
    </row>
    <row r="56" spans="1:16" ht="45" x14ac:dyDescent="0.25">
      <c r="A56" s="31" t="s">
        <v>43</v>
      </c>
      <c r="B56" s="37"/>
      <c r="E56" s="39" t="s">
        <v>161</v>
      </c>
      <c r="H56" s="48"/>
      <c r="I56" s="48"/>
      <c r="J56" s="38"/>
    </row>
    <row r="57" spans="1:16" ht="375" x14ac:dyDescent="0.25">
      <c r="A57" s="31" t="s">
        <v>45</v>
      </c>
      <c r="B57" s="37"/>
      <c r="E57" s="33" t="s">
        <v>162</v>
      </c>
      <c r="H57" s="48"/>
      <c r="I57" s="48"/>
      <c r="J57" s="38"/>
    </row>
    <row r="58" spans="1:16" x14ac:dyDescent="0.25">
      <c r="A58" s="25" t="s">
        <v>33</v>
      </c>
      <c r="B58" s="26"/>
      <c r="C58" s="27" t="s">
        <v>114</v>
      </c>
      <c r="D58" s="28"/>
      <c r="E58" s="25" t="s">
        <v>163</v>
      </c>
      <c r="F58" s="28"/>
      <c r="G58" s="28"/>
      <c r="H58" s="45"/>
      <c r="I58" s="46">
        <f>SUMIFS(I59:I70,A59:A70,"P")</f>
        <v>0</v>
      </c>
      <c r="J58" s="30"/>
    </row>
    <row r="59" spans="1:16" x14ac:dyDescent="0.25">
      <c r="A59" s="31" t="s">
        <v>36</v>
      </c>
      <c r="B59" s="31">
        <v>13</v>
      </c>
      <c r="C59" s="32" t="s">
        <v>164</v>
      </c>
      <c r="D59" s="31" t="s">
        <v>38</v>
      </c>
      <c r="E59" s="33" t="s">
        <v>165</v>
      </c>
      <c r="F59" s="34" t="s">
        <v>166</v>
      </c>
      <c r="G59" s="35">
        <v>10.4</v>
      </c>
      <c r="H59" s="47">
        <v>0</v>
      </c>
      <c r="I59" s="47">
        <f>ROUND(G59*H59,P4)</f>
        <v>0</v>
      </c>
      <c r="J59" s="31"/>
      <c r="O59" s="36">
        <f>I59*0.21</f>
        <v>0</v>
      </c>
      <c r="P59">
        <v>3</v>
      </c>
    </row>
    <row r="60" spans="1:16" ht="30" x14ac:dyDescent="0.25">
      <c r="A60" s="31" t="s">
        <v>41</v>
      </c>
      <c r="B60" s="37"/>
      <c r="E60" s="33" t="s">
        <v>167</v>
      </c>
      <c r="H60" s="48"/>
      <c r="I60" s="48"/>
      <c r="J60" s="38"/>
    </row>
    <row r="61" spans="1:16" ht="30" x14ac:dyDescent="0.25">
      <c r="A61" s="31" t="s">
        <v>43</v>
      </c>
      <c r="B61" s="37"/>
      <c r="E61" s="39" t="s">
        <v>168</v>
      </c>
      <c r="H61" s="48"/>
      <c r="I61" s="48"/>
      <c r="J61" s="38"/>
    </row>
    <row r="62" spans="1:16" ht="105" x14ac:dyDescent="0.25">
      <c r="A62" s="31" t="s">
        <v>45</v>
      </c>
      <c r="B62" s="37"/>
      <c r="E62" s="33" t="s">
        <v>169</v>
      </c>
      <c r="H62" s="48"/>
      <c r="I62" s="48"/>
      <c r="J62" s="38"/>
    </row>
    <row r="63" spans="1:16" x14ac:dyDescent="0.25">
      <c r="A63" s="31" t="s">
        <v>36</v>
      </c>
      <c r="B63" s="31">
        <v>14</v>
      </c>
      <c r="C63" s="32" t="s">
        <v>170</v>
      </c>
      <c r="D63" s="31" t="s">
        <v>114</v>
      </c>
      <c r="E63" s="33" t="s">
        <v>171</v>
      </c>
      <c r="F63" s="34" t="s">
        <v>130</v>
      </c>
      <c r="G63" s="35">
        <v>1.38</v>
      </c>
      <c r="H63" s="47">
        <v>0</v>
      </c>
      <c r="I63" s="47">
        <f>ROUND(G63*H63,P4)</f>
        <v>0</v>
      </c>
      <c r="J63" s="31"/>
      <c r="O63" s="36">
        <f>I63*0.21</f>
        <v>0</v>
      </c>
      <c r="P63">
        <v>3</v>
      </c>
    </row>
    <row r="64" spans="1:16" ht="30" x14ac:dyDescent="0.25">
      <c r="A64" s="31" t="s">
        <v>41</v>
      </c>
      <c r="B64" s="37"/>
      <c r="E64" s="33" t="s">
        <v>147</v>
      </c>
      <c r="H64" s="48"/>
      <c r="I64" s="48"/>
      <c r="J64" s="38"/>
    </row>
    <row r="65" spans="1:16" ht="45" x14ac:dyDescent="0.25">
      <c r="A65" s="31" t="s">
        <v>43</v>
      </c>
      <c r="B65" s="37"/>
      <c r="E65" s="39" t="s">
        <v>172</v>
      </c>
      <c r="H65" s="48"/>
      <c r="I65" s="48"/>
      <c r="J65" s="38"/>
    </row>
    <row r="66" spans="1:16" ht="409.5" x14ac:dyDescent="0.25">
      <c r="A66" s="31" t="s">
        <v>45</v>
      </c>
      <c r="B66" s="37"/>
      <c r="E66" s="33" t="s">
        <v>173</v>
      </c>
      <c r="H66" s="48"/>
      <c r="I66" s="48"/>
      <c r="J66" s="38"/>
    </row>
    <row r="67" spans="1:16" x14ac:dyDescent="0.25">
      <c r="A67" s="31" t="s">
        <v>36</v>
      </c>
      <c r="B67" s="31">
        <v>15</v>
      </c>
      <c r="C67" s="32" t="s">
        <v>174</v>
      </c>
      <c r="D67" s="31" t="s">
        <v>114</v>
      </c>
      <c r="E67" s="33" t="s">
        <v>175</v>
      </c>
      <c r="F67" s="34" t="s">
        <v>110</v>
      </c>
      <c r="G67" s="35">
        <v>9.8000000000000004E-2</v>
      </c>
      <c r="H67" s="47">
        <v>0</v>
      </c>
      <c r="I67" s="47">
        <f>ROUND(G67*H67,P4)</f>
        <v>0</v>
      </c>
      <c r="J67" s="31"/>
      <c r="O67" s="36">
        <f>I67*0.21</f>
        <v>0</v>
      </c>
      <c r="P67">
        <v>3</v>
      </c>
    </row>
    <row r="68" spans="1:16" ht="75" x14ac:dyDescent="0.25">
      <c r="A68" s="31" t="s">
        <v>41</v>
      </c>
      <c r="B68" s="37"/>
      <c r="E68" s="33" t="s">
        <v>176</v>
      </c>
      <c r="H68" s="48"/>
      <c r="I68" s="48"/>
      <c r="J68" s="38"/>
    </row>
    <row r="69" spans="1:16" ht="45" x14ac:dyDescent="0.25">
      <c r="A69" s="31" t="s">
        <v>43</v>
      </c>
      <c r="B69" s="37"/>
      <c r="E69" s="39" t="s">
        <v>177</v>
      </c>
      <c r="H69" s="48"/>
      <c r="I69" s="48"/>
      <c r="J69" s="38"/>
    </row>
    <row r="70" spans="1:16" ht="375" x14ac:dyDescent="0.25">
      <c r="A70" s="31" t="s">
        <v>45</v>
      </c>
      <c r="B70" s="37"/>
      <c r="E70" s="33" t="s">
        <v>178</v>
      </c>
      <c r="H70" s="48"/>
      <c r="I70" s="48"/>
      <c r="J70" s="38"/>
    </row>
    <row r="71" spans="1:16" x14ac:dyDescent="0.25">
      <c r="A71" s="25" t="s">
        <v>33</v>
      </c>
      <c r="B71" s="26"/>
      <c r="C71" s="27" t="s">
        <v>179</v>
      </c>
      <c r="D71" s="28"/>
      <c r="E71" s="25" t="s">
        <v>180</v>
      </c>
      <c r="F71" s="28"/>
      <c r="G71" s="28"/>
      <c r="H71" s="45"/>
      <c r="I71" s="46">
        <f>SUMIFS(I72:I83,A72:A83,"P")</f>
        <v>0</v>
      </c>
      <c r="J71" s="30"/>
    </row>
    <row r="72" spans="1:16" x14ac:dyDescent="0.25">
      <c r="A72" s="31" t="s">
        <v>36</v>
      </c>
      <c r="B72" s="31">
        <v>16</v>
      </c>
      <c r="C72" s="32" t="s">
        <v>181</v>
      </c>
      <c r="D72" s="31" t="s">
        <v>38</v>
      </c>
      <c r="E72" s="33" t="s">
        <v>182</v>
      </c>
      <c r="F72" s="34" t="s">
        <v>130</v>
      </c>
      <c r="G72" s="35">
        <v>0.46100000000000002</v>
      </c>
      <c r="H72" s="47">
        <v>0</v>
      </c>
      <c r="I72" s="47">
        <f>ROUND(G72*H72,P4)</f>
        <v>0</v>
      </c>
      <c r="J72" s="31"/>
      <c r="O72" s="36">
        <f>I72*0.21</f>
        <v>0</v>
      </c>
      <c r="P72">
        <v>3</v>
      </c>
    </row>
    <row r="73" spans="1:16" ht="45" x14ac:dyDescent="0.25">
      <c r="A73" s="31" t="s">
        <v>41</v>
      </c>
      <c r="B73" s="37"/>
      <c r="E73" s="33" t="s">
        <v>183</v>
      </c>
      <c r="H73" s="48"/>
      <c r="I73" s="48"/>
      <c r="J73" s="38"/>
    </row>
    <row r="74" spans="1:16" ht="45" x14ac:dyDescent="0.25">
      <c r="A74" s="31" t="s">
        <v>43</v>
      </c>
      <c r="B74" s="37"/>
      <c r="E74" s="39" t="s">
        <v>184</v>
      </c>
      <c r="H74" s="48"/>
      <c r="I74" s="48"/>
      <c r="J74" s="38"/>
    </row>
    <row r="75" spans="1:16" ht="315" x14ac:dyDescent="0.25">
      <c r="A75" s="31" t="s">
        <v>45</v>
      </c>
      <c r="B75" s="37"/>
      <c r="E75" s="33" t="s">
        <v>185</v>
      </c>
      <c r="H75" s="48"/>
      <c r="I75" s="48"/>
      <c r="J75" s="38"/>
    </row>
    <row r="76" spans="1:16" x14ac:dyDescent="0.25">
      <c r="A76" s="31" t="s">
        <v>36</v>
      </c>
      <c r="B76" s="31">
        <v>17</v>
      </c>
      <c r="C76" s="32" t="s">
        <v>186</v>
      </c>
      <c r="D76" s="31" t="s">
        <v>38</v>
      </c>
      <c r="E76" s="33" t="s">
        <v>187</v>
      </c>
      <c r="F76" s="34" t="s">
        <v>130</v>
      </c>
      <c r="G76" s="35">
        <v>0.48499999999999999</v>
      </c>
      <c r="H76" s="47">
        <v>0</v>
      </c>
      <c r="I76" s="47">
        <f>ROUND(G76*H76,P4)</f>
        <v>0</v>
      </c>
      <c r="J76" s="31"/>
      <c r="O76" s="36">
        <f>I76*0.21</f>
        <v>0</v>
      </c>
      <c r="P76">
        <v>3</v>
      </c>
    </row>
    <row r="77" spans="1:16" ht="45" x14ac:dyDescent="0.25">
      <c r="A77" s="31" t="s">
        <v>41</v>
      </c>
      <c r="B77" s="37"/>
      <c r="E77" s="33" t="s">
        <v>188</v>
      </c>
      <c r="H77" s="48"/>
      <c r="I77" s="48"/>
      <c r="J77" s="38"/>
    </row>
    <row r="78" spans="1:16" ht="30" x14ac:dyDescent="0.25">
      <c r="A78" s="31" t="s">
        <v>43</v>
      </c>
      <c r="B78" s="37"/>
      <c r="E78" s="39" t="s">
        <v>189</v>
      </c>
      <c r="H78" s="48"/>
      <c r="I78" s="48"/>
      <c r="J78" s="38"/>
    </row>
    <row r="79" spans="1:16" ht="315" x14ac:dyDescent="0.25">
      <c r="A79" s="31" t="s">
        <v>45</v>
      </c>
      <c r="B79" s="37"/>
      <c r="E79" s="33" t="s">
        <v>185</v>
      </c>
      <c r="H79" s="48"/>
      <c r="I79" s="48"/>
      <c r="J79" s="38"/>
    </row>
    <row r="80" spans="1:16" x14ac:dyDescent="0.25">
      <c r="A80" s="31" t="s">
        <v>36</v>
      </c>
      <c r="B80" s="31">
        <v>18</v>
      </c>
      <c r="C80" s="32" t="s">
        <v>190</v>
      </c>
      <c r="D80" s="31" t="s">
        <v>38</v>
      </c>
      <c r="E80" s="33" t="s">
        <v>191</v>
      </c>
      <c r="F80" s="34" t="s">
        <v>130</v>
      </c>
      <c r="G80" s="35">
        <v>0.879</v>
      </c>
      <c r="H80" s="47">
        <v>0</v>
      </c>
      <c r="I80" s="47">
        <f>ROUND(G80*H80,P4)</f>
        <v>0</v>
      </c>
      <c r="J80" s="31"/>
      <c r="O80" s="36">
        <f>I80*0.21</f>
        <v>0</v>
      </c>
      <c r="P80">
        <v>3</v>
      </c>
    </row>
    <row r="81" spans="1:16" ht="105" x14ac:dyDescent="0.25">
      <c r="A81" s="31" t="s">
        <v>41</v>
      </c>
      <c r="B81" s="37"/>
      <c r="E81" s="33" t="s">
        <v>192</v>
      </c>
      <c r="H81" s="48"/>
      <c r="I81" s="48"/>
      <c r="J81" s="38"/>
    </row>
    <row r="82" spans="1:16" ht="75" x14ac:dyDescent="0.25">
      <c r="A82" s="31" t="s">
        <v>43</v>
      </c>
      <c r="B82" s="37"/>
      <c r="E82" s="39" t="s">
        <v>193</v>
      </c>
      <c r="H82" s="48"/>
      <c r="I82" s="48"/>
      <c r="J82" s="38"/>
    </row>
    <row r="83" spans="1:16" ht="409.5" x14ac:dyDescent="0.25">
      <c r="A83" s="31" t="s">
        <v>45</v>
      </c>
      <c r="B83" s="37"/>
      <c r="E83" s="44" t="s">
        <v>194</v>
      </c>
      <c r="H83" s="48"/>
      <c r="I83" s="48"/>
      <c r="J83" s="38"/>
    </row>
    <row r="84" spans="1:16" x14ac:dyDescent="0.25">
      <c r="A84" s="25" t="s">
        <v>33</v>
      </c>
      <c r="B84" s="26"/>
      <c r="C84" s="27" t="s">
        <v>195</v>
      </c>
      <c r="D84" s="28"/>
      <c r="E84" s="25" t="s">
        <v>196</v>
      </c>
      <c r="F84" s="28"/>
      <c r="G84" s="28"/>
      <c r="H84" s="45"/>
      <c r="I84" s="46">
        <f>SUMIFS(I85:I112,A85:A112,"P")</f>
        <v>0</v>
      </c>
      <c r="J84" s="30"/>
    </row>
    <row r="85" spans="1:16" x14ac:dyDescent="0.25">
      <c r="A85" s="31" t="s">
        <v>36</v>
      </c>
      <c r="B85" s="31">
        <v>19</v>
      </c>
      <c r="C85" s="32" t="s">
        <v>197</v>
      </c>
      <c r="D85" s="31" t="s">
        <v>38</v>
      </c>
      <c r="E85" s="33" t="s">
        <v>198</v>
      </c>
      <c r="F85" s="34" t="s">
        <v>130</v>
      </c>
      <c r="G85" s="35">
        <v>1.4890000000000001</v>
      </c>
      <c r="H85" s="47">
        <v>0</v>
      </c>
      <c r="I85" s="47">
        <f>ROUND(G85*H85,P4)</f>
        <v>0</v>
      </c>
      <c r="J85" s="31"/>
      <c r="O85" s="36">
        <f>I85*0.21</f>
        <v>0</v>
      </c>
      <c r="P85">
        <v>3</v>
      </c>
    </row>
    <row r="86" spans="1:16" ht="45" x14ac:dyDescent="0.25">
      <c r="A86" s="31" t="s">
        <v>41</v>
      </c>
      <c r="B86" s="37"/>
      <c r="E86" s="33" t="s">
        <v>199</v>
      </c>
      <c r="H86" s="48"/>
      <c r="I86" s="48"/>
      <c r="J86" s="38"/>
    </row>
    <row r="87" spans="1:16" ht="45" x14ac:dyDescent="0.25">
      <c r="A87" s="31" t="s">
        <v>43</v>
      </c>
      <c r="B87" s="37"/>
      <c r="E87" s="39" t="s">
        <v>200</v>
      </c>
      <c r="H87" s="48"/>
      <c r="I87" s="48"/>
      <c r="J87" s="38"/>
    </row>
    <row r="88" spans="1:16" ht="405" x14ac:dyDescent="0.25">
      <c r="A88" s="31" t="s">
        <v>45</v>
      </c>
      <c r="B88" s="37"/>
      <c r="E88" s="33" t="s">
        <v>201</v>
      </c>
      <c r="H88" s="48"/>
      <c r="I88" s="48"/>
      <c r="J88" s="38"/>
    </row>
    <row r="89" spans="1:16" x14ac:dyDescent="0.25">
      <c r="A89" s="31" t="s">
        <v>36</v>
      </c>
      <c r="B89" s="31">
        <v>20</v>
      </c>
      <c r="C89" s="32" t="s">
        <v>202</v>
      </c>
      <c r="D89" s="31" t="s">
        <v>38</v>
      </c>
      <c r="E89" s="33" t="s">
        <v>203</v>
      </c>
      <c r="F89" s="34" t="s">
        <v>110</v>
      </c>
      <c r="G89" s="35">
        <v>1.5940000000000001</v>
      </c>
      <c r="H89" s="47">
        <v>0</v>
      </c>
      <c r="I89" s="47">
        <f>ROUND(G89*H89,P4)</f>
        <v>0</v>
      </c>
      <c r="J89" s="31"/>
      <c r="O89" s="36">
        <f>I89*0.21</f>
        <v>0</v>
      </c>
      <c r="P89">
        <v>3</v>
      </c>
    </row>
    <row r="90" spans="1:16" ht="75" x14ac:dyDescent="0.25">
      <c r="A90" s="31" t="s">
        <v>41</v>
      </c>
      <c r="B90" s="37"/>
      <c r="E90" s="33" t="s">
        <v>204</v>
      </c>
      <c r="H90" s="48"/>
      <c r="I90" s="48"/>
      <c r="J90" s="38"/>
    </row>
    <row r="91" spans="1:16" ht="30" x14ac:dyDescent="0.25">
      <c r="A91" s="31" t="s">
        <v>43</v>
      </c>
      <c r="B91" s="37"/>
      <c r="E91" s="39" t="s">
        <v>205</v>
      </c>
      <c r="H91" s="48"/>
      <c r="I91" s="48"/>
      <c r="J91" s="38"/>
    </row>
    <row r="92" spans="1:16" ht="409.5" x14ac:dyDescent="0.25">
      <c r="A92" s="31" t="s">
        <v>45</v>
      </c>
      <c r="B92" s="37"/>
      <c r="E92" s="33" t="s">
        <v>206</v>
      </c>
      <c r="H92" s="48"/>
      <c r="I92" s="48"/>
      <c r="J92" s="38"/>
    </row>
    <row r="93" spans="1:16" x14ac:dyDescent="0.25">
      <c r="A93" s="31" t="s">
        <v>36</v>
      </c>
      <c r="B93" s="31">
        <v>21</v>
      </c>
      <c r="C93" s="32" t="s">
        <v>207</v>
      </c>
      <c r="D93" s="31" t="s">
        <v>38</v>
      </c>
      <c r="E93" s="33" t="s">
        <v>208</v>
      </c>
      <c r="F93" s="34" t="s">
        <v>130</v>
      </c>
      <c r="G93" s="35">
        <v>0.27500000000000002</v>
      </c>
      <c r="H93" s="47">
        <v>0</v>
      </c>
      <c r="I93" s="47">
        <f>ROUND(G93*H93,P4)</f>
        <v>0</v>
      </c>
      <c r="J93" s="31"/>
      <c r="O93" s="36">
        <f>I93*0.21</f>
        <v>0</v>
      </c>
      <c r="P93">
        <v>3</v>
      </c>
    </row>
    <row r="94" spans="1:16" x14ac:dyDescent="0.25">
      <c r="A94" s="31" t="s">
        <v>41</v>
      </c>
      <c r="B94" s="37"/>
      <c r="E94" s="33" t="s">
        <v>209</v>
      </c>
      <c r="H94" s="48"/>
      <c r="I94" s="48"/>
      <c r="J94" s="38"/>
    </row>
    <row r="95" spans="1:16" ht="45" x14ac:dyDescent="0.25">
      <c r="A95" s="31" t="s">
        <v>43</v>
      </c>
      <c r="B95" s="37"/>
      <c r="E95" s="39" t="s">
        <v>210</v>
      </c>
      <c r="H95" s="48"/>
      <c r="I95" s="48"/>
      <c r="J95" s="38"/>
    </row>
    <row r="96" spans="1:16" ht="409.5" x14ac:dyDescent="0.25">
      <c r="A96" s="31" t="s">
        <v>45</v>
      </c>
      <c r="B96" s="37"/>
      <c r="E96" s="33" t="s">
        <v>211</v>
      </c>
      <c r="H96" s="48"/>
      <c r="I96" s="48"/>
      <c r="J96" s="38"/>
    </row>
    <row r="97" spans="1:16" x14ac:dyDescent="0.25">
      <c r="A97" s="31" t="s">
        <v>36</v>
      </c>
      <c r="B97" s="31">
        <v>22</v>
      </c>
      <c r="C97" s="32" t="s">
        <v>207</v>
      </c>
      <c r="D97" s="31" t="s">
        <v>121</v>
      </c>
      <c r="E97" s="33" t="s">
        <v>208</v>
      </c>
      <c r="F97" s="34" t="s">
        <v>130</v>
      </c>
      <c r="G97" s="35">
        <v>0.753</v>
      </c>
      <c r="H97" s="47">
        <v>0</v>
      </c>
      <c r="I97" s="47">
        <f>ROUND(G97*H97,P4)</f>
        <v>0</v>
      </c>
      <c r="J97" s="31"/>
      <c r="O97" s="36">
        <f>I97*0.21</f>
        <v>0</v>
      </c>
      <c r="P97">
        <v>3</v>
      </c>
    </row>
    <row r="98" spans="1:16" x14ac:dyDescent="0.25">
      <c r="A98" s="31" t="s">
        <v>41</v>
      </c>
      <c r="B98" s="37"/>
      <c r="E98" s="33" t="s">
        <v>212</v>
      </c>
      <c r="H98" s="48"/>
      <c r="I98" s="48"/>
      <c r="J98" s="38"/>
    </row>
    <row r="99" spans="1:16" ht="45" x14ac:dyDescent="0.25">
      <c r="A99" s="31" t="s">
        <v>43</v>
      </c>
      <c r="B99" s="37"/>
      <c r="E99" s="39" t="s">
        <v>213</v>
      </c>
      <c r="H99" s="48"/>
      <c r="I99" s="48"/>
      <c r="J99" s="38"/>
    </row>
    <row r="100" spans="1:16" ht="409.5" x14ac:dyDescent="0.25">
      <c r="A100" s="31" t="s">
        <v>45</v>
      </c>
      <c r="B100" s="37"/>
      <c r="E100" s="33" t="s">
        <v>211</v>
      </c>
      <c r="H100" s="48"/>
      <c r="I100" s="48"/>
      <c r="J100" s="38"/>
    </row>
    <row r="101" spans="1:16" x14ac:dyDescent="0.25">
      <c r="A101" s="31" t="s">
        <v>36</v>
      </c>
      <c r="B101" s="31">
        <v>23</v>
      </c>
      <c r="C101" s="32" t="s">
        <v>207</v>
      </c>
      <c r="D101" s="31" t="s">
        <v>114</v>
      </c>
      <c r="E101" s="33" t="s">
        <v>208</v>
      </c>
      <c r="F101" s="34" t="s">
        <v>130</v>
      </c>
      <c r="G101" s="35">
        <v>0.27600000000000002</v>
      </c>
      <c r="H101" s="47">
        <v>0</v>
      </c>
      <c r="I101" s="47">
        <f>ROUND(G101*H101,P4)</f>
        <v>0</v>
      </c>
      <c r="J101" s="31"/>
      <c r="O101" s="36">
        <f>I101*0.21</f>
        <v>0</v>
      </c>
      <c r="P101">
        <v>3</v>
      </c>
    </row>
    <row r="102" spans="1:16" ht="30" x14ac:dyDescent="0.25">
      <c r="A102" s="31" t="s">
        <v>41</v>
      </c>
      <c r="B102" s="37"/>
      <c r="E102" s="33" t="s">
        <v>147</v>
      </c>
      <c r="H102" s="48"/>
      <c r="I102" s="48"/>
      <c r="J102" s="38"/>
    </row>
    <row r="103" spans="1:16" ht="45" x14ac:dyDescent="0.25">
      <c r="A103" s="31" t="s">
        <v>43</v>
      </c>
      <c r="B103" s="37"/>
      <c r="E103" s="39" t="s">
        <v>214</v>
      </c>
      <c r="H103" s="48"/>
      <c r="I103" s="48"/>
      <c r="J103" s="38"/>
    </row>
    <row r="104" spans="1:16" ht="409.5" x14ac:dyDescent="0.25">
      <c r="A104" s="31" t="s">
        <v>45</v>
      </c>
      <c r="B104" s="37"/>
      <c r="E104" s="33" t="s">
        <v>211</v>
      </c>
      <c r="H104" s="48"/>
      <c r="I104" s="48"/>
      <c r="J104" s="38"/>
    </row>
    <row r="105" spans="1:16" x14ac:dyDescent="0.25">
      <c r="A105" s="31" t="s">
        <v>36</v>
      </c>
      <c r="B105" s="31">
        <v>24</v>
      </c>
      <c r="C105" s="32" t="s">
        <v>215</v>
      </c>
      <c r="D105" s="31" t="s">
        <v>38</v>
      </c>
      <c r="E105" s="33" t="s">
        <v>216</v>
      </c>
      <c r="F105" s="34" t="s">
        <v>110</v>
      </c>
      <c r="G105" s="35">
        <v>2.1000000000000001E-2</v>
      </c>
      <c r="H105" s="47">
        <v>0</v>
      </c>
      <c r="I105" s="47">
        <f>ROUND(G105*H105,P4)</f>
        <v>0</v>
      </c>
      <c r="J105" s="31"/>
      <c r="O105" s="36">
        <f>I105*0.21</f>
        <v>0</v>
      </c>
      <c r="P105">
        <v>3</v>
      </c>
    </row>
    <row r="106" spans="1:16" ht="30" x14ac:dyDescent="0.25">
      <c r="A106" s="31" t="s">
        <v>41</v>
      </c>
      <c r="B106" s="37"/>
      <c r="E106" s="33" t="s">
        <v>217</v>
      </c>
      <c r="H106" s="48"/>
      <c r="I106" s="48"/>
      <c r="J106" s="38"/>
    </row>
    <row r="107" spans="1:16" ht="45" x14ac:dyDescent="0.25">
      <c r="A107" s="31" t="s">
        <v>43</v>
      </c>
      <c r="B107" s="37"/>
      <c r="E107" s="39" t="s">
        <v>218</v>
      </c>
      <c r="H107" s="48"/>
      <c r="I107" s="48"/>
      <c r="J107" s="38"/>
    </row>
    <row r="108" spans="1:16" ht="375" x14ac:dyDescent="0.25">
      <c r="A108" s="31" t="s">
        <v>45</v>
      </c>
      <c r="B108" s="37"/>
      <c r="E108" s="33" t="s">
        <v>219</v>
      </c>
      <c r="H108" s="48"/>
      <c r="I108" s="48"/>
      <c r="J108" s="38"/>
    </row>
    <row r="109" spans="1:16" x14ac:dyDescent="0.25">
      <c r="A109" s="31" t="s">
        <v>36</v>
      </c>
      <c r="B109" s="31">
        <v>25</v>
      </c>
      <c r="C109" s="32" t="s">
        <v>220</v>
      </c>
      <c r="D109" s="31" t="s">
        <v>38</v>
      </c>
      <c r="E109" s="33" t="s">
        <v>221</v>
      </c>
      <c r="F109" s="34" t="s">
        <v>130</v>
      </c>
      <c r="G109" s="35">
        <v>2.5000000000000001E-2</v>
      </c>
      <c r="H109" s="47">
        <v>0</v>
      </c>
      <c r="I109" s="47">
        <f>ROUND(G109*H109,P4)</f>
        <v>0</v>
      </c>
      <c r="J109" s="31"/>
      <c r="O109" s="36">
        <f>I109*0.21</f>
        <v>0</v>
      </c>
      <c r="P109">
        <v>3</v>
      </c>
    </row>
    <row r="110" spans="1:16" x14ac:dyDescent="0.25">
      <c r="A110" s="31" t="s">
        <v>41</v>
      </c>
      <c r="B110" s="37"/>
      <c r="E110" s="43" t="s">
        <v>38</v>
      </c>
      <c r="H110" s="48"/>
      <c r="I110" s="48"/>
      <c r="J110" s="38"/>
    </row>
    <row r="111" spans="1:16" ht="30" x14ac:dyDescent="0.25">
      <c r="A111" s="31" t="s">
        <v>43</v>
      </c>
      <c r="B111" s="37"/>
      <c r="E111" s="39" t="s">
        <v>222</v>
      </c>
      <c r="H111" s="48"/>
      <c r="I111" s="48"/>
      <c r="J111" s="38"/>
    </row>
    <row r="112" spans="1:16" ht="75" x14ac:dyDescent="0.25">
      <c r="A112" s="31" t="s">
        <v>45</v>
      </c>
      <c r="B112" s="37"/>
      <c r="E112" s="33" t="s">
        <v>223</v>
      </c>
      <c r="H112" s="48"/>
      <c r="I112" s="48"/>
      <c r="J112" s="38"/>
    </row>
    <row r="113" spans="1:16" x14ac:dyDescent="0.25">
      <c r="A113" s="25" t="s">
        <v>33</v>
      </c>
      <c r="B113" s="26"/>
      <c r="C113" s="27" t="s">
        <v>224</v>
      </c>
      <c r="D113" s="28"/>
      <c r="E113" s="25" t="s">
        <v>225</v>
      </c>
      <c r="F113" s="28"/>
      <c r="G113" s="28"/>
      <c r="H113" s="45"/>
      <c r="I113" s="46">
        <f>SUMIFS(I114:I117,A114:A117,"P")</f>
        <v>0</v>
      </c>
      <c r="J113" s="30"/>
    </row>
    <row r="114" spans="1:16" x14ac:dyDescent="0.25">
      <c r="A114" s="31" t="s">
        <v>36</v>
      </c>
      <c r="B114" s="31">
        <v>26</v>
      </c>
      <c r="C114" s="32" t="s">
        <v>226</v>
      </c>
      <c r="D114" s="31" t="s">
        <v>38</v>
      </c>
      <c r="E114" s="33" t="s">
        <v>227</v>
      </c>
      <c r="F114" s="34" t="s">
        <v>61</v>
      </c>
      <c r="G114" s="35">
        <v>12</v>
      </c>
      <c r="H114" s="47">
        <v>0</v>
      </c>
      <c r="I114" s="47">
        <f>ROUND(G114*H114,P4)</f>
        <v>0</v>
      </c>
      <c r="J114" s="31"/>
      <c r="O114" s="36">
        <f>I114*0.21</f>
        <v>0</v>
      </c>
      <c r="P114">
        <v>3</v>
      </c>
    </row>
    <row r="115" spans="1:16" ht="30" x14ac:dyDescent="0.25">
      <c r="A115" s="31" t="s">
        <v>41</v>
      </c>
      <c r="B115" s="37"/>
      <c r="E115" s="33" t="s">
        <v>228</v>
      </c>
      <c r="H115" s="48"/>
      <c r="I115" s="48"/>
      <c r="J115" s="38"/>
    </row>
    <row r="116" spans="1:16" ht="45" x14ac:dyDescent="0.25">
      <c r="A116" s="31" t="s">
        <v>43</v>
      </c>
      <c r="B116" s="37"/>
      <c r="E116" s="39" t="s">
        <v>229</v>
      </c>
      <c r="H116" s="48"/>
      <c r="I116" s="48"/>
      <c r="J116" s="38"/>
    </row>
    <row r="117" spans="1:16" ht="90" x14ac:dyDescent="0.25">
      <c r="A117" s="31" t="s">
        <v>45</v>
      </c>
      <c r="B117" s="37"/>
      <c r="E117" s="33" t="s">
        <v>230</v>
      </c>
      <c r="H117" s="48"/>
      <c r="I117" s="48"/>
      <c r="J117" s="38"/>
    </row>
    <row r="118" spans="1:16" x14ac:dyDescent="0.25">
      <c r="A118" s="25" t="s">
        <v>33</v>
      </c>
      <c r="B118" s="26"/>
      <c r="C118" s="27" t="s">
        <v>231</v>
      </c>
      <c r="D118" s="28"/>
      <c r="E118" s="25" t="s">
        <v>232</v>
      </c>
      <c r="F118" s="28"/>
      <c r="G118" s="28"/>
      <c r="H118" s="45"/>
      <c r="I118" s="46">
        <f>SUMIFS(I119:I122,A119:A122,"P")</f>
        <v>0</v>
      </c>
      <c r="J118" s="30"/>
    </row>
    <row r="119" spans="1:16" x14ac:dyDescent="0.25">
      <c r="A119" s="31" t="s">
        <v>36</v>
      </c>
      <c r="B119" s="31">
        <v>27</v>
      </c>
      <c r="C119" s="32" t="s">
        <v>233</v>
      </c>
      <c r="D119" s="31" t="s">
        <v>38</v>
      </c>
      <c r="E119" s="33" t="s">
        <v>234</v>
      </c>
      <c r="F119" s="34" t="s">
        <v>61</v>
      </c>
      <c r="G119" s="35">
        <v>11.44</v>
      </c>
      <c r="H119" s="47">
        <v>0</v>
      </c>
      <c r="I119" s="47">
        <f>ROUND(G119*H119,P4)</f>
        <v>0</v>
      </c>
      <c r="J119" s="31"/>
      <c r="O119" s="36">
        <f>I119*0.21</f>
        <v>0</v>
      </c>
      <c r="P119">
        <v>3</v>
      </c>
    </row>
    <row r="120" spans="1:16" x14ac:dyDescent="0.25">
      <c r="A120" s="31" t="s">
        <v>41</v>
      </c>
      <c r="B120" s="37"/>
      <c r="E120" s="43" t="s">
        <v>38</v>
      </c>
      <c r="H120" s="48"/>
      <c r="I120" s="48"/>
      <c r="J120" s="38"/>
    </row>
    <row r="121" spans="1:16" ht="30" x14ac:dyDescent="0.25">
      <c r="A121" s="31" t="s">
        <v>43</v>
      </c>
      <c r="B121" s="37"/>
      <c r="E121" s="39" t="s">
        <v>235</v>
      </c>
      <c r="H121" s="48"/>
      <c r="I121" s="48"/>
      <c r="J121" s="38"/>
    </row>
    <row r="122" spans="1:16" ht="300" x14ac:dyDescent="0.25">
      <c r="A122" s="31" t="s">
        <v>45</v>
      </c>
      <c r="B122" s="37"/>
      <c r="E122" s="33" t="s">
        <v>236</v>
      </c>
      <c r="H122" s="48"/>
      <c r="I122" s="48"/>
      <c r="J122" s="38"/>
    </row>
    <row r="123" spans="1:16" x14ac:dyDescent="0.25">
      <c r="A123" s="25" t="s">
        <v>33</v>
      </c>
      <c r="B123" s="26"/>
      <c r="C123" s="27" t="s">
        <v>237</v>
      </c>
      <c r="D123" s="28"/>
      <c r="E123" s="25" t="s">
        <v>238</v>
      </c>
      <c r="F123" s="28"/>
      <c r="G123" s="28"/>
      <c r="H123" s="45"/>
      <c r="I123" s="46">
        <f>SUMIFS(I124:I135,A124:A135,"P")</f>
        <v>0</v>
      </c>
      <c r="J123" s="30"/>
    </row>
    <row r="124" spans="1:16" x14ac:dyDescent="0.25">
      <c r="A124" s="31" t="s">
        <v>36</v>
      </c>
      <c r="B124" s="31">
        <v>28</v>
      </c>
      <c r="C124" s="32" t="s">
        <v>239</v>
      </c>
      <c r="D124" s="31" t="s">
        <v>38</v>
      </c>
      <c r="E124" s="33" t="s">
        <v>240</v>
      </c>
      <c r="F124" s="34" t="s">
        <v>241</v>
      </c>
      <c r="G124" s="35">
        <v>470.84399999999999</v>
      </c>
      <c r="H124" s="47">
        <v>0</v>
      </c>
      <c r="I124" s="47">
        <f>ROUND(G124*H124,P4)</f>
        <v>0</v>
      </c>
      <c r="J124" s="31"/>
      <c r="O124" s="36">
        <f>I124*0.21</f>
        <v>0</v>
      </c>
      <c r="P124">
        <v>3</v>
      </c>
    </row>
    <row r="125" spans="1:16" ht="60" x14ac:dyDescent="0.25">
      <c r="A125" s="31" t="s">
        <v>41</v>
      </c>
      <c r="B125" s="37"/>
      <c r="E125" s="33" t="s">
        <v>242</v>
      </c>
      <c r="H125" s="48"/>
      <c r="I125" s="48"/>
      <c r="J125" s="38"/>
    </row>
    <row r="126" spans="1:16" ht="195" x14ac:dyDescent="0.25">
      <c r="A126" s="31" t="s">
        <v>43</v>
      </c>
      <c r="B126" s="37"/>
      <c r="E126" s="39" t="s">
        <v>243</v>
      </c>
      <c r="H126" s="48"/>
      <c r="I126" s="48"/>
      <c r="J126" s="38"/>
    </row>
    <row r="127" spans="1:16" ht="409.5" x14ac:dyDescent="0.25">
      <c r="A127" s="31" t="s">
        <v>45</v>
      </c>
      <c r="B127" s="37"/>
      <c r="E127" s="33" t="s">
        <v>244</v>
      </c>
      <c r="H127" s="48"/>
      <c r="I127" s="48"/>
      <c r="J127" s="38"/>
    </row>
    <row r="128" spans="1:16" x14ac:dyDescent="0.25">
      <c r="A128" s="31" t="s">
        <v>36</v>
      </c>
      <c r="B128" s="31">
        <v>29</v>
      </c>
      <c r="C128" s="32" t="s">
        <v>245</v>
      </c>
      <c r="D128" s="31" t="s">
        <v>38</v>
      </c>
      <c r="E128" s="33" t="s">
        <v>246</v>
      </c>
      <c r="F128" s="34" t="s">
        <v>241</v>
      </c>
      <c r="G128" s="35">
        <v>14.56</v>
      </c>
      <c r="H128" s="47">
        <v>0</v>
      </c>
      <c r="I128" s="47">
        <f>ROUND(G128*H128,P4)</f>
        <v>0</v>
      </c>
      <c r="J128" s="31"/>
      <c r="O128" s="36">
        <f>I128*0.21</f>
        <v>0</v>
      </c>
      <c r="P128">
        <v>3</v>
      </c>
    </row>
    <row r="129" spans="1:16" x14ac:dyDescent="0.25">
      <c r="A129" s="31" t="s">
        <v>41</v>
      </c>
      <c r="B129" s="37"/>
      <c r="E129" s="33" t="s">
        <v>247</v>
      </c>
      <c r="H129" s="48"/>
      <c r="I129" s="48"/>
      <c r="J129" s="38"/>
    </row>
    <row r="130" spans="1:16" ht="30" x14ac:dyDescent="0.25">
      <c r="A130" s="31" t="s">
        <v>43</v>
      </c>
      <c r="B130" s="37"/>
      <c r="E130" s="39" t="s">
        <v>248</v>
      </c>
      <c r="H130" s="48"/>
      <c r="I130" s="48"/>
      <c r="J130" s="38"/>
    </row>
    <row r="131" spans="1:16" ht="409.5" x14ac:dyDescent="0.25">
      <c r="A131" s="31" t="s">
        <v>45</v>
      </c>
      <c r="B131" s="37"/>
      <c r="E131" s="33" t="s">
        <v>249</v>
      </c>
      <c r="H131" s="48"/>
      <c r="I131" s="48"/>
      <c r="J131" s="38"/>
    </row>
    <row r="132" spans="1:16" x14ac:dyDescent="0.25">
      <c r="A132" s="31" t="s">
        <v>36</v>
      </c>
      <c r="B132" s="31">
        <v>30</v>
      </c>
      <c r="C132" s="32" t="s">
        <v>250</v>
      </c>
      <c r="D132" s="31" t="s">
        <v>38</v>
      </c>
      <c r="E132" s="33" t="s">
        <v>251</v>
      </c>
      <c r="F132" s="34" t="s">
        <v>130</v>
      </c>
      <c r="G132" s="35">
        <v>5.4660000000000002</v>
      </c>
      <c r="H132" s="47">
        <v>0</v>
      </c>
      <c r="I132" s="47">
        <f>ROUND(G132*H132,P4)</f>
        <v>0</v>
      </c>
      <c r="J132" s="31"/>
      <c r="O132" s="36">
        <f>I132*0.21</f>
        <v>0</v>
      </c>
      <c r="P132">
        <v>3</v>
      </c>
    </row>
    <row r="133" spans="1:16" ht="30" x14ac:dyDescent="0.25">
      <c r="A133" s="31" t="s">
        <v>41</v>
      </c>
      <c r="B133" s="37"/>
      <c r="E133" s="33" t="s">
        <v>252</v>
      </c>
      <c r="H133" s="48"/>
      <c r="I133" s="48"/>
      <c r="J133" s="38"/>
    </row>
    <row r="134" spans="1:16" ht="30" x14ac:dyDescent="0.25">
      <c r="A134" s="31" t="s">
        <v>43</v>
      </c>
      <c r="B134" s="37"/>
      <c r="E134" s="39" t="s">
        <v>253</v>
      </c>
      <c r="H134" s="48"/>
      <c r="I134" s="48"/>
      <c r="J134" s="38"/>
    </row>
    <row r="135" spans="1:16" ht="180" x14ac:dyDescent="0.25">
      <c r="A135" s="31" t="s">
        <v>45</v>
      </c>
      <c r="B135" s="40"/>
      <c r="C135" s="41"/>
      <c r="D135" s="41"/>
      <c r="E135" s="33" t="s">
        <v>254</v>
      </c>
      <c r="F135" s="41"/>
      <c r="G135" s="41"/>
      <c r="H135" s="49"/>
      <c r="I135" s="49"/>
      <c r="J135" s="42"/>
    </row>
  </sheetData>
  <sheetProtection algorithmName="SHA-512" hashValue="B+SYMTf71Bq7p6+ltBA/jFH1WvPmxuXxKkdcLxWyDaLUFRytqTZf97bP3ZwgH6gL57I6e7UCB2xPMef2epBVig==" saltValue="rkXfGSCodXAYfzF0Tl9OQw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000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HP-Dan\Dan Vejstrk</dc:creator>
  <cp:lastModifiedBy>Přibyl Petr</cp:lastModifiedBy>
  <dcterms:created xsi:type="dcterms:W3CDTF">2025-04-28T07:26:53Z</dcterms:created>
  <dcterms:modified xsi:type="dcterms:W3CDTF">2025-08-11T13:08:47Z</dcterms:modified>
</cp:coreProperties>
</file>