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tjaro\Documents\veřejné zakázky\OPĚRKY\OPĚRKA Teplická\VR_Teplicka_OZ\"/>
    </mc:Choice>
  </mc:AlternateContent>
  <xr:revisionPtr revIDLastSave="0" documentId="13_ncr:1_{85CCD024-4542-4930-BF24-645F59B9EB4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Pol'!$A$1:$Y$251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236" i="12" l="1"/>
  <c r="BA44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Q16" i="12"/>
  <c r="V16" i="12"/>
  <c r="G18" i="12"/>
  <c r="I18" i="12"/>
  <c r="K18" i="12"/>
  <c r="M18" i="12"/>
  <c r="O18" i="12"/>
  <c r="Q18" i="12"/>
  <c r="V18" i="12"/>
  <c r="G20" i="12"/>
  <c r="M20" i="12" s="1"/>
  <c r="I20" i="12"/>
  <c r="K20" i="12"/>
  <c r="O20" i="12"/>
  <c r="Q20" i="12"/>
  <c r="V20" i="12"/>
  <c r="G29" i="12"/>
  <c r="I29" i="12"/>
  <c r="K29" i="12"/>
  <c r="M29" i="12"/>
  <c r="O29" i="12"/>
  <c r="Q29" i="12"/>
  <c r="V29" i="12"/>
  <c r="G31" i="12"/>
  <c r="M31" i="12" s="1"/>
  <c r="I31" i="12"/>
  <c r="K31" i="12"/>
  <c r="O31" i="12"/>
  <c r="Q31" i="12"/>
  <c r="V31" i="12"/>
  <c r="G33" i="12"/>
  <c r="I33" i="12"/>
  <c r="K33" i="12"/>
  <c r="M33" i="12"/>
  <c r="O33" i="12"/>
  <c r="Q33" i="12"/>
  <c r="V33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7" i="12"/>
  <c r="M47" i="12" s="1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51" i="12"/>
  <c r="I51" i="12"/>
  <c r="K51" i="12"/>
  <c r="M51" i="12"/>
  <c r="O51" i="12"/>
  <c r="Q51" i="12"/>
  <c r="V51" i="12"/>
  <c r="G53" i="12"/>
  <c r="M53" i="12" s="1"/>
  <c r="I53" i="12"/>
  <c r="K53" i="12"/>
  <c r="O53" i="12"/>
  <c r="Q53" i="12"/>
  <c r="V53" i="12"/>
  <c r="G55" i="12"/>
  <c r="I55" i="12"/>
  <c r="K55" i="12"/>
  <c r="M55" i="12"/>
  <c r="O55" i="12"/>
  <c r="Q55" i="12"/>
  <c r="V55" i="12"/>
  <c r="G57" i="12"/>
  <c r="M57" i="12" s="1"/>
  <c r="I57" i="12"/>
  <c r="K57" i="12"/>
  <c r="O57" i="12"/>
  <c r="Q57" i="12"/>
  <c r="V57" i="12"/>
  <c r="G59" i="12"/>
  <c r="I59" i="12"/>
  <c r="K59" i="12"/>
  <c r="M59" i="12"/>
  <c r="O59" i="12"/>
  <c r="Q59" i="12"/>
  <c r="V59" i="12"/>
  <c r="G62" i="12"/>
  <c r="I62" i="12"/>
  <c r="K62" i="12"/>
  <c r="M62" i="12"/>
  <c r="O62" i="12"/>
  <c r="Q62" i="12"/>
  <c r="V62" i="12"/>
  <c r="G65" i="12"/>
  <c r="M65" i="12" s="1"/>
  <c r="I65" i="12"/>
  <c r="K65" i="12"/>
  <c r="O65" i="12"/>
  <c r="O61" i="12" s="1"/>
  <c r="Q65" i="12"/>
  <c r="V65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4" i="12"/>
  <c r="M74" i="12" s="1"/>
  <c r="I74" i="12"/>
  <c r="K74" i="12"/>
  <c r="O74" i="12"/>
  <c r="Q74" i="12"/>
  <c r="V74" i="12"/>
  <c r="G77" i="12"/>
  <c r="I77" i="12"/>
  <c r="K77" i="12"/>
  <c r="M77" i="12"/>
  <c r="O77" i="12"/>
  <c r="Q77" i="12"/>
  <c r="V77" i="12"/>
  <c r="G80" i="12"/>
  <c r="M80" i="12" s="1"/>
  <c r="I80" i="12"/>
  <c r="K80" i="12"/>
  <c r="O80" i="12"/>
  <c r="Q80" i="12"/>
  <c r="V80" i="12"/>
  <c r="G83" i="12"/>
  <c r="I83" i="12"/>
  <c r="K83" i="12"/>
  <c r="M83" i="12"/>
  <c r="O83" i="12"/>
  <c r="Q83" i="12"/>
  <c r="V83" i="12"/>
  <c r="G86" i="12"/>
  <c r="M86" i="12" s="1"/>
  <c r="I86" i="12"/>
  <c r="K86" i="12"/>
  <c r="O86" i="12"/>
  <c r="Q86" i="12"/>
  <c r="V86" i="12"/>
  <c r="G88" i="12"/>
  <c r="I88" i="12"/>
  <c r="K88" i="12"/>
  <c r="M88" i="12"/>
  <c r="O88" i="12"/>
  <c r="Q88" i="12"/>
  <c r="V88" i="12"/>
  <c r="G90" i="12"/>
  <c r="M90" i="12" s="1"/>
  <c r="I90" i="12"/>
  <c r="K90" i="12"/>
  <c r="O90" i="12"/>
  <c r="Q90" i="12"/>
  <c r="V90" i="12"/>
  <c r="G93" i="12"/>
  <c r="I93" i="12"/>
  <c r="K93" i="12"/>
  <c r="O93" i="12"/>
  <c r="Q93" i="12"/>
  <c r="V93" i="12"/>
  <c r="G101" i="12"/>
  <c r="I101" i="12"/>
  <c r="K101" i="12"/>
  <c r="M101" i="12"/>
  <c r="O101" i="12"/>
  <c r="Q101" i="12"/>
  <c r="V101" i="12"/>
  <c r="G104" i="12"/>
  <c r="M104" i="12" s="1"/>
  <c r="I104" i="12"/>
  <c r="K104" i="12"/>
  <c r="O104" i="12"/>
  <c r="Q104" i="12"/>
  <c r="V104" i="12"/>
  <c r="G106" i="12"/>
  <c r="I106" i="12"/>
  <c r="K106" i="12"/>
  <c r="M106" i="12"/>
  <c r="O106" i="12"/>
  <c r="Q106" i="12"/>
  <c r="V106" i="12"/>
  <c r="G109" i="12"/>
  <c r="M109" i="12" s="1"/>
  <c r="I109" i="12"/>
  <c r="K109" i="12"/>
  <c r="O109" i="12"/>
  <c r="Q109" i="12"/>
  <c r="V109" i="12"/>
  <c r="G112" i="12"/>
  <c r="M112" i="12" s="1"/>
  <c r="I112" i="12"/>
  <c r="K112" i="12"/>
  <c r="O112" i="12"/>
  <c r="Q112" i="12"/>
  <c r="V112" i="12"/>
  <c r="G120" i="12"/>
  <c r="M120" i="12" s="1"/>
  <c r="I120" i="12"/>
  <c r="K120" i="12"/>
  <c r="O120" i="12"/>
  <c r="Q120" i="12"/>
  <c r="V120" i="12"/>
  <c r="G126" i="12"/>
  <c r="I126" i="12"/>
  <c r="K126" i="12"/>
  <c r="M126" i="12"/>
  <c r="O126" i="12"/>
  <c r="Q126" i="12"/>
  <c r="V126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5" i="12"/>
  <c r="M135" i="12" s="1"/>
  <c r="I135" i="12"/>
  <c r="K135" i="12"/>
  <c r="O135" i="12"/>
  <c r="Q135" i="12"/>
  <c r="V135" i="12"/>
  <c r="G138" i="12"/>
  <c r="G137" i="12" s="1"/>
  <c r="I55" i="1" s="1"/>
  <c r="I138" i="12"/>
  <c r="K138" i="12"/>
  <c r="O138" i="12"/>
  <c r="Q138" i="12"/>
  <c r="V138" i="12"/>
  <c r="V137" i="12" s="1"/>
  <c r="G141" i="12"/>
  <c r="I141" i="12"/>
  <c r="K141" i="12"/>
  <c r="M141" i="12"/>
  <c r="O141" i="12"/>
  <c r="Q141" i="12"/>
  <c r="V141" i="12"/>
  <c r="G143" i="12"/>
  <c r="M143" i="12" s="1"/>
  <c r="I143" i="12"/>
  <c r="K143" i="12"/>
  <c r="O143" i="12"/>
  <c r="Q143" i="12"/>
  <c r="V143" i="12"/>
  <c r="G148" i="12"/>
  <c r="G147" i="12" s="1"/>
  <c r="I56" i="1" s="1"/>
  <c r="I148" i="12"/>
  <c r="K148" i="12"/>
  <c r="O148" i="12"/>
  <c r="Q148" i="12"/>
  <c r="V148" i="12"/>
  <c r="V147" i="12" s="1"/>
  <c r="G151" i="12"/>
  <c r="M151" i="12" s="1"/>
  <c r="I151" i="12"/>
  <c r="K151" i="12"/>
  <c r="O151" i="12"/>
  <c r="Q151" i="12"/>
  <c r="V151" i="12"/>
  <c r="G160" i="12"/>
  <c r="M160" i="12" s="1"/>
  <c r="I160" i="12"/>
  <c r="K160" i="12"/>
  <c r="O160" i="12"/>
  <c r="Q160" i="12"/>
  <c r="V160" i="12"/>
  <c r="G163" i="12"/>
  <c r="I163" i="12"/>
  <c r="K163" i="12"/>
  <c r="M163" i="12"/>
  <c r="O163" i="12"/>
  <c r="Q163" i="12"/>
  <c r="V163" i="12"/>
  <c r="G174" i="12"/>
  <c r="I174" i="12"/>
  <c r="K174" i="12"/>
  <c r="M174" i="12"/>
  <c r="O174" i="12"/>
  <c r="Q174" i="12"/>
  <c r="V174" i="12"/>
  <c r="G176" i="12"/>
  <c r="M176" i="12" s="1"/>
  <c r="I176" i="12"/>
  <c r="K176" i="12"/>
  <c r="O176" i="12"/>
  <c r="Q176" i="12"/>
  <c r="V176" i="12"/>
  <c r="G178" i="12"/>
  <c r="I178" i="12"/>
  <c r="K178" i="12"/>
  <c r="M178" i="12"/>
  <c r="O178" i="12"/>
  <c r="Q178" i="12"/>
  <c r="V178" i="12"/>
  <c r="G180" i="12"/>
  <c r="M180" i="12" s="1"/>
  <c r="I180" i="12"/>
  <c r="K180" i="12"/>
  <c r="O180" i="12"/>
  <c r="Q180" i="12"/>
  <c r="V180" i="12"/>
  <c r="G182" i="12"/>
  <c r="I182" i="12"/>
  <c r="K182" i="12"/>
  <c r="M182" i="12"/>
  <c r="O182" i="12"/>
  <c r="Q182" i="12"/>
  <c r="V182" i="12"/>
  <c r="G184" i="12"/>
  <c r="M184" i="12" s="1"/>
  <c r="I184" i="12"/>
  <c r="K184" i="12"/>
  <c r="O184" i="12"/>
  <c r="Q184" i="12"/>
  <c r="V184" i="12"/>
  <c r="G187" i="12"/>
  <c r="G186" i="12" s="1"/>
  <c r="I58" i="1" s="1"/>
  <c r="I187" i="12"/>
  <c r="K187" i="12"/>
  <c r="O187" i="12"/>
  <c r="O186" i="12" s="1"/>
  <c r="Q187" i="12"/>
  <c r="V187" i="12"/>
  <c r="V186" i="12" s="1"/>
  <c r="G189" i="12"/>
  <c r="I189" i="12"/>
  <c r="I186" i="12" s="1"/>
  <c r="K189" i="12"/>
  <c r="M189" i="12"/>
  <c r="O189" i="12"/>
  <c r="Q189" i="12"/>
  <c r="V189" i="12"/>
  <c r="G192" i="12"/>
  <c r="I192" i="12"/>
  <c r="K192" i="12"/>
  <c r="M192" i="12"/>
  <c r="O192" i="12"/>
  <c r="Q192" i="12"/>
  <c r="V192" i="12"/>
  <c r="G195" i="12"/>
  <c r="M195" i="12" s="1"/>
  <c r="I195" i="12"/>
  <c r="K195" i="12"/>
  <c r="O195" i="12"/>
  <c r="O191" i="12" s="1"/>
  <c r="Q195" i="12"/>
  <c r="V195" i="12"/>
  <c r="G198" i="12"/>
  <c r="I198" i="12"/>
  <c r="K198" i="12"/>
  <c r="M198" i="12"/>
  <c r="O198" i="12"/>
  <c r="Q198" i="12"/>
  <c r="V198" i="12"/>
  <c r="G204" i="12"/>
  <c r="M204" i="12" s="1"/>
  <c r="I204" i="12"/>
  <c r="K204" i="12"/>
  <c r="O204" i="12"/>
  <c r="Q204" i="12"/>
  <c r="V204" i="12"/>
  <c r="G206" i="12"/>
  <c r="M206" i="12" s="1"/>
  <c r="I206" i="12"/>
  <c r="K206" i="12"/>
  <c r="O206" i="12"/>
  <c r="Q206" i="12"/>
  <c r="V206" i="12"/>
  <c r="G208" i="12"/>
  <c r="M208" i="12" s="1"/>
  <c r="I208" i="12"/>
  <c r="K208" i="12"/>
  <c r="O208" i="12"/>
  <c r="Q208" i="12"/>
  <c r="V208" i="12"/>
  <c r="G210" i="12"/>
  <c r="I210" i="12"/>
  <c r="K210" i="12"/>
  <c r="M210" i="12"/>
  <c r="O210" i="12"/>
  <c r="Q210" i="12"/>
  <c r="V210" i="12"/>
  <c r="G213" i="12"/>
  <c r="M213" i="12" s="1"/>
  <c r="I213" i="12"/>
  <c r="K213" i="12"/>
  <c r="O213" i="12"/>
  <c r="Q213" i="12"/>
  <c r="V213" i="12"/>
  <c r="G216" i="12"/>
  <c r="I216" i="12"/>
  <c r="K216" i="12"/>
  <c r="M216" i="12"/>
  <c r="O216" i="12"/>
  <c r="Q216" i="12"/>
  <c r="V216" i="12"/>
  <c r="G218" i="12"/>
  <c r="M218" i="12" s="1"/>
  <c r="I218" i="12"/>
  <c r="K218" i="12"/>
  <c r="O218" i="12"/>
  <c r="Q218" i="12"/>
  <c r="V218" i="12"/>
  <c r="G220" i="12"/>
  <c r="I220" i="12"/>
  <c r="K220" i="12"/>
  <c r="M220" i="12"/>
  <c r="O220" i="12"/>
  <c r="Q220" i="12"/>
  <c r="V220" i="12"/>
  <c r="G222" i="12"/>
  <c r="M222" i="12" s="1"/>
  <c r="I222" i="12"/>
  <c r="K222" i="12"/>
  <c r="O222" i="12"/>
  <c r="Q222" i="12"/>
  <c r="V222" i="12"/>
  <c r="Q224" i="12"/>
  <c r="G225" i="12"/>
  <c r="G224" i="12" s="1"/>
  <c r="I60" i="1" s="1"/>
  <c r="I225" i="12"/>
  <c r="I224" i="12" s="1"/>
  <c r="K225" i="12"/>
  <c r="K224" i="12" s="1"/>
  <c r="O225" i="12"/>
  <c r="O224" i="12" s="1"/>
  <c r="Q225" i="12"/>
  <c r="V225" i="12"/>
  <c r="V224" i="12" s="1"/>
  <c r="G228" i="12"/>
  <c r="G227" i="12" s="1"/>
  <c r="I61" i="1" s="1"/>
  <c r="I17" i="1" s="1"/>
  <c r="I228" i="12"/>
  <c r="K228" i="12"/>
  <c r="K227" i="12" s="1"/>
  <c r="O228" i="12"/>
  <c r="Q228" i="12"/>
  <c r="V228" i="12"/>
  <c r="V227" i="12" s="1"/>
  <c r="G230" i="12"/>
  <c r="I230" i="12"/>
  <c r="K230" i="12"/>
  <c r="M230" i="12"/>
  <c r="O230" i="12"/>
  <c r="Q230" i="12"/>
  <c r="V230" i="12"/>
  <c r="G232" i="12"/>
  <c r="M232" i="12" s="1"/>
  <c r="I232" i="12"/>
  <c r="K232" i="12"/>
  <c r="O232" i="12"/>
  <c r="Q232" i="12"/>
  <c r="V232" i="12"/>
  <c r="G235" i="12"/>
  <c r="G234" i="12" s="1"/>
  <c r="I62" i="1" s="1"/>
  <c r="I19" i="1" s="1"/>
  <c r="I235" i="12"/>
  <c r="K235" i="12"/>
  <c r="K234" i="12" s="1"/>
  <c r="O235" i="12"/>
  <c r="Q235" i="12"/>
  <c r="V235" i="12"/>
  <c r="V234" i="12" s="1"/>
  <c r="G238" i="12"/>
  <c r="I238" i="12"/>
  <c r="K238" i="12"/>
  <c r="M238" i="12"/>
  <c r="O238" i="12"/>
  <c r="Q238" i="12"/>
  <c r="Q234" i="12" s="1"/>
  <c r="V238" i="12"/>
  <c r="AE241" i="12"/>
  <c r="F39" i="1" s="1"/>
  <c r="F42" i="1" s="1"/>
  <c r="G23" i="1" s="1"/>
  <c r="I20" i="1"/>
  <c r="I18" i="1"/>
  <c r="O234" i="12" l="1"/>
  <c r="V191" i="12"/>
  <c r="K147" i="12"/>
  <c r="Q92" i="12"/>
  <c r="O92" i="12"/>
  <c r="K61" i="12"/>
  <c r="I61" i="12"/>
  <c r="O8" i="12"/>
  <c r="F40" i="1"/>
  <c r="Q137" i="12"/>
  <c r="O137" i="12"/>
  <c r="K92" i="12"/>
  <c r="K8" i="12"/>
  <c r="I8" i="12"/>
  <c r="Q227" i="12"/>
  <c r="O227" i="12"/>
  <c r="K191" i="12"/>
  <c r="I191" i="12"/>
  <c r="Q173" i="12"/>
  <c r="I147" i="12"/>
  <c r="K137" i="12"/>
  <c r="F41" i="1"/>
  <c r="V173" i="12"/>
  <c r="G92" i="12"/>
  <c r="I54" i="1" s="1"/>
  <c r="I92" i="12"/>
  <c r="Q61" i="12"/>
  <c r="I234" i="12"/>
  <c r="I137" i="12"/>
  <c r="Q8" i="12"/>
  <c r="Q186" i="12"/>
  <c r="O173" i="12"/>
  <c r="V61" i="12"/>
  <c r="I227" i="12"/>
  <c r="Q191" i="12"/>
  <c r="K186" i="12"/>
  <c r="K173" i="12"/>
  <c r="I173" i="12"/>
  <c r="Q147" i="12"/>
  <c r="O147" i="12"/>
  <c r="V92" i="12"/>
  <c r="V8" i="12"/>
  <c r="A23" i="1"/>
  <c r="M191" i="12"/>
  <c r="M173" i="12"/>
  <c r="M61" i="12"/>
  <c r="M8" i="12"/>
  <c r="G191" i="12"/>
  <c r="I59" i="1" s="1"/>
  <c r="G173" i="12"/>
  <c r="I57" i="1" s="1"/>
  <c r="G61" i="12"/>
  <c r="I53" i="1" s="1"/>
  <c r="G8" i="12"/>
  <c r="AF241" i="12"/>
  <c r="M235" i="12"/>
  <c r="M234" i="12" s="1"/>
  <c r="M228" i="12"/>
  <c r="M227" i="12" s="1"/>
  <c r="M225" i="12"/>
  <c r="M224" i="12" s="1"/>
  <c r="M187" i="12"/>
  <c r="M186" i="12" s="1"/>
  <c r="M148" i="12"/>
  <c r="M147" i="12" s="1"/>
  <c r="M138" i="12"/>
  <c r="M137" i="12" s="1"/>
  <c r="M93" i="12"/>
  <c r="M92" i="12" s="1"/>
  <c r="J28" i="1"/>
  <c r="J26" i="1"/>
  <c r="G38" i="1"/>
  <c r="F38" i="1"/>
  <c r="J23" i="1"/>
  <c r="J24" i="1"/>
  <c r="J25" i="1"/>
  <c r="J27" i="1"/>
  <c r="E24" i="1"/>
  <c r="E26" i="1"/>
  <c r="G41" i="1" l="1"/>
  <c r="H41" i="1" s="1"/>
  <c r="I41" i="1" s="1"/>
  <c r="G40" i="1"/>
  <c r="H40" i="1" s="1"/>
  <c r="I40" i="1" s="1"/>
  <c r="G39" i="1"/>
  <c r="G241" i="12"/>
  <c r="I52" i="1"/>
  <c r="G24" i="1"/>
  <c r="A24" i="1"/>
  <c r="I16" i="1" l="1"/>
  <c r="I21" i="1" s="1"/>
  <c r="I63" i="1"/>
  <c r="G42" i="1"/>
  <c r="H39" i="1"/>
  <c r="G25" i="1" l="1"/>
  <c r="G28" i="1"/>
  <c r="I39" i="1"/>
  <c r="I42" i="1" s="1"/>
  <c r="H42" i="1"/>
  <c r="J62" i="1"/>
  <c r="J55" i="1"/>
  <c r="J52" i="1"/>
  <c r="J61" i="1"/>
  <c r="J53" i="1"/>
  <c r="J56" i="1"/>
  <c r="J59" i="1"/>
  <c r="J57" i="1"/>
  <c r="J58" i="1"/>
  <c r="J60" i="1"/>
  <c r="J54" i="1"/>
  <c r="J41" i="1" l="1"/>
  <c r="J40" i="1"/>
  <c r="J39" i="1"/>
  <c r="J42" i="1" s="1"/>
  <c r="J63" i="1"/>
  <c r="A25" i="1"/>
  <c r="G26" i="1" l="1"/>
  <c r="A27" i="1" s="1"/>
  <c r="A26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<sst xmlns="http://schemas.openxmlformats.org/spreadsheetml/2006/main" count="1127" uniqueCount="404">
  <si>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</si>
  <si>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</si>
  <si>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</si>
  <si>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</si>
  <si>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</si>
  <si>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</si>
  <si>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</si>
  <si>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</si>
  <si>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</si>
  <si>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</si>
  <si>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</si>
  <si>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</si>
  <si>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</si>
  <si>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</si>
  <si>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</si>
  <si>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</si>
  <si>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</si>
  <si>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</si>
  <si>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</si>
  <si>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</si>
  <si>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</si>
  <si>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</si>
  <si>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</si>
  <si>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</si>
  <si>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</si>
  <si>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</si>
  <si>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</si>
  <si>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</si>
  <si>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</si>
  <si>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</si>
  <si>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</si>
  <si>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</si>
  <si>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</si>
  <si>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</si>
  <si>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</si>
  <si>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</si>
  <si>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</si>
  <si>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</si>
  <si>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</si>
  <si>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</si>
  <si>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</si>
  <si>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</si>
  <si>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</si>
  <si>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</si>
  <si>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Oprava opěrné zdi, Teplická ul., p.p.č. 515,516,517, Děčín</t>
  </si>
  <si>
    <t>SO 01</t>
  </si>
  <si>
    <t>Objekt:</t>
  </si>
  <si>
    <t>Rozpočet:</t>
  </si>
  <si>
    <t>Ing. Jiří Marek</t>
  </si>
  <si>
    <t>004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</si>
  <si>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</si>
  <si>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</si>
  <si>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</si>
  <si>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</si>
  <si>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</si>
  <si>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</si>
  <si>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</si>
  <si>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</si>
  <si>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Celkem za stavbu</t>
  </si>
  <si>
    <t>CZK</t>
  </si>
  <si>
    <t>#POPS</t>
  </si>
  <si>
    <t>Popis stavby: 004 - Oprava opěrné zdi, Teplická ul., p.p.č. 515,516,517, Děčín</t>
  </si>
  <si>
    <t>#POPO</t>
  </si>
  <si>
    <t>Popis objektu: SO 01 - Oprava opěrné zdi, Teplická ul., p.p.č. 515,516,517, Děčín</t>
  </si>
  <si>
    <t>#POPR</t>
  </si>
  <si>
    <t>Popis rozpočtu: 1 - Oprava opěrné zdi, Teplická ul., p.p.č. 515,516,517, Děčín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</si>
  <si>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</si>
  <si>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</si>
  <si>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</si>
  <si>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</si>
  <si>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</si>
  <si>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</si>
  <si>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</si>
  <si>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</si>
  <si>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</si>
  <si>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62</t>
  </si>
  <si>
    <t>Úpravy povrchů vnější</t>
  </si>
  <si>
    <t>91</t>
  </si>
  <si>
    <t>Doplňující práce na komunikaci</t>
  </si>
  <si>
    <t>94</t>
  </si>
  <si>
    <t>Lešení a stavební výtahy</t>
  </si>
  <si>
    <t>96</t>
  </si>
  <si>
    <t>Bourání konstrukcí</t>
  </si>
  <si>
    <t>97</t>
  </si>
  <si>
    <t>Přesuny suti a vybouraných hmot</t>
  </si>
  <si>
    <t>767</t>
  </si>
  <si>
    <t>Konstrukce zámečnické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</si>
  <si>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</si>
  <si>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</si>
  <si>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</si>
  <si>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</si>
  <si>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</si>
  <si>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</si>
  <si>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</si>
  <si>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</si>
  <si>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</si>
  <si>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</si>
  <si>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</si>
  <si>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</si>
  <si>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</si>
  <si>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</si>
  <si>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</si>
  <si>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</si>
  <si>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</si>
  <si>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</si>
  <si>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</si>
  <si>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</si>
  <si>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</si>
  <si>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</si>
  <si>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</si>
  <si>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</si>
  <si>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</si>
  <si>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</si>
  <si>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</si>
  <si>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</si>
  <si>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</si>
  <si>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</si>
  <si>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111201101R00</t>
  </si>
  <si>
    <t>Odstranění křovin i s kořeny na ploše do 1000 m2</t>
  </si>
  <si>
    <t>m2</t>
  </si>
  <si>
    <t>RTS 25/ I</t>
  </si>
  <si>
    <t>Práce</t>
  </si>
  <si>
    <t>Běžná</t>
  </si>
  <si>
    <t>POL1_</t>
  </si>
  <si>
    <t>10*15+16*7+6*6</t>
  </si>
  <si>
    <t>VV</t>
  </si>
  <si>
    <t>111201401R00</t>
  </si>
  <si>
    <t>Spálení křovin a stromů o průměru do 100 mm</t>
  </si>
  <si>
    <t>Včetně nákladů na přihrnování křovin, očištění spáleniště, uložení popela a zbytků na hromadu.</t>
  </si>
  <si>
    <t>POP</t>
  </si>
  <si>
    <t>298</t>
  </si>
  <si>
    <t>114203202R00</t>
  </si>
  <si>
    <t>Očištění lomového kamene od malty</t>
  </si>
  <si>
    <t>m3</t>
  </si>
  <si>
    <t>7,03</t>
  </si>
  <si>
    <t>114203301R00</t>
  </si>
  <si>
    <t>Třídění lomového kamene nebo betonových tvárnic</t>
  </si>
  <si>
    <t>138401201R00</t>
  </si>
  <si>
    <t>Dolamování rýh ve vrstvě do 0,5 m v hor.5</t>
  </si>
  <si>
    <t>1,3*1*9,95</t>
  </si>
  <si>
    <t>139601103R00</t>
  </si>
  <si>
    <t>Ruční výkop jam, rýh a šachet v hornině tř. 4</t>
  </si>
  <si>
    <t xml:space="preserve">rýhy : </t>
  </si>
  <si>
    <t>0,8*1*(10,6+5,2)</t>
  </si>
  <si>
    <t xml:space="preserve">odkopávky a prokopávky : </t>
  </si>
  <si>
    <t xml:space="preserve">mezisoučet : </t>
  </si>
  <si>
    <t>(0,9+1,5)/2*1,7*9,95</t>
  </si>
  <si>
    <t>(0,65+0,7)/2*0,3*(10,6+6)</t>
  </si>
  <si>
    <t xml:space="preserve">mezisoučet-část zdi u schodiště : </t>
  </si>
  <si>
    <t>(0,65+0,7)/2*1*15,1</t>
  </si>
  <si>
    <t>162701155R00</t>
  </si>
  <si>
    <t>Vodorovné přemístění výkopku z hor.5-7 do 10000 m</t>
  </si>
  <si>
    <t>25,575</t>
  </si>
  <si>
    <t>162701159R00</t>
  </si>
  <si>
    <t>Příplatek k vod. přemístění hor.5-7 za další 1 km</t>
  </si>
  <si>
    <t>25,575*5</t>
  </si>
  <si>
    <t>162201201R00</t>
  </si>
  <si>
    <t>Vodorovné přemíst. výkopku nošením hor.1-4, do 10m</t>
  </si>
  <si>
    <t>33,852</t>
  </si>
  <si>
    <t>162201251R00</t>
  </si>
  <si>
    <t>Vodorovné přemíst. výkopku nošením hor.5-7, do 10m</t>
  </si>
  <si>
    <t>12,935+12,64</t>
  </si>
  <si>
    <t>162201209R00</t>
  </si>
  <si>
    <t>Příplatek za dalších 10 m nošení výkopku z hor.1-4</t>
  </si>
  <si>
    <t>33,852*2</t>
  </si>
  <si>
    <t>162201259R00</t>
  </si>
  <si>
    <t>Příplatek za dalších 10 m nošení výkopku z hor.5-7</t>
  </si>
  <si>
    <t>167101151R00</t>
  </si>
  <si>
    <t>Nakládání výkopku z hor.5-7 v množství do 100 m3</t>
  </si>
  <si>
    <t>171201101R00</t>
  </si>
  <si>
    <t>Uložení sypaniny do násypů nezhutněných ručně</t>
  </si>
  <si>
    <t>Uložení sypaniny do násypů nebo na skládku s rozprostřením sypaniny ve vrstvách a s hrubým urovnáním.</t>
  </si>
  <si>
    <t xml:space="preserve">vykopanou zeminou : </t>
  </si>
  <si>
    <t>180402113R00</t>
  </si>
  <si>
    <t>Založení trávníku parkového výsevem svah do 1:1</t>
  </si>
  <si>
    <t>182001133R00</t>
  </si>
  <si>
    <t>Plošná úprava terénu, nerovnosti do 20 cm svah 1:1</t>
  </si>
  <si>
    <t>182101102R00</t>
  </si>
  <si>
    <t>Svahování v zářezech v hor. 5 ručně</t>
  </si>
  <si>
    <t>199000003R00</t>
  </si>
  <si>
    <t xml:space="preserve">Poplatek za skládku </t>
  </si>
  <si>
    <t>79901</t>
  </si>
  <si>
    <t>Vytyčení inženýrských sítí před zahájením stavby</t>
  </si>
  <si>
    <t>kpl</t>
  </si>
  <si>
    <t>Vlastní</t>
  </si>
  <si>
    <t>Indiv</t>
  </si>
  <si>
    <t>79902</t>
  </si>
  <si>
    <t>Geodetické zaměření hotové stavby</t>
  </si>
  <si>
    <t>00572410R</t>
  </si>
  <si>
    <t>Směs travní parková II. mírná zátěž PROFI á 25 kg</t>
  </si>
  <si>
    <t>kg</t>
  </si>
  <si>
    <t>SPCM</t>
  </si>
  <si>
    <t>Specifikace</t>
  </si>
  <si>
    <t>POL3_</t>
  </si>
  <si>
    <t>298*0,025</t>
  </si>
  <si>
    <t>211561111R00</t>
  </si>
  <si>
    <t>Výplň odvodňovacích žeber kam. hrubě drcen. 16-32 mm</t>
  </si>
  <si>
    <t>10*(0,7+0,8)/2*0,4</t>
  </si>
  <si>
    <t>(10+5,5)*(0,45+0,55)/2*0,4</t>
  </si>
  <si>
    <t>211971110R00</t>
  </si>
  <si>
    <t>Opláštění žeber z geotextilie o sklonu do 1 : 2,5</t>
  </si>
  <si>
    <t>50,9</t>
  </si>
  <si>
    <t>212753115R00</t>
  </si>
  <si>
    <t>Montáž ohebné dren. trubky do rýhy DN 125,bez lože</t>
  </si>
  <si>
    <t>m</t>
  </si>
  <si>
    <t>10+10+5,5</t>
  </si>
  <si>
    <t>212753216R00</t>
  </si>
  <si>
    <t>Montáž tuhé drenáž. trubky do rýhy DN 125,bez lože</t>
  </si>
  <si>
    <t>0,5*14</t>
  </si>
  <si>
    <t>274321211R00</t>
  </si>
  <si>
    <t>Železobeton základových pasů C 12/15</t>
  </si>
  <si>
    <t>274351215R00</t>
  </si>
  <si>
    <t>Bednění stěn základových pasů - zřízení</t>
  </si>
  <si>
    <t>0,2*2*9,95</t>
  </si>
  <si>
    <t>0,2*(10,6+6+9,8+5,2+0,8)</t>
  </si>
  <si>
    <t>274351216R00</t>
  </si>
  <si>
    <t>Bednění stěn základových pasů - odstranění</t>
  </si>
  <si>
    <t>Včetně očištění, vytřídění a uložení bednicího materiálu.</t>
  </si>
  <si>
    <t>10,46</t>
  </si>
  <si>
    <t>274362021R00</t>
  </si>
  <si>
    <t>Výztuž základových pasů ze svařovaných sítí KARI</t>
  </si>
  <si>
    <t>t</t>
  </si>
  <si>
    <t>(1,2+0,8*2)*9,95*0,0079*1,1</t>
  </si>
  <si>
    <t>(0,7+0,8*2)*(10,6+5,2)*0,0079*1,1</t>
  </si>
  <si>
    <t>274361821R00</t>
  </si>
  <si>
    <t>Výztuž základ. pasů z betonářské oceli 10505 (R)</t>
  </si>
  <si>
    <t>25*(0,6+1,5)*0,00089*1,1</t>
  </si>
  <si>
    <t>42*(0,5+0,6)*0,00089*1,1</t>
  </si>
  <si>
    <t>28611212R</t>
  </si>
  <si>
    <t>Trubka PVC-U drenážní perforovaná DN125</t>
  </si>
  <si>
    <t>28611224.AR</t>
  </si>
  <si>
    <t>Trubka PVC drenážní flexibilní d 125 mm</t>
  </si>
  <si>
    <t>69366055R</t>
  </si>
  <si>
    <t>GEOFILTEX 63 100% PP 63/30 300 g/m2 šíře do 8,8 m</t>
  </si>
  <si>
    <t>50,9*1,2</t>
  </si>
  <si>
    <t>327221131R00</t>
  </si>
  <si>
    <t>Zdění nadzákl. zdiva obklad. řádkové provazované včetně koruny zdi na MV 2,5</t>
  </si>
  <si>
    <t>0,4*1,85*9,95</t>
  </si>
  <si>
    <t>0,48*0,15*9,95</t>
  </si>
  <si>
    <t>0,3*0,9*(10,6+5,7)</t>
  </si>
  <si>
    <t>0,38*0,15*(10,6+5,6)</t>
  </si>
  <si>
    <t>0,4*(0,6+0,15)*15,1</t>
  </si>
  <si>
    <t>327351211R00</t>
  </si>
  <si>
    <t>Bednění zdí a valů H do 20 m - zřízení</t>
  </si>
  <si>
    <t>1,7*9,95</t>
  </si>
  <si>
    <t>0,75*(10,3+5,7)</t>
  </si>
  <si>
    <t>327351221R00</t>
  </si>
  <si>
    <t>Bednění zdí a valů H do 20 m - odbednění</t>
  </si>
  <si>
    <t>28,915</t>
  </si>
  <si>
    <t>327591111R00</t>
  </si>
  <si>
    <t>Zřízení výplně a protimrazových klínů z jílu</t>
  </si>
  <si>
    <t>0,2*1,7*9,95</t>
  </si>
  <si>
    <t>0,2*0,75*(10,3+5,7)</t>
  </si>
  <si>
    <t>568111111R00</t>
  </si>
  <si>
    <t xml:space="preserve">Zřízení vrstvy z geotextilie </t>
  </si>
  <si>
    <t>1,8*9,95</t>
  </si>
  <si>
    <t>0,8*(10,3+5,7)</t>
  </si>
  <si>
    <t>962022491R00</t>
  </si>
  <si>
    <t>Bourání zdiva nadzákladového kamenného na MC</t>
  </si>
  <si>
    <t xml:space="preserve">mezisoučet cca 30% : </t>
  </si>
  <si>
    <t>0,4*2*9,95*0,3</t>
  </si>
  <si>
    <t>0,4*(2+0,6)/2*5*0,3</t>
  </si>
  <si>
    <t xml:space="preserve">mezisoučet cca 50%-zbytky původních kamenných zdí : </t>
  </si>
  <si>
    <t>(3,7*3)/2*1*0,5</t>
  </si>
  <si>
    <t xml:space="preserve">mezisoučet cca 30%-část zdi u schodiště : </t>
  </si>
  <si>
    <t>0,4*0,6*15,1*0,3</t>
  </si>
  <si>
    <t>583810852</t>
  </si>
  <si>
    <t>Pískovcové kvádry doplnění chybějících</t>
  </si>
  <si>
    <t>-7,03</t>
  </si>
  <si>
    <t>0,736</t>
  </si>
  <si>
    <t>58125110R</t>
  </si>
  <si>
    <t>Zemina jílovinová  surová GE</t>
  </si>
  <si>
    <t>5,783*2,1</t>
  </si>
  <si>
    <t>58381080R</t>
  </si>
  <si>
    <t>Pískovcová deska(koruna zdi) s okapovým nosem tl. 150 mm, š 380 mm</t>
  </si>
  <si>
    <t>11+6</t>
  </si>
  <si>
    <t>58381089R</t>
  </si>
  <si>
    <t>Pískovcová deska(koruna zdi)s okapovým nosem tl. 150 mm, š 480 mm</t>
  </si>
  <si>
    <t xml:space="preserve">nová zeď : </t>
  </si>
  <si>
    <t>10</t>
  </si>
  <si>
    <t xml:space="preserve">stávající zeď : </t>
  </si>
  <si>
    <t>15,1</t>
  </si>
  <si>
    <t>69310658R</t>
  </si>
  <si>
    <t>Textilie  300 g/m2  filtrační</t>
  </si>
  <si>
    <t>RTS 22/ II</t>
  </si>
  <si>
    <t>30,71*1,2</t>
  </si>
  <si>
    <t>431351121R00</t>
  </si>
  <si>
    <t>Oprava kamených schodišťových stupňů včetně případného přeložení</t>
  </si>
  <si>
    <t>kus</t>
  </si>
  <si>
    <t>s pomocným lešením o výšce podlahy do 1900 mm a pro zatížení do 1,5 kPa,</t>
  </si>
  <si>
    <t>24+5</t>
  </si>
  <si>
    <t>938902132R00</t>
  </si>
  <si>
    <t>Očištění konstrukcí od porostu na ostních plochách</t>
  </si>
  <si>
    <t>8,5*1,3+1,5*1,8</t>
  </si>
  <si>
    <t>783852312R00</t>
  </si>
  <si>
    <t>Hydrofobizační impregnace kamenné zdi silikonovou emulzí</t>
  </si>
  <si>
    <t>včetně penetrace, montáže, dodávky a demontáže pomocného lešení.</t>
  </si>
  <si>
    <t>8*1,3+1,2*1,8</t>
  </si>
  <si>
    <t>1,3*24*0,2+1,8*5*0,2</t>
  </si>
  <si>
    <t>622903111R00</t>
  </si>
  <si>
    <t>Očištění zdí a valů před opravou, ručně</t>
  </si>
  <si>
    <t>Včetně odstranění mechu, případně i jiných rostlin a jejich odklizení na vzdálenost do 20 m.</t>
  </si>
  <si>
    <t>156,798</t>
  </si>
  <si>
    <t>627452141R00</t>
  </si>
  <si>
    <t>Spárování maltou  zapušt. rovné,svislé i vodorovné směsí ze vzd. vápna s hydr. přísadou</t>
  </si>
  <si>
    <t xml:space="preserve">rub i líc-nové zdivo : </t>
  </si>
  <si>
    <t>(2*9,95+0,4*1)*2</t>
  </si>
  <si>
    <t>1,05*(10,6+6)*2</t>
  </si>
  <si>
    <t xml:space="preserve">rub i líc-část zdi u schodiště : </t>
  </si>
  <si>
    <t>(0,6+0,15)*15,1*2</t>
  </si>
  <si>
    <t xml:space="preserve">stávající zdivo : </t>
  </si>
  <si>
    <t>(3,38-0,6)*5,4+(4,38-0,6)*9,7</t>
  </si>
  <si>
    <t>4,38*(33,7-9,7)</t>
  </si>
  <si>
    <t>783852312R0</t>
  </si>
  <si>
    <t>RTS 20/ I</t>
  </si>
  <si>
    <t xml:space="preserve">nové zdivo : </t>
  </si>
  <si>
    <t>2*9,95+0,4*1</t>
  </si>
  <si>
    <t>(0,5+0,15+0,2)*9,95</t>
  </si>
  <si>
    <t>1,05*(10,6+6)</t>
  </si>
  <si>
    <t>(0,4+0,15+0,2)*(10,6+6)</t>
  </si>
  <si>
    <t>3,53*5,4+4,38*33,7</t>
  </si>
  <si>
    <t>(0,5+0,15+0,3)*15,1</t>
  </si>
  <si>
    <t>914991001R00</t>
  </si>
  <si>
    <t>Montáž dočasné značky včetně stojanu</t>
  </si>
  <si>
    <t>914991006R00</t>
  </si>
  <si>
    <t>Montáž výstražného světla vč.baterie a seřízení</t>
  </si>
  <si>
    <t>914992001R00</t>
  </si>
  <si>
    <t>Nájem dopravní značky včetně stojanu - den</t>
  </si>
  <si>
    <t>4*60</t>
  </si>
  <si>
    <t>914992006R00</t>
  </si>
  <si>
    <t>Nájem výstražného světla vč.baterie-den</t>
  </si>
  <si>
    <t>914993001R00</t>
  </si>
  <si>
    <t>Demontáž dočasné značky včetně stojanu</t>
  </si>
  <si>
    <t>914993006R00</t>
  </si>
  <si>
    <t xml:space="preserve">Demontáž dočasného výstražného světla vč. baterie </t>
  </si>
  <si>
    <t>941955003R00</t>
  </si>
  <si>
    <t>Lešení lehké pomocné, výška podlahy do 2,5 m</t>
  </si>
  <si>
    <t>1,5*5,3</t>
  </si>
  <si>
    <t>941955004R00</t>
  </si>
  <si>
    <t>Lešení lehké pomocné, výška podlahy do 3,5 m</t>
  </si>
  <si>
    <t>1,5*33,7</t>
  </si>
  <si>
    <t>961021311R00</t>
  </si>
  <si>
    <t>Bourání základů ze zdiva kamenného</t>
  </si>
  <si>
    <t xml:space="preserve">rozměr nutno upřesnit při realizaci : </t>
  </si>
  <si>
    <t>1*1*9,95</t>
  </si>
  <si>
    <t>962022391R00</t>
  </si>
  <si>
    <t>Bourání zdiva nadzákladového kamenného na MVC</t>
  </si>
  <si>
    <t>962023491R00</t>
  </si>
  <si>
    <t>Bourání zdiva nadzákladového smíšeného na MC</t>
  </si>
  <si>
    <t xml:space="preserve">mezisoučet cca 70% : </t>
  </si>
  <si>
    <t>0,4*2*9,95*0,7</t>
  </si>
  <si>
    <t>0,4*(2+0,6)/2*5*0,7</t>
  </si>
  <si>
    <t xml:space="preserve">mezisoučet cca 70%-část zdi u schodiště : </t>
  </si>
  <si>
    <t>2,537</t>
  </si>
  <si>
    <t>967042713R00</t>
  </si>
  <si>
    <t>Odsekání zdiva plošné z kamene, betonu tl. 15 cm</t>
  </si>
  <si>
    <t>0,4*15,1</t>
  </si>
  <si>
    <t>973028151R00</t>
  </si>
  <si>
    <t>Vysekání kapes zeď kamen .zavázání zdí tl. 45 cm</t>
  </si>
  <si>
    <t>1,85</t>
  </si>
  <si>
    <t>978015291R00</t>
  </si>
  <si>
    <t>Otlučení omítek vnějších MVC v složit.1-4 do 100 %</t>
  </si>
  <si>
    <t>5,4*1,5+1,2*1,3+2,4*0,2+0,9*1,2+5*2</t>
  </si>
  <si>
    <t>978023251R00</t>
  </si>
  <si>
    <t>Vysekání a úprava spár zdiva kamenného režného</t>
  </si>
  <si>
    <t>979081111R00</t>
  </si>
  <si>
    <t>Odvoz suti a vybour. hmot na skládku do 1 km</t>
  </si>
  <si>
    <t>Včetně naložení na dopravní prostředek a složení na skládku, bez poplatku za skládku.</t>
  </si>
  <si>
    <t>60,099</t>
  </si>
  <si>
    <t>979081121R00</t>
  </si>
  <si>
    <t>Příplatek k odvozu za každý další 1 km</t>
  </si>
  <si>
    <t>60,099*14</t>
  </si>
  <si>
    <t>979082111R00</t>
  </si>
  <si>
    <t>Vnitrostaveništní doprava suti do 10 m</t>
  </si>
  <si>
    <t>979082121R00</t>
  </si>
  <si>
    <t>Příplatek k vnitrost. dopravě suti za dalších 5 m</t>
  </si>
  <si>
    <t>60,099*2</t>
  </si>
  <si>
    <t>979990107R00</t>
  </si>
  <si>
    <t>Poplatek za skládku suti - směs betonu,cihel,dřeva</t>
  </si>
  <si>
    <t>998153131R00</t>
  </si>
  <si>
    <t>Přesun hmot, zdi a valy samostatné zděné do 20 m</t>
  </si>
  <si>
    <t>126,858</t>
  </si>
  <si>
    <t>767162150R00</t>
  </si>
  <si>
    <t>Montáž zábradlí rovného z profilů, zdivo, nad 60kg včetně madla</t>
  </si>
  <si>
    <t>9,95+10,6+4</t>
  </si>
  <si>
    <t>998767201R00</t>
  </si>
  <si>
    <t>Přesun hmot pro zámečnické konstr., výšky do 6 m</t>
  </si>
  <si>
    <t>519,969</t>
  </si>
  <si>
    <t>14226104R</t>
  </si>
  <si>
    <t>Zábradlí ocelové žárově zinkované včetně madla</t>
  </si>
  <si>
    <t>24,55</t>
  </si>
  <si>
    <t>005122 R</t>
  </si>
  <si>
    <t>Provozní vlivy</t>
  </si>
  <si>
    <t>Soubor</t>
  </si>
  <si>
    <t>VRN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</si>
  <si>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</si>
  <si>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</si>
  <si>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005121 R</t>
  </si>
  <si>
    <t>Zařízení staveniště</t>
  </si>
  <si>
    <t>POL99_2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</si>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</sst>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85" t="s">
        <v>41</v>
      </c>
      <c r="B2" s="185"/>
      <c r="C2" s="185"/>
      <c r="D2" s="185"/>
      <c r="E2" s="185"/>
      <c r="F2" s="185"/>
      <c r="G2" s="185"/>
    </row>
  </sheetData>
  <sheetProtection password="E258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opLeftCell="B22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186" t="s">
        <v>4</v>
      </c>
      <c r="C1" s="187"/>
      <c r="D1" s="187"/>
      <c r="E1" s="187"/>
      <c r="F1" s="187"/>
      <c r="G1" s="187"/>
      <c r="H1" s="187"/>
      <c r="I1" s="187"/>
      <c r="J1" s="188"/>
    </row>
    <row r="2" spans="1:15" ht="36" customHeight="1" x14ac:dyDescent="0.25">
      <c r="A2" s="2"/>
      <c r="B2" s="78" t="s">
        <v>24</v>
      </c>
      <c r="C2" s="79"/>
      <c r="D2" s="80" t="s">
        <v>49</v>
      </c>
      <c r="E2" s="195" t="s">
        <v>44</v>
      </c>
      <c r="F2" s="196"/>
      <c r="G2" s="196"/>
      <c r="H2" s="196"/>
      <c r="I2" s="196"/>
      <c r="J2" s="197"/>
      <c r="O2" s="1"/>
    </row>
    <row r="3" spans="1:15" ht="27" customHeight="1" x14ac:dyDescent="0.25">
      <c r="A3" s="2"/>
      <c r="B3" s="81" t="s">
        <v>46</v>
      </c>
      <c r="C3" s="79"/>
      <c r="D3" s="82" t="s">
        <v>45</v>
      </c>
      <c r="E3" s="198" t="s">
        <v>44</v>
      </c>
      <c r="F3" s="199"/>
      <c r="G3" s="199"/>
      <c r="H3" s="199"/>
      <c r="I3" s="199"/>
      <c r="J3" s="200"/>
    </row>
    <row r="4" spans="1:15" ht="23.25" customHeight="1" x14ac:dyDescent="0.25">
      <c r="A4" s="76">
        <v>1127</v>
      </c>
      <c r="B4" s="83" t="s">
        <v>47</v>
      </c>
      <c r="C4" s="84"/>
      <c r="D4" s="85" t="s">
        <v>43</v>
      </c>
      <c r="E4" s="208" t="s">
        <v>44</v>
      </c>
      <c r="F4" s="209"/>
      <c r="G4" s="209"/>
      <c r="H4" s="209"/>
      <c r="I4" s="209"/>
      <c r="J4" s="210"/>
    </row>
    <row r="5" spans="1:15" ht="24" customHeight="1" x14ac:dyDescent="0.25">
      <c r="A5" s="2"/>
      <c r="B5" s="31" t="s">
        <v>23</v>
      </c>
      <c r="D5" s="213" t="s">
        <v>50</v>
      </c>
      <c r="E5" s="214"/>
      <c r="F5" s="214"/>
      <c r="G5" s="214"/>
      <c r="H5" s="18" t="s">
        <v>42</v>
      </c>
      <c r="I5" s="86" t="s">
        <v>54</v>
      </c>
      <c r="J5" s="8"/>
    </row>
    <row r="6" spans="1:15" ht="15.75" customHeight="1" x14ac:dyDescent="0.25">
      <c r="A6" s="2"/>
      <c r="B6" s="28"/>
      <c r="C6" s="55"/>
      <c r="D6" s="215" t="s">
        <v>51</v>
      </c>
      <c r="E6" s="216"/>
      <c r="F6" s="216"/>
      <c r="G6" s="216"/>
      <c r="H6" s="18" t="s">
        <v>36</v>
      </c>
      <c r="I6" s="86" t="s">
        <v>55</v>
      </c>
      <c r="J6" s="8"/>
    </row>
    <row r="7" spans="1:15" ht="15.75" customHeight="1" x14ac:dyDescent="0.25">
      <c r="A7" s="2"/>
      <c r="B7" s="29"/>
      <c r="C7" s="56"/>
      <c r="D7" s="77" t="s">
        <v>53</v>
      </c>
      <c r="E7" s="217" t="s">
        <v>52</v>
      </c>
      <c r="F7" s="218"/>
      <c r="G7" s="218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02" t="s">
        <v>56</v>
      </c>
      <c r="E11" s="202"/>
      <c r="F11" s="202"/>
      <c r="G11" s="202"/>
      <c r="H11" s="18" t="s">
        <v>42</v>
      </c>
      <c r="I11" s="87"/>
      <c r="J11" s="8"/>
    </row>
    <row r="12" spans="1:15" ht="15.75" customHeight="1" x14ac:dyDescent="0.25">
      <c r="A12" s="2"/>
      <c r="B12" s="28"/>
      <c r="C12" s="55"/>
      <c r="D12" s="207"/>
      <c r="E12" s="207"/>
      <c r="F12" s="207"/>
      <c r="G12" s="207"/>
      <c r="H12" s="18" t="s">
        <v>36</v>
      </c>
      <c r="I12" s="87"/>
      <c r="J12" s="8"/>
    </row>
    <row r="13" spans="1:15" ht="15.75" customHeight="1" x14ac:dyDescent="0.25">
      <c r="A13" s="2"/>
      <c r="B13" s="29"/>
      <c r="C13" s="56"/>
      <c r="D13" s="88"/>
      <c r="E13" s="211"/>
      <c r="F13" s="212"/>
      <c r="G13" s="21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01"/>
      <c r="F15" s="201"/>
      <c r="G15" s="203"/>
      <c r="H15" s="203"/>
      <c r="I15" s="203" t="s">
        <v>31</v>
      </c>
      <c r="J15" s="204"/>
    </row>
    <row r="16" spans="1:15" ht="23.25" customHeight="1" x14ac:dyDescent="0.25">
      <c r="A16" s="141" t="s">
        <v>26</v>
      </c>
      <c r="B16" s="38" t="s">
        <v>26</v>
      </c>
      <c r="C16" s="62"/>
      <c r="D16" s="63"/>
      <c r="E16" s="192"/>
      <c r="F16" s="193"/>
      <c r="G16" s="192"/>
      <c r="H16" s="193"/>
      <c r="I16" s="192">
        <f>SUMIF(F52:F62,A16,I52:I62)+SUMIF(F52:F62,"PSU",I52:I62)</f>
        <v>0</v>
      </c>
      <c r="J16" s="194"/>
    </row>
    <row r="17" spans="1:10" ht="23.25" customHeight="1" x14ac:dyDescent="0.25">
      <c r="A17" s="141" t="s">
        <v>27</v>
      </c>
      <c r="B17" s="38" t="s">
        <v>27</v>
      </c>
      <c r="C17" s="62"/>
      <c r="D17" s="63"/>
      <c r="E17" s="192"/>
      <c r="F17" s="193"/>
      <c r="G17" s="192"/>
      <c r="H17" s="193"/>
      <c r="I17" s="192">
        <f>SUMIF(F52:F62,A17,I52:I62)</f>
        <v>0</v>
      </c>
      <c r="J17" s="194"/>
    </row>
    <row r="18" spans="1:10" ht="23.25" customHeight="1" x14ac:dyDescent="0.25">
      <c r="A18" s="141" t="s">
        <v>28</v>
      </c>
      <c r="B18" s="38" t="s">
        <v>28</v>
      </c>
      <c r="C18" s="62"/>
      <c r="D18" s="63"/>
      <c r="E18" s="192"/>
      <c r="F18" s="193"/>
      <c r="G18" s="192"/>
      <c r="H18" s="193"/>
      <c r="I18" s="192">
        <f>SUMIF(F52:F62,A18,I52:I62)</f>
        <v>0</v>
      </c>
      <c r="J18" s="194"/>
    </row>
    <row r="19" spans="1:10" ht="23.25" customHeight="1" x14ac:dyDescent="0.25">
      <c r="A19" s="141" t="s">
        <v>87</v>
      </c>
      <c r="B19" s="38" t="s">
        <v>29</v>
      </c>
      <c r="C19" s="62"/>
      <c r="D19" s="63"/>
      <c r="E19" s="192"/>
      <c r="F19" s="193"/>
      <c r="G19" s="192"/>
      <c r="H19" s="193"/>
      <c r="I19" s="192">
        <f>SUMIF(F52:F62,A19,I52:I62)</f>
        <v>0</v>
      </c>
      <c r="J19" s="194"/>
    </row>
    <row r="20" spans="1:10" ht="23.25" customHeight="1" x14ac:dyDescent="0.25">
      <c r="A20" s="141" t="s">
        <v>88</v>
      </c>
      <c r="B20" s="38" t="s">
        <v>30</v>
      </c>
      <c r="C20" s="62"/>
      <c r="D20" s="63"/>
      <c r="E20" s="192"/>
      <c r="F20" s="193"/>
      <c r="G20" s="192"/>
      <c r="H20" s="193"/>
      <c r="I20" s="192">
        <f>SUMIF(F52:F62,A20,I52:I62)</f>
        <v>0</v>
      </c>
      <c r="J20" s="194"/>
    </row>
    <row r="21" spans="1:10" ht="23.25" customHeight="1" x14ac:dyDescent="0.25">
      <c r="A21" s="2"/>
      <c r="B21" s="48" t="s">
        <v>31</v>
      </c>
      <c r="C21" s="64"/>
      <c r="D21" s="65"/>
      <c r="E21" s="205"/>
      <c r="F21" s="206"/>
      <c r="G21" s="205"/>
      <c r="H21" s="206"/>
      <c r="I21" s="205">
        <f>SUM(I16:J20)</f>
        <v>0</v>
      </c>
      <c r="J21" s="224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2">
        <f>ZakladDPHSniVypocet</f>
        <v>0</v>
      </c>
      <c r="H23" s="223"/>
      <c r="I23" s="223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0">
        <f>A23</f>
        <v>0</v>
      </c>
      <c r="H24" s="221"/>
      <c r="I24" s="221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2">
        <f>ZakladDPHZaklVypocet</f>
        <v>0</v>
      </c>
      <c r="H25" s="223"/>
      <c r="I25" s="223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89">
        <f>A25</f>
        <v>0</v>
      </c>
      <c r="H26" s="190"/>
      <c r="I26" s="19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1">
        <f>CenaCelkem-(ZakladDPHSni+DPHSni+ZakladDPHZakl+DPHZakl)</f>
        <v>0</v>
      </c>
      <c r="H27" s="191"/>
      <c r="I27" s="191"/>
      <c r="J27" s="41" t="str">
        <f t="shared" si="0"/>
        <v>CZK</v>
      </c>
    </row>
    <row r="28" spans="1:10" ht="27.75" hidden="1" customHeight="1" thickBot="1" x14ac:dyDescent="0.3">
      <c r="A28" s="2"/>
      <c r="B28" s="114" t="s">
        <v>25</v>
      </c>
      <c r="C28" s="115"/>
      <c r="D28" s="115"/>
      <c r="E28" s="116"/>
      <c r="F28" s="117"/>
      <c r="G28" s="226">
        <f>ZakladDPHSniVypocet+ZakladDPHZaklVypocet</f>
        <v>0</v>
      </c>
      <c r="H28" s="226"/>
      <c r="I28" s="226"/>
      <c r="J28" s="11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4" t="s">
        <v>37</v>
      </c>
      <c r="C29" s="119"/>
      <c r="D29" s="119"/>
      <c r="E29" s="119"/>
      <c r="F29" s="120"/>
      <c r="G29" s="225">
        <f>A27</f>
        <v>0</v>
      </c>
      <c r="H29" s="225"/>
      <c r="I29" s="225"/>
      <c r="J29" s="121" t="s">
        <v>59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27"/>
      <c r="E34" s="228"/>
      <c r="G34" s="229"/>
      <c r="H34" s="230"/>
      <c r="I34" s="230"/>
      <c r="J34" s="25"/>
    </row>
    <row r="35" spans="1:10" ht="12.75" customHeight="1" x14ac:dyDescent="0.25">
      <c r="A35" s="2"/>
      <c r="B35" s="2"/>
      <c r="D35" s="219" t="s">
        <v>2</v>
      </c>
      <c r="E35" s="219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5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5">
      <c r="A39" s="90">
        <v>1</v>
      </c>
      <c r="B39" s="100" t="s">
        <v>57</v>
      </c>
      <c r="C39" s="231"/>
      <c r="D39" s="231"/>
      <c r="E39" s="231"/>
      <c r="F39" s="101">
        <f>'SO 01 1 Pol'!AE241</f>
        <v>0</v>
      </c>
      <c r="G39" s="102">
        <f>'SO 01 1 Pol'!AF241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5">
      <c r="A40" s="90">
        <v>2</v>
      </c>
      <c r="B40" s="105" t="s">
        <v>45</v>
      </c>
      <c r="C40" s="232" t="s">
        <v>44</v>
      </c>
      <c r="D40" s="232"/>
      <c r="E40" s="232"/>
      <c r="F40" s="106">
        <f>'SO 01 1 Pol'!AE241</f>
        <v>0</v>
      </c>
      <c r="G40" s="107">
        <f>'SO 01 1 Pol'!AF241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hidden="1" customHeight="1" x14ac:dyDescent="0.25">
      <c r="A41" s="90">
        <v>3</v>
      </c>
      <c r="B41" s="109" t="s">
        <v>43</v>
      </c>
      <c r="C41" s="231" t="s">
        <v>44</v>
      </c>
      <c r="D41" s="231"/>
      <c r="E41" s="231"/>
      <c r="F41" s="110">
        <f>'SO 01 1 Pol'!AE241</f>
        <v>0</v>
      </c>
      <c r="G41" s="103">
        <f>'SO 01 1 Pol'!AF241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hidden="1" customHeight="1" x14ac:dyDescent="0.25">
      <c r="A42" s="90"/>
      <c r="B42" s="233" t="s">
        <v>58</v>
      </c>
      <c r="C42" s="234"/>
      <c r="D42" s="234"/>
      <c r="E42" s="235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4" spans="1:10" x14ac:dyDescent="0.25">
      <c r="A44" t="s">
        <v>60</v>
      </c>
      <c r="B44" t="s">
        <v>61</v>
      </c>
    </row>
    <row r="45" spans="1:10" x14ac:dyDescent="0.25">
      <c r="A45" t="s">
        <v>62</v>
      </c>
      <c r="B45" t="s">
        <v>63</v>
      </c>
    </row>
    <row r="46" spans="1:10" x14ac:dyDescent="0.25">
      <c r="A46" t="s">
        <v>64</v>
      </c>
      <c r="B46" t="s">
        <v>65</v>
      </c>
    </row>
    <row r="49" spans="1:10" ht="15.6" x14ac:dyDescent="0.3">
      <c r="B49" s="122" t="s">
        <v>66</v>
      </c>
    </row>
    <row r="51" spans="1:10" ht="25.5" customHeight="1" x14ac:dyDescent="0.25">
      <c r="A51" s="124"/>
      <c r="B51" s="127" t="s">
        <v>18</v>
      </c>
      <c r="C51" s="127" t="s">
        <v>6</v>
      </c>
      <c r="D51" s="128"/>
      <c r="E51" s="128"/>
      <c r="F51" s="129" t="s">
        <v>67</v>
      </c>
      <c r="G51" s="129"/>
      <c r="H51" s="129"/>
      <c r="I51" s="129" t="s">
        <v>31</v>
      </c>
      <c r="J51" s="129" t="s">
        <v>0</v>
      </c>
    </row>
    <row r="52" spans="1:10" ht="36.75" customHeight="1" x14ac:dyDescent="0.25">
      <c r="A52" s="125"/>
      <c r="B52" s="130" t="s">
        <v>43</v>
      </c>
      <c r="C52" s="236" t="s">
        <v>68</v>
      </c>
      <c r="D52" s="237"/>
      <c r="E52" s="237"/>
      <c r="F52" s="137" t="s">
        <v>26</v>
      </c>
      <c r="G52" s="138"/>
      <c r="H52" s="138"/>
      <c r="I52" s="138">
        <f>'SO 01 1 Pol'!G8</f>
        <v>0</v>
      </c>
      <c r="J52" s="134" t="str">
        <f>IF(I63=0,"",I52/I63*100)</f>
        <v/>
      </c>
    </row>
    <row r="53" spans="1:10" ht="36.75" customHeight="1" x14ac:dyDescent="0.25">
      <c r="A53" s="125"/>
      <c r="B53" s="130" t="s">
        <v>69</v>
      </c>
      <c r="C53" s="236" t="s">
        <v>70</v>
      </c>
      <c r="D53" s="237"/>
      <c r="E53" s="237"/>
      <c r="F53" s="137" t="s">
        <v>26</v>
      </c>
      <c r="G53" s="138"/>
      <c r="H53" s="138"/>
      <c r="I53" s="138">
        <f>'SO 01 1 Pol'!G61</f>
        <v>0</v>
      </c>
      <c r="J53" s="134" t="str">
        <f>IF(I63=0,"",I53/I63*100)</f>
        <v/>
      </c>
    </row>
    <row r="54" spans="1:10" ht="36.75" customHeight="1" x14ac:dyDescent="0.25">
      <c r="A54" s="125"/>
      <c r="B54" s="130" t="s">
        <v>71</v>
      </c>
      <c r="C54" s="236" t="s">
        <v>72</v>
      </c>
      <c r="D54" s="237"/>
      <c r="E54" s="237"/>
      <c r="F54" s="137" t="s">
        <v>26</v>
      </c>
      <c r="G54" s="138"/>
      <c r="H54" s="138"/>
      <c r="I54" s="138">
        <f>'SO 01 1 Pol'!G92</f>
        <v>0</v>
      </c>
      <c r="J54" s="134" t="str">
        <f>IF(I63=0,"",I54/I63*100)</f>
        <v/>
      </c>
    </row>
    <row r="55" spans="1:10" ht="36.75" customHeight="1" x14ac:dyDescent="0.25">
      <c r="A55" s="125"/>
      <c r="B55" s="130" t="s">
        <v>73</v>
      </c>
      <c r="C55" s="236" t="s">
        <v>74</v>
      </c>
      <c r="D55" s="237"/>
      <c r="E55" s="237"/>
      <c r="F55" s="137" t="s">
        <v>26</v>
      </c>
      <c r="G55" s="138"/>
      <c r="H55" s="138"/>
      <c r="I55" s="138">
        <f>'SO 01 1 Pol'!G137</f>
        <v>0</v>
      </c>
      <c r="J55" s="134" t="str">
        <f>IF(I63=0,"",I55/I63*100)</f>
        <v/>
      </c>
    </row>
    <row r="56" spans="1:10" ht="36.75" customHeight="1" x14ac:dyDescent="0.25">
      <c r="A56" s="125"/>
      <c r="B56" s="130" t="s">
        <v>75</v>
      </c>
      <c r="C56" s="236" t="s">
        <v>76</v>
      </c>
      <c r="D56" s="237"/>
      <c r="E56" s="237"/>
      <c r="F56" s="137" t="s">
        <v>26</v>
      </c>
      <c r="G56" s="138"/>
      <c r="H56" s="138"/>
      <c r="I56" s="138">
        <f>'SO 01 1 Pol'!G147</f>
        <v>0</v>
      </c>
      <c r="J56" s="134" t="str">
        <f>IF(I63=0,"",I56/I63*100)</f>
        <v/>
      </c>
    </row>
    <row r="57" spans="1:10" ht="36.75" customHeight="1" x14ac:dyDescent="0.25">
      <c r="A57" s="125"/>
      <c r="B57" s="130" t="s">
        <v>77</v>
      </c>
      <c r="C57" s="236" t="s">
        <v>78</v>
      </c>
      <c r="D57" s="237"/>
      <c r="E57" s="237"/>
      <c r="F57" s="137" t="s">
        <v>26</v>
      </c>
      <c r="G57" s="138"/>
      <c r="H57" s="138"/>
      <c r="I57" s="138">
        <f>'SO 01 1 Pol'!G173</f>
        <v>0</v>
      </c>
      <c r="J57" s="134" t="str">
        <f>IF(I63=0,"",I57/I63*100)</f>
        <v/>
      </c>
    </row>
    <row r="58" spans="1:10" ht="36.75" customHeight="1" x14ac:dyDescent="0.25">
      <c r="A58" s="125"/>
      <c r="B58" s="130" t="s">
        <v>79</v>
      </c>
      <c r="C58" s="236" t="s">
        <v>80</v>
      </c>
      <c r="D58" s="237"/>
      <c r="E58" s="237"/>
      <c r="F58" s="137" t="s">
        <v>26</v>
      </c>
      <c r="G58" s="138"/>
      <c r="H58" s="138"/>
      <c r="I58" s="138">
        <f>'SO 01 1 Pol'!G186</f>
        <v>0</v>
      </c>
      <c r="J58" s="134" t="str">
        <f>IF(I63=0,"",I58/I63*100)</f>
        <v/>
      </c>
    </row>
    <row r="59" spans="1:10" ht="36.75" customHeight="1" x14ac:dyDescent="0.25">
      <c r="A59" s="125"/>
      <c r="B59" s="130" t="s">
        <v>81</v>
      </c>
      <c r="C59" s="236" t="s">
        <v>82</v>
      </c>
      <c r="D59" s="237"/>
      <c r="E59" s="237"/>
      <c r="F59" s="137" t="s">
        <v>26</v>
      </c>
      <c r="G59" s="138"/>
      <c r="H59" s="138"/>
      <c r="I59" s="138">
        <f>'SO 01 1 Pol'!G191</f>
        <v>0</v>
      </c>
      <c r="J59" s="134" t="str">
        <f>IF(I63=0,"",I59/I63*100)</f>
        <v/>
      </c>
    </row>
    <row r="60" spans="1:10" ht="36.75" customHeight="1" x14ac:dyDescent="0.25">
      <c r="A60" s="125"/>
      <c r="B60" s="130" t="s">
        <v>83</v>
      </c>
      <c r="C60" s="236" t="s">
        <v>84</v>
      </c>
      <c r="D60" s="237"/>
      <c r="E60" s="237"/>
      <c r="F60" s="137" t="s">
        <v>26</v>
      </c>
      <c r="G60" s="138"/>
      <c r="H60" s="138"/>
      <c r="I60" s="138">
        <f>'SO 01 1 Pol'!G224</f>
        <v>0</v>
      </c>
      <c r="J60" s="134" t="str">
        <f>IF(I63=0,"",I60/I63*100)</f>
        <v/>
      </c>
    </row>
    <row r="61" spans="1:10" ht="36.75" customHeight="1" x14ac:dyDescent="0.25">
      <c r="A61" s="125"/>
      <c r="B61" s="130" t="s">
        <v>85</v>
      </c>
      <c r="C61" s="236" t="s">
        <v>86</v>
      </c>
      <c r="D61" s="237"/>
      <c r="E61" s="237"/>
      <c r="F61" s="137" t="s">
        <v>27</v>
      </c>
      <c r="G61" s="138"/>
      <c r="H61" s="138"/>
      <c r="I61" s="138">
        <f>'SO 01 1 Pol'!G227</f>
        <v>0</v>
      </c>
      <c r="J61" s="134" t="str">
        <f>IF(I63=0,"",I61/I63*100)</f>
        <v/>
      </c>
    </row>
    <row r="62" spans="1:10" ht="36.75" customHeight="1" x14ac:dyDescent="0.25">
      <c r="A62" s="125"/>
      <c r="B62" s="130" t="s">
        <v>87</v>
      </c>
      <c r="C62" s="236" t="s">
        <v>29</v>
      </c>
      <c r="D62" s="237"/>
      <c r="E62" s="237"/>
      <c r="F62" s="137" t="s">
        <v>87</v>
      </c>
      <c r="G62" s="138"/>
      <c r="H62" s="138"/>
      <c r="I62" s="138">
        <f>'SO 01 1 Pol'!G234</f>
        <v>0</v>
      </c>
      <c r="J62" s="134" t="str">
        <f>IF(I63=0,"",I62/I63*100)</f>
        <v/>
      </c>
    </row>
    <row r="63" spans="1:10" ht="25.5" customHeight="1" x14ac:dyDescent="0.25">
      <c r="A63" s="126"/>
      <c r="B63" s="131" t="s">
        <v>1</v>
      </c>
      <c r="C63" s="132"/>
      <c r="D63" s="133"/>
      <c r="E63" s="133"/>
      <c r="F63" s="139"/>
      <c r="G63" s="140"/>
      <c r="H63" s="140"/>
      <c r="I63" s="140">
        <f>SUM(I52:I62)</f>
        <v>0</v>
      </c>
      <c r="J63" s="135">
        <f>SUM(J52:J62)</f>
        <v>0</v>
      </c>
    </row>
    <row r="64" spans="1:10" x14ac:dyDescent="0.25">
      <c r="F64" s="89"/>
      <c r="G64" s="89"/>
      <c r="H64" s="89"/>
      <c r="I64" s="89"/>
      <c r="J64" s="136"/>
    </row>
    <row r="65" spans="6:10" x14ac:dyDescent="0.25">
      <c r="F65" s="89"/>
      <c r="G65" s="89"/>
      <c r="H65" s="89"/>
      <c r="I65" s="89"/>
      <c r="J65" s="136"/>
    </row>
    <row r="66" spans="6:10" x14ac:dyDescent="0.25">
      <c r="F66" s="89"/>
      <c r="G66" s="89"/>
      <c r="H66" s="89"/>
      <c r="I66" s="89"/>
      <c r="J66" s="136"/>
    </row>
  </sheetData>
  <sheetProtection password="E258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8" t="s">
        <v>7</v>
      </c>
      <c r="B1" s="238"/>
      <c r="C1" s="239"/>
      <c r="D1" s="238"/>
      <c r="E1" s="238"/>
      <c r="F1" s="238"/>
      <c r="G1" s="238"/>
    </row>
    <row r="2" spans="1:7" ht="24.9" customHeight="1" x14ac:dyDescent="0.25">
      <c r="A2" s="50" t="s">
        <v>8</v>
      </c>
      <c r="B2" s="49"/>
      <c r="C2" s="240"/>
      <c r="D2" s="240"/>
      <c r="E2" s="240"/>
      <c r="F2" s="240"/>
      <c r="G2" s="241"/>
    </row>
    <row r="3" spans="1:7" ht="24.9" customHeight="1" x14ac:dyDescent="0.25">
      <c r="A3" s="50" t="s">
        <v>9</v>
      </c>
      <c r="B3" s="49"/>
      <c r="C3" s="240"/>
      <c r="D3" s="240"/>
      <c r="E3" s="240"/>
      <c r="F3" s="240"/>
      <c r="G3" s="241"/>
    </row>
    <row r="4" spans="1:7" ht="24.9" customHeight="1" x14ac:dyDescent="0.25">
      <c r="A4" s="50" t="s">
        <v>10</v>
      </c>
      <c r="B4" s="49"/>
      <c r="C4" s="240"/>
      <c r="D4" s="240"/>
      <c r="E4" s="240"/>
      <c r="F4" s="240"/>
      <c r="G4" s="241"/>
    </row>
    <row r="5" spans="1:7" x14ac:dyDescent="0.25">
      <c r="B5" s="4"/>
      <c r="C5" s="5"/>
      <c r="D5" s="6"/>
    </row>
  </sheetData>
  <sheetProtection password="E258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77" activePane="bottomLeft" state="frozen"/>
      <selection pane="bottomLeft" activeCell="E86" sqref="E86:F86"/>
    </sheetView>
  </sheetViews>
  <sheetFormatPr defaultRowHeight="13.2" outlineLevelRow="3" x14ac:dyDescent="0.25"/>
  <cols>
    <col min="1" max="1" width="3.44140625" customWidth="1"/>
    <col min="2" max="2" width="12.5546875" style="123" customWidth="1"/>
    <col min="3" max="3" width="38.33203125" style="123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56" t="s">
        <v>7</v>
      </c>
      <c r="B1" s="256"/>
      <c r="C1" s="256"/>
      <c r="D1" s="256"/>
      <c r="E1" s="256"/>
      <c r="F1" s="256"/>
      <c r="G1" s="256"/>
      <c r="AG1" t="s">
        <v>89</v>
      </c>
    </row>
    <row r="2" spans="1:60" ht="24.9" customHeight="1" x14ac:dyDescent="0.25">
      <c r="A2" s="142" t="s">
        <v>8</v>
      </c>
      <c r="B2" s="49" t="s">
        <v>49</v>
      </c>
      <c r="C2" s="257" t="s">
        <v>44</v>
      </c>
      <c r="D2" s="258"/>
      <c r="E2" s="258"/>
      <c r="F2" s="258"/>
      <c r="G2" s="259"/>
      <c r="AG2" t="s">
        <v>90</v>
      </c>
    </row>
    <row r="3" spans="1:60" ht="24.9" customHeight="1" x14ac:dyDescent="0.25">
      <c r="A3" s="142" t="s">
        <v>9</v>
      </c>
      <c r="B3" s="49" t="s">
        <v>45</v>
      </c>
      <c r="C3" s="257" t="s">
        <v>44</v>
      </c>
      <c r="D3" s="258"/>
      <c r="E3" s="258"/>
      <c r="F3" s="258"/>
      <c r="G3" s="259"/>
      <c r="AC3" s="123" t="s">
        <v>90</v>
      </c>
      <c r="AG3" t="s">
        <v>91</v>
      </c>
    </row>
    <row r="4" spans="1:60" ht="24.9" customHeight="1" x14ac:dyDescent="0.25">
      <c r="A4" s="143" t="s">
        <v>10</v>
      </c>
      <c r="B4" s="144" t="s">
        <v>43</v>
      </c>
      <c r="C4" s="260" t="s">
        <v>44</v>
      </c>
      <c r="D4" s="261"/>
      <c r="E4" s="261"/>
      <c r="F4" s="261"/>
      <c r="G4" s="262"/>
      <c r="AG4" t="s">
        <v>92</v>
      </c>
    </row>
    <row r="5" spans="1:60" x14ac:dyDescent="0.25">
      <c r="D5" s="10"/>
    </row>
    <row r="6" spans="1:60" ht="39.6" x14ac:dyDescent="0.25">
      <c r="A6" s="146" t="s">
        <v>93</v>
      </c>
      <c r="B6" s="148" t="s">
        <v>94</v>
      </c>
      <c r="C6" s="148" t="s">
        <v>95</v>
      </c>
      <c r="D6" s="147" t="s">
        <v>96</v>
      </c>
      <c r="E6" s="146" t="s">
        <v>97</v>
      </c>
      <c r="F6" s="145" t="s">
        <v>98</v>
      </c>
      <c r="G6" s="146" t="s">
        <v>31</v>
      </c>
      <c r="H6" s="149" t="s">
        <v>32</v>
      </c>
      <c r="I6" s="149" t="s">
        <v>99</v>
      </c>
      <c r="J6" s="149" t="s">
        <v>33</v>
      </c>
      <c r="K6" s="149" t="s">
        <v>100</v>
      </c>
      <c r="L6" s="149" t="s">
        <v>101</v>
      </c>
      <c r="M6" s="149" t="s">
        <v>102</v>
      </c>
      <c r="N6" s="149" t="s">
        <v>103</v>
      </c>
      <c r="O6" s="149" t="s">
        <v>104</v>
      </c>
      <c r="P6" s="149" t="s">
        <v>105</v>
      </c>
      <c r="Q6" s="149" t="s">
        <v>106</v>
      </c>
      <c r="R6" s="149" t="s">
        <v>107</v>
      </c>
      <c r="S6" s="149" t="s">
        <v>108</v>
      </c>
      <c r="T6" s="149" t="s">
        <v>109</v>
      </c>
      <c r="U6" s="149" t="s">
        <v>110</v>
      </c>
      <c r="V6" s="149" t="s">
        <v>111</v>
      </c>
      <c r="W6" s="149" t="s">
        <v>112</v>
      </c>
      <c r="X6" s="149" t="s">
        <v>113</v>
      </c>
      <c r="Y6" s="149" t="s">
        <v>114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5">
      <c r="A8" s="164" t="s">
        <v>115</v>
      </c>
      <c r="B8" s="165" t="s">
        <v>43</v>
      </c>
      <c r="C8" s="179" t="s">
        <v>68</v>
      </c>
      <c r="D8" s="166"/>
      <c r="E8" s="167"/>
      <c r="F8" s="168"/>
      <c r="G8" s="168">
        <f>SUMIF(AG9:AG60,"&lt;&gt;NOR",G9:G60)</f>
        <v>0</v>
      </c>
      <c r="H8" s="168"/>
      <c r="I8" s="168">
        <f>SUM(I9:I60)</f>
        <v>0</v>
      </c>
      <c r="J8" s="168"/>
      <c r="K8" s="168">
        <f>SUM(K9:K60)</f>
        <v>0</v>
      </c>
      <c r="L8" s="168"/>
      <c r="M8" s="168">
        <f>SUM(M9:M60)</f>
        <v>0</v>
      </c>
      <c r="N8" s="167"/>
      <c r="O8" s="167">
        <f>SUM(O9:O60)</f>
        <v>0.02</v>
      </c>
      <c r="P8" s="167"/>
      <c r="Q8" s="167">
        <f>SUM(Q9:Q60)</f>
        <v>0</v>
      </c>
      <c r="R8" s="168"/>
      <c r="S8" s="168"/>
      <c r="T8" s="169"/>
      <c r="U8" s="163"/>
      <c r="V8" s="163">
        <f>SUM(V9:V60)</f>
        <v>795.87999999999988</v>
      </c>
      <c r="W8" s="163"/>
      <c r="X8" s="163"/>
      <c r="Y8" s="163"/>
      <c r="AG8" t="s">
        <v>116</v>
      </c>
    </row>
    <row r="9" spans="1:60" outlineLevel="1" x14ac:dyDescent="0.25">
      <c r="A9" s="171">
        <v>1</v>
      </c>
      <c r="B9" s="172" t="s">
        <v>117</v>
      </c>
      <c r="C9" s="180" t="s">
        <v>118</v>
      </c>
      <c r="D9" s="173" t="s">
        <v>119</v>
      </c>
      <c r="E9" s="174">
        <v>298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</v>
      </c>
      <c r="Q9" s="174">
        <f>ROUND(E9*P9,2)</f>
        <v>0</v>
      </c>
      <c r="R9" s="176"/>
      <c r="S9" s="176" t="s">
        <v>120</v>
      </c>
      <c r="T9" s="177" t="s">
        <v>120</v>
      </c>
      <c r="U9" s="160">
        <v>0.17</v>
      </c>
      <c r="V9" s="160">
        <f>ROUND(E9*U9,2)</f>
        <v>50.66</v>
      </c>
      <c r="W9" s="160"/>
      <c r="X9" s="160" t="s">
        <v>121</v>
      </c>
      <c r="Y9" s="160" t="s">
        <v>122</v>
      </c>
      <c r="Z9" s="150"/>
      <c r="AA9" s="150"/>
      <c r="AB9" s="150"/>
      <c r="AC9" s="150"/>
      <c r="AD9" s="150"/>
      <c r="AE9" s="150"/>
      <c r="AF9" s="150"/>
      <c r="AG9" s="150" t="s">
        <v>123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5">
      <c r="A10" s="157"/>
      <c r="B10" s="158"/>
      <c r="C10" s="181" t="s">
        <v>124</v>
      </c>
      <c r="D10" s="161"/>
      <c r="E10" s="162">
        <v>298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125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71">
        <v>2</v>
      </c>
      <c r="B11" s="172" t="s">
        <v>126</v>
      </c>
      <c r="C11" s="180" t="s">
        <v>127</v>
      </c>
      <c r="D11" s="173" t="s">
        <v>119</v>
      </c>
      <c r="E11" s="174">
        <v>298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5.0000000000000002E-5</v>
      </c>
      <c r="O11" s="174">
        <f>ROUND(E11*N11,2)</f>
        <v>0.01</v>
      </c>
      <c r="P11" s="174">
        <v>0</v>
      </c>
      <c r="Q11" s="174">
        <f>ROUND(E11*P11,2)</f>
        <v>0</v>
      </c>
      <c r="R11" s="176"/>
      <c r="S11" s="176" t="s">
        <v>120</v>
      </c>
      <c r="T11" s="177" t="s">
        <v>120</v>
      </c>
      <c r="U11" s="160">
        <v>0.03</v>
      </c>
      <c r="V11" s="160">
        <f>ROUND(E11*U11,2)</f>
        <v>8.94</v>
      </c>
      <c r="W11" s="160"/>
      <c r="X11" s="160" t="s">
        <v>121</v>
      </c>
      <c r="Y11" s="160" t="s">
        <v>122</v>
      </c>
      <c r="Z11" s="150"/>
      <c r="AA11" s="150"/>
      <c r="AB11" s="150"/>
      <c r="AC11" s="150"/>
      <c r="AD11" s="150"/>
      <c r="AE11" s="150"/>
      <c r="AF11" s="150"/>
      <c r="AG11" s="150" t="s">
        <v>123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 x14ac:dyDescent="0.25">
      <c r="A12" s="157"/>
      <c r="B12" s="158"/>
      <c r="C12" s="254" t="s">
        <v>128</v>
      </c>
      <c r="D12" s="255"/>
      <c r="E12" s="255"/>
      <c r="F12" s="255"/>
      <c r="G12" s="255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129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2" x14ac:dyDescent="0.25">
      <c r="A13" s="157"/>
      <c r="B13" s="158"/>
      <c r="C13" s="181" t="s">
        <v>130</v>
      </c>
      <c r="D13" s="161"/>
      <c r="E13" s="162">
        <v>298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125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5">
      <c r="A14" s="171">
        <v>3</v>
      </c>
      <c r="B14" s="172" t="s">
        <v>131</v>
      </c>
      <c r="C14" s="180" t="s">
        <v>132</v>
      </c>
      <c r="D14" s="173" t="s">
        <v>133</v>
      </c>
      <c r="E14" s="174">
        <v>7.03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0</v>
      </c>
      <c r="O14" s="174">
        <f>ROUND(E14*N14,2)</f>
        <v>0</v>
      </c>
      <c r="P14" s="174">
        <v>0</v>
      </c>
      <c r="Q14" s="174">
        <f>ROUND(E14*P14,2)</f>
        <v>0</v>
      </c>
      <c r="R14" s="176"/>
      <c r="S14" s="176" t="s">
        <v>120</v>
      </c>
      <c r="T14" s="177" t="s">
        <v>120</v>
      </c>
      <c r="U14" s="160">
        <v>1.992</v>
      </c>
      <c r="V14" s="160">
        <f>ROUND(E14*U14,2)</f>
        <v>14</v>
      </c>
      <c r="W14" s="160"/>
      <c r="X14" s="160" t="s">
        <v>121</v>
      </c>
      <c r="Y14" s="160" t="s">
        <v>122</v>
      </c>
      <c r="Z14" s="150"/>
      <c r="AA14" s="150"/>
      <c r="AB14" s="150"/>
      <c r="AC14" s="150"/>
      <c r="AD14" s="150"/>
      <c r="AE14" s="150"/>
      <c r="AF14" s="150"/>
      <c r="AG14" s="150" t="s">
        <v>123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2" x14ac:dyDescent="0.25">
      <c r="A15" s="157"/>
      <c r="B15" s="158"/>
      <c r="C15" s="181" t="s">
        <v>134</v>
      </c>
      <c r="D15" s="161"/>
      <c r="E15" s="162">
        <v>7.03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125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5">
      <c r="A16" s="171">
        <v>4</v>
      </c>
      <c r="B16" s="172" t="s">
        <v>135</v>
      </c>
      <c r="C16" s="180" t="s">
        <v>136</v>
      </c>
      <c r="D16" s="173" t="s">
        <v>133</v>
      </c>
      <c r="E16" s="174">
        <v>7.03</v>
      </c>
      <c r="F16" s="175"/>
      <c r="G16" s="176">
        <f>ROUND(E16*F16,2)</f>
        <v>0</v>
      </c>
      <c r="H16" s="175"/>
      <c r="I16" s="176">
        <f>ROUND(E16*H16,2)</f>
        <v>0</v>
      </c>
      <c r="J16" s="175"/>
      <c r="K16" s="176">
        <f>ROUND(E16*J16,2)</f>
        <v>0</v>
      </c>
      <c r="L16" s="176">
        <v>21</v>
      </c>
      <c r="M16" s="176">
        <f>G16*(1+L16/100)</f>
        <v>0</v>
      </c>
      <c r="N16" s="174">
        <v>0</v>
      </c>
      <c r="O16" s="174">
        <f>ROUND(E16*N16,2)</f>
        <v>0</v>
      </c>
      <c r="P16" s="174">
        <v>0</v>
      </c>
      <c r="Q16" s="174">
        <f>ROUND(E16*P16,2)</f>
        <v>0</v>
      </c>
      <c r="R16" s="176"/>
      <c r="S16" s="176" t="s">
        <v>120</v>
      </c>
      <c r="T16" s="177" t="s">
        <v>120</v>
      </c>
      <c r="U16" s="160">
        <v>1.0920000000000001</v>
      </c>
      <c r="V16" s="160">
        <f>ROUND(E16*U16,2)</f>
        <v>7.68</v>
      </c>
      <c r="W16" s="160"/>
      <c r="X16" s="160" t="s">
        <v>121</v>
      </c>
      <c r="Y16" s="160" t="s">
        <v>122</v>
      </c>
      <c r="Z16" s="150"/>
      <c r="AA16" s="150"/>
      <c r="AB16" s="150"/>
      <c r="AC16" s="150"/>
      <c r="AD16" s="150"/>
      <c r="AE16" s="150"/>
      <c r="AF16" s="150"/>
      <c r="AG16" s="150" t="s">
        <v>123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2" x14ac:dyDescent="0.25">
      <c r="A17" s="157"/>
      <c r="B17" s="158"/>
      <c r="C17" s="181" t="s">
        <v>134</v>
      </c>
      <c r="D17" s="161"/>
      <c r="E17" s="162">
        <v>7.03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50"/>
      <c r="AA17" s="150"/>
      <c r="AB17" s="150"/>
      <c r="AC17" s="150"/>
      <c r="AD17" s="150"/>
      <c r="AE17" s="150"/>
      <c r="AF17" s="150"/>
      <c r="AG17" s="150" t="s">
        <v>125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5">
      <c r="A18" s="171">
        <v>5</v>
      </c>
      <c r="B18" s="172" t="s">
        <v>137</v>
      </c>
      <c r="C18" s="180" t="s">
        <v>138</v>
      </c>
      <c r="D18" s="173" t="s">
        <v>133</v>
      </c>
      <c r="E18" s="174">
        <v>12.935</v>
      </c>
      <c r="F18" s="175"/>
      <c r="G18" s="176">
        <f>ROUND(E18*F18,2)</f>
        <v>0</v>
      </c>
      <c r="H18" s="175"/>
      <c r="I18" s="176">
        <f>ROUND(E18*H18,2)</f>
        <v>0</v>
      </c>
      <c r="J18" s="175"/>
      <c r="K18" s="176">
        <f>ROUND(E18*J18,2)</f>
        <v>0</v>
      </c>
      <c r="L18" s="176">
        <v>21</v>
      </c>
      <c r="M18" s="176">
        <f>G18*(1+L18/100)</f>
        <v>0</v>
      </c>
      <c r="N18" s="174">
        <v>0</v>
      </c>
      <c r="O18" s="174">
        <f>ROUND(E18*N18,2)</f>
        <v>0</v>
      </c>
      <c r="P18" s="174">
        <v>0</v>
      </c>
      <c r="Q18" s="174">
        <f>ROUND(E18*P18,2)</f>
        <v>0</v>
      </c>
      <c r="R18" s="176"/>
      <c r="S18" s="176" t="s">
        <v>120</v>
      </c>
      <c r="T18" s="177" t="s">
        <v>120</v>
      </c>
      <c r="U18" s="160">
        <v>7.5220000000000002</v>
      </c>
      <c r="V18" s="160">
        <f>ROUND(E18*U18,2)</f>
        <v>97.3</v>
      </c>
      <c r="W18" s="160"/>
      <c r="X18" s="160" t="s">
        <v>121</v>
      </c>
      <c r="Y18" s="160" t="s">
        <v>122</v>
      </c>
      <c r="Z18" s="150"/>
      <c r="AA18" s="150"/>
      <c r="AB18" s="150"/>
      <c r="AC18" s="150"/>
      <c r="AD18" s="150"/>
      <c r="AE18" s="150"/>
      <c r="AF18" s="150"/>
      <c r="AG18" s="150" t="s">
        <v>123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2" x14ac:dyDescent="0.25">
      <c r="A19" s="157"/>
      <c r="B19" s="158"/>
      <c r="C19" s="181" t="s">
        <v>139</v>
      </c>
      <c r="D19" s="161"/>
      <c r="E19" s="162">
        <v>12.935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125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5">
      <c r="A20" s="171">
        <v>6</v>
      </c>
      <c r="B20" s="172" t="s">
        <v>140</v>
      </c>
      <c r="C20" s="180" t="s">
        <v>141</v>
      </c>
      <c r="D20" s="173" t="s">
        <v>133</v>
      </c>
      <c r="E20" s="174">
        <v>46.491999999999997</v>
      </c>
      <c r="F20" s="175"/>
      <c r="G20" s="176">
        <f>ROUND(E20*F20,2)</f>
        <v>0</v>
      </c>
      <c r="H20" s="175"/>
      <c r="I20" s="176">
        <f>ROUND(E20*H20,2)</f>
        <v>0</v>
      </c>
      <c r="J20" s="175"/>
      <c r="K20" s="176">
        <f>ROUND(E20*J20,2)</f>
        <v>0</v>
      </c>
      <c r="L20" s="176">
        <v>21</v>
      </c>
      <c r="M20" s="176">
        <f>G20*(1+L20/100)</f>
        <v>0</v>
      </c>
      <c r="N20" s="174">
        <v>0</v>
      </c>
      <c r="O20" s="174">
        <f>ROUND(E20*N20,2)</f>
        <v>0</v>
      </c>
      <c r="P20" s="174">
        <v>0</v>
      </c>
      <c r="Q20" s="174">
        <f>ROUND(E20*P20,2)</f>
        <v>0</v>
      </c>
      <c r="R20" s="176"/>
      <c r="S20" s="176" t="s">
        <v>120</v>
      </c>
      <c r="T20" s="177" t="s">
        <v>120</v>
      </c>
      <c r="U20" s="160">
        <v>4.66</v>
      </c>
      <c r="V20" s="160">
        <f>ROUND(E20*U20,2)</f>
        <v>216.65</v>
      </c>
      <c r="W20" s="160"/>
      <c r="X20" s="160" t="s">
        <v>121</v>
      </c>
      <c r="Y20" s="160" t="s">
        <v>122</v>
      </c>
      <c r="Z20" s="150"/>
      <c r="AA20" s="150"/>
      <c r="AB20" s="150"/>
      <c r="AC20" s="150"/>
      <c r="AD20" s="150"/>
      <c r="AE20" s="150"/>
      <c r="AF20" s="150"/>
      <c r="AG20" s="150" t="s">
        <v>123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 x14ac:dyDescent="0.25">
      <c r="A21" s="157"/>
      <c r="B21" s="158"/>
      <c r="C21" s="181" t="s">
        <v>142</v>
      </c>
      <c r="D21" s="161"/>
      <c r="E21" s="162"/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125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3" x14ac:dyDescent="0.25">
      <c r="A22" s="157"/>
      <c r="B22" s="158"/>
      <c r="C22" s="181" t="s">
        <v>143</v>
      </c>
      <c r="D22" s="161"/>
      <c r="E22" s="162">
        <v>12.64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125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3" x14ac:dyDescent="0.25">
      <c r="A23" s="157"/>
      <c r="B23" s="158"/>
      <c r="C23" s="181" t="s">
        <v>144</v>
      </c>
      <c r="D23" s="161"/>
      <c r="E23" s="162"/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125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3" x14ac:dyDescent="0.25">
      <c r="A24" s="157"/>
      <c r="B24" s="158"/>
      <c r="C24" s="181" t="s">
        <v>145</v>
      </c>
      <c r="D24" s="161"/>
      <c r="E24" s="162"/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125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3" x14ac:dyDescent="0.25">
      <c r="A25" s="157"/>
      <c r="B25" s="158"/>
      <c r="C25" s="181" t="s">
        <v>146</v>
      </c>
      <c r="D25" s="161"/>
      <c r="E25" s="162">
        <v>20.297999999999998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125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3" x14ac:dyDescent="0.25">
      <c r="A26" s="157"/>
      <c r="B26" s="158"/>
      <c r="C26" s="181" t="s">
        <v>147</v>
      </c>
      <c r="D26" s="161"/>
      <c r="E26" s="162">
        <v>3.3614999999999999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125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3" x14ac:dyDescent="0.25">
      <c r="A27" s="157"/>
      <c r="B27" s="158"/>
      <c r="C27" s="181" t="s">
        <v>148</v>
      </c>
      <c r="D27" s="161"/>
      <c r="E27" s="162"/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125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5">
      <c r="A28" s="157"/>
      <c r="B28" s="158"/>
      <c r="C28" s="181" t="s">
        <v>149</v>
      </c>
      <c r="D28" s="161"/>
      <c r="E28" s="162">
        <v>10.192500000000001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125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5">
      <c r="A29" s="171">
        <v>7</v>
      </c>
      <c r="B29" s="172" t="s">
        <v>150</v>
      </c>
      <c r="C29" s="180" t="s">
        <v>151</v>
      </c>
      <c r="D29" s="173" t="s">
        <v>133</v>
      </c>
      <c r="E29" s="174">
        <v>25.574999999999999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0</v>
      </c>
      <c r="O29" s="174">
        <f>ROUND(E29*N29,2)</f>
        <v>0</v>
      </c>
      <c r="P29" s="174">
        <v>0</v>
      </c>
      <c r="Q29" s="174">
        <f>ROUND(E29*P29,2)</f>
        <v>0</v>
      </c>
      <c r="R29" s="176"/>
      <c r="S29" s="176" t="s">
        <v>120</v>
      </c>
      <c r="T29" s="177" t="s">
        <v>120</v>
      </c>
      <c r="U29" s="160">
        <v>1.2E-2</v>
      </c>
      <c r="V29" s="160">
        <f>ROUND(E29*U29,2)</f>
        <v>0.31</v>
      </c>
      <c r="W29" s="160"/>
      <c r="X29" s="160" t="s">
        <v>121</v>
      </c>
      <c r="Y29" s="160" t="s">
        <v>122</v>
      </c>
      <c r="Z29" s="150"/>
      <c r="AA29" s="150"/>
      <c r="AB29" s="150"/>
      <c r="AC29" s="150"/>
      <c r="AD29" s="150"/>
      <c r="AE29" s="150"/>
      <c r="AF29" s="150"/>
      <c r="AG29" s="150" t="s">
        <v>123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2" x14ac:dyDescent="0.25">
      <c r="A30" s="157"/>
      <c r="B30" s="158"/>
      <c r="C30" s="181" t="s">
        <v>152</v>
      </c>
      <c r="D30" s="161"/>
      <c r="E30" s="162">
        <v>25.574999999999999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125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5">
      <c r="A31" s="171">
        <v>8</v>
      </c>
      <c r="B31" s="172" t="s">
        <v>153</v>
      </c>
      <c r="C31" s="180" t="s">
        <v>154</v>
      </c>
      <c r="D31" s="173" t="s">
        <v>133</v>
      </c>
      <c r="E31" s="174">
        <v>127.875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4">
        <v>0</v>
      </c>
      <c r="O31" s="174">
        <f>ROUND(E31*N31,2)</f>
        <v>0</v>
      </c>
      <c r="P31" s="174">
        <v>0</v>
      </c>
      <c r="Q31" s="174">
        <f>ROUND(E31*P31,2)</f>
        <v>0</v>
      </c>
      <c r="R31" s="176"/>
      <c r="S31" s="176" t="s">
        <v>120</v>
      </c>
      <c r="T31" s="177" t="s">
        <v>120</v>
      </c>
      <c r="U31" s="160">
        <v>0</v>
      </c>
      <c r="V31" s="160">
        <f>ROUND(E31*U31,2)</f>
        <v>0</v>
      </c>
      <c r="W31" s="160"/>
      <c r="X31" s="160" t="s">
        <v>121</v>
      </c>
      <c r="Y31" s="160" t="s">
        <v>122</v>
      </c>
      <c r="Z31" s="150"/>
      <c r="AA31" s="150"/>
      <c r="AB31" s="150"/>
      <c r="AC31" s="150"/>
      <c r="AD31" s="150"/>
      <c r="AE31" s="150"/>
      <c r="AF31" s="150"/>
      <c r="AG31" s="150" t="s">
        <v>123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2" x14ac:dyDescent="0.25">
      <c r="A32" s="157"/>
      <c r="B32" s="158"/>
      <c r="C32" s="181" t="s">
        <v>155</v>
      </c>
      <c r="D32" s="161"/>
      <c r="E32" s="162">
        <v>127.875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125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5">
      <c r="A33" s="171">
        <v>9</v>
      </c>
      <c r="B33" s="172" t="s">
        <v>156</v>
      </c>
      <c r="C33" s="180" t="s">
        <v>157</v>
      </c>
      <c r="D33" s="173" t="s">
        <v>133</v>
      </c>
      <c r="E33" s="174">
        <v>33.851999999999997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0</v>
      </c>
      <c r="O33" s="174">
        <f>ROUND(E33*N33,2)</f>
        <v>0</v>
      </c>
      <c r="P33" s="174">
        <v>0</v>
      </c>
      <c r="Q33" s="174">
        <f>ROUND(E33*P33,2)</f>
        <v>0</v>
      </c>
      <c r="R33" s="176"/>
      <c r="S33" s="176" t="s">
        <v>120</v>
      </c>
      <c r="T33" s="177" t="s">
        <v>120</v>
      </c>
      <c r="U33" s="160">
        <v>0.86799999999999999</v>
      </c>
      <c r="V33" s="160">
        <f>ROUND(E33*U33,2)</f>
        <v>29.38</v>
      </c>
      <c r="W33" s="160"/>
      <c r="X33" s="160" t="s">
        <v>121</v>
      </c>
      <c r="Y33" s="160" t="s">
        <v>122</v>
      </c>
      <c r="Z33" s="150"/>
      <c r="AA33" s="150"/>
      <c r="AB33" s="150"/>
      <c r="AC33" s="150"/>
      <c r="AD33" s="150"/>
      <c r="AE33" s="150"/>
      <c r="AF33" s="150"/>
      <c r="AG33" s="150" t="s">
        <v>123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2" x14ac:dyDescent="0.25">
      <c r="A34" s="157"/>
      <c r="B34" s="158"/>
      <c r="C34" s="181" t="s">
        <v>158</v>
      </c>
      <c r="D34" s="161"/>
      <c r="E34" s="162">
        <v>33.851999999999997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125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5">
      <c r="A35" s="171">
        <v>10</v>
      </c>
      <c r="B35" s="172" t="s">
        <v>159</v>
      </c>
      <c r="C35" s="180" t="s">
        <v>160</v>
      </c>
      <c r="D35" s="173" t="s">
        <v>133</v>
      </c>
      <c r="E35" s="174">
        <v>25.574999999999999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6"/>
      <c r="S35" s="176" t="s">
        <v>120</v>
      </c>
      <c r="T35" s="177" t="s">
        <v>120</v>
      </c>
      <c r="U35" s="160">
        <v>1.2010000000000001</v>
      </c>
      <c r="V35" s="160">
        <f>ROUND(E35*U35,2)</f>
        <v>30.72</v>
      </c>
      <c r="W35" s="160"/>
      <c r="X35" s="160" t="s">
        <v>121</v>
      </c>
      <c r="Y35" s="160" t="s">
        <v>122</v>
      </c>
      <c r="Z35" s="150"/>
      <c r="AA35" s="150"/>
      <c r="AB35" s="150"/>
      <c r="AC35" s="150"/>
      <c r="AD35" s="150"/>
      <c r="AE35" s="150"/>
      <c r="AF35" s="150"/>
      <c r="AG35" s="150" t="s">
        <v>123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2" x14ac:dyDescent="0.25">
      <c r="A36" s="157"/>
      <c r="B36" s="158"/>
      <c r="C36" s="181" t="s">
        <v>161</v>
      </c>
      <c r="D36" s="161"/>
      <c r="E36" s="162">
        <v>25.574999999999999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50"/>
      <c r="AA36" s="150"/>
      <c r="AB36" s="150"/>
      <c r="AC36" s="150"/>
      <c r="AD36" s="150"/>
      <c r="AE36" s="150"/>
      <c r="AF36" s="150"/>
      <c r="AG36" s="150" t="s">
        <v>125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5">
      <c r="A37" s="171">
        <v>11</v>
      </c>
      <c r="B37" s="172" t="s">
        <v>162</v>
      </c>
      <c r="C37" s="180" t="s">
        <v>163</v>
      </c>
      <c r="D37" s="173" t="s">
        <v>133</v>
      </c>
      <c r="E37" s="174">
        <v>67.703999999999994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0</v>
      </c>
      <c r="O37" s="174">
        <f>ROUND(E37*N37,2)</f>
        <v>0</v>
      </c>
      <c r="P37" s="174">
        <v>0</v>
      </c>
      <c r="Q37" s="174">
        <f>ROUND(E37*P37,2)</f>
        <v>0</v>
      </c>
      <c r="R37" s="176"/>
      <c r="S37" s="176" t="s">
        <v>120</v>
      </c>
      <c r="T37" s="177" t="s">
        <v>120</v>
      </c>
      <c r="U37" s="160">
        <v>0.79100000000000004</v>
      </c>
      <c r="V37" s="160">
        <f>ROUND(E37*U37,2)</f>
        <v>53.55</v>
      </c>
      <c r="W37" s="160"/>
      <c r="X37" s="160" t="s">
        <v>121</v>
      </c>
      <c r="Y37" s="160" t="s">
        <v>122</v>
      </c>
      <c r="Z37" s="150"/>
      <c r="AA37" s="150"/>
      <c r="AB37" s="150"/>
      <c r="AC37" s="150"/>
      <c r="AD37" s="150"/>
      <c r="AE37" s="150"/>
      <c r="AF37" s="150"/>
      <c r="AG37" s="150" t="s">
        <v>123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 x14ac:dyDescent="0.25">
      <c r="A38" s="157"/>
      <c r="B38" s="158"/>
      <c r="C38" s="181" t="s">
        <v>164</v>
      </c>
      <c r="D38" s="161"/>
      <c r="E38" s="162">
        <v>67.703999999999994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125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5">
      <c r="A39" s="171">
        <v>12</v>
      </c>
      <c r="B39" s="172" t="s">
        <v>165</v>
      </c>
      <c r="C39" s="180" t="s">
        <v>166</v>
      </c>
      <c r="D39" s="173" t="s">
        <v>133</v>
      </c>
      <c r="E39" s="174">
        <v>25.574999999999999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0</v>
      </c>
      <c r="O39" s="174">
        <f>ROUND(E39*N39,2)</f>
        <v>0</v>
      </c>
      <c r="P39" s="174">
        <v>0</v>
      </c>
      <c r="Q39" s="174">
        <f>ROUND(E39*P39,2)</f>
        <v>0</v>
      </c>
      <c r="R39" s="176"/>
      <c r="S39" s="176" t="s">
        <v>120</v>
      </c>
      <c r="T39" s="177" t="s">
        <v>120</v>
      </c>
      <c r="U39" s="160">
        <v>1.1100000000000001</v>
      </c>
      <c r="V39" s="160">
        <f>ROUND(E39*U39,2)</f>
        <v>28.39</v>
      </c>
      <c r="W39" s="160"/>
      <c r="X39" s="160" t="s">
        <v>121</v>
      </c>
      <c r="Y39" s="160" t="s">
        <v>122</v>
      </c>
      <c r="Z39" s="150"/>
      <c r="AA39" s="150"/>
      <c r="AB39" s="150"/>
      <c r="AC39" s="150"/>
      <c r="AD39" s="150"/>
      <c r="AE39" s="150"/>
      <c r="AF39" s="150"/>
      <c r="AG39" s="150" t="s">
        <v>123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2" x14ac:dyDescent="0.25">
      <c r="A40" s="157"/>
      <c r="B40" s="158"/>
      <c r="C40" s="181" t="s">
        <v>152</v>
      </c>
      <c r="D40" s="161"/>
      <c r="E40" s="162">
        <v>25.574999999999999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125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5">
      <c r="A41" s="171">
        <v>13</v>
      </c>
      <c r="B41" s="172" t="s">
        <v>167</v>
      </c>
      <c r="C41" s="180" t="s">
        <v>168</v>
      </c>
      <c r="D41" s="173" t="s">
        <v>133</v>
      </c>
      <c r="E41" s="174">
        <v>25.574999999999999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0</v>
      </c>
      <c r="O41" s="174">
        <f>ROUND(E41*N41,2)</f>
        <v>0</v>
      </c>
      <c r="P41" s="174">
        <v>0</v>
      </c>
      <c r="Q41" s="174">
        <f>ROUND(E41*P41,2)</f>
        <v>0</v>
      </c>
      <c r="R41" s="176"/>
      <c r="S41" s="176" t="s">
        <v>120</v>
      </c>
      <c r="T41" s="177" t="s">
        <v>120</v>
      </c>
      <c r="U41" s="160">
        <v>0.89</v>
      </c>
      <c r="V41" s="160">
        <f>ROUND(E41*U41,2)</f>
        <v>22.76</v>
      </c>
      <c r="W41" s="160"/>
      <c r="X41" s="160" t="s">
        <v>121</v>
      </c>
      <c r="Y41" s="160" t="s">
        <v>122</v>
      </c>
      <c r="Z41" s="150"/>
      <c r="AA41" s="150"/>
      <c r="AB41" s="150"/>
      <c r="AC41" s="150"/>
      <c r="AD41" s="150"/>
      <c r="AE41" s="150"/>
      <c r="AF41" s="150"/>
      <c r="AG41" s="150" t="s">
        <v>123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2" x14ac:dyDescent="0.25">
      <c r="A42" s="157"/>
      <c r="B42" s="158"/>
      <c r="C42" s="181" t="s">
        <v>152</v>
      </c>
      <c r="D42" s="161"/>
      <c r="E42" s="162">
        <v>25.574999999999999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125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5">
      <c r="A43" s="171">
        <v>14</v>
      </c>
      <c r="B43" s="172" t="s">
        <v>169</v>
      </c>
      <c r="C43" s="180" t="s">
        <v>170</v>
      </c>
      <c r="D43" s="173" t="s">
        <v>133</v>
      </c>
      <c r="E43" s="174">
        <v>33.851999999999997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0</v>
      </c>
      <c r="O43" s="174">
        <f>ROUND(E43*N43,2)</f>
        <v>0</v>
      </c>
      <c r="P43" s="174">
        <v>0</v>
      </c>
      <c r="Q43" s="174">
        <f>ROUND(E43*P43,2)</f>
        <v>0</v>
      </c>
      <c r="R43" s="176"/>
      <c r="S43" s="176" t="s">
        <v>120</v>
      </c>
      <c r="T43" s="177" t="s">
        <v>120</v>
      </c>
      <c r="U43" s="160">
        <v>0.03</v>
      </c>
      <c r="V43" s="160">
        <f>ROUND(E43*U43,2)</f>
        <v>1.02</v>
      </c>
      <c r="W43" s="160"/>
      <c r="X43" s="160" t="s">
        <v>121</v>
      </c>
      <c r="Y43" s="160" t="s">
        <v>122</v>
      </c>
      <c r="Z43" s="150"/>
      <c r="AA43" s="150"/>
      <c r="AB43" s="150"/>
      <c r="AC43" s="150"/>
      <c r="AD43" s="150"/>
      <c r="AE43" s="150"/>
      <c r="AF43" s="150"/>
      <c r="AG43" s="150" t="s">
        <v>123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2" x14ac:dyDescent="0.25">
      <c r="A44" s="157"/>
      <c r="B44" s="158"/>
      <c r="C44" s="254" t="s">
        <v>171</v>
      </c>
      <c r="D44" s="255"/>
      <c r="E44" s="255"/>
      <c r="F44" s="255"/>
      <c r="G44" s="255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129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78" t="str">
        <f>C44</f>
        <v>Uložení sypaniny do násypů nebo na skládku s rozprostřením sypaniny ve vrstvách a s hrubým urovnáním.</v>
      </c>
      <c r="BB44" s="150"/>
      <c r="BC44" s="150"/>
      <c r="BD44" s="150"/>
      <c r="BE44" s="150"/>
      <c r="BF44" s="150"/>
      <c r="BG44" s="150"/>
      <c r="BH44" s="150"/>
    </row>
    <row r="45" spans="1:60" outlineLevel="2" x14ac:dyDescent="0.25">
      <c r="A45" s="157"/>
      <c r="B45" s="158"/>
      <c r="C45" s="181" t="s">
        <v>172</v>
      </c>
      <c r="D45" s="161"/>
      <c r="E45" s="162"/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125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5">
      <c r="A46" s="157"/>
      <c r="B46" s="158"/>
      <c r="C46" s="181" t="s">
        <v>158</v>
      </c>
      <c r="D46" s="161"/>
      <c r="E46" s="162">
        <v>33.851999999999997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125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5">
      <c r="A47" s="171">
        <v>15</v>
      </c>
      <c r="B47" s="172" t="s">
        <v>173</v>
      </c>
      <c r="C47" s="180" t="s">
        <v>174</v>
      </c>
      <c r="D47" s="173" t="s">
        <v>119</v>
      </c>
      <c r="E47" s="174">
        <v>298</v>
      </c>
      <c r="F47" s="175"/>
      <c r="G47" s="176">
        <f>ROUND(E47*F47,2)</f>
        <v>0</v>
      </c>
      <c r="H47" s="175"/>
      <c r="I47" s="176">
        <f>ROUND(E47*H47,2)</f>
        <v>0</v>
      </c>
      <c r="J47" s="175"/>
      <c r="K47" s="176">
        <f>ROUND(E47*J47,2)</f>
        <v>0</v>
      </c>
      <c r="L47" s="176">
        <v>21</v>
      </c>
      <c r="M47" s="176">
        <f>G47*(1+L47/100)</f>
        <v>0</v>
      </c>
      <c r="N47" s="174">
        <v>0</v>
      </c>
      <c r="O47" s="174">
        <f>ROUND(E47*N47,2)</f>
        <v>0</v>
      </c>
      <c r="P47" s="174">
        <v>0</v>
      </c>
      <c r="Q47" s="174">
        <f>ROUND(E47*P47,2)</f>
        <v>0</v>
      </c>
      <c r="R47" s="176"/>
      <c r="S47" s="176" t="s">
        <v>120</v>
      </c>
      <c r="T47" s="177" t="s">
        <v>120</v>
      </c>
      <c r="U47" s="160">
        <v>0.129</v>
      </c>
      <c r="V47" s="160">
        <f>ROUND(E47*U47,2)</f>
        <v>38.44</v>
      </c>
      <c r="W47" s="160"/>
      <c r="X47" s="160" t="s">
        <v>121</v>
      </c>
      <c r="Y47" s="160" t="s">
        <v>122</v>
      </c>
      <c r="Z47" s="150"/>
      <c r="AA47" s="150"/>
      <c r="AB47" s="150"/>
      <c r="AC47" s="150"/>
      <c r="AD47" s="150"/>
      <c r="AE47" s="150"/>
      <c r="AF47" s="150"/>
      <c r="AG47" s="150" t="s">
        <v>123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2" x14ac:dyDescent="0.25">
      <c r="A48" s="157"/>
      <c r="B48" s="158"/>
      <c r="C48" s="181" t="s">
        <v>130</v>
      </c>
      <c r="D48" s="161"/>
      <c r="E48" s="162">
        <v>298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125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5">
      <c r="A49" s="171">
        <v>16</v>
      </c>
      <c r="B49" s="172" t="s">
        <v>175</v>
      </c>
      <c r="C49" s="180" t="s">
        <v>176</v>
      </c>
      <c r="D49" s="173" t="s">
        <v>119</v>
      </c>
      <c r="E49" s="174">
        <v>298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0</v>
      </c>
      <c r="O49" s="174">
        <f>ROUND(E49*N49,2)</f>
        <v>0</v>
      </c>
      <c r="P49" s="174">
        <v>0</v>
      </c>
      <c r="Q49" s="174">
        <f>ROUND(E49*P49,2)</f>
        <v>0</v>
      </c>
      <c r="R49" s="176"/>
      <c r="S49" s="176" t="s">
        <v>120</v>
      </c>
      <c r="T49" s="177" t="s">
        <v>120</v>
      </c>
      <c r="U49" s="160">
        <v>0.42799999999999999</v>
      </c>
      <c r="V49" s="160">
        <f>ROUND(E49*U49,2)</f>
        <v>127.54</v>
      </c>
      <c r="W49" s="160"/>
      <c r="X49" s="160" t="s">
        <v>121</v>
      </c>
      <c r="Y49" s="160" t="s">
        <v>122</v>
      </c>
      <c r="Z49" s="150"/>
      <c r="AA49" s="150"/>
      <c r="AB49" s="150"/>
      <c r="AC49" s="150"/>
      <c r="AD49" s="150"/>
      <c r="AE49" s="150"/>
      <c r="AF49" s="150"/>
      <c r="AG49" s="150" t="s">
        <v>123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2" x14ac:dyDescent="0.25">
      <c r="A50" s="157"/>
      <c r="B50" s="158"/>
      <c r="C50" s="181" t="s">
        <v>130</v>
      </c>
      <c r="D50" s="161"/>
      <c r="E50" s="162">
        <v>298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125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5">
      <c r="A51" s="171">
        <v>17</v>
      </c>
      <c r="B51" s="172" t="s">
        <v>177</v>
      </c>
      <c r="C51" s="180" t="s">
        <v>178</v>
      </c>
      <c r="D51" s="173" t="s">
        <v>119</v>
      </c>
      <c r="E51" s="174">
        <v>298</v>
      </c>
      <c r="F51" s="175"/>
      <c r="G51" s="176">
        <f>ROUND(E51*F51,2)</f>
        <v>0</v>
      </c>
      <c r="H51" s="175"/>
      <c r="I51" s="176">
        <f>ROUND(E51*H51,2)</f>
        <v>0</v>
      </c>
      <c r="J51" s="175"/>
      <c r="K51" s="176">
        <f>ROUND(E51*J51,2)</f>
        <v>0</v>
      </c>
      <c r="L51" s="176">
        <v>21</v>
      </c>
      <c r="M51" s="176">
        <f>G51*(1+L51/100)</f>
        <v>0</v>
      </c>
      <c r="N51" s="174">
        <v>0</v>
      </c>
      <c r="O51" s="174">
        <f>ROUND(E51*N51,2)</f>
        <v>0</v>
      </c>
      <c r="P51" s="174">
        <v>0</v>
      </c>
      <c r="Q51" s="174">
        <f>ROUND(E51*P51,2)</f>
        <v>0</v>
      </c>
      <c r="R51" s="176"/>
      <c r="S51" s="176" t="s">
        <v>120</v>
      </c>
      <c r="T51" s="177" t="s">
        <v>120</v>
      </c>
      <c r="U51" s="160">
        <v>0.23</v>
      </c>
      <c r="V51" s="160">
        <f>ROUND(E51*U51,2)</f>
        <v>68.540000000000006</v>
      </c>
      <c r="W51" s="160"/>
      <c r="X51" s="160" t="s">
        <v>121</v>
      </c>
      <c r="Y51" s="160" t="s">
        <v>122</v>
      </c>
      <c r="Z51" s="150"/>
      <c r="AA51" s="150"/>
      <c r="AB51" s="150"/>
      <c r="AC51" s="150"/>
      <c r="AD51" s="150"/>
      <c r="AE51" s="150"/>
      <c r="AF51" s="150"/>
      <c r="AG51" s="150" t="s">
        <v>123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2" x14ac:dyDescent="0.25">
      <c r="A52" s="157"/>
      <c r="B52" s="158"/>
      <c r="C52" s="181" t="s">
        <v>130</v>
      </c>
      <c r="D52" s="161"/>
      <c r="E52" s="162">
        <v>298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125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5">
      <c r="A53" s="171">
        <v>18</v>
      </c>
      <c r="B53" s="172" t="s">
        <v>179</v>
      </c>
      <c r="C53" s="180" t="s">
        <v>180</v>
      </c>
      <c r="D53" s="173" t="s">
        <v>133</v>
      </c>
      <c r="E53" s="174">
        <v>25.574999999999999</v>
      </c>
      <c r="F53" s="175"/>
      <c r="G53" s="176">
        <f>ROUND(E53*F53,2)</f>
        <v>0</v>
      </c>
      <c r="H53" s="175"/>
      <c r="I53" s="176">
        <f>ROUND(E53*H53,2)</f>
        <v>0</v>
      </c>
      <c r="J53" s="175"/>
      <c r="K53" s="176">
        <f>ROUND(E53*J53,2)</f>
        <v>0</v>
      </c>
      <c r="L53" s="176">
        <v>21</v>
      </c>
      <c r="M53" s="176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6"/>
      <c r="S53" s="176" t="s">
        <v>120</v>
      </c>
      <c r="T53" s="177" t="s">
        <v>120</v>
      </c>
      <c r="U53" s="160">
        <v>0</v>
      </c>
      <c r="V53" s="160">
        <f>ROUND(E53*U53,2)</f>
        <v>0</v>
      </c>
      <c r="W53" s="160"/>
      <c r="X53" s="160" t="s">
        <v>121</v>
      </c>
      <c r="Y53" s="160" t="s">
        <v>122</v>
      </c>
      <c r="Z53" s="150"/>
      <c r="AA53" s="150"/>
      <c r="AB53" s="150"/>
      <c r="AC53" s="150"/>
      <c r="AD53" s="150"/>
      <c r="AE53" s="150"/>
      <c r="AF53" s="150"/>
      <c r="AG53" s="150" t="s">
        <v>123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2" x14ac:dyDescent="0.25">
      <c r="A54" s="157"/>
      <c r="B54" s="158"/>
      <c r="C54" s="181" t="s">
        <v>152</v>
      </c>
      <c r="D54" s="161"/>
      <c r="E54" s="162">
        <v>25.574999999999999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125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5">
      <c r="A55" s="171">
        <v>19</v>
      </c>
      <c r="B55" s="172" t="s">
        <v>181</v>
      </c>
      <c r="C55" s="180" t="s">
        <v>182</v>
      </c>
      <c r="D55" s="173" t="s">
        <v>183</v>
      </c>
      <c r="E55" s="174">
        <v>1</v>
      </c>
      <c r="F55" s="175"/>
      <c r="G55" s="176">
        <f>ROUND(E55*F55,2)</f>
        <v>0</v>
      </c>
      <c r="H55" s="175"/>
      <c r="I55" s="176">
        <f>ROUND(E55*H55,2)</f>
        <v>0</v>
      </c>
      <c r="J55" s="175"/>
      <c r="K55" s="176">
        <f>ROUND(E55*J55,2)</f>
        <v>0</v>
      </c>
      <c r="L55" s="176">
        <v>21</v>
      </c>
      <c r="M55" s="176">
        <f>G55*(1+L55/100)</f>
        <v>0</v>
      </c>
      <c r="N55" s="174">
        <v>0</v>
      </c>
      <c r="O55" s="174">
        <f>ROUND(E55*N55,2)</f>
        <v>0</v>
      </c>
      <c r="P55" s="174">
        <v>0</v>
      </c>
      <c r="Q55" s="174">
        <f>ROUND(E55*P55,2)</f>
        <v>0</v>
      </c>
      <c r="R55" s="176"/>
      <c r="S55" s="176" t="s">
        <v>184</v>
      </c>
      <c r="T55" s="177" t="s">
        <v>185</v>
      </c>
      <c r="U55" s="160">
        <v>0</v>
      </c>
      <c r="V55" s="160">
        <f>ROUND(E55*U55,2)</f>
        <v>0</v>
      </c>
      <c r="W55" s="160"/>
      <c r="X55" s="160" t="s">
        <v>121</v>
      </c>
      <c r="Y55" s="160" t="s">
        <v>122</v>
      </c>
      <c r="Z55" s="150"/>
      <c r="AA55" s="150"/>
      <c r="AB55" s="150"/>
      <c r="AC55" s="150"/>
      <c r="AD55" s="150"/>
      <c r="AE55" s="150"/>
      <c r="AF55" s="150"/>
      <c r="AG55" s="150" t="s">
        <v>123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2" x14ac:dyDescent="0.25">
      <c r="A56" s="157"/>
      <c r="B56" s="158"/>
      <c r="C56" s="181" t="s">
        <v>43</v>
      </c>
      <c r="D56" s="161"/>
      <c r="E56" s="162">
        <v>1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125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5">
      <c r="A57" s="171">
        <v>20</v>
      </c>
      <c r="B57" s="172" t="s">
        <v>186</v>
      </c>
      <c r="C57" s="180" t="s">
        <v>187</v>
      </c>
      <c r="D57" s="173" t="s">
        <v>183</v>
      </c>
      <c r="E57" s="174">
        <v>1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0</v>
      </c>
      <c r="O57" s="174">
        <f>ROUND(E57*N57,2)</f>
        <v>0</v>
      </c>
      <c r="P57" s="174">
        <v>0</v>
      </c>
      <c r="Q57" s="174">
        <f>ROUND(E57*P57,2)</f>
        <v>0</v>
      </c>
      <c r="R57" s="176"/>
      <c r="S57" s="176" t="s">
        <v>184</v>
      </c>
      <c r="T57" s="177" t="s">
        <v>185</v>
      </c>
      <c r="U57" s="160">
        <v>0</v>
      </c>
      <c r="V57" s="160">
        <f>ROUND(E57*U57,2)</f>
        <v>0</v>
      </c>
      <c r="W57" s="160"/>
      <c r="X57" s="160" t="s">
        <v>121</v>
      </c>
      <c r="Y57" s="160" t="s">
        <v>122</v>
      </c>
      <c r="Z57" s="150"/>
      <c r="AA57" s="150"/>
      <c r="AB57" s="150"/>
      <c r="AC57" s="150"/>
      <c r="AD57" s="150"/>
      <c r="AE57" s="150"/>
      <c r="AF57" s="150"/>
      <c r="AG57" s="150" t="s">
        <v>123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2" x14ac:dyDescent="0.25">
      <c r="A58" s="157"/>
      <c r="B58" s="158"/>
      <c r="C58" s="181" t="s">
        <v>43</v>
      </c>
      <c r="D58" s="161"/>
      <c r="E58" s="162">
        <v>1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125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5">
      <c r="A59" s="171">
        <v>21</v>
      </c>
      <c r="B59" s="172" t="s">
        <v>188</v>
      </c>
      <c r="C59" s="180" t="s">
        <v>189</v>
      </c>
      <c r="D59" s="173" t="s">
        <v>190</v>
      </c>
      <c r="E59" s="174">
        <v>7.45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4">
        <v>1E-3</v>
      </c>
      <c r="O59" s="174">
        <f>ROUND(E59*N59,2)</f>
        <v>0.01</v>
      </c>
      <c r="P59" s="174">
        <v>0</v>
      </c>
      <c r="Q59" s="174">
        <f>ROUND(E59*P59,2)</f>
        <v>0</v>
      </c>
      <c r="R59" s="176" t="s">
        <v>191</v>
      </c>
      <c r="S59" s="176" t="s">
        <v>120</v>
      </c>
      <c r="T59" s="177" t="s">
        <v>120</v>
      </c>
      <c r="U59" s="160">
        <v>0</v>
      </c>
      <c r="V59" s="160">
        <f>ROUND(E59*U59,2)</f>
        <v>0</v>
      </c>
      <c r="W59" s="160"/>
      <c r="X59" s="160" t="s">
        <v>192</v>
      </c>
      <c r="Y59" s="160" t="s">
        <v>122</v>
      </c>
      <c r="Z59" s="150"/>
      <c r="AA59" s="150"/>
      <c r="AB59" s="150"/>
      <c r="AC59" s="150"/>
      <c r="AD59" s="150"/>
      <c r="AE59" s="150"/>
      <c r="AF59" s="150"/>
      <c r="AG59" s="150" t="s">
        <v>193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2" x14ac:dyDescent="0.25">
      <c r="A60" s="157"/>
      <c r="B60" s="158"/>
      <c r="C60" s="181" t="s">
        <v>194</v>
      </c>
      <c r="D60" s="161"/>
      <c r="E60" s="162">
        <v>7.45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125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x14ac:dyDescent="0.25">
      <c r="A61" s="164" t="s">
        <v>115</v>
      </c>
      <c r="B61" s="165" t="s">
        <v>69</v>
      </c>
      <c r="C61" s="179" t="s">
        <v>70</v>
      </c>
      <c r="D61" s="166"/>
      <c r="E61" s="167"/>
      <c r="F61" s="168"/>
      <c r="G61" s="168">
        <f>SUMIF(AG62:AG91,"&lt;&gt;NOR",G62:G91)</f>
        <v>0</v>
      </c>
      <c r="H61" s="168"/>
      <c r="I61" s="168">
        <f>SUM(I62:I91)</f>
        <v>0</v>
      </c>
      <c r="J61" s="168"/>
      <c r="K61" s="168">
        <f>SUM(K62:K91)</f>
        <v>0</v>
      </c>
      <c r="L61" s="168"/>
      <c r="M61" s="168">
        <f>SUM(M62:M91)</f>
        <v>0</v>
      </c>
      <c r="N61" s="167"/>
      <c r="O61" s="167">
        <f>SUM(O62:O91)</f>
        <v>75.889999999999986</v>
      </c>
      <c r="P61" s="167"/>
      <c r="Q61" s="167">
        <f>SUM(Q62:Q91)</f>
        <v>0</v>
      </c>
      <c r="R61" s="168"/>
      <c r="S61" s="168"/>
      <c r="T61" s="169"/>
      <c r="U61" s="163"/>
      <c r="V61" s="163">
        <f>SUM(V62:V91)</f>
        <v>48.550000000000004</v>
      </c>
      <c r="W61" s="163"/>
      <c r="X61" s="163"/>
      <c r="Y61" s="163"/>
      <c r="AG61" t="s">
        <v>116</v>
      </c>
    </row>
    <row r="62" spans="1:60" outlineLevel="1" x14ac:dyDescent="0.25">
      <c r="A62" s="171">
        <v>22</v>
      </c>
      <c r="B62" s="172" t="s">
        <v>195</v>
      </c>
      <c r="C62" s="180" t="s">
        <v>196</v>
      </c>
      <c r="D62" s="173" t="s">
        <v>133</v>
      </c>
      <c r="E62" s="174">
        <v>6.1</v>
      </c>
      <c r="F62" s="175"/>
      <c r="G62" s="176">
        <f>ROUND(E62*F62,2)</f>
        <v>0</v>
      </c>
      <c r="H62" s="175"/>
      <c r="I62" s="176">
        <f>ROUND(E62*H62,2)</f>
        <v>0</v>
      </c>
      <c r="J62" s="175"/>
      <c r="K62" s="176">
        <f>ROUND(E62*J62,2)</f>
        <v>0</v>
      </c>
      <c r="L62" s="176">
        <v>21</v>
      </c>
      <c r="M62" s="176">
        <f>G62*(1+L62/100)</f>
        <v>0</v>
      </c>
      <c r="N62" s="174">
        <v>1.665</v>
      </c>
      <c r="O62" s="174">
        <f>ROUND(E62*N62,2)</f>
        <v>10.16</v>
      </c>
      <c r="P62" s="174">
        <v>0</v>
      </c>
      <c r="Q62" s="174">
        <f>ROUND(E62*P62,2)</f>
        <v>0</v>
      </c>
      <c r="R62" s="176"/>
      <c r="S62" s="176" t="s">
        <v>120</v>
      </c>
      <c r="T62" s="177" t="s">
        <v>120</v>
      </c>
      <c r="U62" s="160">
        <v>0.92</v>
      </c>
      <c r="V62" s="160">
        <f>ROUND(E62*U62,2)</f>
        <v>5.61</v>
      </c>
      <c r="W62" s="160"/>
      <c r="X62" s="160" t="s">
        <v>121</v>
      </c>
      <c r="Y62" s="160" t="s">
        <v>122</v>
      </c>
      <c r="Z62" s="150"/>
      <c r="AA62" s="150"/>
      <c r="AB62" s="150"/>
      <c r="AC62" s="150"/>
      <c r="AD62" s="150"/>
      <c r="AE62" s="150"/>
      <c r="AF62" s="150"/>
      <c r="AG62" s="150" t="s">
        <v>123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2" x14ac:dyDescent="0.25">
      <c r="A63" s="157"/>
      <c r="B63" s="158"/>
      <c r="C63" s="181" t="s">
        <v>197</v>
      </c>
      <c r="D63" s="161"/>
      <c r="E63" s="162">
        <v>3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125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3" x14ac:dyDescent="0.25">
      <c r="A64" s="157"/>
      <c r="B64" s="158"/>
      <c r="C64" s="181" t="s">
        <v>198</v>
      </c>
      <c r="D64" s="161"/>
      <c r="E64" s="162">
        <v>3.1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125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5">
      <c r="A65" s="171">
        <v>23</v>
      </c>
      <c r="B65" s="172" t="s">
        <v>199</v>
      </c>
      <c r="C65" s="180" t="s">
        <v>200</v>
      </c>
      <c r="D65" s="173" t="s">
        <v>119</v>
      </c>
      <c r="E65" s="174">
        <v>50.9</v>
      </c>
      <c r="F65" s="175"/>
      <c r="G65" s="176">
        <f>ROUND(E65*F65,2)</f>
        <v>0</v>
      </c>
      <c r="H65" s="175"/>
      <c r="I65" s="176">
        <f>ROUND(E65*H65,2)</f>
        <v>0</v>
      </c>
      <c r="J65" s="175"/>
      <c r="K65" s="176">
        <f>ROUND(E65*J65,2)</f>
        <v>0</v>
      </c>
      <c r="L65" s="176">
        <v>21</v>
      </c>
      <c r="M65" s="176">
        <f>G65*(1+L65/100)</f>
        <v>0</v>
      </c>
      <c r="N65" s="174">
        <v>1.8000000000000001E-4</v>
      </c>
      <c r="O65" s="174">
        <f>ROUND(E65*N65,2)</f>
        <v>0.01</v>
      </c>
      <c r="P65" s="174">
        <v>0</v>
      </c>
      <c r="Q65" s="174">
        <f>ROUND(E65*P65,2)</f>
        <v>0</v>
      </c>
      <c r="R65" s="176"/>
      <c r="S65" s="176" t="s">
        <v>120</v>
      </c>
      <c r="T65" s="177" t="s">
        <v>120</v>
      </c>
      <c r="U65" s="160">
        <v>7.4999999999999997E-2</v>
      </c>
      <c r="V65" s="160">
        <f>ROUND(E65*U65,2)</f>
        <v>3.82</v>
      </c>
      <c r="W65" s="160"/>
      <c r="X65" s="160" t="s">
        <v>121</v>
      </c>
      <c r="Y65" s="160" t="s">
        <v>122</v>
      </c>
      <c r="Z65" s="150"/>
      <c r="AA65" s="150"/>
      <c r="AB65" s="150"/>
      <c r="AC65" s="150"/>
      <c r="AD65" s="150"/>
      <c r="AE65" s="150"/>
      <c r="AF65" s="150"/>
      <c r="AG65" s="150" t="s">
        <v>123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2" x14ac:dyDescent="0.25">
      <c r="A66" s="157"/>
      <c r="B66" s="158"/>
      <c r="C66" s="181" t="s">
        <v>201</v>
      </c>
      <c r="D66" s="161"/>
      <c r="E66" s="162">
        <v>50.9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125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5">
      <c r="A67" s="171">
        <v>24</v>
      </c>
      <c r="B67" s="172" t="s">
        <v>202</v>
      </c>
      <c r="C67" s="180" t="s">
        <v>203</v>
      </c>
      <c r="D67" s="173" t="s">
        <v>204</v>
      </c>
      <c r="E67" s="174">
        <v>25.5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4">
        <v>0</v>
      </c>
      <c r="O67" s="174">
        <f>ROUND(E67*N67,2)</f>
        <v>0</v>
      </c>
      <c r="P67" s="174">
        <v>0</v>
      </c>
      <c r="Q67" s="174">
        <f>ROUND(E67*P67,2)</f>
        <v>0</v>
      </c>
      <c r="R67" s="176"/>
      <c r="S67" s="176" t="s">
        <v>120</v>
      </c>
      <c r="T67" s="177" t="s">
        <v>120</v>
      </c>
      <c r="U67" s="160">
        <v>5.8000000000000003E-2</v>
      </c>
      <c r="V67" s="160">
        <f>ROUND(E67*U67,2)</f>
        <v>1.48</v>
      </c>
      <c r="W67" s="160"/>
      <c r="X67" s="160" t="s">
        <v>121</v>
      </c>
      <c r="Y67" s="160" t="s">
        <v>122</v>
      </c>
      <c r="Z67" s="150"/>
      <c r="AA67" s="150"/>
      <c r="AB67" s="150"/>
      <c r="AC67" s="150"/>
      <c r="AD67" s="150"/>
      <c r="AE67" s="150"/>
      <c r="AF67" s="150"/>
      <c r="AG67" s="150" t="s">
        <v>123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2" x14ac:dyDescent="0.25">
      <c r="A68" s="157"/>
      <c r="B68" s="158"/>
      <c r="C68" s="181" t="s">
        <v>205</v>
      </c>
      <c r="D68" s="161"/>
      <c r="E68" s="162">
        <v>25.5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125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5">
      <c r="A69" s="171">
        <v>25</v>
      </c>
      <c r="B69" s="172" t="s">
        <v>206</v>
      </c>
      <c r="C69" s="180" t="s">
        <v>207</v>
      </c>
      <c r="D69" s="173" t="s">
        <v>204</v>
      </c>
      <c r="E69" s="174">
        <v>7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74">
        <v>0</v>
      </c>
      <c r="O69" s="174">
        <f>ROUND(E69*N69,2)</f>
        <v>0</v>
      </c>
      <c r="P69" s="174">
        <v>0</v>
      </c>
      <c r="Q69" s="174">
        <f>ROUND(E69*P69,2)</f>
        <v>0</v>
      </c>
      <c r="R69" s="176"/>
      <c r="S69" s="176" t="s">
        <v>120</v>
      </c>
      <c r="T69" s="177" t="s">
        <v>120</v>
      </c>
      <c r="U69" s="160">
        <v>3.6999999999999998E-2</v>
      </c>
      <c r="V69" s="160">
        <f>ROUND(E69*U69,2)</f>
        <v>0.26</v>
      </c>
      <c r="W69" s="160"/>
      <c r="X69" s="160" t="s">
        <v>121</v>
      </c>
      <c r="Y69" s="160" t="s">
        <v>122</v>
      </c>
      <c r="Z69" s="150"/>
      <c r="AA69" s="150"/>
      <c r="AB69" s="150"/>
      <c r="AC69" s="150"/>
      <c r="AD69" s="150"/>
      <c r="AE69" s="150"/>
      <c r="AF69" s="150"/>
      <c r="AG69" s="150" t="s">
        <v>123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2" x14ac:dyDescent="0.25">
      <c r="A70" s="157"/>
      <c r="B70" s="158"/>
      <c r="C70" s="181" t="s">
        <v>208</v>
      </c>
      <c r="D70" s="161"/>
      <c r="E70" s="162">
        <v>7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125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5">
      <c r="A71" s="171">
        <v>26</v>
      </c>
      <c r="B71" s="172" t="s">
        <v>209</v>
      </c>
      <c r="C71" s="180" t="s">
        <v>210</v>
      </c>
      <c r="D71" s="173" t="s">
        <v>133</v>
      </c>
      <c r="E71" s="174">
        <v>25.574999999999999</v>
      </c>
      <c r="F71" s="175"/>
      <c r="G71" s="176">
        <f>ROUND(E71*F71,2)</f>
        <v>0</v>
      </c>
      <c r="H71" s="175"/>
      <c r="I71" s="176">
        <f>ROUND(E71*H71,2)</f>
        <v>0</v>
      </c>
      <c r="J71" s="175"/>
      <c r="K71" s="176">
        <f>ROUND(E71*J71,2)</f>
        <v>0</v>
      </c>
      <c r="L71" s="176">
        <v>21</v>
      </c>
      <c r="M71" s="176">
        <f>G71*(1+L71/100)</f>
        <v>0</v>
      </c>
      <c r="N71" s="174">
        <v>2.5249999999999999</v>
      </c>
      <c r="O71" s="174">
        <f>ROUND(E71*N71,2)</f>
        <v>64.58</v>
      </c>
      <c r="P71" s="174">
        <v>0</v>
      </c>
      <c r="Q71" s="174">
        <f>ROUND(E71*P71,2)</f>
        <v>0</v>
      </c>
      <c r="R71" s="176"/>
      <c r="S71" s="176" t="s">
        <v>120</v>
      </c>
      <c r="T71" s="177" t="s">
        <v>120</v>
      </c>
      <c r="U71" s="160">
        <v>0.48</v>
      </c>
      <c r="V71" s="160">
        <f>ROUND(E71*U71,2)</f>
        <v>12.28</v>
      </c>
      <c r="W71" s="160"/>
      <c r="X71" s="160" t="s">
        <v>121</v>
      </c>
      <c r="Y71" s="160" t="s">
        <v>122</v>
      </c>
      <c r="Z71" s="150"/>
      <c r="AA71" s="150"/>
      <c r="AB71" s="150"/>
      <c r="AC71" s="150"/>
      <c r="AD71" s="150"/>
      <c r="AE71" s="150"/>
      <c r="AF71" s="150"/>
      <c r="AG71" s="150" t="s">
        <v>123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2" x14ac:dyDescent="0.25">
      <c r="A72" s="157"/>
      <c r="B72" s="158"/>
      <c r="C72" s="181" t="s">
        <v>139</v>
      </c>
      <c r="D72" s="161"/>
      <c r="E72" s="162">
        <v>12.935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125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3" x14ac:dyDescent="0.25">
      <c r="A73" s="157"/>
      <c r="B73" s="158"/>
      <c r="C73" s="181" t="s">
        <v>143</v>
      </c>
      <c r="D73" s="161"/>
      <c r="E73" s="162">
        <v>12.64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125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5">
      <c r="A74" s="171">
        <v>27</v>
      </c>
      <c r="B74" s="172" t="s">
        <v>211</v>
      </c>
      <c r="C74" s="180" t="s">
        <v>212</v>
      </c>
      <c r="D74" s="173" t="s">
        <v>119</v>
      </c>
      <c r="E74" s="174">
        <v>10.46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4">
        <v>3.916E-2</v>
      </c>
      <c r="O74" s="174">
        <f>ROUND(E74*N74,2)</f>
        <v>0.41</v>
      </c>
      <c r="P74" s="174">
        <v>0</v>
      </c>
      <c r="Q74" s="174">
        <f>ROUND(E74*P74,2)</f>
        <v>0</v>
      </c>
      <c r="R74" s="176"/>
      <c r="S74" s="176" t="s">
        <v>120</v>
      </c>
      <c r="T74" s="177" t="s">
        <v>120</v>
      </c>
      <c r="U74" s="160">
        <v>1.05</v>
      </c>
      <c r="V74" s="160">
        <f>ROUND(E74*U74,2)</f>
        <v>10.98</v>
      </c>
      <c r="W74" s="160"/>
      <c r="X74" s="160" t="s">
        <v>121</v>
      </c>
      <c r="Y74" s="160" t="s">
        <v>122</v>
      </c>
      <c r="Z74" s="150"/>
      <c r="AA74" s="150"/>
      <c r="AB74" s="150"/>
      <c r="AC74" s="150"/>
      <c r="AD74" s="150"/>
      <c r="AE74" s="150"/>
      <c r="AF74" s="150"/>
      <c r="AG74" s="150" t="s">
        <v>123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2" x14ac:dyDescent="0.25">
      <c r="A75" s="157"/>
      <c r="B75" s="158"/>
      <c r="C75" s="181" t="s">
        <v>213</v>
      </c>
      <c r="D75" s="161"/>
      <c r="E75" s="162">
        <v>3.98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125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3" x14ac:dyDescent="0.25">
      <c r="A76" s="157"/>
      <c r="B76" s="158"/>
      <c r="C76" s="181" t="s">
        <v>214</v>
      </c>
      <c r="D76" s="161"/>
      <c r="E76" s="162">
        <v>6.48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125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5">
      <c r="A77" s="171">
        <v>28</v>
      </c>
      <c r="B77" s="172" t="s">
        <v>215</v>
      </c>
      <c r="C77" s="180" t="s">
        <v>216</v>
      </c>
      <c r="D77" s="173" t="s">
        <v>119</v>
      </c>
      <c r="E77" s="174">
        <v>10.46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4">
        <v>0</v>
      </c>
      <c r="O77" s="174">
        <f>ROUND(E77*N77,2)</f>
        <v>0</v>
      </c>
      <c r="P77" s="174">
        <v>0</v>
      </c>
      <c r="Q77" s="174">
        <f>ROUND(E77*P77,2)</f>
        <v>0</v>
      </c>
      <c r="R77" s="176"/>
      <c r="S77" s="176" t="s">
        <v>120</v>
      </c>
      <c r="T77" s="177" t="s">
        <v>120</v>
      </c>
      <c r="U77" s="160">
        <v>0.32</v>
      </c>
      <c r="V77" s="160">
        <f>ROUND(E77*U77,2)</f>
        <v>3.35</v>
      </c>
      <c r="W77" s="160"/>
      <c r="X77" s="160" t="s">
        <v>121</v>
      </c>
      <c r="Y77" s="160" t="s">
        <v>122</v>
      </c>
      <c r="Z77" s="150"/>
      <c r="AA77" s="150"/>
      <c r="AB77" s="150"/>
      <c r="AC77" s="150"/>
      <c r="AD77" s="150"/>
      <c r="AE77" s="150"/>
      <c r="AF77" s="150"/>
      <c r="AG77" s="150" t="s">
        <v>123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2" x14ac:dyDescent="0.25">
      <c r="A78" s="157"/>
      <c r="B78" s="158"/>
      <c r="C78" s="254" t="s">
        <v>217</v>
      </c>
      <c r="D78" s="255"/>
      <c r="E78" s="255"/>
      <c r="F78" s="255"/>
      <c r="G78" s="255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129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2" x14ac:dyDescent="0.25">
      <c r="A79" s="157"/>
      <c r="B79" s="158"/>
      <c r="C79" s="181" t="s">
        <v>218</v>
      </c>
      <c r="D79" s="161"/>
      <c r="E79" s="162">
        <v>10.46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125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5">
      <c r="A80" s="171">
        <v>29</v>
      </c>
      <c r="B80" s="172" t="s">
        <v>219</v>
      </c>
      <c r="C80" s="180" t="s">
        <v>220</v>
      </c>
      <c r="D80" s="173" t="s">
        <v>221</v>
      </c>
      <c r="E80" s="174">
        <v>0.55789999999999995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74">
        <v>1.0569299999999999</v>
      </c>
      <c r="O80" s="174">
        <f>ROUND(E80*N80,2)</f>
        <v>0.59</v>
      </c>
      <c r="P80" s="174">
        <v>0</v>
      </c>
      <c r="Q80" s="174">
        <f>ROUND(E80*P80,2)</f>
        <v>0</v>
      </c>
      <c r="R80" s="176"/>
      <c r="S80" s="176" t="s">
        <v>120</v>
      </c>
      <c r="T80" s="177" t="s">
        <v>120</v>
      </c>
      <c r="U80" s="160">
        <v>15.231</v>
      </c>
      <c r="V80" s="160">
        <f>ROUND(E80*U80,2)</f>
        <v>8.5</v>
      </c>
      <c r="W80" s="160"/>
      <c r="X80" s="160" t="s">
        <v>121</v>
      </c>
      <c r="Y80" s="160" t="s">
        <v>122</v>
      </c>
      <c r="Z80" s="150"/>
      <c r="AA80" s="150"/>
      <c r="AB80" s="150"/>
      <c r="AC80" s="150"/>
      <c r="AD80" s="150"/>
      <c r="AE80" s="150"/>
      <c r="AF80" s="150"/>
      <c r="AG80" s="150" t="s">
        <v>123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2" x14ac:dyDescent="0.25">
      <c r="A81" s="157"/>
      <c r="B81" s="158"/>
      <c r="C81" s="181" t="s">
        <v>222</v>
      </c>
      <c r="D81" s="161"/>
      <c r="E81" s="162">
        <v>0.24210000000000001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60"/>
      <c r="Z81" s="150"/>
      <c r="AA81" s="150"/>
      <c r="AB81" s="150"/>
      <c r="AC81" s="150"/>
      <c r="AD81" s="150"/>
      <c r="AE81" s="150"/>
      <c r="AF81" s="150"/>
      <c r="AG81" s="150" t="s">
        <v>125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3" x14ac:dyDescent="0.25">
      <c r="A82" s="157"/>
      <c r="B82" s="158"/>
      <c r="C82" s="181" t="s">
        <v>223</v>
      </c>
      <c r="D82" s="161"/>
      <c r="E82" s="162">
        <v>0.31579000000000002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125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5">
      <c r="A83" s="171">
        <v>30</v>
      </c>
      <c r="B83" s="172" t="s">
        <v>224</v>
      </c>
      <c r="C83" s="180" t="s">
        <v>225</v>
      </c>
      <c r="D83" s="173" t="s">
        <v>221</v>
      </c>
      <c r="E83" s="174">
        <v>9.6629999999999994E-2</v>
      </c>
      <c r="F83" s="175"/>
      <c r="G83" s="176">
        <f>ROUND(E83*F83,2)</f>
        <v>0</v>
      </c>
      <c r="H83" s="175"/>
      <c r="I83" s="176">
        <f>ROUND(E83*H83,2)</f>
        <v>0</v>
      </c>
      <c r="J83" s="175"/>
      <c r="K83" s="176">
        <f>ROUND(E83*J83,2)</f>
        <v>0</v>
      </c>
      <c r="L83" s="176">
        <v>21</v>
      </c>
      <c r="M83" s="176">
        <f>G83*(1+L83/100)</f>
        <v>0</v>
      </c>
      <c r="N83" s="174">
        <v>1.0211600000000001</v>
      </c>
      <c r="O83" s="174">
        <f>ROUND(E83*N83,2)</f>
        <v>0.1</v>
      </c>
      <c r="P83" s="174">
        <v>0</v>
      </c>
      <c r="Q83" s="174">
        <f>ROUND(E83*P83,2)</f>
        <v>0</v>
      </c>
      <c r="R83" s="176"/>
      <c r="S83" s="176" t="s">
        <v>120</v>
      </c>
      <c r="T83" s="177" t="s">
        <v>120</v>
      </c>
      <c r="U83" s="160">
        <v>23.530999999999999</v>
      </c>
      <c r="V83" s="160">
        <f>ROUND(E83*U83,2)</f>
        <v>2.27</v>
      </c>
      <c r="W83" s="160"/>
      <c r="X83" s="160" t="s">
        <v>121</v>
      </c>
      <c r="Y83" s="160" t="s">
        <v>122</v>
      </c>
      <c r="Z83" s="150"/>
      <c r="AA83" s="150"/>
      <c r="AB83" s="150"/>
      <c r="AC83" s="150"/>
      <c r="AD83" s="150"/>
      <c r="AE83" s="150"/>
      <c r="AF83" s="150"/>
      <c r="AG83" s="150" t="s">
        <v>123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2" x14ac:dyDescent="0.25">
      <c r="A84" s="157"/>
      <c r="B84" s="158"/>
      <c r="C84" s="181" t="s">
        <v>226</v>
      </c>
      <c r="D84" s="161"/>
      <c r="E84" s="162">
        <v>5.1400000000000001E-2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125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3" x14ac:dyDescent="0.25">
      <c r="A85" s="157"/>
      <c r="B85" s="158"/>
      <c r="C85" s="181" t="s">
        <v>227</v>
      </c>
      <c r="D85" s="161"/>
      <c r="E85" s="162">
        <v>4.5229999999999999E-2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125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5">
      <c r="A86" s="171">
        <v>31</v>
      </c>
      <c r="B86" s="172" t="s">
        <v>228</v>
      </c>
      <c r="C86" s="180" t="s">
        <v>229</v>
      </c>
      <c r="D86" s="173" t="s">
        <v>204</v>
      </c>
      <c r="E86" s="174">
        <v>7</v>
      </c>
      <c r="F86" s="175"/>
      <c r="G86" s="176">
        <f>ROUND(E86*F86,2)</f>
        <v>0</v>
      </c>
      <c r="H86" s="175"/>
      <c r="I86" s="176">
        <f>ROUND(E86*H86,2)</f>
        <v>0</v>
      </c>
      <c r="J86" s="175"/>
      <c r="K86" s="176">
        <f>ROUND(E86*J86,2)</f>
        <v>0</v>
      </c>
      <c r="L86" s="176">
        <v>21</v>
      </c>
      <c r="M86" s="176">
        <f>G86*(1+L86/100)</f>
        <v>0</v>
      </c>
      <c r="N86" s="174">
        <v>2.9999999999999997E-4</v>
      </c>
      <c r="O86" s="174">
        <f>ROUND(E86*N86,2)</f>
        <v>0</v>
      </c>
      <c r="P86" s="174">
        <v>0</v>
      </c>
      <c r="Q86" s="174">
        <f>ROUND(E86*P86,2)</f>
        <v>0</v>
      </c>
      <c r="R86" s="176" t="s">
        <v>191</v>
      </c>
      <c r="S86" s="176" t="s">
        <v>120</v>
      </c>
      <c r="T86" s="177" t="s">
        <v>120</v>
      </c>
      <c r="U86" s="160">
        <v>0</v>
      </c>
      <c r="V86" s="160">
        <f>ROUND(E86*U86,2)</f>
        <v>0</v>
      </c>
      <c r="W86" s="160"/>
      <c r="X86" s="160" t="s">
        <v>192</v>
      </c>
      <c r="Y86" s="160" t="s">
        <v>122</v>
      </c>
      <c r="Z86" s="150"/>
      <c r="AA86" s="150"/>
      <c r="AB86" s="150"/>
      <c r="AC86" s="150"/>
      <c r="AD86" s="150"/>
      <c r="AE86" s="150"/>
      <c r="AF86" s="150"/>
      <c r="AG86" s="150" t="s">
        <v>193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2" x14ac:dyDescent="0.25">
      <c r="A87" s="157"/>
      <c r="B87" s="158"/>
      <c r="C87" s="181" t="s">
        <v>208</v>
      </c>
      <c r="D87" s="161"/>
      <c r="E87" s="162">
        <v>7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125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5">
      <c r="A88" s="171">
        <v>32</v>
      </c>
      <c r="B88" s="172" t="s">
        <v>230</v>
      </c>
      <c r="C88" s="180" t="s">
        <v>231</v>
      </c>
      <c r="D88" s="173" t="s">
        <v>204</v>
      </c>
      <c r="E88" s="174">
        <v>25.5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74">
        <v>5.9999999999999995E-4</v>
      </c>
      <c r="O88" s="174">
        <f>ROUND(E88*N88,2)</f>
        <v>0.02</v>
      </c>
      <c r="P88" s="174">
        <v>0</v>
      </c>
      <c r="Q88" s="174">
        <f>ROUND(E88*P88,2)</f>
        <v>0</v>
      </c>
      <c r="R88" s="176" t="s">
        <v>191</v>
      </c>
      <c r="S88" s="176" t="s">
        <v>120</v>
      </c>
      <c r="T88" s="177" t="s">
        <v>120</v>
      </c>
      <c r="U88" s="160">
        <v>0</v>
      </c>
      <c r="V88" s="160">
        <f>ROUND(E88*U88,2)</f>
        <v>0</v>
      </c>
      <c r="W88" s="160"/>
      <c r="X88" s="160" t="s">
        <v>192</v>
      </c>
      <c r="Y88" s="160" t="s">
        <v>122</v>
      </c>
      <c r="Z88" s="150"/>
      <c r="AA88" s="150"/>
      <c r="AB88" s="150"/>
      <c r="AC88" s="150"/>
      <c r="AD88" s="150"/>
      <c r="AE88" s="150"/>
      <c r="AF88" s="150"/>
      <c r="AG88" s="150" t="s">
        <v>193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2" x14ac:dyDescent="0.25">
      <c r="A89" s="157"/>
      <c r="B89" s="158"/>
      <c r="C89" s="181" t="s">
        <v>205</v>
      </c>
      <c r="D89" s="161"/>
      <c r="E89" s="162">
        <v>25.5</v>
      </c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125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5">
      <c r="A90" s="171">
        <v>33</v>
      </c>
      <c r="B90" s="172" t="s">
        <v>232</v>
      </c>
      <c r="C90" s="180" t="s">
        <v>233</v>
      </c>
      <c r="D90" s="173" t="s">
        <v>119</v>
      </c>
      <c r="E90" s="174">
        <v>61.08</v>
      </c>
      <c r="F90" s="175"/>
      <c r="G90" s="176">
        <f>ROUND(E90*F90,2)</f>
        <v>0</v>
      </c>
      <c r="H90" s="175"/>
      <c r="I90" s="176">
        <f>ROUND(E90*H90,2)</f>
        <v>0</v>
      </c>
      <c r="J90" s="175"/>
      <c r="K90" s="176">
        <f>ROUND(E90*J90,2)</f>
        <v>0</v>
      </c>
      <c r="L90" s="176">
        <v>21</v>
      </c>
      <c r="M90" s="176">
        <f>G90*(1+L90/100)</f>
        <v>0</v>
      </c>
      <c r="N90" s="174">
        <v>2.9999999999999997E-4</v>
      </c>
      <c r="O90" s="174">
        <f>ROUND(E90*N90,2)</f>
        <v>0.02</v>
      </c>
      <c r="P90" s="174">
        <v>0</v>
      </c>
      <c r="Q90" s="174">
        <f>ROUND(E90*P90,2)</f>
        <v>0</v>
      </c>
      <c r="R90" s="176" t="s">
        <v>191</v>
      </c>
      <c r="S90" s="176" t="s">
        <v>120</v>
      </c>
      <c r="T90" s="177" t="s">
        <v>120</v>
      </c>
      <c r="U90" s="160">
        <v>0</v>
      </c>
      <c r="V90" s="160">
        <f>ROUND(E90*U90,2)</f>
        <v>0</v>
      </c>
      <c r="W90" s="160"/>
      <c r="X90" s="160" t="s">
        <v>192</v>
      </c>
      <c r="Y90" s="160" t="s">
        <v>122</v>
      </c>
      <c r="Z90" s="150"/>
      <c r="AA90" s="150"/>
      <c r="AB90" s="150"/>
      <c r="AC90" s="150"/>
      <c r="AD90" s="150"/>
      <c r="AE90" s="150"/>
      <c r="AF90" s="150"/>
      <c r="AG90" s="150" t="s">
        <v>193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2" x14ac:dyDescent="0.25">
      <c r="A91" s="157"/>
      <c r="B91" s="158"/>
      <c r="C91" s="181" t="s">
        <v>234</v>
      </c>
      <c r="D91" s="161"/>
      <c r="E91" s="162">
        <v>61.08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125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x14ac:dyDescent="0.25">
      <c r="A92" s="164" t="s">
        <v>115</v>
      </c>
      <c r="B92" s="165" t="s">
        <v>71</v>
      </c>
      <c r="C92" s="179" t="s">
        <v>72</v>
      </c>
      <c r="D92" s="166"/>
      <c r="E92" s="167"/>
      <c r="F92" s="168"/>
      <c r="G92" s="168">
        <f>SUMIF(AG93:AG136,"&lt;&gt;NOR",G93:G136)</f>
        <v>0</v>
      </c>
      <c r="H92" s="168"/>
      <c r="I92" s="168">
        <f>SUM(I93:I136)</f>
        <v>0</v>
      </c>
      <c r="J92" s="168"/>
      <c r="K92" s="168">
        <f>SUM(K93:K136)</f>
        <v>0</v>
      </c>
      <c r="L92" s="168"/>
      <c r="M92" s="168">
        <f>SUM(M93:M136)</f>
        <v>0</v>
      </c>
      <c r="N92" s="167"/>
      <c r="O92" s="167">
        <f>SUM(O93:O136)</f>
        <v>43.440000000000005</v>
      </c>
      <c r="P92" s="167"/>
      <c r="Q92" s="167">
        <f>SUM(Q93:Q136)</f>
        <v>17.579999999999998</v>
      </c>
      <c r="R92" s="168"/>
      <c r="S92" s="168"/>
      <c r="T92" s="169"/>
      <c r="U92" s="163"/>
      <c r="V92" s="163">
        <f>SUM(V93:V136)</f>
        <v>272.97000000000003</v>
      </c>
      <c r="W92" s="163"/>
      <c r="X92" s="163"/>
      <c r="Y92" s="163"/>
      <c r="AG92" t="s">
        <v>116</v>
      </c>
    </row>
    <row r="93" spans="1:60" ht="20.399999999999999" outlineLevel="1" x14ac:dyDescent="0.25">
      <c r="A93" s="171">
        <v>34</v>
      </c>
      <c r="B93" s="172" t="s">
        <v>235</v>
      </c>
      <c r="C93" s="180" t="s">
        <v>236</v>
      </c>
      <c r="D93" s="173" t="s">
        <v>133</v>
      </c>
      <c r="E93" s="174">
        <v>17.933800000000002</v>
      </c>
      <c r="F93" s="175"/>
      <c r="G93" s="176">
        <f>ROUND(E93*F93,2)</f>
        <v>0</v>
      </c>
      <c r="H93" s="175"/>
      <c r="I93" s="176">
        <f>ROUND(E93*H93,2)</f>
        <v>0</v>
      </c>
      <c r="J93" s="175"/>
      <c r="K93" s="176">
        <f>ROUND(E93*J93,2)</f>
        <v>0</v>
      </c>
      <c r="L93" s="176">
        <v>21</v>
      </c>
      <c r="M93" s="176">
        <f>G93*(1+L93/100)</f>
        <v>0</v>
      </c>
      <c r="N93" s="174">
        <v>8.8200000000000001E-2</v>
      </c>
      <c r="O93" s="174">
        <f>ROUND(E93*N93,2)</f>
        <v>1.58</v>
      </c>
      <c r="P93" s="174">
        <v>0</v>
      </c>
      <c r="Q93" s="174">
        <f>ROUND(E93*P93,2)</f>
        <v>0</v>
      </c>
      <c r="R93" s="176"/>
      <c r="S93" s="176" t="s">
        <v>120</v>
      </c>
      <c r="T93" s="177" t="s">
        <v>120</v>
      </c>
      <c r="U93" s="160">
        <v>11.33</v>
      </c>
      <c r="V93" s="160">
        <f>ROUND(E93*U93,2)</f>
        <v>203.19</v>
      </c>
      <c r="W93" s="160"/>
      <c r="X93" s="160" t="s">
        <v>121</v>
      </c>
      <c r="Y93" s="160" t="s">
        <v>122</v>
      </c>
      <c r="Z93" s="150"/>
      <c r="AA93" s="150"/>
      <c r="AB93" s="150"/>
      <c r="AC93" s="150"/>
      <c r="AD93" s="150"/>
      <c r="AE93" s="150"/>
      <c r="AF93" s="150"/>
      <c r="AG93" s="150" t="s">
        <v>123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2" x14ac:dyDescent="0.25">
      <c r="A94" s="157"/>
      <c r="B94" s="158"/>
      <c r="C94" s="181" t="s">
        <v>145</v>
      </c>
      <c r="D94" s="161"/>
      <c r="E94" s="162"/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125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3" x14ac:dyDescent="0.25">
      <c r="A95" s="157"/>
      <c r="B95" s="158"/>
      <c r="C95" s="181" t="s">
        <v>237</v>
      </c>
      <c r="D95" s="161"/>
      <c r="E95" s="162">
        <v>7.3630000000000004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125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3" x14ac:dyDescent="0.25">
      <c r="A96" s="157"/>
      <c r="B96" s="158"/>
      <c r="C96" s="181" t="s">
        <v>238</v>
      </c>
      <c r="D96" s="161"/>
      <c r="E96" s="162">
        <v>0.71640000000000004</v>
      </c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60"/>
      <c r="Z96" s="150"/>
      <c r="AA96" s="150"/>
      <c r="AB96" s="150"/>
      <c r="AC96" s="150"/>
      <c r="AD96" s="150"/>
      <c r="AE96" s="150"/>
      <c r="AF96" s="150"/>
      <c r="AG96" s="150" t="s">
        <v>125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3" x14ac:dyDescent="0.25">
      <c r="A97" s="157"/>
      <c r="B97" s="158"/>
      <c r="C97" s="181" t="s">
        <v>239</v>
      </c>
      <c r="D97" s="161"/>
      <c r="E97" s="162">
        <v>4.4009999999999998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125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3" x14ac:dyDescent="0.25">
      <c r="A98" s="157"/>
      <c r="B98" s="158"/>
      <c r="C98" s="181" t="s">
        <v>240</v>
      </c>
      <c r="D98" s="161"/>
      <c r="E98" s="162">
        <v>0.9234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125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3" x14ac:dyDescent="0.25">
      <c r="A99" s="157"/>
      <c r="B99" s="158"/>
      <c r="C99" s="181" t="s">
        <v>148</v>
      </c>
      <c r="D99" s="161"/>
      <c r="E99" s="162"/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50"/>
      <c r="AA99" s="150"/>
      <c r="AB99" s="150"/>
      <c r="AC99" s="150"/>
      <c r="AD99" s="150"/>
      <c r="AE99" s="150"/>
      <c r="AF99" s="150"/>
      <c r="AG99" s="150" t="s">
        <v>125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3" x14ac:dyDescent="0.25">
      <c r="A100" s="157"/>
      <c r="B100" s="158"/>
      <c r="C100" s="181" t="s">
        <v>241</v>
      </c>
      <c r="D100" s="161"/>
      <c r="E100" s="162">
        <v>4.53</v>
      </c>
      <c r="F100" s="160"/>
      <c r="G100" s="160"/>
      <c r="H100" s="160"/>
      <c r="I100" s="160"/>
      <c r="J100" s="160"/>
      <c r="K100" s="160"/>
      <c r="L100" s="160"/>
      <c r="M100" s="160"/>
      <c r="N100" s="159"/>
      <c r="O100" s="159"/>
      <c r="P100" s="159"/>
      <c r="Q100" s="159"/>
      <c r="R100" s="160"/>
      <c r="S100" s="160"/>
      <c r="T100" s="160"/>
      <c r="U100" s="160"/>
      <c r="V100" s="160"/>
      <c r="W100" s="160"/>
      <c r="X100" s="160"/>
      <c r="Y100" s="160"/>
      <c r="Z100" s="150"/>
      <c r="AA100" s="150"/>
      <c r="AB100" s="150"/>
      <c r="AC100" s="150"/>
      <c r="AD100" s="150"/>
      <c r="AE100" s="150"/>
      <c r="AF100" s="150"/>
      <c r="AG100" s="150" t="s">
        <v>125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5">
      <c r="A101" s="171">
        <v>35</v>
      </c>
      <c r="B101" s="172" t="s">
        <v>242</v>
      </c>
      <c r="C101" s="180" t="s">
        <v>243</v>
      </c>
      <c r="D101" s="173" t="s">
        <v>119</v>
      </c>
      <c r="E101" s="174">
        <v>28.914999999999999</v>
      </c>
      <c r="F101" s="175"/>
      <c r="G101" s="176">
        <f>ROUND(E101*F101,2)</f>
        <v>0</v>
      </c>
      <c r="H101" s="175"/>
      <c r="I101" s="176">
        <f>ROUND(E101*H101,2)</f>
        <v>0</v>
      </c>
      <c r="J101" s="175"/>
      <c r="K101" s="176">
        <f>ROUND(E101*J101,2)</f>
        <v>0</v>
      </c>
      <c r="L101" s="176">
        <v>21</v>
      </c>
      <c r="M101" s="176">
        <f>G101*(1+L101/100)</f>
        <v>0</v>
      </c>
      <c r="N101" s="174">
        <v>3.8240000000000003E-2</v>
      </c>
      <c r="O101" s="174">
        <f>ROUND(E101*N101,2)</f>
        <v>1.1100000000000001</v>
      </c>
      <c r="P101" s="174">
        <v>0</v>
      </c>
      <c r="Q101" s="174">
        <f>ROUND(E101*P101,2)</f>
        <v>0</v>
      </c>
      <c r="R101" s="176"/>
      <c r="S101" s="176" t="s">
        <v>120</v>
      </c>
      <c r="T101" s="177" t="s">
        <v>120</v>
      </c>
      <c r="U101" s="160">
        <v>0.92700000000000005</v>
      </c>
      <c r="V101" s="160">
        <f>ROUND(E101*U101,2)</f>
        <v>26.8</v>
      </c>
      <c r="W101" s="160"/>
      <c r="X101" s="160" t="s">
        <v>121</v>
      </c>
      <c r="Y101" s="160" t="s">
        <v>122</v>
      </c>
      <c r="Z101" s="150"/>
      <c r="AA101" s="150"/>
      <c r="AB101" s="150"/>
      <c r="AC101" s="150"/>
      <c r="AD101" s="150"/>
      <c r="AE101" s="150"/>
      <c r="AF101" s="150"/>
      <c r="AG101" s="150" t="s">
        <v>123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2" x14ac:dyDescent="0.25">
      <c r="A102" s="157"/>
      <c r="B102" s="158"/>
      <c r="C102" s="181" t="s">
        <v>244</v>
      </c>
      <c r="D102" s="161"/>
      <c r="E102" s="162">
        <v>16.914999999999999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50"/>
      <c r="AA102" s="150"/>
      <c r="AB102" s="150"/>
      <c r="AC102" s="150"/>
      <c r="AD102" s="150"/>
      <c r="AE102" s="150"/>
      <c r="AF102" s="150"/>
      <c r="AG102" s="150" t="s">
        <v>125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3" x14ac:dyDescent="0.25">
      <c r="A103" s="157"/>
      <c r="B103" s="158"/>
      <c r="C103" s="181" t="s">
        <v>245</v>
      </c>
      <c r="D103" s="161"/>
      <c r="E103" s="162">
        <v>12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50"/>
      <c r="AA103" s="150"/>
      <c r="AB103" s="150"/>
      <c r="AC103" s="150"/>
      <c r="AD103" s="150"/>
      <c r="AE103" s="150"/>
      <c r="AF103" s="150"/>
      <c r="AG103" s="150" t="s">
        <v>125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5">
      <c r="A104" s="171">
        <v>36</v>
      </c>
      <c r="B104" s="172" t="s">
        <v>246</v>
      </c>
      <c r="C104" s="180" t="s">
        <v>247</v>
      </c>
      <c r="D104" s="173" t="s">
        <v>119</v>
      </c>
      <c r="E104" s="174">
        <v>28.914999999999999</v>
      </c>
      <c r="F104" s="175"/>
      <c r="G104" s="176">
        <f>ROUND(E104*F104,2)</f>
        <v>0</v>
      </c>
      <c r="H104" s="175"/>
      <c r="I104" s="176">
        <f>ROUND(E104*H104,2)</f>
        <v>0</v>
      </c>
      <c r="J104" s="175"/>
      <c r="K104" s="176">
        <f>ROUND(E104*J104,2)</f>
        <v>0</v>
      </c>
      <c r="L104" s="176">
        <v>21</v>
      </c>
      <c r="M104" s="176">
        <f>G104*(1+L104/100)</f>
        <v>0</v>
      </c>
      <c r="N104" s="174">
        <v>0</v>
      </c>
      <c r="O104" s="174">
        <f>ROUND(E104*N104,2)</f>
        <v>0</v>
      </c>
      <c r="P104" s="174">
        <v>0</v>
      </c>
      <c r="Q104" s="174">
        <f>ROUND(E104*P104,2)</f>
        <v>0</v>
      </c>
      <c r="R104" s="176"/>
      <c r="S104" s="176" t="s">
        <v>120</v>
      </c>
      <c r="T104" s="177" t="s">
        <v>120</v>
      </c>
      <c r="U104" s="160">
        <v>0.52600000000000002</v>
      </c>
      <c r="V104" s="160">
        <f>ROUND(E104*U104,2)</f>
        <v>15.21</v>
      </c>
      <c r="W104" s="160"/>
      <c r="X104" s="160" t="s">
        <v>121</v>
      </c>
      <c r="Y104" s="160" t="s">
        <v>122</v>
      </c>
      <c r="Z104" s="150"/>
      <c r="AA104" s="150"/>
      <c r="AB104" s="150"/>
      <c r="AC104" s="150"/>
      <c r="AD104" s="150"/>
      <c r="AE104" s="150"/>
      <c r="AF104" s="150"/>
      <c r="AG104" s="150" t="s">
        <v>123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2" x14ac:dyDescent="0.25">
      <c r="A105" s="157"/>
      <c r="B105" s="158"/>
      <c r="C105" s="181" t="s">
        <v>248</v>
      </c>
      <c r="D105" s="161"/>
      <c r="E105" s="162">
        <v>28.914999999999999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50"/>
      <c r="AA105" s="150"/>
      <c r="AB105" s="150"/>
      <c r="AC105" s="150"/>
      <c r="AD105" s="150"/>
      <c r="AE105" s="150"/>
      <c r="AF105" s="150"/>
      <c r="AG105" s="150" t="s">
        <v>125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5">
      <c r="A106" s="171">
        <v>37</v>
      </c>
      <c r="B106" s="172" t="s">
        <v>249</v>
      </c>
      <c r="C106" s="180" t="s">
        <v>250</v>
      </c>
      <c r="D106" s="173" t="s">
        <v>133</v>
      </c>
      <c r="E106" s="174">
        <v>5.7830000000000004</v>
      </c>
      <c r="F106" s="175"/>
      <c r="G106" s="176">
        <f>ROUND(E106*F106,2)</f>
        <v>0</v>
      </c>
      <c r="H106" s="175"/>
      <c r="I106" s="176">
        <f>ROUND(E106*H106,2)</f>
        <v>0</v>
      </c>
      <c r="J106" s="175"/>
      <c r="K106" s="176">
        <f>ROUND(E106*J106,2)</f>
        <v>0</v>
      </c>
      <c r="L106" s="176">
        <v>21</v>
      </c>
      <c r="M106" s="176">
        <f>G106*(1+L106/100)</f>
        <v>0</v>
      </c>
      <c r="N106" s="174">
        <v>0</v>
      </c>
      <c r="O106" s="174">
        <f>ROUND(E106*N106,2)</f>
        <v>0</v>
      </c>
      <c r="P106" s="174">
        <v>0</v>
      </c>
      <c r="Q106" s="174">
        <f>ROUND(E106*P106,2)</f>
        <v>0</v>
      </c>
      <c r="R106" s="176"/>
      <c r="S106" s="176" t="s">
        <v>120</v>
      </c>
      <c r="T106" s="177" t="s">
        <v>120</v>
      </c>
      <c r="U106" s="160">
        <v>1.1459999999999999</v>
      </c>
      <c r="V106" s="160">
        <f>ROUND(E106*U106,2)</f>
        <v>6.63</v>
      </c>
      <c r="W106" s="160"/>
      <c r="X106" s="160" t="s">
        <v>121</v>
      </c>
      <c r="Y106" s="160" t="s">
        <v>122</v>
      </c>
      <c r="Z106" s="150"/>
      <c r="AA106" s="150"/>
      <c r="AB106" s="150"/>
      <c r="AC106" s="150"/>
      <c r="AD106" s="150"/>
      <c r="AE106" s="150"/>
      <c r="AF106" s="150"/>
      <c r="AG106" s="150" t="s">
        <v>123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2" x14ac:dyDescent="0.25">
      <c r="A107" s="157"/>
      <c r="B107" s="158"/>
      <c r="C107" s="181" t="s">
        <v>251</v>
      </c>
      <c r="D107" s="161"/>
      <c r="E107" s="162">
        <v>3.383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50"/>
      <c r="AA107" s="150"/>
      <c r="AB107" s="150"/>
      <c r="AC107" s="150"/>
      <c r="AD107" s="150"/>
      <c r="AE107" s="150"/>
      <c r="AF107" s="150"/>
      <c r="AG107" s="150" t="s">
        <v>125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3" x14ac:dyDescent="0.25">
      <c r="A108" s="157"/>
      <c r="B108" s="158"/>
      <c r="C108" s="181" t="s">
        <v>252</v>
      </c>
      <c r="D108" s="161"/>
      <c r="E108" s="162">
        <v>2.4</v>
      </c>
      <c r="F108" s="160"/>
      <c r="G108" s="160"/>
      <c r="H108" s="160"/>
      <c r="I108" s="160"/>
      <c r="J108" s="160"/>
      <c r="K108" s="160"/>
      <c r="L108" s="160"/>
      <c r="M108" s="160"/>
      <c r="N108" s="159"/>
      <c r="O108" s="159"/>
      <c r="P108" s="159"/>
      <c r="Q108" s="159"/>
      <c r="R108" s="160"/>
      <c r="S108" s="160"/>
      <c r="T108" s="160"/>
      <c r="U108" s="160"/>
      <c r="V108" s="160"/>
      <c r="W108" s="160"/>
      <c r="X108" s="160"/>
      <c r="Y108" s="160"/>
      <c r="Z108" s="150"/>
      <c r="AA108" s="150"/>
      <c r="AB108" s="150"/>
      <c r="AC108" s="150"/>
      <c r="AD108" s="150"/>
      <c r="AE108" s="150"/>
      <c r="AF108" s="150"/>
      <c r="AG108" s="150" t="s">
        <v>125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5">
      <c r="A109" s="171">
        <v>38</v>
      </c>
      <c r="B109" s="172" t="s">
        <v>253</v>
      </c>
      <c r="C109" s="180" t="s">
        <v>254</v>
      </c>
      <c r="D109" s="173" t="s">
        <v>119</v>
      </c>
      <c r="E109" s="174">
        <v>30.71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74">
        <v>0</v>
      </c>
      <c r="O109" s="174">
        <f>ROUND(E109*N109,2)</f>
        <v>0</v>
      </c>
      <c r="P109" s="174">
        <v>0</v>
      </c>
      <c r="Q109" s="174">
        <f>ROUND(E109*P109,2)</f>
        <v>0</v>
      </c>
      <c r="R109" s="176"/>
      <c r="S109" s="176" t="s">
        <v>120</v>
      </c>
      <c r="T109" s="177" t="s">
        <v>120</v>
      </c>
      <c r="U109" s="160">
        <v>9.0999999999999998E-2</v>
      </c>
      <c r="V109" s="160">
        <f>ROUND(E109*U109,2)</f>
        <v>2.79</v>
      </c>
      <c r="W109" s="160"/>
      <c r="X109" s="160" t="s">
        <v>121</v>
      </c>
      <c r="Y109" s="160" t="s">
        <v>122</v>
      </c>
      <c r="Z109" s="150"/>
      <c r="AA109" s="150"/>
      <c r="AB109" s="150"/>
      <c r="AC109" s="150"/>
      <c r="AD109" s="150"/>
      <c r="AE109" s="150"/>
      <c r="AF109" s="150"/>
      <c r="AG109" s="150" t="s">
        <v>123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2" x14ac:dyDescent="0.25">
      <c r="A110" s="157"/>
      <c r="B110" s="158"/>
      <c r="C110" s="181" t="s">
        <v>255</v>
      </c>
      <c r="D110" s="161"/>
      <c r="E110" s="162">
        <v>17.91</v>
      </c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50"/>
      <c r="AA110" s="150"/>
      <c r="AB110" s="150"/>
      <c r="AC110" s="150"/>
      <c r="AD110" s="150"/>
      <c r="AE110" s="150"/>
      <c r="AF110" s="150"/>
      <c r="AG110" s="150" t="s">
        <v>125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3" x14ac:dyDescent="0.25">
      <c r="A111" s="157"/>
      <c r="B111" s="158"/>
      <c r="C111" s="181" t="s">
        <v>256</v>
      </c>
      <c r="D111" s="161"/>
      <c r="E111" s="162">
        <v>12.8</v>
      </c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50"/>
      <c r="AA111" s="150"/>
      <c r="AB111" s="150"/>
      <c r="AC111" s="150"/>
      <c r="AD111" s="150"/>
      <c r="AE111" s="150"/>
      <c r="AF111" s="150"/>
      <c r="AG111" s="150" t="s">
        <v>125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5">
      <c r="A112" s="171">
        <v>39</v>
      </c>
      <c r="B112" s="172" t="s">
        <v>257</v>
      </c>
      <c r="C112" s="180" t="s">
        <v>258</v>
      </c>
      <c r="D112" s="173" t="s">
        <v>133</v>
      </c>
      <c r="E112" s="174">
        <v>7.0301999999999998</v>
      </c>
      <c r="F112" s="175"/>
      <c r="G112" s="176">
        <f>ROUND(E112*F112,2)</f>
        <v>0</v>
      </c>
      <c r="H112" s="175"/>
      <c r="I112" s="176">
        <f>ROUND(E112*H112,2)</f>
        <v>0</v>
      </c>
      <c r="J112" s="175"/>
      <c r="K112" s="176">
        <f>ROUND(E112*J112,2)</f>
        <v>0</v>
      </c>
      <c r="L112" s="176">
        <v>21</v>
      </c>
      <c r="M112" s="176">
        <f>G112*(1+L112/100)</f>
        <v>0</v>
      </c>
      <c r="N112" s="174">
        <v>1.1199999999999999E-3</v>
      </c>
      <c r="O112" s="174">
        <f>ROUND(E112*N112,2)</f>
        <v>0.01</v>
      </c>
      <c r="P112" s="174">
        <v>2.5</v>
      </c>
      <c r="Q112" s="174">
        <f>ROUND(E112*P112,2)</f>
        <v>17.579999999999998</v>
      </c>
      <c r="R112" s="176"/>
      <c r="S112" s="176" t="s">
        <v>120</v>
      </c>
      <c r="T112" s="177" t="s">
        <v>120</v>
      </c>
      <c r="U112" s="160">
        <v>2.61</v>
      </c>
      <c r="V112" s="160">
        <f>ROUND(E112*U112,2)</f>
        <v>18.350000000000001</v>
      </c>
      <c r="W112" s="160"/>
      <c r="X112" s="160" t="s">
        <v>121</v>
      </c>
      <c r="Y112" s="160" t="s">
        <v>122</v>
      </c>
      <c r="Z112" s="150"/>
      <c r="AA112" s="150"/>
      <c r="AB112" s="150"/>
      <c r="AC112" s="150"/>
      <c r="AD112" s="150"/>
      <c r="AE112" s="150"/>
      <c r="AF112" s="150"/>
      <c r="AG112" s="150" t="s">
        <v>123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2" x14ac:dyDescent="0.25">
      <c r="A113" s="157"/>
      <c r="B113" s="158"/>
      <c r="C113" s="181" t="s">
        <v>259</v>
      </c>
      <c r="D113" s="161"/>
      <c r="E113" s="162"/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50"/>
      <c r="AA113" s="150"/>
      <c r="AB113" s="150"/>
      <c r="AC113" s="150"/>
      <c r="AD113" s="150"/>
      <c r="AE113" s="150"/>
      <c r="AF113" s="150"/>
      <c r="AG113" s="150" t="s">
        <v>125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3" x14ac:dyDescent="0.25">
      <c r="A114" s="157"/>
      <c r="B114" s="158"/>
      <c r="C114" s="181" t="s">
        <v>260</v>
      </c>
      <c r="D114" s="161"/>
      <c r="E114" s="162">
        <v>2.3879999999999999</v>
      </c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50"/>
      <c r="AA114" s="150"/>
      <c r="AB114" s="150"/>
      <c r="AC114" s="150"/>
      <c r="AD114" s="150"/>
      <c r="AE114" s="150"/>
      <c r="AF114" s="150"/>
      <c r="AG114" s="150" t="s">
        <v>125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3" x14ac:dyDescent="0.25">
      <c r="A115" s="157"/>
      <c r="B115" s="158"/>
      <c r="C115" s="181" t="s">
        <v>261</v>
      </c>
      <c r="D115" s="161"/>
      <c r="E115" s="162">
        <v>0.78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50"/>
      <c r="AA115" s="150"/>
      <c r="AB115" s="150"/>
      <c r="AC115" s="150"/>
      <c r="AD115" s="150"/>
      <c r="AE115" s="150"/>
      <c r="AF115" s="150"/>
      <c r="AG115" s="150" t="s">
        <v>125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3" x14ac:dyDescent="0.25">
      <c r="A116" s="157"/>
      <c r="B116" s="158"/>
      <c r="C116" s="181" t="s">
        <v>262</v>
      </c>
      <c r="D116" s="161"/>
      <c r="E116" s="162"/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50"/>
      <c r="AA116" s="150"/>
      <c r="AB116" s="150"/>
      <c r="AC116" s="150"/>
      <c r="AD116" s="150"/>
      <c r="AE116" s="150"/>
      <c r="AF116" s="150"/>
      <c r="AG116" s="150" t="s">
        <v>125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3" x14ac:dyDescent="0.25">
      <c r="A117" s="157"/>
      <c r="B117" s="158"/>
      <c r="C117" s="181" t="s">
        <v>263</v>
      </c>
      <c r="D117" s="161"/>
      <c r="E117" s="162">
        <v>2.7749999999999999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50"/>
      <c r="AA117" s="150"/>
      <c r="AB117" s="150"/>
      <c r="AC117" s="150"/>
      <c r="AD117" s="150"/>
      <c r="AE117" s="150"/>
      <c r="AF117" s="150"/>
      <c r="AG117" s="150" t="s">
        <v>125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3" x14ac:dyDescent="0.25">
      <c r="A118" s="157"/>
      <c r="B118" s="158"/>
      <c r="C118" s="181" t="s">
        <v>264</v>
      </c>
      <c r="D118" s="161"/>
      <c r="E118" s="162"/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50"/>
      <c r="AA118" s="150"/>
      <c r="AB118" s="150"/>
      <c r="AC118" s="150"/>
      <c r="AD118" s="150"/>
      <c r="AE118" s="150"/>
      <c r="AF118" s="150"/>
      <c r="AG118" s="150" t="s">
        <v>125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3" x14ac:dyDescent="0.25">
      <c r="A119" s="157"/>
      <c r="B119" s="158"/>
      <c r="C119" s="181" t="s">
        <v>265</v>
      </c>
      <c r="D119" s="161"/>
      <c r="E119" s="162">
        <v>1.0871999999999999</v>
      </c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50"/>
      <c r="AA119" s="150"/>
      <c r="AB119" s="150"/>
      <c r="AC119" s="150"/>
      <c r="AD119" s="150"/>
      <c r="AE119" s="150"/>
      <c r="AF119" s="150"/>
      <c r="AG119" s="150" t="s">
        <v>125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5">
      <c r="A120" s="171">
        <v>40</v>
      </c>
      <c r="B120" s="172" t="s">
        <v>266</v>
      </c>
      <c r="C120" s="180" t="s">
        <v>267</v>
      </c>
      <c r="D120" s="173" t="s">
        <v>133</v>
      </c>
      <c r="E120" s="174">
        <v>10</v>
      </c>
      <c r="F120" s="175"/>
      <c r="G120" s="176">
        <f>ROUND(E120*F120,2)</f>
        <v>0</v>
      </c>
      <c r="H120" s="175"/>
      <c r="I120" s="176">
        <f>ROUND(E120*H120,2)</f>
        <v>0</v>
      </c>
      <c r="J120" s="175"/>
      <c r="K120" s="176">
        <f>ROUND(E120*J120,2)</f>
        <v>0</v>
      </c>
      <c r="L120" s="176">
        <v>21</v>
      </c>
      <c r="M120" s="176">
        <f>G120*(1+L120/100)</f>
        <v>0</v>
      </c>
      <c r="N120" s="174">
        <v>0.33</v>
      </c>
      <c r="O120" s="174">
        <f>ROUND(E120*N120,2)</f>
        <v>3.3</v>
      </c>
      <c r="P120" s="174">
        <v>0</v>
      </c>
      <c r="Q120" s="174">
        <f>ROUND(E120*P120,2)</f>
        <v>0</v>
      </c>
      <c r="R120" s="176"/>
      <c r="S120" s="176" t="s">
        <v>184</v>
      </c>
      <c r="T120" s="177" t="s">
        <v>185</v>
      </c>
      <c r="U120" s="160">
        <v>0</v>
      </c>
      <c r="V120" s="160">
        <f>ROUND(E120*U120,2)</f>
        <v>0</v>
      </c>
      <c r="W120" s="160"/>
      <c r="X120" s="160" t="s">
        <v>121</v>
      </c>
      <c r="Y120" s="160" t="s">
        <v>122</v>
      </c>
      <c r="Z120" s="150"/>
      <c r="AA120" s="150"/>
      <c r="AB120" s="150"/>
      <c r="AC120" s="150"/>
      <c r="AD120" s="150"/>
      <c r="AE120" s="150"/>
      <c r="AF120" s="150"/>
      <c r="AG120" s="150" t="s">
        <v>123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2" x14ac:dyDescent="0.25">
      <c r="A121" s="157"/>
      <c r="B121" s="158"/>
      <c r="C121" s="181" t="s">
        <v>237</v>
      </c>
      <c r="D121" s="161"/>
      <c r="E121" s="162">
        <v>7.3630000000000004</v>
      </c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60"/>
      <c r="Z121" s="150"/>
      <c r="AA121" s="150"/>
      <c r="AB121" s="150"/>
      <c r="AC121" s="150"/>
      <c r="AD121" s="150"/>
      <c r="AE121" s="150"/>
      <c r="AF121" s="150"/>
      <c r="AG121" s="150" t="s">
        <v>125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3" x14ac:dyDescent="0.25">
      <c r="A122" s="157"/>
      <c r="B122" s="158"/>
      <c r="C122" s="181" t="s">
        <v>239</v>
      </c>
      <c r="D122" s="161"/>
      <c r="E122" s="162">
        <v>4.4009999999999998</v>
      </c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50"/>
      <c r="AA122" s="150"/>
      <c r="AB122" s="150"/>
      <c r="AC122" s="150"/>
      <c r="AD122" s="150"/>
      <c r="AE122" s="150"/>
      <c r="AF122" s="150"/>
      <c r="AG122" s="150" t="s">
        <v>125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3" x14ac:dyDescent="0.25">
      <c r="A123" s="157"/>
      <c r="B123" s="158"/>
      <c r="C123" s="181" t="s">
        <v>241</v>
      </c>
      <c r="D123" s="161"/>
      <c r="E123" s="162">
        <v>4.53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50"/>
      <c r="AA123" s="150"/>
      <c r="AB123" s="150"/>
      <c r="AC123" s="150"/>
      <c r="AD123" s="150"/>
      <c r="AE123" s="150"/>
      <c r="AF123" s="150"/>
      <c r="AG123" s="150" t="s">
        <v>125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3" x14ac:dyDescent="0.25">
      <c r="A124" s="157"/>
      <c r="B124" s="158"/>
      <c r="C124" s="181" t="s">
        <v>268</v>
      </c>
      <c r="D124" s="161"/>
      <c r="E124" s="162">
        <v>-7.03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60"/>
      <c r="Z124" s="150"/>
      <c r="AA124" s="150"/>
      <c r="AB124" s="150"/>
      <c r="AC124" s="150"/>
      <c r="AD124" s="150"/>
      <c r="AE124" s="150"/>
      <c r="AF124" s="150"/>
      <c r="AG124" s="150" t="s">
        <v>125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3" x14ac:dyDescent="0.25">
      <c r="A125" s="157"/>
      <c r="B125" s="158"/>
      <c r="C125" s="181" t="s">
        <v>269</v>
      </c>
      <c r="D125" s="161"/>
      <c r="E125" s="162">
        <v>0.73599999999999999</v>
      </c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60"/>
      <c r="Z125" s="150"/>
      <c r="AA125" s="150"/>
      <c r="AB125" s="150"/>
      <c r="AC125" s="150"/>
      <c r="AD125" s="150"/>
      <c r="AE125" s="150"/>
      <c r="AF125" s="150"/>
      <c r="AG125" s="150" t="s">
        <v>125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5">
      <c r="A126" s="171">
        <v>41</v>
      </c>
      <c r="B126" s="172" t="s">
        <v>270</v>
      </c>
      <c r="C126" s="180" t="s">
        <v>271</v>
      </c>
      <c r="D126" s="173" t="s">
        <v>221</v>
      </c>
      <c r="E126" s="174">
        <v>12.144299999999999</v>
      </c>
      <c r="F126" s="175"/>
      <c r="G126" s="176">
        <f>ROUND(E126*F126,2)</f>
        <v>0</v>
      </c>
      <c r="H126" s="175"/>
      <c r="I126" s="176">
        <f>ROUND(E126*H126,2)</f>
        <v>0</v>
      </c>
      <c r="J126" s="175"/>
      <c r="K126" s="176">
        <f>ROUND(E126*J126,2)</f>
        <v>0</v>
      </c>
      <c r="L126" s="176">
        <v>21</v>
      </c>
      <c r="M126" s="176">
        <f>G126*(1+L126/100)</f>
        <v>0</v>
      </c>
      <c r="N126" s="174">
        <v>1</v>
      </c>
      <c r="O126" s="174">
        <f>ROUND(E126*N126,2)</f>
        <v>12.14</v>
      </c>
      <c r="P126" s="174">
        <v>0</v>
      </c>
      <c r="Q126" s="174">
        <f>ROUND(E126*P126,2)</f>
        <v>0</v>
      </c>
      <c r="R126" s="176" t="s">
        <v>191</v>
      </c>
      <c r="S126" s="176" t="s">
        <v>120</v>
      </c>
      <c r="T126" s="177" t="s">
        <v>120</v>
      </c>
      <c r="U126" s="160">
        <v>0</v>
      </c>
      <c r="V126" s="160">
        <f>ROUND(E126*U126,2)</f>
        <v>0</v>
      </c>
      <c r="W126" s="160"/>
      <c r="X126" s="160" t="s">
        <v>192</v>
      </c>
      <c r="Y126" s="160" t="s">
        <v>122</v>
      </c>
      <c r="Z126" s="150"/>
      <c r="AA126" s="150"/>
      <c r="AB126" s="150"/>
      <c r="AC126" s="150"/>
      <c r="AD126" s="150"/>
      <c r="AE126" s="150"/>
      <c r="AF126" s="150"/>
      <c r="AG126" s="150" t="s">
        <v>193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2" x14ac:dyDescent="0.25">
      <c r="A127" s="157"/>
      <c r="B127" s="158"/>
      <c r="C127" s="181" t="s">
        <v>272</v>
      </c>
      <c r="D127" s="161"/>
      <c r="E127" s="162">
        <v>12.144299999999999</v>
      </c>
      <c r="F127" s="160"/>
      <c r="G127" s="160"/>
      <c r="H127" s="160"/>
      <c r="I127" s="160"/>
      <c r="J127" s="160"/>
      <c r="K127" s="160"/>
      <c r="L127" s="160"/>
      <c r="M127" s="160"/>
      <c r="N127" s="159"/>
      <c r="O127" s="159"/>
      <c r="P127" s="159"/>
      <c r="Q127" s="159"/>
      <c r="R127" s="160"/>
      <c r="S127" s="160"/>
      <c r="T127" s="160"/>
      <c r="U127" s="160"/>
      <c r="V127" s="160"/>
      <c r="W127" s="160"/>
      <c r="X127" s="160"/>
      <c r="Y127" s="160"/>
      <c r="Z127" s="150"/>
      <c r="AA127" s="150"/>
      <c r="AB127" s="150"/>
      <c r="AC127" s="150"/>
      <c r="AD127" s="150"/>
      <c r="AE127" s="150"/>
      <c r="AF127" s="150"/>
      <c r="AG127" s="150" t="s">
        <v>125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ht="20.399999999999999" outlineLevel="1" x14ac:dyDescent="0.25">
      <c r="A128" s="171">
        <v>42</v>
      </c>
      <c r="B128" s="172" t="s">
        <v>273</v>
      </c>
      <c r="C128" s="180" t="s">
        <v>274</v>
      </c>
      <c r="D128" s="173" t="s">
        <v>204</v>
      </c>
      <c r="E128" s="174">
        <v>17</v>
      </c>
      <c r="F128" s="175"/>
      <c r="G128" s="176">
        <f>ROUND(E128*F128,2)</f>
        <v>0</v>
      </c>
      <c r="H128" s="175"/>
      <c r="I128" s="176">
        <f>ROUND(E128*H128,2)</f>
        <v>0</v>
      </c>
      <c r="J128" s="175"/>
      <c r="K128" s="176">
        <f>ROUND(E128*J128,2)</f>
        <v>0</v>
      </c>
      <c r="L128" s="176">
        <v>21</v>
      </c>
      <c r="M128" s="176">
        <f>G128*(1+L128/100)</f>
        <v>0</v>
      </c>
      <c r="N128" s="174">
        <v>1</v>
      </c>
      <c r="O128" s="174">
        <f>ROUND(E128*N128,2)</f>
        <v>17</v>
      </c>
      <c r="P128" s="174">
        <v>0</v>
      </c>
      <c r="Q128" s="174">
        <f>ROUND(E128*P128,2)</f>
        <v>0</v>
      </c>
      <c r="R128" s="176" t="s">
        <v>191</v>
      </c>
      <c r="S128" s="176" t="s">
        <v>120</v>
      </c>
      <c r="T128" s="177" t="s">
        <v>120</v>
      </c>
      <c r="U128" s="160">
        <v>0</v>
      </c>
      <c r="V128" s="160">
        <f>ROUND(E128*U128,2)</f>
        <v>0</v>
      </c>
      <c r="W128" s="160"/>
      <c r="X128" s="160" t="s">
        <v>192</v>
      </c>
      <c r="Y128" s="160" t="s">
        <v>122</v>
      </c>
      <c r="Z128" s="150"/>
      <c r="AA128" s="150"/>
      <c r="AB128" s="150"/>
      <c r="AC128" s="150"/>
      <c r="AD128" s="150"/>
      <c r="AE128" s="150"/>
      <c r="AF128" s="150"/>
      <c r="AG128" s="150" t="s">
        <v>193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2" x14ac:dyDescent="0.25">
      <c r="A129" s="157"/>
      <c r="B129" s="158"/>
      <c r="C129" s="181" t="s">
        <v>275</v>
      </c>
      <c r="D129" s="161"/>
      <c r="E129" s="162">
        <v>17</v>
      </c>
      <c r="F129" s="160"/>
      <c r="G129" s="160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60"/>
      <c r="Z129" s="150"/>
      <c r="AA129" s="150"/>
      <c r="AB129" s="150"/>
      <c r="AC129" s="150"/>
      <c r="AD129" s="150"/>
      <c r="AE129" s="150"/>
      <c r="AF129" s="150"/>
      <c r="AG129" s="150" t="s">
        <v>125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ht="20.399999999999999" outlineLevel="1" x14ac:dyDescent="0.25">
      <c r="A130" s="171">
        <v>43</v>
      </c>
      <c r="B130" s="172" t="s">
        <v>276</v>
      </c>
      <c r="C130" s="180" t="s">
        <v>277</v>
      </c>
      <c r="D130" s="173" t="s">
        <v>204</v>
      </c>
      <c r="E130" s="174">
        <v>25.1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4">
        <v>0.33</v>
      </c>
      <c r="O130" s="174">
        <f>ROUND(E130*N130,2)</f>
        <v>8.2799999999999994</v>
      </c>
      <c r="P130" s="174">
        <v>0</v>
      </c>
      <c r="Q130" s="174">
        <f>ROUND(E130*P130,2)</f>
        <v>0</v>
      </c>
      <c r="R130" s="176" t="s">
        <v>191</v>
      </c>
      <c r="S130" s="176" t="s">
        <v>120</v>
      </c>
      <c r="T130" s="177" t="s">
        <v>120</v>
      </c>
      <c r="U130" s="160">
        <v>0</v>
      </c>
      <c r="V130" s="160">
        <f>ROUND(E130*U130,2)</f>
        <v>0</v>
      </c>
      <c r="W130" s="160"/>
      <c r="X130" s="160" t="s">
        <v>192</v>
      </c>
      <c r="Y130" s="160" t="s">
        <v>122</v>
      </c>
      <c r="Z130" s="150"/>
      <c r="AA130" s="150"/>
      <c r="AB130" s="150"/>
      <c r="AC130" s="150"/>
      <c r="AD130" s="150"/>
      <c r="AE130" s="150"/>
      <c r="AF130" s="150"/>
      <c r="AG130" s="150" t="s">
        <v>193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2" x14ac:dyDescent="0.25">
      <c r="A131" s="157"/>
      <c r="B131" s="158"/>
      <c r="C131" s="181" t="s">
        <v>278</v>
      </c>
      <c r="D131" s="161"/>
      <c r="E131" s="162"/>
      <c r="F131" s="160"/>
      <c r="G131" s="160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60"/>
      <c r="Z131" s="150"/>
      <c r="AA131" s="150"/>
      <c r="AB131" s="150"/>
      <c r="AC131" s="150"/>
      <c r="AD131" s="150"/>
      <c r="AE131" s="150"/>
      <c r="AF131" s="150"/>
      <c r="AG131" s="150" t="s">
        <v>125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3" x14ac:dyDescent="0.25">
      <c r="A132" s="157"/>
      <c r="B132" s="158"/>
      <c r="C132" s="181" t="s">
        <v>279</v>
      </c>
      <c r="D132" s="161"/>
      <c r="E132" s="162">
        <v>10</v>
      </c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60"/>
      <c r="Z132" s="150"/>
      <c r="AA132" s="150"/>
      <c r="AB132" s="150"/>
      <c r="AC132" s="150"/>
      <c r="AD132" s="150"/>
      <c r="AE132" s="150"/>
      <c r="AF132" s="150"/>
      <c r="AG132" s="150" t="s">
        <v>125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3" x14ac:dyDescent="0.25">
      <c r="A133" s="157"/>
      <c r="B133" s="158"/>
      <c r="C133" s="181" t="s">
        <v>280</v>
      </c>
      <c r="D133" s="161"/>
      <c r="E133" s="162"/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60"/>
      <c r="Z133" s="150"/>
      <c r="AA133" s="150"/>
      <c r="AB133" s="150"/>
      <c r="AC133" s="150"/>
      <c r="AD133" s="150"/>
      <c r="AE133" s="150"/>
      <c r="AF133" s="150"/>
      <c r="AG133" s="150" t="s">
        <v>125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3" x14ac:dyDescent="0.25">
      <c r="A134" s="157"/>
      <c r="B134" s="158"/>
      <c r="C134" s="181" t="s">
        <v>281</v>
      </c>
      <c r="D134" s="161"/>
      <c r="E134" s="162">
        <v>15.1</v>
      </c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60"/>
      <c r="Z134" s="150"/>
      <c r="AA134" s="150"/>
      <c r="AB134" s="150"/>
      <c r="AC134" s="150"/>
      <c r="AD134" s="150"/>
      <c r="AE134" s="150"/>
      <c r="AF134" s="150"/>
      <c r="AG134" s="150" t="s">
        <v>125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5">
      <c r="A135" s="171">
        <v>44</v>
      </c>
      <c r="B135" s="172" t="s">
        <v>282</v>
      </c>
      <c r="C135" s="180" t="s">
        <v>283</v>
      </c>
      <c r="D135" s="173" t="s">
        <v>119</v>
      </c>
      <c r="E135" s="174">
        <v>36.851999999999997</v>
      </c>
      <c r="F135" s="175"/>
      <c r="G135" s="176">
        <f>ROUND(E135*F135,2)</f>
        <v>0</v>
      </c>
      <c r="H135" s="175"/>
      <c r="I135" s="176">
        <f>ROUND(E135*H135,2)</f>
        <v>0</v>
      </c>
      <c r="J135" s="175"/>
      <c r="K135" s="176">
        <f>ROUND(E135*J135,2)</f>
        <v>0</v>
      </c>
      <c r="L135" s="176">
        <v>21</v>
      </c>
      <c r="M135" s="176">
        <f>G135*(1+L135/100)</f>
        <v>0</v>
      </c>
      <c r="N135" s="174">
        <v>5.9999999999999995E-4</v>
      </c>
      <c r="O135" s="174">
        <f>ROUND(E135*N135,2)</f>
        <v>0.02</v>
      </c>
      <c r="P135" s="174">
        <v>0</v>
      </c>
      <c r="Q135" s="174">
        <f>ROUND(E135*P135,2)</f>
        <v>0</v>
      </c>
      <c r="R135" s="176" t="s">
        <v>191</v>
      </c>
      <c r="S135" s="176" t="s">
        <v>284</v>
      </c>
      <c r="T135" s="177" t="s">
        <v>284</v>
      </c>
      <c r="U135" s="160">
        <v>0</v>
      </c>
      <c r="V135" s="160">
        <f>ROUND(E135*U135,2)</f>
        <v>0</v>
      </c>
      <c r="W135" s="160"/>
      <c r="X135" s="160" t="s">
        <v>192</v>
      </c>
      <c r="Y135" s="160" t="s">
        <v>122</v>
      </c>
      <c r="Z135" s="150"/>
      <c r="AA135" s="150"/>
      <c r="AB135" s="150"/>
      <c r="AC135" s="150"/>
      <c r="AD135" s="150"/>
      <c r="AE135" s="150"/>
      <c r="AF135" s="150"/>
      <c r="AG135" s="150" t="s">
        <v>193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2" x14ac:dyDescent="0.25">
      <c r="A136" s="157"/>
      <c r="B136" s="158"/>
      <c r="C136" s="181" t="s">
        <v>285</v>
      </c>
      <c r="D136" s="161"/>
      <c r="E136" s="162">
        <v>36.851999999999997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50"/>
      <c r="AA136" s="150"/>
      <c r="AB136" s="150"/>
      <c r="AC136" s="150"/>
      <c r="AD136" s="150"/>
      <c r="AE136" s="150"/>
      <c r="AF136" s="150"/>
      <c r="AG136" s="150" t="s">
        <v>125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x14ac:dyDescent="0.25">
      <c r="A137" s="164" t="s">
        <v>115</v>
      </c>
      <c r="B137" s="165" t="s">
        <v>73</v>
      </c>
      <c r="C137" s="179" t="s">
        <v>74</v>
      </c>
      <c r="D137" s="166"/>
      <c r="E137" s="167"/>
      <c r="F137" s="168"/>
      <c r="G137" s="168">
        <f>SUMIF(AG138:AG146,"&lt;&gt;NOR",G138:G146)</f>
        <v>0</v>
      </c>
      <c r="H137" s="168"/>
      <c r="I137" s="168">
        <f>SUM(I138:I146)</f>
        <v>0</v>
      </c>
      <c r="J137" s="168"/>
      <c r="K137" s="168">
        <f>SUM(K138:K146)</f>
        <v>0</v>
      </c>
      <c r="L137" s="168"/>
      <c r="M137" s="168">
        <f>SUM(M138:M146)</f>
        <v>0</v>
      </c>
      <c r="N137" s="167"/>
      <c r="O137" s="167">
        <f>SUM(O138:O146)</f>
        <v>1.35</v>
      </c>
      <c r="P137" s="167"/>
      <c r="Q137" s="167">
        <f>SUM(Q138:Q146)</f>
        <v>0</v>
      </c>
      <c r="R137" s="168"/>
      <c r="S137" s="168"/>
      <c r="T137" s="169"/>
      <c r="U137" s="163"/>
      <c r="V137" s="163">
        <f>SUM(V138:V146)</f>
        <v>78.740000000000009</v>
      </c>
      <c r="W137" s="163"/>
      <c r="X137" s="163"/>
      <c r="Y137" s="163"/>
      <c r="AG137" t="s">
        <v>116</v>
      </c>
    </row>
    <row r="138" spans="1:60" ht="20.399999999999999" outlineLevel="1" x14ac:dyDescent="0.25">
      <c r="A138" s="171">
        <v>45</v>
      </c>
      <c r="B138" s="172" t="s">
        <v>286</v>
      </c>
      <c r="C138" s="180" t="s">
        <v>287</v>
      </c>
      <c r="D138" s="173" t="s">
        <v>288</v>
      </c>
      <c r="E138" s="174">
        <v>29</v>
      </c>
      <c r="F138" s="175"/>
      <c r="G138" s="176">
        <f>ROUND(E138*F138,2)</f>
        <v>0</v>
      </c>
      <c r="H138" s="175"/>
      <c r="I138" s="176">
        <f>ROUND(E138*H138,2)</f>
        <v>0</v>
      </c>
      <c r="J138" s="175"/>
      <c r="K138" s="176">
        <f>ROUND(E138*J138,2)</f>
        <v>0</v>
      </c>
      <c r="L138" s="176">
        <v>21</v>
      </c>
      <c r="M138" s="176">
        <f>G138*(1+L138/100)</f>
        <v>0</v>
      </c>
      <c r="N138" s="174">
        <v>4.5969999999999997E-2</v>
      </c>
      <c r="O138" s="174">
        <f>ROUND(E138*N138,2)</f>
        <v>1.33</v>
      </c>
      <c r="P138" s="174">
        <v>0</v>
      </c>
      <c r="Q138" s="174">
        <f>ROUND(E138*P138,2)</f>
        <v>0</v>
      </c>
      <c r="R138" s="176"/>
      <c r="S138" s="176" t="s">
        <v>120</v>
      </c>
      <c r="T138" s="177" t="s">
        <v>120</v>
      </c>
      <c r="U138" s="160">
        <v>2.2999999999999998</v>
      </c>
      <c r="V138" s="160">
        <f>ROUND(E138*U138,2)</f>
        <v>66.7</v>
      </c>
      <c r="W138" s="160"/>
      <c r="X138" s="160" t="s">
        <v>121</v>
      </c>
      <c r="Y138" s="160" t="s">
        <v>122</v>
      </c>
      <c r="Z138" s="150"/>
      <c r="AA138" s="150"/>
      <c r="AB138" s="150"/>
      <c r="AC138" s="150"/>
      <c r="AD138" s="150"/>
      <c r="AE138" s="150"/>
      <c r="AF138" s="150"/>
      <c r="AG138" s="150" t="s">
        <v>123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2" x14ac:dyDescent="0.25">
      <c r="A139" s="157"/>
      <c r="B139" s="158"/>
      <c r="C139" s="254" t="s">
        <v>289</v>
      </c>
      <c r="D139" s="255"/>
      <c r="E139" s="255"/>
      <c r="F139" s="255"/>
      <c r="G139" s="255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60"/>
      <c r="Z139" s="150"/>
      <c r="AA139" s="150"/>
      <c r="AB139" s="150"/>
      <c r="AC139" s="150"/>
      <c r="AD139" s="150"/>
      <c r="AE139" s="150"/>
      <c r="AF139" s="150"/>
      <c r="AG139" s="150" t="s">
        <v>129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2" x14ac:dyDescent="0.25">
      <c r="A140" s="157"/>
      <c r="B140" s="158"/>
      <c r="C140" s="181" t="s">
        <v>290</v>
      </c>
      <c r="D140" s="161"/>
      <c r="E140" s="162">
        <v>29</v>
      </c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60"/>
      <c r="Z140" s="150"/>
      <c r="AA140" s="150"/>
      <c r="AB140" s="150"/>
      <c r="AC140" s="150"/>
      <c r="AD140" s="150"/>
      <c r="AE140" s="150"/>
      <c r="AF140" s="150"/>
      <c r="AG140" s="150" t="s">
        <v>125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5">
      <c r="A141" s="171">
        <v>46</v>
      </c>
      <c r="B141" s="172" t="s">
        <v>291</v>
      </c>
      <c r="C141" s="180" t="s">
        <v>292</v>
      </c>
      <c r="D141" s="173" t="s">
        <v>119</v>
      </c>
      <c r="E141" s="174">
        <v>13.75</v>
      </c>
      <c r="F141" s="175"/>
      <c r="G141" s="176">
        <f>ROUND(E141*F141,2)</f>
        <v>0</v>
      </c>
      <c r="H141" s="175"/>
      <c r="I141" s="176">
        <f>ROUND(E141*H141,2)</f>
        <v>0</v>
      </c>
      <c r="J141" s="175"/>
      <c r="K141" s="176">
        <f>ROUND(E141*J141,2)</f>
        <v>0</v>
      </c>
      <c r="L141" s="176">
        <v>21</v>
      </c>
      <c r="M141" s="176">
        <f>G141*(1+L141/100)</f>
        <v>0</v>
      </c>
      <c r="N141" s="174">
        <v>0</v>
      </c>
      <c r="O141" s="174">
        <f>ROUND(E141*N141,2)</f>
        <v>0</v>
      </c>
      <c r="P141" s="174">
        <v>0</v>
      </c>
      <c r="Q141" s="174">
        <f>ROUND(E141*P141,2)</f>
        <v>0</v>
      </c>
      <c r="R141" s="176"/>
      <c r="S141" s="176" t="s">
        <v>120</v>
      </c>
      <c r="T141" s="177" t="s">
        <v>120</v>
      </c>
      <c r="U141" s="160">
        <v>0.621</v>
      </c>
      <c r="V141" s="160">
        <f>ROUND(E141*U141,2)</f>
        <v>8.5399999999999991</v>
      </c>
      <c r="W141" s="160"/>
      <c r="X141" s="160" t="s">
        <v>121</v>
      </c>
      <c r="Y141" s="160" t="s">
        <v>122</v>
      </c>
      <c r="Z141" s="150"/>
      <c r="AA141" s="150"/>
      <c r="AB141" s="150"/>
      <c r="AC141" s="150"/>
      <c r="AD141" s="150"/>
      <c r="AE141" s="150"/>
      <c r="AF141" s="150"/>
      <c r="AG141" s="150" t="s">
        <v>123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2" x14ac:dyDescent="0.25">
      <c r="A142" s="157"/>
      <c r="B142" s="158"/>
      <c r="C142" s="181" t="s">
        <v>293</v>
      </c>
      <c r="D142" s="161"/>
      <c r="E142" s="162">
        <v>13.75</v>
      </c>
      <c r="F142" s="160"/>
      <c r="G142" s="160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60"/>
      <c r="Z142" s="150"/>
      <c r="AA142" s="150"/>
      <c r="AB142" s="150"/>
      <c r="AC142" s="150"/>
      <c r="AD142" s="150"/>
      <c r="AE142" s="150"/>
      <c r="AF142" s="150"/>
      <c r="AG142" s="150" t="s">
        <v>125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ht="20.399999999999999" outlineLevel="1" x14ac:dyDescent="0.25">
      <c r="A143" s="171">
        <v>47</v>
      </c>
      <c r="B143" s="172" t="s">
        <v>294</v>
      </c>
      <c r="C143" s="180" t="s">
        <v>295</v>
      </c>
      <c r="D143" s="173" t="s">
        <v>119</v>
      </c>
      <c r="E143" s="174">
        <v>20.6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74">
        <v>9.6000000000000002E-4</v>
      </c>
      <c r="O143" s="174">
        <f>ROUND(E143*N143,2)</f>
        <v>0.02</v>
      </c>
      <c r="P143" s="174">
        <v>0</v>
      </c>
      <c r="Q143" s="174">
        <f>ROUND(E143*P143,2)</f>
        <v>0</v>
      </c>
      <c r="R143" s="176"/>
      <c r="S143" s="176" t="s">
        <v>120</v>
      </c>
      <c r="T143" s="177" t="s">
        <v>120</v>
      </c>
      <c r="U143" s="160">
        <v>0.17</v>
      </c>
      <c r="V143" s="160">
        <f>ROUND(E143*U143,2)</f>
        <v>3.5</v>
      </c>
      <c r="W143" s="160"/>
      <c r="X143" s="160" t="s">
        <v>121</v>
      </c>
      <c r="Y143" s="160" t="s">
        <v>122</v>
      </c>
      <c r="Z143" s="150"/>
      <c r="AA143" s="150"/>
      <c r="AB143" s="150"/>
      <c r="AC143" s="150"/>
      <c r="AD143" s="150"/>
      <c r="AE143" s="150"/>
      <c r="AF143" s="150"/>
      <c r="AG143" s="150" t="s">
        <v>123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2" x14ac:dyDescent="0.25">
      <c r="A144" s="157"/>
      <c r="B144" s="158"/>
      <c r="C144" s="254" t="s">
        <v>296</v>
      </c>
      <c r="D144" s="255"/>
      <c r="E144" s="255"/>
      <c r="F144" s="255"/>
      <c r="G144" s="255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60"/>
      <c r="Z144" s="150"/>
      <c r="AA144" s="150"/>
      <c r="AB144" s="150"/>
      <c r="AC144" s="150"/>
      <c r="AD144" s="150"/>
      <c r="AE144" s="150"/>
      <c r="AF144" s="150"/>
      <c r="AG144" s="150" t="s">
        <v>129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2" x14ac:dyDescent="0.25">
      <c r="A145" s="157"/>
      <c r="B145" s="158"/>
      <c r="C145" s="181" t="s">
        <v>297</v>
      </c>
      <c r="D145" s="161"/>
      <c r="E145" s="162">
        <v>12.56</v>
      </c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50"/>
      <c r="AA145" s="150"/>
      <c r="AB145" s="150"/>
      <c r="AC145" s="150"/>
      <c r="AD145" s="150"/>
      <c r="AE145" s="150"/>
      <c r="AF145" s="150"/>
      <c r="AG145" s="150" t="s">
        <v>125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3" x14ac:dyDescent="0.25">
      <c r="A146" s="157"/>
      <c r="B146" s="158"/>
      <c r="C146" s="181" t="s">
        <v>298</v>
      </c>
      <c r="D146" s="161"/>
      <c r="E146" s="162">
        <v>8.0399999999999991</v>
      </c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60"/>
      <c r="Z146" s="150"/>
      <c r="AA146" s="150"/>
      <c r="AB146" s="150"/>
      <c r="AC146" s="150"/>
      <c r="AD146" s="150"/>
      <c r="AE146" s="150"/>
      <c r="AF146" s="150"/>
      <c r="AG146" s="150" t="s">
        <v>125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x14ac:dyDescent="0.25">
      <c r="A147" s="164" t="s">
        <v>115</v>
      </c>
      <c r="B147" s="165" t="s">
        <v>75</v>
      </c>
      <c r="C147" s="179" t="s">
        <v>76</v>
      </c>
      <c r="D147" s="166"/>
      <c r="E147" s="167"/>
      <c r="F147" s="168"/>
      <c r="G147" s="168">
        <f>SUMIF(AG148:AG172,"&lt;&gt;NOR",G148:G172)</f>
        <v>0</v>
      </c>
      <c r="H147" s="168"/>
      <c r="I147" s="168">
        <f>SUM(I148:I172)</f>
        <v>0</v>
      </c>
      <c r="J147" s="168"/>
      <c r="K147" s="168">
        <f>SUM(K148:K172)</f>
        <v>0</v>
      </c>
      <c r="L147" s="168"/>
      <c r="M147" s="168">
        <f>SUM(M148:M172)</f>
        <v>0</v>
      </c>
      <c r="N147" s="167"/>
      <c r="O147" s="167">
        <f>SUM(O148:O172)</f>
        <v>5.25</v>
      </c>
      <c r="P147" s="167"/>
      <c r="Q147" s="167">
        <f>SUM(Q148:Q172)</f>
        <v>0</v>
      </c>
      <c r="R147" s="168"/>
      <c r="S147" s="168"/>
      <c r="T147" s="169"/>
      <c r="U147" s="163"/>
      <c r="V147" s="163">
        <f>SUM(V148:V172)</f>
        <v>422.01</v>
      </c>
      <c r="W147" s="163"/>
      <c r="X147" s="163"/>
      <c r="Y147" s="163"/>
      <c r="AG147" t="s">
        <v>116</v>
      </c>
    </row>
    <row r="148" spans="1:60" outlineLevel="1" x14ac:dyDescent="0.25">
      <c r="A148" s="171">
        <v>48</v>
      </c>
      <c r="B148" s="172" t="s">
        <v>299</v>
      </c>
      <c r="C148" s="180" t="s">
        <v>300</v>
      </c>
      <c r="D148" s="173" t="s">
        <v>119</v>
      </c>
      <c r="E148" s="174">
        <v>156.798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74">
        <v>0</v>
      </c>
      <c r="O148" s="174">
        <f>ROUND(E148*N148,2)</f>
        <v>0</v>
      </c>
      <c r="P148" s="174">
        <v>0</v>
      </c>
      <c r="Q148" s="174">
        <f>ROUND(E148*P148,2)</f>
        <v>0</v>
      </c>
      <c r="R148" s="176"/>
      <c r="S148" s="176" t="s">
        <v>120</v>
      </c>
      <c r="T148" s="177" t="s">
        <v>120</v>
      </c>
      <c r="U148" s="160">
        <v>0.38</v>
      </c>
      <c r="V148" s="160">
        <f>ROUND(E148*U148,2)</f>
        <v>59.58</v>
      </c>
      <c r="W148" s="160"/>
      <c r="X148" s="160" t="s">
        <v>121</v>
      </c>
      <c r="Y148" s="160" t="s">
        <v>122</v>
      </c>
      <c r="Z148" s="150"/>
      <c r="AA148" s="150"/>
      <c r="AB148" s="150"/>
      <c r="AC148" s="150"/>
      <c r="AD148" s="150"/>
      <c r="AE148" s="150"/>
      <c r="AF148" s="150"/>
      <c r="AG148" s="150" t="s">
        <v>123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2" x14ac:dyDescent="0.25">
      <c r="A149" s="157"/>
      <c r="B149" s="158"/>
      <c r="C149" s="254" t="s">
        <v>301</v>
      </c>
      <c r="D149" s="255"/>
      <c r="E149" s="255"/>
      <c r="F149" s="255"/>
      <c r="G149" s="255"/>
      <c r="H149" s="160"/>
      <c r="I149" s="160"/>
      <c r="J149" s="160"/>
      <c r="K149" s="160"/>
      <c r="L149" s="160"/>
      <c r="M149" s="160"/>
      <c r="N149" s="159"/>
      <c r="O149" s="159"/>
      <c r="P149" s="159"/>
      <c r="Q149" s="159"/>
      <c r="R149" s="160"/>
      <c r="S149" s="160"/>
      <c r="T149" s="160"/>
      <c r="U149" s="160"/>
      <c r="V149" s="160"/>
      <c r="W149" s="160"/>
      <c r="X149" s="160"/>
      <c r="Y149" s="160"/>
      <c r="Z149" s="150"/>
      <c r="AA149" s="150"/>
      <c r="AB149" s="150"/>
      <c r="AC149" s="150"/>
      <c r="AD149" s="150"/>
      <c r="AE149" s="150"/>
      <c r="AF149" s="150"/>
      <c r="AG149" s="150" t="s">
        <v>129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2" x14ac:dyDescent="0.25">
      <c r="A150" s="157"/>
      <c r="B150" s="158"/>
      <c r="C150" s="181" t="s">
        <v>302</v>
      </c>
      <c r="D150" s="161"/>
      <c r="E150" s="162">
        <v>156.798</v>
      </c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50"/>
      <c r="AA150" s="150"/>
      <c r="AB150" s="150"/>
      <c r="AC150" s="150"/>
      <c r="AD150" s="150"/>
      <c r="AE150" s="150"/>
      <c r="AF150" s="150"/>
      <c r="AG150" s="150" t="s">
        <v>125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ht="20.399999999999999" outlineLevel="1" x14ac:dyDescent="0.25">
      <c r="A151" s="171">
        <v>49</v>
      </c>
      <c r="B151" s="172" t="s">
        <v>303</v>
      </c>
      <c r="C151" s="180" t="s">
        <v>304</v>
      </c>
      <c r="D151" s="173" t="s">
        <v>119</v>
      </c>
      <c r="E151" s="174">
        <v>254.90799999999999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74">
        <v>1.968E-2</v>
      </c>
      <c r="O151" s="174">
        <f>ROUND(E151*N151,2)</f>
        <v>5.0199999999999996</v>
      </c>
      <c r="P151" s="174">
        <v>0</v>
      </c>
      <c r="Q151" s="174">
        <f>ROUND(E151*P151,2)</f>
        <v>0</v>
      </c>
      <c r="R151" s="176"/>
      <c r="S151" s="176" t="s">
        <v>120</v>
      </c>
      <c r="T151" s="177" t="s">
        <v>120</v>
      </c>
      <c r="U151" s="160">
        <v>0.88</v>
      </c>
      <c r="V151" s="160">
        <f>ROUND(E151*U151,2)</f>
        <v>224.32</v>
      </c>
      <c r="W151" s="160"/>
      <c r="X151" s="160" t="s">
        <v>121</v>
      </c>
      <c r="Y151" s="160" t="s">
        <v>122</v>
      </c>
      <c r="Z151" s="150"/>
      <c r="AA151" s="150"/>
      <c r="AB151" s="150"/>
      <c r="AC151" s="150"/>
      <c r="AD151" s="150"/>
      <c r="AE151" s="150"/>
      <c r="AF151" s="150"/>
      <c r="AG151" s="150" t="s">
        <v>123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2" x14ac:dyDescent="0.25">
      <c r="A152" s="157"/>
      <c r="B152" s="158"/>
      <c r="C152" s="181" t="s">
        <v>305</v>
      </c>
      <c r="D152" s="161"/>
      <c r="E152" s="162"/>
      <c r="F152" s="160"/>
      <c r="G152" s="160"/>
      <c r="H152" s="160"/>
      <c r="I152" s="160"/>
      <c r="J152" s="160"/>
      <c r="K152" s="160"/>
      <c r="L152" s="160"/>
      <c r="M152" s="160"/>
      <c r="N152" s="159"/>
      <c r="O152" s="159"/>
      <c r="P152" s="159"/>
      <c r="Q152" s="159"/>
      <c r="R152" s="160"/>
      <c r="S152" s="160"/>
      <c r="T152" s="160"/>
      <c r="U152" s="160"/>
      <c r="V152" s="160"/>
      <c r="W152" s="160"/>
      <c r="X152" s="160"/>
      <c r="Y152" s="160"/>
      <c r="Z152" s="150"/>
      <c r="AA152" s="150"/>
      <c r="AB152" s="150"/>
      <c r="AC152" s="150"/>
      <c r="AD152" s="150"/>
      <c r="AE152" s="150"/>
      <c r="AF152" s="150"/>
      <c r="AG152" s="150" t="s">
        <v>125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3" x14ac:dyDescent="0.25">
      <c r="A153" s="157"/>
      <c r="B153" s="158"/>
      <c r="C153" s="181" t="s">
        <v>306</v>
      </c>
      <c r="D153" s="161"/>
      <c r="E153" s="162">
        <v>40.6</v>
      </c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60"/>
      <c r="Z153" s="150"/>
      <c r="AA153" s="150"/>
      <c r="AB153" s="150"/>
      <c r="AC153" s="150"/>
      <c r="AD153" s="150"/>
      <c r="AE153" s="150"/>
      <c r="AF153" s="150"/>
      <c r="AG153" s="150" t="s">
        <v>125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3" x14ac:dyDescent="0.25">
      <c r="A154" s="157"/>
      <c r="B154" s="158"/>
      <c r="C154" s="181" t="s">
        <v>307</v>
      </c>
      <c r="D154" s="161"/>
      <c r="E154" s="162">
        <v>34.86</v>
      </c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60"/>
      <c r="Z154" s="150"/>
      <c r="AA154" s="150"/>
      <c r="AB154" s="150"/>
      <c r="AC154" s="150"/>
      <c r="AD154" s="150"/>
      <c r="AE154" s="150"/>
      <c r="AF154" s="150"/>
      <c r="AG154" s="150" t="s">
        <v>125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3" x14ac:dyDescent="0.25">
      <c r="A155" s="157"/>
      <c r="B155" s="158"/>
      <c r="C155" s="181" t="s">
        <v>308</v>
      </c>
      <c r="D155" s="161"/>
      <c r="E155" s="162"/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50"/>
      <c r="AA155" s="150"/>
      <c r="AB155" s="150"/>
      <c r="AC155" s="150"/>
      <c r="AD155" s="150"/>
      <c r="AE155" s="150"/>
      <c r="AF155" s="150"/>
      <c r="AG155" s="150" t="s">
        <v>125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3" x14ac:dyDescent="0.25">
      <c r="A156" s="157"/>
      <c r="B156" s="158"/>
      <c r="C156" s="181" t="s">
        <v>309</v>
      </c>
      <c r="D156" s="161"/>
      <c r="E156" s="162">
        <v>22.65</v>
      </c>
      <c r="F156" s="160"/>
      <c r="G156" s="160"/>
      <c r="H156" s="160"/>
      <c r="I156" s="160"/>
      <c r="J156" s="160"/>
      <c r="K156" s="160"/>
      <c r="L156" s="160"/>
      <c r="M156" s="160"/>
      <c r="N156" s="159"/>
      <c r="O156" s="159"/>
      <c r="P156" s="159"/>
      <c r="Q156" s="159"/>
      <c r="R156" s="160"/>
      <c r="S156" s="160"/>
      <c r="T156" s="160"/>
      <c r="U156" s="160"/>
      <c r="V156" s="160"/>
      <c r="W156" s="160"/>
      <c r="X156" s="160"/>
      <c r="Y156" s="160"/>
      <c r="Z156" s="150"/>
      <c r="AA156" s="150"/>
      <c r="AB156" s="150"/>
      <c r="AC156" s="150"/>
      <c r="AD156" s="150"/>
      <c r="AE156" s="150"/>
      <c r="AF156" s="150"/>
      <c r="AG156" s="150" t="s">
        <v>125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3" x14ac:dyDescent="0.25">
      <c r="A157" s="157"/>
      <c r="B157" s="158"/>
      <c r="C157" s="181" t="s">
        <v>310</v>
      </c>
      <c r="D157" s="161"/>
      <c r="E157" s="162"/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60"/>
      <c r="Z157" s="150"/>
      <c r="AA157" s="150"/>
      <c r="AB157" s="150"/>
      <c r="AC157" s="150"/>
      <c r="AD157" s="150"/>
      <c r="AE157" s="150"/>
      <c r="AF157" s="150"/>
      <c r="AG157" s="150" t="s">
        <v>125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3" x14ac:dyDescent="0.25">
      <c r="A158" s="157"/>
      <c r="B158" s="158"/>
      <c r="C158" s="181" t="s">
        <v>311</v>
      </c>
      <c r="D158" s="161"/>
      <c r="E158" s="162">
        <v>51.677999999999997</v>
      </c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50"/>
      <c r="AA158" s="150"/>
      <c r="AB158" s="150"/>
      <c r="AC158" s="150"/>
      <c r="AD158" s="150"/>
      <c r="AE158" s="150"/>
      <c r="AF158" s="150"/>
      <c r="AG158" s="150" t="s">
        <v>125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3" x14ac:dyDescent="0.25">
      <c r="A159" s="157"/>
      <c r="B159" s="158"/>
      <c r="C159" s="181" t="s">
        <v>312</v>
      </c>
      <c r="D159" s="161"/>
      <c r="E159" s="162">
        <v>105.12</v>
      </c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60"/>
      <c r="Z159" s="150"/>
      <c r="AA159" s="150"/>
      <c r="AB159" s="150"/>
      <c r="AC159" s="150"/>
      <c r="AD159" s="150"/>
      <c r="AE159" s="150"/>
      <c r="AF159" s="150"/>
      <c r="AG159" s="150" t="s">
        <v>125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5">
      <c r="A160" s="171">
        <v>50</v>
      </c>
      <c r="B160" s="172" t="s">
        <v>291</v>
      </c>
      <c r="C160" s="180" t="s">
        <v>292</v>
      </c>
      <c r="D160" s="173" t="s">
        <v>119</v>
      </c>
      <c r="E160" s="174">
        <v>156.798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74">
        <v>0</v>
      </c>
      <c r="O160" s="174">
        <f>ROUND(E160*N160,2)</f>
        <v>0</v>
      </c>
      <c r="P160" s="174">
        <v>0</v>
      </c>
      <c r="Q160" s="174">
        <f>ROUND(E160*P160,2)</f>
        <v>0</v>
      </c>
      <c r="R160" s="176"/>
      <c r="S160" s="176" t="s">
        <v>120</v>
      </c>
      <c r="T160" s="177" t="s">
        <v>120</v>
      </c>
      <c r="U160" s="160">
        <v>0.621</v>
      </c>
      <c r="V160" s="160">
        <f>ROUND(E160*U160,2)</f>
        <v>97.37</v>
      </c>
      <c r="W160" s="160"/>
      <c r="X160" s="160" t="s">
        <v>121</v>
      </c>
      <c r="Y160" s="160" t="s">
        <v>122</v>
      </c>
      <c r="Z160" s="150"/>
      <c r="AA160" s="150"/>
      <c r="AB160" s="150"/>
      <c r="AC160" s="150"/>
      <c r="AD160" s="150"/>
      <c r="AE160" s="150"/>
      <c r="AF160" s="150"/>
      <c r="AG160" s="150" t="s">
        <v>123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2" x14ac:dyDescent="0.25">
      <c r="A161" s="157"/>
      <c r="B161" s="158"/>
      <c r="C161" s="181" t="s">
        <v>311</v>
      </c>
      <c r="D161" s="161"/>
      <c r="E161" s="162">
        <v>51.677999999999997</v>
      </c>
      <c r="F161" s="160"/>
      <c r="G161" s="160"/>
      <c r="H161" s="160"/>
      <c r="I161" s="160"/>
      <c r="J161" s="160"/>
      <c r="K161" s="160"/>
      <c r="L161" s="160"/>
      <c r="M161" s="160"/>
      <c r="N161" s="159"/>
      <c r="O161" s="159"/>
      <c r="P161" s="159"/>
      <c r="Q161" s="159"/>
      <c r="R161" s="160"/>
      <c r="S161" s="160"/>
      <c r="T161" s="160"/>
      <c r="U161" s="160"/>
      <c r="V161" s="160"/>
      <c r="W161" s="160"/>
      <c r="X161" s="160"/>
      <c r="Y161" s="160"/>
      <c r="Z161" s="150"/>
      <c r="AA161" s="150"/>
      <c r="AB161" s="150"/>
      <c r="AC161" s="150"/>
      <c r="AD161" s="150"/>
      <c r="AE161" s="150"/>
      <c r="AF161" s="150"/>
      <c r="AG161" s="150" t="s">
        <v>125</v>
      </c>
      <c r="AH161" s="150">
        <v>0</v>
      </c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3" x14ac:dyDescent="0.25">
      <c r="A162" s="157"/>
      <c r="B162" s="158"/>
      <c r="C162" s="181" t="s">
        <v>312</v>
      </c>
      <c r="D162" s="161"/>
      <c r="E162" s="162">
        <v>105.12</v>
      </c>
      <c r="F162" s="160"/>
      <c r="G162" s="160"/>
      <c r="H162" s="160"/>
      <c r="I162" s="160"/>
      <c r="J162" s="160"/>
      <c r="K162" s="160"/>
      <c r="L162" s="160"/>
      <c r="M162" s="160"/>
      <c r="N162" s="159"/>
      <c r="O162" s="159"/>
      <c r="P162" s="159"/>
      <c r="Q162" s="159"/>
      <c r="R162" s="160"/>
      <c r="S162" s="160"/>
      <c r="T162" s="160"/>
      <c r="U162" s="160"/>
      <c r="V162" s="160"/>
      <c r="W162" s="160"/>
      <c r="X162" s="160"/>
      <c r="Y162" s="160"/>
      <c r="Z162" s="150"/>
      <c r="AA162" s="150"/>
      <c r="AB162" s="150"/>
      <c r="AC162" s="150"/>
      <c r="AD162" s="150"/>
      <c r="AE162" s="150"/>
      <c r="AF162" s="150"/>
      <c r="AG162" s="150" t="s">
        <v>125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ht="20.399999999999999" outlineLevel="1" x14ac:dyDescent="0.25">
      <c r="A163" s="171">
        <v>51</v>
      </c>
      <c r="B163" s="172" t="s">
        <v>313</v>
      </c>
      <c r="C163" s="180" t="s">
        <v>295</v>
      </c>
      <c r="D163" s="173" t="s">
        <v>119</v>
      </c>
      <c r="E163" s="174">
        <v>239.65049999999999</v>
      </c>
      <c r="F163" s="175"/>
      <c r="G163" s="176">
        <f>ROUND(E163*F163,2)</f>
        <v>0</v>
      </c>
      <c r="H163" s="175"/>
      <c r="I163" s="176">
        <f>ROUND(E163*H163,2)</f>
        <v>0</v>
      </c>
      <c r="J163" s="175"/>
      <c r="K163" s="176">
        <f>ROUND(E163*J163,2)</f>
        <v>0</v>
      </c>
      <c r="L163" s="176">
        <v>21</v>
      </c>
      <c r="M163" s="176">
        <f>G163*(1+L163/100)</f>
        <v>0</v>
      </c>
      <c r="N163" s="174">
        <v>9.6000000000000002E-4</v>
      </c>
      <c r="O163" s="174">
        <f>ROUND(E163*N163,2)</f>
        <v>0.23</v>
      </c>
      <c r="P163" s="174">
        <v>0</v>
      </c>
      <c r="Q163" s="174">
        <f>ROUND(E163*P163,2)</f>
        <v>0</v>
      </c>
      <c r="R163" s="176"/>
      <c r="S163" s="176" t="s">
        <v>184</v>
      </c>
      <c r="T163" s="177" t="s">
        <v>314</v>
      </c>
      <c r="U163" s="160">
        <v>0.17</v>
      </c>
      <c r="V163" s="160">
        <f>ROUND(E163*U163,2)</f>
        <v>40.74</v>
      </c>
      <c r="W163" s="160"/>
      <c r="X163" s="160" t="s">
        <v>121</v>
      </c>
      <c r="Y163" s="160" t="s">
        <v>122</v>
      </c>
      <c r="Z163" s="150"/>
      <c r="AA163" s="150"/>
      <c r="AB163" s="150"/>
      <c r="AC163" s="150"/>
      <c r="AD163" s="150"/>
      <c r="AE163" s="150"/>
      <c r="AF163" s="150"/>
      <c r="AG163" s="150" t="s">
        <v>123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2" x14ac:dyDescent="0.25">
      <c r="A164" s="157"/>
      <c r="B164" s="158"/>
      <c r="C164" s="254" t="s">
        <v>296</v>
      </c>
      <c r="D164" s="255"/>
      <c r="E164" s="255"/>
      <c r="F164" s="255"/>
      <c r="G164" s="255"/>
      <c r="H164" s="160"/>
      <c r="I164" s="160"/>
      <c r="J164" s="160"/>
      <c r="K164" s="160"/>
      <c r="L164" s="160"/>
      <c r="M164" s="160"/>
      <c r="N164" s="159"/>
      <c r="O164" s="159"/>
      <c r="P164" s="159"/>
      <c r="Q164" s="159"/>
      <c r="R164" s="160"/>
      <c r="S164" s="160"/>
      <c r="T164" s="160"/>
      <c r="U164" s="160"/>
      <c r="V164" s="160"/>
      <c r="W164" s="160"/>
      <c r="X164" s="160"/>
      <c r="Y164" s="160"/>
      <c r="Z164" s="150"/>
      <c r="AA164" s="150"/>
      <c r="AB164" s="150"/>
      <c r="AC164" s="150"/>
      <c r="AD164" s="150"/>
      <c r="AE164" s="150"/>
      <c r="AF164" s="150"/>
      <c r="AG164" s="150" t="s">
        <v>129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2" x14ac:dyDescent="0.25">
      <c r="A165" s="157"/>
      <c r="B165" s="158"/>
      <c r="C165" s="181" t="s">
        <v>315</v>
      </c>
      <c r="D165" s="161"/>
      <c r="E165" s="162"/>
      <c r="F165" s="160"/>
      <c r="G165" s="160"/>
      <c r="H165" s="160"/>
      <c r="I165" s="160"/>
      <c r="J165" s="160"/>
      <c r="K165" s="160"/>
      <c r="L165" s="160"/>
      <c r="M165" s="160"/>
      <c r="N165" s="159"/>
      <c r="O165" s="159"/>
      <c r="P165" s="159"/>
      <c r="Q165" s="159"/>
      <c r="R165" s="160"/>
      <c r="S165" s="160"/>
      <c r="T165" s="160"/>
      <c r="U165" s="160"/>
      <c r="V165" s="160"/>
      <c r="W165" s="160"/>
      <c r="X165" s="160"/>
      <c r="Y165" s="160"/>
      <c r="Z165" s="150"/>
      <c r="AA165" s="150"/>
      <c r="AB165" s="150"/>
      <c r="AC165" s="150"/>
      <c r="AD165" s="150"/>
      <c r="AE165" s="150"/>
      <c r="AF165" s="150"/>
      <c r="AG165" s="150" t="s">
        <v>125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3" x14ac:dyDescent="0.25">
      <c r="A166" s="157"/>
      <c r="B166" s="158"/>
      <c r="C166" s="181" t="s">
        <v>316</v>
      </c>
      <c r="D166" s="161"/>
      <c r="E166" s="162">
        <v>20.3</v>
      </c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60"/>
      <c r="Z166" s="150"/>
      <c r="AA166" s="150"/>
      <c r="AB166" s="150"/>
      <c r="AC166" s="150"/>
      <c r="AD166" s="150"/>
      <c r="AE166" s="150"/>
      <c r="AF166" s="150"/>
      <c r="AG166" s="150" t="s">
        <v>125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3" x14ac:dyDescent="0.25">
      <c r="A167" s="157"/>
      <c r="B167" s="158"/>
      <c r="C167" s="181" t="s">
        <v>317</v>
      </c>
      <c r="D167" s="161"/>
      <c r="E167" s="162">
        <v>8.4574999999999996</v>
      </c>
      <c r="F167" s="160"/>
      <c r="G167" s="1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60"/>
      <c r="Z167" s="150"/>
      <c r="AA167" s="150"/>
      <c r="AB167" s="150"/>
      <c r="AC167" s="150"/>
      <c r="AD167" s="150"/>
      <c r="AE167" s="150"/>
      <c r="AF167" s="150"/>
      <c r="AG167" s="150" t="s">
        <v>125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3" x14ac:dyDescent="0.25">
      <c r="A168" s="157"/>
      <c r="B168" s="158"/>
      <c r="C168" s="181" t="s">
        <v>318</v>
      </c>
      <c r="D168" s="161"/>
      <c r="E168" s="162">
        <v>17.43</v>
      </c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60"/>
      <c r="Z168" s="150"/>
      <c r="AA168" s="150"/>
      <c r="AB168" s="150"/>
      <c r="AC168" s="150"/>
      <c r="AD168" s="150"/>
      <c r="AE168" s="150"/>
      <c r="AF168" s="150"/>
      <c r="AG168" s="150" t="s">
        <v>125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3" x14ac:dyDescent="0.25">
      <c r="A169" s="157"/>
      <c r="B169" s="158"/>
      <c r="C169" s="181" t="s">
        <v>319</v>
      </c>
      <c r="D169" s="161"/>
      <c r="E169" s="162">
        <v>12.45</v>
      </c>
      <c r="F169" s="160"/>
      <c r="G169" s="160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60"/>
      <c r="Z169" s="150"/>
      <c r="AA169" s="150"/>
      <c r="AB169" s="150"/>
      <c r="AC169" s="150"/>
      <c r="AD169" s="150"/>
      <c r="AE169" s="150"/>
      <c r="AF169" s="150"/>
      <c r="AG169" s="150" t="s">
        <v>125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3" x14ac:dyDescent="0.25">
      <c r="A170" s="157"/>
      <c r="B170" s="158"/>
      <c r="C170" s="181" t="s">
        <v>310</v>
      </c>
      <c r="D170" s="161"/>
      <c r="E170" s="162"/>
      <c r="F170" s="160"/>
      <c r="G170" s="160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60"/>
      <c r="Z170" s="150"/>
      <c r="AA170" s="150"/>
      <c r="AB170" s="150"/>
      <c r="AC170" s="150"/>
      <c r="AD170" s="150"/>
      <c r="AE170" s="150"/>
      <c r="AF170" s="150"/>
      <c r="AG170" s="150" t="s">
        <v>125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3" x14ac:dyDescent="0.25">
      <c r="A171" s="157"/>
      <c r="B171" s="158"/>
      <c r="C171" s="181" t="s">
        <v>320</v>
      </c>
      <c r="D171" s="161"/>
      <c r="E171" s="162">
        <v>166.66800000000001</v>
      </c>
      <c r="F171" s="160"/>
      <c r="G171" s="160"/>
      <c r="H171" s="160"/>
      <c r="I171" s="160"/>
      <c r="J171" s="160"/>
      <c r="K171" s="160"/>
      <c r="L171" s="160"/>
      <c r="M171" s="160"/>
      <c r="N171" s="159"/>
      <c r="O171" s="159"/>
      <c r="P171" s="159"/>
      <c r="Q171" s="159"/>
      <c r="R171" s="160"/>
      <c r="S171" s="160"/>
      <c r="T171" s="160"/>
      <c r="U171" s="160"/>
      <c r="V171" s="160"/>
      <c r="W171" s="160"/>
      <c r="X171" s="160"/>
      <c r="Y171" s="160"/>
      <c r="Z171" s="150"/>
      <c r="AA171" s="150"/>
      <c r="AB171" s="150"/>
      <c r="AC171" s="150"/>
      <c r="AD171" s="150"/>
      <c r="AE171" s="150"/>
      <c r="AF171" s="150"/>
      <c r="AG171" s="150" t="s">
        <v>125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3" x14ac:dyDescent="0.25">
      <c r="A172" s="157"/>
      <c r="B172" s="158"/>
      <c r="C172" s="181" t="s">
        <v>321</v>
      </c>
      <c r="D172" s="161"/>
      <c r="E172" s="162">
        <v>14.345000000000001</v>
      </c>
      <c r="F172" s="160"/>
      <c r="G172" s="160"/>
      <c r="H172" s="160"/>
      <c r="I172" s="160"/>
      <c r="J172" s="160"/>
      <c r="K172" s="160"/>
      <c r="L172" s="160"/>
      <c r="M172" s="160"/>
      <c r="N172" s="159"/>
      <c r="O172" s="159"/>
      <c r="P172" s="159"/>
      <c r="Q172" s="159"/>
      <c r="R172" s="160"/>
      <c r="S172" s="160"/>
      <c r="T172" s="160"/>
      <c r="U172" s="160"/>
      <c r="V172" s="160"/>
      <c r="W172" s="160"/>
      <c r="X172" s="160"/>
      <c r="Y172" s="160"/>
      <c r="Z172" s="150"/>
      <c r="AA172" s="150"/>
      <c r="AB172" s="150"/>
      <c r="AC172" s="150"/>
      <c r="AD172" s="150"/>
      <c r="AE172" s="150"/>
      <c r="AF172" s="150"/>
      <c r="AG172" s="150" t="s">
        <v>125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x14ac:dyDescent="0.25">
      <c r="A173" s="164" t="s">
        <v>115</v>
      </c>
      <c r="B173" s="165" t="s">
        <v>77</v>
      </c>
      <c r="C173" s="179" t="s">
        <v>78</v>
      </c>
      <c r="D173" s="166"/>
      <c r="E173" s="167"/>
      <c r="F173" s="168"/>
      <c r="G173" s="168">
        <f>SUMIF(AG174:AG185,"&lt;&gt;NOR",G174:G185)</f>
        <v>0</v>
      </c>
      <c r="H173" s="168"/>
      <c r="I173" s="168">
        <f>SUM(I174:I185)</f>
        <v>0</v>
      </c>
      <c r="J173" s="168"/>
      <c r="K173" s="168">
        <f>SUM(K174:K185)</f>
        <v>0</v>
      </c>
      <c r="L173" s="168"/>
      <c r="M173" s="168">
        <f>SUM(M174:M185)</f>
        <v>0</v>
      </c>
      <c r="N173" s="167"/>
      <c r="O173" s="167">
        <f>SUM(O174:O185)</f>
        <v>0.55000000000000004</v>
      </c>
      <c r="P173" s="167"/>
      <c r="Q173" s="167">
        <f>SUM(Q174:Q185)</f>
        <v>0.27</v>
      </c>
      <c r="R173" s="168"/>
      <c r="S173" s="168"/>
      <c r="T173" s="169"/>
      <c r="U173" s="163"/>
      <c r="V173" s="163">
        <f>SUM(V174:V185)</f>
        <v>1.88</v>
      </c>
      <c r="W173" s="163"/>
      <c r="X173" s="163"/>
      <c r="Y173" s="163"/>
      <c r="AG173" t="s">
        <v>116</v>
      </c>
    </row>
    <row r="174" spans="1:60" outlineLevel="1" x14ac:dyDescent="0.25">
      <c r="A174" s="171">
        <v>52</v>
      </c>
      <c r="B174" s="172" t="s">
        <v>322</v>
      </c>
      <c r="C174" s="180" t="s">
        <v>323</v>
      </c>
      <c r="D174" s="173" t="s">
        <v>288</v>
      </c>
      <c r="E174" s="174">
        <v>4</v>
      </c>
      <c r="F174" s="175"/>
      <c r="G174" s="176">
        <f>ROUND(E174*F174,2)</f>
        <v>0</v>
      </c>
      <c r="H174" s="175"/>
      <c r="I174" s="176">
        <f>ROUND(E174*H174,2)</f>
        <v>0</v>
      </c>
      <c r="J174" s="175"/>
      <c r="K174" s="176">
        <f>ROUND(E174*J174,2)</f>
        <v>0</v>
      </c>
      <c r="L174" s="176">
        <v>21</v>
      </c>
      <c r="M174" s="176">
        <f>G174*(1+L174/100)</f>
        <v>0</v>
      </c>
      <c r="N174" s="174">
        <v>6.6000000000000003E-2</v>
      </c>
      <c r="O174" s="174">
        <f>ROUND(E174*N174,2)</f>
        <v>0.26</v>
      </c>
      <c r="P174" s="174">
        <v>0</v>
      </c>
      <c r="Q174" s="174">
        <f>ROUND(E174*P174,2)</f>
        <v>0</v>
      </c>
      <c r="R174" s="176"/>
      <c r="S174" s="176" t="s">
        <v>120</v>
      </c>
      <c r="T174" s="177" t="s">
        <v>120</v>
      </c>
      <c r="U174" s="160">
        <v>0.17</v>
      </c>
      <c r="V174" s="160">
        <f>ROUND(E174*U174,2)</f>
        <v>0.68</v>
      </c>
      <c r="W174" s="160"/>
      <c r="X174" s="160" t="s">
        <v>121</v>
      </c>
      <c r="Y174" s="160" t="s">
        <v>122</v>
      </c>
      <c r="Z174" s="150"/>
      <c r="AA174" s="150"/>
      <c r="AB174" s="150"/>
      <c r="AC174" s="150"/>
      <c r="AD174" s="150"/>
      <c r="AE174" s="150"/>
      <c r="AF174" s="150"/>
      <c r="AG174" s="150" t="s">
        <v>123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2" x14ac:dyDescent="0.25">
      <c r="A175" s="157"/>
      <c r="B175" s="158"/>
      <c r="C175" s="181" t="s">
        <v>73</v>
      </c>
      <c r="D175" s="161"/>
      <c r="E175" s="162">
        <v>4</v>
      </c>
      <c r="F175" s="160"/>
      <c r="G175" s="160"/>
      <c r="H175" s="160"/>
      <c r="I175" s="160"/>
      <c r="J175" s="160"/>
      <c r="K175" s="160"/>
      <c r="L175" s="160"/>
      <c r="M175" s="160"/>
      <c r="N175" s="159"/>
      <c r="O175" s="159"/>
      <c r="P175" s="159"/>
      <c r="Q175" s="159"/>
      <c r="R175" s="160"/>
      <c r="S175" s="160"/>
      <c r="T175" s="160"/>
      <c r="U175" s="160"/>
      <c r="V175" s="160"/>
      <c r="W175" s="160"/>
      <c r="X175" s="160"/>
      <c r="Y175" s="160"/>
      <c r="Z175" s="150"/>
      <c r="AA175" s="150"/>
      <c r="AB175" s="150"/>
      <c r="AC175" s="150"/>
      <c r="AD175" s="150"/>
      <c r="AE175" s="150"/>
      <c r="AF175" s="150"/>
      <c r="AG175" s="150" t="s">
        <v>125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5">
      <c r="A176" s="171">
        <v>53</v>
      </c>
      <c r="B176" s="172" t="s">
        <v>324</v>
      </c>
      <c r="C176" s="180" t="s">
        <v>325</v>
      </c>
      <c r="D176" s="173" t="s">
        <v>288</v>
      </c>
      <c r="E176" s="174">
        <v>4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21</v>
      </c>
      <c r="M176" s="176">
        <f>G176*(1+L176/100)</f>
        <v>0</v>
      </c>
      <c r="N176" s="174">
        <v>2E-3</v>
      </c>
      <c r="O176" s="174">
        <f>ROUND(E176*N176,2)</f>
        <v>0.01</v>
      </c>
      <c r="P176" s="174">
        <v>0</v>
      </c>
      <c r="Q176" s="174">
        <f>ROUND(E176*P176,2)</f>
        <v>0</v>
      </c>
      <c r="R176" s="176"/>
      <c r="S176" s="176" t="s">
        <v>120</v>
      </c>
      <c r="T176" s="177" t="s">
        <v>120</v>
      </c>
      <c r="U176" s="160">
        <v>0.1</v>
      </c>
      <c r="V176" s="160">
        <f>ROUND(E176*U176,2)</f>
        <v>0.4</v>
      </c>
      <c r="W176" s="160"/>
      <c r="X176" s="160" t="s">
        <v>121</v>
      </c>
      <c r="Y176" s="160" t="s">
        <v>122</v>
      </c>
      <c r="Z176" s="150"/>
      <c r="AA176" s="150"/>
      <c r="AB176" s="150"/>
      <c r="AC176" s="150"/>
      <c r="AD176" s="150"/>
      <c r="AE176" s="150"/>
      <c r="AF176" s="150"/>
      <c r="AG176" s="150" t="s">
        <v>123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2" x14ac:dyDescent="0.25">
      <c r="A177" s="157"/>
      <c r="B177" s="158"/>
      <c r="C177" s="181" t="s">
        <v>73</v>
      </c>
      <c r="D177" s="161"/>
      <c r="E177" s="162">
        <v>4</v>
      </c>
      <c r="F177" s="160"/>
      <c r="G177" s="160"/>
      <c r="H177" s="160"/>
      <c r="I177" s="160"/>
      <c r="J177" s="160"/>
      <c r="K177" s="160"/>
      <c r="L177" s="160"/>
      <c r="M177" s="160"/>
      <c r="N177" s="159"/>
      <c r="O177" s="159"/>
      <c r="P177" s="159"/>
      <c r="Q177" s="159"/>
      <c r="R177" s="160"/>
      <c r="S177" s="160"/>
      <c r="T177" s="160"/>
      <c r="U177" s="160"/>
      <c r="V177" s="160"/>
      <c r="W177" s="160"/>
      <c r="X177" s="160"/>
      <c r="Y177" s="160"/>
      <c r="Z177" s="150"/>
      <c r="AA177" s="150"/>
      <c r="AB177" s="150"/>
      <c r="AC177" s="150"/>
      <c r="AD177" s="150"/>
      <c r="AE177" s="150"/>
      <c r="AF177" s="150"/>
      <c r="AG177" s="150" t="s">
        <v>125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5">
      <c r="A178" s="171">
        <v>54</v>
      </c>
      <c r="B178" s="172" t="s">
        <v>326</v>
      </c>
      <c r="C178" s="180" t="s">
        <v>327</v>
      </c>
      <c r="D178" s="173" t="s">
        <v>288</v>
      </c>
      <c r="E178" s="174">
        <v>240</v>
      </c>
      <c r="F178" s="175"/>
      <c r="G178" s="176">
        <f>ROUND(E178*F178,2)</f>
        <v>0</v>
      </c>
      <c r="H178" s="175"/>
      <c r="I178" s="176">
        <f>ROUND(E178*H178,2)</f>
        <v>0</v>
      </c>
      <c r="J178" s="175"/>
      <c r="K178" s="176">
        <f>ROUND(E178*J178,2)</f>
        <v>0</v>
      </c>
      <c r="L178" s="176">
        <v>21</v>
      </c>
      <c r="M178" s="176">
        <f>G178*(1+L178/100)</f>
        <v>0</v>
      </c>
      <c r="N178" s="174">
        <v>0</v>
      </c>
      <c r="O178" s="174">
        <f>ROUND(E178*N178,2)</f>
        <v>0</v>
      </c>
      <c r="P178" s="174">
        <v>0</v>
      </c>
      <c r="Q178" s="174">
        <f>ROUND(E178*P178,2)</f>
        <v>0</v>
      </c>
      <c r="R178" s="176"/>
      <c r="S178" s="176" t="s">
        <v>120</v>
      </c>
      <c r="T178" s="177" t="s">
        <v>120</v>
      </c>
      <c r="U178" s="160">
        <v>0</v>
      </c>
      <c r="V178" s="160">
        <f>ROUND(E178*U178,2)</f>
        <v>0</v>
      </c>
      <c r="W178" s="160"/>
      <c r="X178" s="160" t="s">
        <v>121</v>
      </c>
      <c r="Y178" s="160" t="s">
        <v>122</v>
      </c>
      <c r="Z178" s="150"/>
      <c r="AA178" s="150"/>
      <c r="AB178" s="150"/>
      <c r="AC178" s="150"/>
      <c r="AD178" s="150"/>
      <c r="AE178" s="150"/>
      <c r="AF178" s="150"/>
      <c r="AG178" s="150" t="s">
        <v>123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2" x14ac:dyDescent="0.25">
      <c r="A179" s="157"/>
      <c r="B179" s="158"/>
      <c r="C179" s="181" t="s">
        <v>328</v>
      </c>
      <c r="D179" s="161"/>
      <c r="E179" s="162">
        <v>240</v>
      </c>
      <c r="F179" s="160"/>
      <c r="G179" s="160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60"/>
      <c r="Z179" s="150"/>
      <c r="AA179" s="150"/>
      <c r="AB179" s="150"/>
      <c r="AC179" s="150"/>
      <c r="AD179" s="150"/>
      <c r="AE179" s="150"/>
      <c r="AF179" s="150"/>
      <c r="AG179" s="150" t="s">
        <v>125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5">
      <c r="A180" s="171">
        <v>55</v>
      </c>
      <c r="B180" s="172" t="s">
        <v>329</v>
      </c>
      <c r="C180" s="180" t="s">
        <v>330</v>
      </c>
      <c r="D180" s="173" t="s">
        <v>288</v>
      </c>
      <c r="E180" s="174">
        <v>240</v>
      </c>
      <c r="F180" s="175"/>
      <c r="G180" s="176">
        <f>ROUND(E180*F180,2)</f>
        <v>0</v>
      </c>
      <c r="H180" s="175"/>
      <c r="I180" s="176">
        <f>ROUND(E180*H180,2)</f>
        <v>0</v>
      </c>
      <c r="J180" s="175"/>
      <c r="K180" s="176">
        <f>ROUND(E180*J180,2)</f>
        <v>0</v>
      </c>
      <c r="L180" s="176">
        <v>21</v>
      </c>
      <c r="M180" s="176">
        <f>G180*(1+L180/100)</f>
        <v>0</v>
      </c>
      <c r="N180" s="174">
        <v>0</v>
      </c>
      <c r="O180" s="174">
        <f>ROUND(E180*N180,2)</f>
        <v>0</v>
      </c>
      <c r="P180" s="174">
        <v>0</v>
      </c>
      <c r="Q180" s="174">
        <f>ROUND(E180*P180,2)</f>
        <v>0</v>
      </c>
      <c r="R180" s="176"/>
      <c r="S180" s="176" t="s">
        <v>120</v>
      </c>
      <c r="T180" s="177" t="s">
        <v>120</v>
      </c>
      <c r="U180" s="160">
        <v>0</v>
      </c>
      <c r="V180" s="160">
        <f>ROUND(E180*U180,2)</f>
        <v>0</v>
      </c>
      <c r="W180" s="160"/>
      <c r="X180" s="160" t="s">
        <v>121</v>
      </c>
      <c r="Y180" s="160" t="s">
        <v>122</v>
      </c>
      <c r="Z180" s="150"/>
      <c r="AA180" s="150"/>
      <c r="AB180" s="150"/>
      <c r="AC180" s="150"/>
      <c r="AD180" s="150"/>
      <c r="AE180" s="150"/>
      <c r="AF180" s="150"/>
      <c r="AG180" s="150" t="s">
        <v>123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2" x14ac:dyDescent="0.25">
      <c r="A181" s="157"/>
      <c r="B181" s="158"/>
      <c r="C181" s="181" t="s">
        <v>328</v>
      </c>
      <c r="D181" s="161"/>
      <c r="E181" s="162">
        <v>240</v>
      </c>
      <c r="F181" s="160"/>
      <c r="G181" s="160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60"/>
      <c r="Z181" s="150"/>
      <c r="AA181" s="150"/>
      <c r="AB181" s="150"/>
      <c r="AC181" s="150"/>
      <c r="AD181" s="150"/>
      <c r="AE181" s="150"/>
      <c r="AF181" s="150"/>
      <c r="AG181" s="150" t="s">
        <v>125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5">
      <c r="A182" s="171">
        <v>56</v>
      </c>
      <c r="B182" s="172" t="s">
        <v>331</v>
      </c>
      <c r="C182" s="180" t="s">
        <v>332</v>
      </c>
      <c r="D182" s="173" t="s">
        <v>288</v>
      </c>
      <c r="E182" s="174">
        <v>4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74">
        <v>6.7000000000000004E-2</v>
      </c>
      <c r="O182" s="174">
        <f>ROUND(E182*N182,2)</f>
        <v>0.27</v>
      </c>
      <c r="P182" s="174">
        <v>6.6000000000000003E-2</v>
      </c>
      <c r="Q182" s="174">
        <f>ROUND(E182*P182,2)</f>
        <v>0.26</v>
      </c>
      <c r="R182" s="176"/>
      <c r="S182" s="176" t="s">
        <v>120</v>
      </c>
      <c r="T182" s="177" t="s">
        <v>120</v>
      </c>
      <c r="U182" s="160">
        <v>0.1105</v>
      </c>
      <c r="V182" s="160">
        <f>ROUND(E182*U182,2)</f>
        <v>0.44</v>
      </c>
      <c r="W182" s="160"/>
      <c r="X182" s="160" t="s">
        <v>121</v>
      </c>
      <c r="Y182" s="160" t="s">
        <v>122</v>
      </c>
      <c r="Z182" s="150"/>
      <c r="AA182" s="150"/>
      <c r="AB182" s="150"/>
      <c r="AC182" s="150"/>
      <c r="AD182" s="150"/>
      <c r="AE182" s="150"/>
      <c r="AF182" s="150"/>
      <c r="AG182" s="150" t="s">
        <v>123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2" x14ac:dyDescent="0.25">
      <c r="A183" s="157"/>
      <c r="B183" s="158"/>
      <c r="C183" s="181" t="s">
        <v>73</v>
      </c>
      <c r="D183" s="161"/>
      <c r="E183" s="162">
        <v>4</v>
      </c>
      <c r="F183" s="160"/>
      <c r="G183" s="160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60"/>
      <c r="Z183" s="150"/>
      <c r="AA183" s="150"/>
      <c r="AB183" s="150"/>
      <c r="AC183" s="150"/>
      <c r="AD183" s="150"/>
      <c r="AE183" s="150"/>
      <c r="AF183" s="150"/>
      <c r="AG183" s="150" t="s">
        <v>125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5">
      <c r="A184" s="171">
        <v>57</v>
      </c>
      <c r="B184" s="172" t="s">
        <v>333</v>
      </c>
      <c r="C184" s="180" t="s">
        <v>334</v>
      </c>
      <c r="D184" s="173" t="s">
        <v>288</v>
      </c>
      <c r="E184" s="174">
        <v>4</v>
      </c>
      <c r="F184" s="175"/>
      <c r="G184" s="176">
        <f>ROUND(E184*F184,2)</f>
        <v>0</v>
      </c>
      <c r="H184" s="175"/>
      <c r="I184" s="176">
        <f>ROUND(E184*H184,2)</f>
        <v>0</v>
      </c>
      <c r="J184" s="175"/>
      <c r="K184" s="176">
        <f>ROUND(E184*J184,2)</f>
        <v>0</v>
      </c>
      <c r="L184" s="176">
        <v>21</v>
      </c>
      <c r="M184" s="176">
        <f>G184*(1+L184/100)</f>
        <v>0</v>
      </c>
      <c r="N184" s="174">
        <v>2E-3</v>
      </c>
      <c r="O184" s="174">
        <f>ROUND(E184*N184,2)</f>
        <v>0.01</v>
      </c>
      <c r="P184" s="174">
        <v>2E-3</v>
      </c>
      <c r="Q184" s="174">
        <f>ROUND(E184*P184,2)</f>
        <v>0.01</v>
      </c>
      <c r="R184" s="176"/>
      <c r="S184" s="176" t="s">
        <v>120</v>
      </c>
      <c r="T184" s="177" t="s">
        <v>120</v>
      </c>
      <c r="U184" s="160">
        <v>0.09</v>
      </c>
      <c r="V184" s="160">
        <f>ROUND(E184*U184,2)</f>
        <v>0.36</v>
      </c>
      <c r="W184" s="160"/>
      <c r="X184" s="160" t="s">
        <v>121</v>
      </c>
      <c r="Y184" s="160" t="s">
        <v>122</v>
      </c>
      <c r="Z184" s="150"/>
      <c r="AA184" s="150"/>
      <c r="AB184" s="150"/>
      <c r="AC184" s="150"/>
      <c r="AD184" s="150"/>
      <c r="AE184" s="150"/>
      <c r="AF184" s="150"/>
      <c r="AG184" s="150" t="s">
        <v>123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2" x14ac:dyDescent="0.25">
      <c r="A185" s="157"/>
      <c r="B185" s="158"/>
      <c r="C185" s="181" t="s">
        <v>73</v>
      </c>
      <c r="D185" s="161"/>
      <c r="E185" s="162">
        <v>4</v>
      </c>
      <c r="F185" s="160"/>
      <c r="G185" s="160"/>
      <c r="H185" s="160"/>
      <c r="I185" s="160"/>
      <c r="J185" s="160"/>
      <c r="K185" s="160"/>
      <c r="L185" s="160"/>
      <c r="M185" s="160"/>
      <c r="N185" s="159"/>
      <c r="O185" s="159"/>
      <c r="P185" s="159"/>
      <c r="Q185" s="159"/>
      <c r="R185" s="160"/>
      <c r="S185" s="160"/>
      <c r="T185" s="160"/>
      <c r="U185" s="160"/>
      <c r="V185" s="160"/>
      <c r="W185" s="160"/>
      <c r="X185" s="160"/>
      <c r="Y185" s="160"/>
      <c r="Z185" s="150"/>
      <c r="AA185" s="150"/>
      <c r="AB185" s="150"/>
      <c r="AC185" s="150"/>
      <c r="AD185" s="150"/>
      <c r="AE185" s="150"/>
      <c r="AF185" s="150"/>
      <c r="AG185" s="150" t="s">
        <v>125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x14ac:dyDescent="0.25">
      <c r="A186" s="164" t="s">
        <v>115</v>
      </c>
      <c r="B186" s="165" t="s">
        <v>79</v>
      </c>
      <c r="C186" s="179" t="s">
        <v>80</v>
      </c>
      <c r="D186" s="166"/>
      <c r="E186" s="167"/>
      <c r="F186" s="168"/>
      <c r="G186" s="168">
        <f>SUMIF(AG187:AG190,"&lt;&gt;NOR",G187:G190)</f>
        <v>0</v>
      </c>
      <c r="H186" s="168"/>
      <c r="I186" s="168">
        <f>SUM(I187:I190)</f>
        <v>0</v>
      </c>
      <c r="J186" s="168"/>
      <c r="K186" s="168">
        <f>SUM(K187:K190)</f>
        <v>0</v>
      </c>
      <c r="L186" s="168"/>
      <c r="M186" s="168">
        <f>SUM(M187:M190)</f>
        <v>0</v>
      </c>
      <c r="N186" s="167"/>
      <c r="O186" s="167">
        <f>SUM(O187:O190)</f>
        <v>0.37</v>
      </c>
      <c r="P186" s="167"/>
      <c r="Q186" s="167">
        <f>SUM(Q187:Q190)</f>
        <v>0</v>
      </c>
      <c r="R186" s="168"/>
      <c r="S186" s="168"/>
      <c r="T186" s="169"/>
      <c r="U186" s="163"/>
      <c r="V186" s="163">
        <f>SUM(V187:V190)</f>
        <v>15.21</v>
      </c>
      <c r="W186" s="163"/>
      <c r="X186" s="163"/>
      <c r="Y186" s="163"/>
      <c r="AG186" t="s">
        <v>116</v>
      </c>
    </row>
    <row r="187" spans="1:60" outlineLevel="1" x14ac:dyDescent="0.25">
      <c r="A187" s="171">
        <v>58</v>
      </c>
      <c r="B187" s="172" t="s">
        <v>335</v>
      </c>
      <c r="C187" s="180" t="s">
        <v>336</v>
      </c>
      <c r="D187" s="173" t="s">
        <v>119</v>
      </c>
      <c r="E187" s="174">
        <v>7.95</v>
      </c>
      <c r="F187" s="175"/>
      <c r="G187" s="176">
        <f>ROUND(E187*F187,2)</f>
        <v>0</v>
      </c>
      <c r="H187" s="175"/>
      <c r="I187" s="176">
        <f>ROUND(E187*H187,2)</f>
        <v>0</v>
      </c>
      <c r="J187" s="175"/>
      <c r="K187" s="176">
        <f>ROUND(E187*J187,2)</f>
        <v>0</v>
      </c>
      <c r="L187" s="176">
        <v>21</v>
      </c>
      <c r="M187" s="176">
        <f>G187*(1+L187/100)</f>
        <v>0</v>
      </c>
      <c r="N187" s="174">
        <v>5.9199999999999999E-3</v>
      </c>
      <c r="O187" s="174">
        <f>ROUND(E187*N187,2)</f>
        <v>0.05</v>
      </c>
      <c r="P187" s="174">
        <v>0</v>
      </c>
      <c r="Q187" s="174">
        <f>ROUND(E187*P187,2)</f>
        <v>0</v>
      </c>
      <c r="R187" s="176"/>
      <c r="S187" s="176" t="s">
        <v>120</v>
      </c>
      <c r="T187" s="177" t="s">
        <v>120</v>
      </c>
      <c r="U187" s="160">
        <v>0.26</v>
      </c>
      <c r="V187" s="160">
        <f>ROUND(E187*U187,2)</f>
        <v>2.0699999999999998</v>
      </c>
      <c r="W187" s="160"/>
      <c r="X187" s="160" t="s">
        <v>121</v>
      </c>
      <c r="Y187" s="160" t="s">
        <v>122</v>
      </c>
      <c r="Z187" s="150"/>
      <c r="AA187" s="150"/>
      <c r="AB187" s="150"/>
      <c r="AC187" s="150"/>
      <c r="AD187" s="150"/>
      <c r="AE187" s="150"/>
      <c r="AF187" s="150"/>
      <c r="AG187" s="150" t="s">
        <v>123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2" x14ac:dyDescent="0.25">
      <c r="A188" s="157"/>
      <c r="B188" s="158"/>
      <c r="C188" s="181" t="s">
        <v>337</v>
      </c>
      <c r="D188" s="161"/>
      <c r="E188" s="162">
        <v>7.95</v>
      </c>
      <c r="F188" s="160"/>
      <c r="G188" s="160"/>
      <c r="H188" s="160"/>
      <c r="I188" s="160"/>
      <c r="J188" s="160"/>
      <c r="K188" s="160"/>
      <c r="L188" s="160"/>
      <c r="M188" s="160"/>
      <c r="N188" s="159"/>
      <c r="O188" s="159"/>
      <c r="P188" s="159"/>
      <c r="Q188" s="159"/>
      <c r="R188" s="160"/>
      <c r="S188" s="160"/>
      <c r="T188" s="160"/>
      <c r="U188" s="160"/>
      <c r="V188" s="160"/>
      <c r="W188" s="160"/>
      <c r="X188" s="160"/>
      <c r="Y188" s="160"/>
      <c r="Z188" s="150"/>
      <c r="AA188" s="150"/>
      <c r="AB188" s="150"/>
      <c r="AC188" s="150"/>
      <c r="AD188" s="150"/>
      <c r="AE188" s="150"/>
      <c r="AF188" s="150"/>
      <c r="AG188" s="150" t="s">
        <v>125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5">
      <c r="A189" s="171">
        <v>59</v>
      </c>
      <c r="B189" s="172" t="s">
        <v>338</v>
      </c>
      <c r="C189" s="180" t="s">
        <v>339</v>
      </c>
      <c r="D189" s="173" t="s">
        <v>119</v>
      </c>
      <c r="E189" s="174">
        <v>50.55</v>
      </c>
      <c r="F189" s="175"/>
      <c r="G189" s="176">
        <f>ROUND(E189*F189,2)</f>
        <v>0</v>
      </c>
      <c r="H189" s="175"/>
      <c r="I189" s="176">
        <f>ROUND(E189*H189,2)</f>
        <v>0</v>
      </c>
      <c r="J189" s="175"/>
      <c r="K189" s="176">
        <f>ROUND(E189*J189,2)</f>
        <v>0</v>
      </c>
      <c r="L189" s="176">
        <v>21</v>
      </c>
      <c r="M189" s="176">
        <f>G189*(1+L189/100)</f>
        <v>0</v>
      </c>
      <c r="N189" s="174">
        <v>6.3499999999999997E-3</v>
      </c>
      <c r="O189" s="174">
        <f>ROUND(E189*N189,2)</f>
        <v>0.32</v>
      </c>
      <c r="P189" s="174">
        <v>0</v>
      </c>
      <c r="Q189" s="174">
        <f>ROUND(E189*P189,2)</f>
        <v>0</v>
      </c>
      <c r="R189" s="176"/>
      <c r="S189" s="176" t="s">
        <v>120</v>
      </c>
      <c r="T189" s="177" t="s">
        <v>120</v>
      </c>
      <c r="U189" s="160">
        <v>0.26</v>
      </c>
      <c r="V189" s="160">
        <f>ROUND(E189*U189,2)</f>
        <v>13.14</v>
      </c>
      <c r="W189" s="160"/>
      <c r="X189" s="160" t="s">
        <v>121</v>
      </c>
      <c r="Y189" s="160" t="s">
        <v>122</v>
      </c>
      <c r="Z189" s="150"/>
      <c r="AA189" s="150"/>
      <c r="AB189" s="150"/>
      <c r="AC189" s="150"/>
      <c r="AD189" s="150"/>
      <c r="AE189" s="150"/>
      <c r="AF189" s="150"/>
      <c r="AG189" s="150" t="s">
        <v>123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2" x14ac:dyDescent="0.25">
      <c r="A190" s="157"/>
      <c r="B190" s="158"/>
      <c r="C190" s="181" t="s">
        <v>340</v>
      </c>
      <c r="D190" s="161"/>
      <c r="E190" s="162">
        <v>50.55</v>
      </c>
      <c r="F190" s="160"/>
      <c r="G190" s="160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60"/>
      <c r="Z190" s="150"/>
      <c r="AA190" s="150"/>
      <c r="AB190" s="150"/>
      <c r="AC190" s="150"/>
      <c r="AD190" s="150"/>
      <c r="AE190" s="150"/>
      <c r="AF190" s="150"/>
      <c r="AG190" s="150" t="s">
        <v>125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x14ac:dyDescent="0.25">
      <c r="A191" s="164" t="s">
        <v>115</v>
      </c>
      <c r="B191" s="165" t="s">
        <v>81</v>
      </c>
      <c r="C191" s="179" t="s">
        <v>82</v>
      </c>
      <c r="D191" s="166"/>
      <c r="E191" s="167"/>
      <c r="F191" s="168"/>
      <c r="G191" s="168">
        <f>SUMIF(AG192:AG223,"&lt;&gt;NOR",G192:G223)</f>
        <v>0</v>
      </c>
      <c r="H191" s="168"/>
      <c r="I191" s="168">
        <f>SUM(I192:I223)</f>
        <v>0</v>
      </c>
      <c r="J191" s="168"/>
      <c r="K191" s="168">
        <f>SUM(K192:K223)</f>
        <v>0</v>
      </c>
      <c r="L191" s="168"/>
      <c r="M191" s="168">
        <f>SUM(M192:M223)</f>
        <v>0</v>
      </c>
      <c r="N191" s="167"/>
      <c r="O191" s="167">
        <f>SUM(O192:O223)</f>
        <v>0.01</v>
      </c>
      <c r="P191" s="167"/>
      <c r="Q191" s="167">
        <f>SUM(Q192:Q223)</f>
        <v>60.120000000000005</v>
      </c>
      <c r="R191" s="168"/>
      <c r="S191" s="168"/>
      <c r="T191" s="169"/>
      <c r="U191" s="163"/>
      <c r="V191" s="163">
        <f>SUM(V192:V223)</f>
        <v>190.22</v>
      </c>
      <c r="W191" s="163"/>
      <c r="X191" s="163"/>
      <c r="Y191" s="163"/>
      <c r="AG191" t="s">
        <v>116</v>
      </c>
    </row>
    <row r="192" spans="1:60" outlineLevel="1" x14ac:dyDescent="0.25">
      <c r="A192" s="171">
        <v>60</v>
      </c>
      <c r="B192" s="172" t="s">
        <v>341</v>
      </c>
      <c r="C192" s="180" t="s">
        <v>342</v>
      </c>
      <c r="D192" s="173" t="s">
        <v>133</v>
      </c>
      <c r="E192" s="174">
        <v>9.9499999999999993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74">
        <v>0</v>
      </c>
      <c r="O192" s="174">
        <f>ROUND(E192*N192,2)</f>
        <v>0</v>
      </c>
      <c r="P192" s="174">
        <v>2.5</v>
      </c>
      <c r="Q192" s="174">
        <f>ROUND(E192*P192,2)</f>
        <v>24.88</v>
      </c>
      <c r="R192" s="176"/>
      <c r="S192" s="176" t="s">
        <v>120</v>
      </c>
      <c r="T192" s="177" t="s">
        <v>120</v>
      </c>
      <c r="U192" s="160">
        <v>1.8240000000000001</v>
      </c>
      <c r="V192" s="160">
        <f>ROUND(E192*U192,2)</f>
        <v>18.149999999999999</v>
      </c>
      <c r="W192" s="160"/>
      <c r="X192" s="160" t="s">
        <v>121</v>
      </c>
      <c r="Y192" s="160" t="s">
        <v>122</v>
      </c>
      <c r="Z192" s="150"/>
      <c r="AA192" s="150"/>
      <c r="AB192" s="150"/>
      <c r="AC192" s="150"/>
      <c r="AD192" s="150"/>
      <c r="AE192" s="150"/>
      <c r="AF192" s="150"/>
      <c r="AG192" s="150" t="s">
        <v>123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2" x14ac:dyDescent="0.25">
      <c r="A193" s="157"/>
      <c r="B193" s="158"/>
      <c r="C193" s="181" t="s">
        <v>343</v>
      </c>
      <c r="D193" s="161"/>
      <c r="E193" s="162"/>
      <c r="F193" s="160"/>
      <c r="G193" s="160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60"/>
      <c r="Z193" s="150"/>
      <c r="AA193" s="150"/>
      <c r="AB193" s="150"/>
      <c r="AC193" s="150"/>
      <c r="AD193" s="150"/>
      <c r="AE193" s="150"/>
      <c r="AF193" s="150"/>
      <c r="AG193" s="150" t="s">
        <v>125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3" x14ac:dyDescent="0.25">
      <c r="A194" s="157"/>
      <c r="B194" s="158"/>
      <c r="C194" s="181" t="s">
        <v>344</v>
      </c>
      <c r="D194" s="161"/>
      <c r="E194" s="162">
        <v>9.9499999999999993</v>
      </c>
      <c r="F194" s="160"/>
      <c r="G194" s="160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60"/>
      <c r="Z194" s="150"/>
      <c r="AA194" s="150"/>
      <c r="AB194" s="150"/>
      <c r="AC194" s="150"/>
      <c r="AD194" s="150"/>
      <c r="AE194" s="150"/>
      <c r="AF194" s="150"/>
      <c r="AG194" s="150" t="s">
        <v>125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5">
      <c r="A195" s="171">
        <v>61</v>
      </c>
      <c r="B195" s="172" t="s">
        <v>345</v>
      </c>
      <c r="C195" s="180" t="s">
        <v>346</v>
      </c>
      <c r="D195" s="173" t="s">
        <v>133</v>
      </c>
      <c r="E195" s="174">
        <v>2.7749999999999999</v>
      </c>
      <c r="F195" s="175"/>
      <c r="G195" s="176">
        <f>ROUND(E195*F195,2)</f>
        <v>0</v>
      </c>
      <c r="H195" s="175"/>
      <c r="I195" s="176">
        <f>ROUND(E195*H195,2)</f>
        <v>0</v>
      </c>
      <c r="J195" s="175"/>
      <c r="K195" s="176">
        <f>ROUND(E195*J195,2)</f>
        <v>0</v>
      </c>
      <c r="L195" s="176">
        <v>21</v>
      </c>
      <c r="M195" s="176">
        <f>G195*(1+L195/100)</f>
        <v>0</v>
      </c>
      <c r="N195" s="174">
        <v>1.1199999999999999E-3</v>
      </c>
      <c r="O195" s="174">
        <f>ROUND(E195*N195,2)</f>
        <v>0</v>
      </c>
      <c r="P195" s="174">
        <v>2.5</v>
      </c>
      <c r="Q195" s="174">
        <f>ROUND(E195*P195,2)</f>
        <v>6.94</v>
      </c>
      <c r="R195" s="176"/>
      <c r="S195" s="176" t="s">
        <v>120</v>
      </c>
      <c r="T195" s="177" t="s">
        <v>120</v>
      </c>
      <c r="U195" s="160">
        <v>1.756</v>
      </c>
      <c r="V195" s="160">
        <f>ROUND(E195*U195,2)</f>
        <v>4.87</v>
      </c>
      <c r="W195" s="160"/>
      <c r="X195" s="160" t="s">
        <v>121</v>
      </c>
      <c r="Y195" s="160" t="s">
        <v>122</v>
      </c>
      <c r="Z195" s="150"/>
      <c r="AA195" s="150"/>
      <c r="AB195" s="150"/>
      <c r="AC195" s="150"/>
      <c r="AD195" s="150"/>
      <c r="AE195" s="150"/>
      <c r="AF195" s="150"/>
      <c r="AG195" s="150" t="s">
        <v>123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2" x14ac:dyDescent="0.25">
      <c r="A196" s="157"/>
      <c r="B196" s="158"/>
      <c r="C196" s="181" t="s">
        <v>262</v>
      </c>
      <c r="D196" s="161"/>
      <c r="E196" s="162"/>
      <c r="F196" s="160"/>
      <c r="G196" s="160"/>
      <c r="H196" s="160"/>
      <c r="I196" s="160"/>
      <c r="J196" s="160"/>
      <c r="K196" s="160"/>
      <c r="L196" s="160"/>
      <c r="M196" s="160"/>
      <c r="N196" s="159"/>
      <c r="O196" s="159"/>
      <c r="P196" s="159"/>
      <c r="Q196" s="159"/>
      <c r="R196" s="160"/>
      <c r="S196" s="160"/>
      <c r="T196" s="160"/>
      <c r="U196" s="160"/>
      <c r="V196" s="160"/>
      <c r="W196" s="160"/>
      <c r="X196" s="160"/>
      <c r="Y196" s="160"/>
      <c r="Z196" s="150"/>
      <c r="AA196" s="150"/>
      <c r="AB196" s="150"/>
      <c r="AC196" s="150"/>
      <c r="AD196" s="150"/>
      <c r="AE196" s="150"/>
      <c r="AF196" s="150"/>
      <c r="AG196" s="150" t="s">
        <v>125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3" x14ac:dyDescent="0.25">
      <c r="A197" s="157"/>
      <c r="B197" s="158"/>
      <c r="C197" s="181" t="s">
        <v>263</v>
      </c>
      <c r="D197" s="161"/>
      <c r="E197" s="162">
        <v>2.7749999999999999</v>
      </c>
      <c r="F197" s="160"/>
      <c r="G197" s="160"/>
      <c r="H197" s="160"/>
      <c r="I197" s="160"/>
      <c r="J197" s="160"/>
      <c r="K197" s="160"/>
      <c r="L197" s="160"/>
      <c r="M197" s="160"/>
      <c r="N197" s="159"/>
      <c r="O197" s="159"/>
      <c r="P197" s="159"/>
      <c r="Q197" s="159"/>
      <c r="R197" s="160"/>
      <c r="S197" s="160"/>
      <c r="T197" s="160"/>
      <c r="U197" s="160"/>
      <c r="V197" s="160"/>
      <c r="W197" s="160"/>
      <c r="X197" s="160"/>
      <c r="Y197" s="160"/>
      <c r="Z197" s="150"/>
      <c r="AA197" s="150"/>
      <c r="AB197" s="150"/>
      <c r="AC197" s="150"/>
      <c r="AD197" s="150"/>
      <c r="AE197" s="150"/>
      <c r="AF197" s="150"/>
      <c r="AG197" s="150" t="s">
        <v>125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5">
      <c r="A198" s="171">
        <v>62</v>
      </c>
      <c r="B198" s="172" t="s">
        <v>347</v>
      </c>
      <c r="C198" s="180" t="s">
        <v>348</v>
      </c>
      <c r="D198" s="173" t="s">
        <v>133</v>
      </c>
      <c r="E198" s="174">
        <v>9.9290000000000003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74">
        <v>1.33E-3</v>
      </c>
      <c r="O198" s="174">
        <f>ROUND(E198*N198,2)</f>
        <v>0.01</v>
      </c>
      <c r="P198" s="174">
        <v>2.27</v>
      </c>
      <c r="Q198" s="174">
        <f>ROUND(E198*P198,2)</f>
        <v>22.54</v>
      </c>
      <c r="R198" s="176"/>
      <c r="S198" s="176" t="s">
        <v>120</v>
      </c>
      <c r="T198" s="177" t="s">
        <v>120</v>
      </c>
      <c r="U198" s="160">
        <v>1.853</v>
      </c>
      <c r="V198" s="160">
        <f>ROUND(E198*U198,2)</f>
        <v>18.399999999999999</v>
      </c>
      <c r="W198" s="160"/>
      <c r="X198" s="160" t="s">
        <v>121</v>
      </c>
      <c r="Y198" s="160" t="s">
        <v>122</v>
      </c>
      <c r="Z198" s="150"/>
      <c r="AA198" s="150"/>
      <c r="AB198" s="150"/>
      <c r="AC198" s="150"/>
      <c r="AD198" s="150"/>
      <c r="AE198" s="150"/>
      <c r="AF198" s="150"/>
      <c r="AG198" s="150" t="s">
        <v>123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2" x14ac:dyDescent="0.25">
      <c r="A199" s="157"/>
      <c r="B199" s="158"/>
      <c r="C199" s="181" t="s">
        <v>349</v>
      </c>
      <c r="D199" s="161"/>
      <c r="E199" s="162"/>
      <c r="F199" s="160"/>
      <c r="G199" s="160"/>
      <c r="H199" s="160"/>
      <c r="I199" s="160"/>
      <c r="J199" s="160"/>
      <c r="K199" s="160"/>
      <c r="L199" s="160"/>
      <c r="M199" s="160"/>
      <c r="N199" s="159"/>
      <c r="O199" s="159"/>
      <c r="P199" s="159"/>
      <c r="Q199" s="159"/>
      <c r="R199" s="160"/>
      <c r="S199" s="160"/>
      <c r="T199" s="160"/>
      <c r="U199" s="160"/>
      <c r="V199" s="160"/>
      <c r="W199" s="160"/>
      <c r="X199" s="160"/>
      <c r="Y199" s="160"/>
      <c r="Z199" s="150"/>
      <c r="AA199" s="150"/>
      <c r="AB199" s="150"/>
      <c r="AC199" s="150"/>
      <c r="AD199" s="150"/>
      <c r="AE199" s="150"/>
      <c r="AF199" s="150"/>
      <c r="AG199" s="150" t="s">
        <v>125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3" x14ac:dyDescent="0.25">
      <c r="A200" s="157"/>
      <c r="B200" s="158"/>
      <c r="C200" s="181" t="s">
        <v>350</v>
      </c>
      <c r="D200" s="161"/>
      <c r="E200" s="162">
        <v>5.5720000000000001</v>
      </c>
      <c r="F200" s="160"/>
      <c r="G200" s="160"/>
      <c r="H200" s="160"/>
      <c r="I200" s="160"/>
      <c r="J200" s="160"/>
      <c r="K200" s="160"/>
      <c r="L200" s="160"/>
      <c r="M200" s="160"/>
      <c r="N200" s="159"/>
      <c r="O200" s="159"/>
      <c r="P200" s="159"/>
      <c r="Q200" s="159"/>
      <c r="R200" s="160"/>
      <c r="S200" s="160"/>
      <c r="T200" s="160"/>
      <c r="U200" s="160"/>
      <c r="V200" s="160"/>
      <c r="W200" s="160"/>
      <c r="X200" s="160"/>
      <c r="Y200" s="160"/>
      <c r="Z200" s="150"/>
      <c r="AA200" s="150"/>
      <c r="AB200" s="150"/>
      <c r="AC200" s="150"/>
      <c r="AD200" s="150"/>
      <c r="AE200" s="150"/>
      <c r="AF200" s="150"/>
      <c r="AG200" s="150" t="s">
        <v>125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3" x14ac:dyDescent="0.25">
      <c r="A201" s="157"/>
      <c r="B201" s="158"/>
      <c r="C201" s="181" t="s">
        <v>351</v>
      </c>
      <c r="D201" s="161"/>
      <c r="E201" s="162">
        <v>1.82</v>
      </c>
      <c r="F201" s="160"/>
      <c r="G201" s="160"/>
      <c r="H201" s="160"/>
      <c r="I201" s="160"/>
      <c r="J201" s="160"/>
      <c r="K201" s="160"/>
      <c r="L201" s="160"/>
      <c r="M201" s="160"/>
      <c r="N201" s="159"/>
      <c r="O201" s="159"/>
      <c r="P201" s="159"/>
      <c r="Q201" s="159"/>
      <c r="R201" s="160"/>
      <c r="S201" s="160"/>
      <c r="T201" s="160"/>
      <c r="U201" s="160"/>
      <c r="V201" s="160"/>
      <c r="W201" s="160"/>
      <c r="X201" s="160"/>
      <c r="Y201" s="160"/>
      <c r="Z201" s="150"/>
      <c r="AA201" s="150"/>
      <c r="AB201" s="150"/>
      <c r="AC201" s="150"/>
      <c r="AD201" s="150"/>
      <c r="AE201" s="150"/>
      <c r="AF201" s="150"/>
      <c r="AG201" s="150" t="s">
        <v>125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3" x14ac:dyDescent="0.25">
      <c r="A202" s="157"/>
      <c r="B202" s="158"/>
      <c r="C202" s="181" t="s">
        <v>352</v>
      </c>
      <c r="D202" s="161"/>
      <c r="E202" s="162"/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60"/>
      <c r="Z202" s="150"/>
      <c r="AA202" s="150"/>
      <c r="AB202" s="150"/>
      <c r="AC202" s="150"/>
      <c r="AD202" s="150"/>
      <c r="AE202" s="150"/>
      <c r="AF202" s="150"/>
      <c r="AG202" s="150" t="s">
        <v>125</v>
      </c>
      <c r="AH202" s="150">
        <v>0</v>
      </c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3" x14ac:dyDescent="0.25">
      <c r="A203" s="157"/>
      <c r="B203" s="158"/>
      <c r="C203" s="181" t="s">
        <v>353</v>
      </c>
      <c r="D203" s="161"/>
      <c r="E203" s="162">
        <v>2.5369999999999999</v>
      </c>
      <c r="F203" s="160"/>
      <c r="G203" s="160"/>
      <c r="H203" s="160"/>
      <c r="I203" s="160"/>
      <c r="J203" s="160"/>
      <c r="K203" s="160"/>
      <c r="L203" s="160"/>
      <c r="M203" s="160"/>
      <c r="N203" s="159"/>
      <c r="O203" s="159"/>
      <c r="P203" s="159"/>
      <c r="Q203" s="159"/>
      <c r="R203" s="160"/>
      <c r="S203" s="160"/>
      <c r="T203" s="160"/>
      <c r="U203" s="160"/>
      <c r="V203" s="160"/>
      <c r="W203" s="160"/>
      <c r="X203" s="160"/>
      <c r="Y203" s="160"/>
      <c r="Z203" s="150"/>
      <c r="AA203" s="150"/>
      <c r="AB203" s="150"/>
      <c r="AC203" s="150"/>
      <c r="AD203" s="150"/>
      <c r="AE203" s="150"/>
      <c r="AF203" s="150"/>
      <c r="AG203" s="150" t="s">
        <v>125</v>
      </c>
      <c r="AH203" s="150">
        <v>0</v>
      </c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5">
      <c r="A204" s="171">
        <v>63</v>
      </c>
      <c r="B204" s="172" t="s">
        <v>354</v>
      </c>
      <c r="C204" s="180" t="s">
        <v>355</v>
      </c>
      <c r="D204" s="173" t="s">
        <v>119</v>
      </c>
      <c r="E204" s="174">
        <v>6.04</v>
      </c>
      <c r="F204" s="175"/>
      <c r="G204" s="176">
        <f>ROUND(E204*F204,2)</f>
        <v>0</v>
      </c>
      <c r="H204" s="175"/>
      <c r="I204" s="176">
        <f>ROUND(E204*H204,2)</f>
        <v>0</v>
      </c>
      <c r="J204" s="175"/>
      <c r="K204" s="176">
        <f>ROUND(E204*J204,2)</f>
        <v>0</v>
      </c>
      <c r="L204" s="176">
        <v>21</v>
      </c>
      <c r="M204" s="176">
        <f>G204*(1+L204/100)</f>
        <v>0</v>
      </c>
      <c r="N204" s="174">
        <v>3.4000000000000002E-4</v>
      </c>
      <c r="O204" s="174">
        <f>ROUND(E204*N204,2)</f>
        <v>0</v>
      </c>
      <c r="P204" s="174">
        <v>0.375</v>
      </c>
      <c r="Q204" s="174">
        <f>ROUND(E204*P204,2)</f>
        <v>2.27</v>
      </c>
      <c r="R204" s="176"/>
      <c r="S204" s="176" t="s">
        <v>120</v>
      </c>
      <c r="T204" s="177" t="s">
        <v>120</v>
      </c>
      <c r="U204" s="160">
        <v>2.347</v>
      </c>
      <c r="V204" s="160">
        <f>ROUND(E204*U204,2)</f>
        <v>14.18</v>
      </c>
      <c r="W204" s="160"/>
      <c r="X204" s="160" t="s">
        <v>121</v>
      </c>
      <c r="Y204" s="160" t="s">
        <v>122</v>
      </c>
      <c r="Z204" s="150"/>
      <c r="AA204" s="150"/>
      <c r="AB204" s="150"/>
      <c r="AC204" s="150"/>
      <c r="AD204" s="150"/>
      <c r="AE204" s="150"/>
      <c r="AF204" s="150"/>
      <c r="AG204" s="150" t="s">
        <v>123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2" x14ac:dyDescent="0.25">
      <c r="A205" s="157"/>
      <c r="B205" s="158"/>
      <c r="C205" s="181" t="s">
        <v>356</v>
      </c>
      <c r="D205" s="161"/>
      <c r="E205" s="162">
        <v>6.04</v>
      </c>
      <c r="F205" s="160"/>
      <c r="G205" s="160"/>
      <c r="H205" s="160"/>
      <c r="I205" s="160"/>
      <c r="J205" s="160"/>
      <c r="K205" s="160"/>
      <c r="L205" s="160"/>
      <c r="M205" s="160"/>
      <c r="N205" s="159"/>
      <c r="O205" s="159"/>
      <c r="P205" s="159"/>
      <c r="Q205" s="159"/>
      <c r="R205" s="160"/>
      <c r="S205" s="160"/>
      <c r="T205" s="160"/>
      <c r="U205" s="160"/>
      <c r="V205" s="160"/>
      <c r="W205" s="160"/>
      <c r="X205" s="160"/>
      <c r="Y205" s="160"/>
      <c r="Z205" s="150"/>
      <c r="AA205" s="150"/>
      <c r="AB205" s="150"/>
      <c r="AC205" s="150"/>
      <c r="AD205" s="150"/>
      <c r="AE205" s="150"/>
      <c r="AF205" s="150"/>
      <c r="AG205" s="150" t="s">
        <v>125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5">
      <c r="A206" s="171">
        <v>64</v>
      </c>
      <c r="B206" s="172" t="s">
        <v>357</v>
      </c>
      <c r="C206" s="180" t="s">
        <v>358</v>
      </c>
      <c r="D206" s="173" t="s">
        <v>204</v>
      </c>
      <c r="E206" s="174">
        <v>1.85</v>
      </c>
      <c r="F206" s="175"/>
      <c r="G206" s="176">
        <f>ROUND(E206*F206,2)</f>
        <v>0</v>
      </c>
      <c r="H206" s="175"/>
      <c r="I206" s="176">
        <f>ROUND(E206*H206,2)</f>
        <v>0</v>
      </c>
      <c r="J206" s="175"/>
      <c r="K206" s="176">
        <f>ROUND(E206*J206,2)</f>
        <v>0</v>
      </c>
      <c r="L206" s="176">
        <v>21</v>
      </c>
      <c r="M206" s="176">
        <f>G206*(1+L206/100)</f>
        <v>0</v>
      </c>
      <c r="N206" s="174">
        <v>0</v>
      </c>
      <c r="O206" s="174">
        <f>ROUND(E206*N206,2)</f>
        <v>0</v>
      </c>
      <c r="P206" s="174">
        <v>1.9E-2</v>
      </c>
      <c r="Q206" s="174">
        <f>ROUND(E206*P206,2)</f>
        <v>0.04</v>
      </c>
      <c r="R206" s="176"/>
      <c r="S206" s="176" t="s">
        <v>120</v>
      </c>
      <c r="T206" s="177" t="s">
        <v>120</v>
      </c>
      <c r="U206" s="160">
        <v>1.62</v>
      </c>
      <c r="V206" s="160">
        <f>ROUND(E206*U206,2)</f>
        <v>3</v>
      </c>
      <c r="W206" s="160"/>
      <c r="X206" s="160" t="s">
        <v>121</v>
      </c>
      <c r="Y206" s="160" t="s">
        <v>122</v>
      </c>
      <c r="Z206" s="150"/>
      <c r="AA206" s="150"/>
      <c r="AB206" s="150"/>
      <c r="AC206" s="150"/>
      <c r="AD206" s="150"/>
      <c r="AE206" s="150"/>
      <c r="AF206" s="150"/>
      <c r="AG206" s="150" t="s">
        <v>123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2" x14ac:dyDescent="0.25">
      <c r="A207" s="157"/>
      <c r="B207" s="158"/>
      <c r="C207" s="181" t="s">
        <v>359</v>
      </c>
      <c r="D207" s="161"/>
      <c r="E207" s="162">
        <v>1.85</v>
      </c>
      <c r="F207" s="160"/>
      <c r="G207" s="160"/>
      <c r="H207" s="160"/>
      <c r="I207" s="160"/>
      <c r="J207" s="160"/>
      <c r="K207" s="160"/>
      <c r="L207" s="160"/>
      <c r="M207" s="160"/>
      <c r="N207" s="159"/>
      <c r="O207" s="159"/>
      <c r="P207" s="159"/>
      <c r="Q207" s="159"/>
      <c r="R207" s="160"/>
      <c r="S207" s="160"/>
      <c r="T207" s="160"/>
      <c r="U207" s="160"/>
      <c r="V207" s="160"/>
      <c r="W207" s="160"/>
      <c r="X207" s="160"/>
      <c r="Y207" s="160"/>
      <c r="Z207" s="150"/>
      <c r="AA207" s="150"/>
      <c r="AB207" s="150"/>
      <c r="AC207" s="150"/>
      <c r="AD207" s="150"/>
      <c r="AE207" s="150"/>
      <c r="AF207" s="150"/>
      <c r="AG207" s="150" t="s">
        <v>125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5">
      <c r="A208" s="171">
        <v>65</v>
      </c>
      <c r="B208" s="172" t="s">
        <v>360</v>
      </c>
      <c r="C208" s="180" t="s">
        <v>361</v>
      </c>
      <c r="D208" s="173" t="s">
        <v>119</v>
      </c>
      <c r="E208" s="174">
        <v>21.22</v>
      </c>
      <c r="F208" s="175"/>
      <c r="G208" s="176">
        <f>ROUND(E208*F208,2)</f>
        <v>0</v>
      </c>
      <c r="H208" s="175"/>
      <c r="I208" s="176">
        <f>ROUND(E208*H208,2)</f>
        <v>0</v>
      </c>
      <c r="J208" s="175"/>
      <c r="K208" s="176">
        <f>ROUND(E208*J208,2)</f>
        <v>0</v>
      </c>
      <c r="L208" s="176">
        <v>21</v>
      </c>
      <c r="M208" s="176">
        <f>G208*(1+L208/100)</f>
        <v>0</v>
      </c>
      <c r="N208" s="174">
        <v>0</v>
      </c>
      <c r="O208" s="174">
        <f>ROUND(E208*N208,2)</f>
        <v>0</v>
      </c>
      <c r="P208" s="174">
        <v>5.8999999999999997E-2</v>
      </c>
      <c r="Q208" s="174">
        <f>ROUND(E208*P208,2)</f>
        <v>1.25</v>
      </c>
      <c r="R208" s="176"/>
      <c r="S208" s="176" t="s">
        <v>120</v>
      </c>
      <c r="T208" s="177" t="s">
        <v>120</v>
      </c>
      <c r="U208" s="160">
        <v>0.2</v>
      </c>
      <c r="V208" s="160">
        <f>ROUND(E208*U208,2)</f>
        <v>4.24</v>
      </c>
      <c r="W208" s="160"/>
      <c r="X208" s="160" t="s">
        <v>121</v>
      </c>
      <c r="Y208" s="160" t="s">
        <v>122</v>
      </c>
      <c r="Z208" s="150"/>
      <c r="AA208" s="150"/>
      <c r="AB208" s="150"/>
      <c r="AC208" s="150"/>
      <c r="AD208" s="150"/>
      <c r="AE208" s="150"/>
      <c r="AF208" s="150"/>
      <c r="AG208" s="150" t="s">
        <v>123</v>
      </c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2" x14ac:dyDescent="0.25">
      <c r="A209" s="157"/>
      <c r="B209" s="158"/>
      <c r="C209" s="181" t="s">
        <v>362</v>
      </c>
      <c r="D209" s="161"/>
      <c r="E209" s="162">
        <v>21.22</v>
      </c>
      <c r="F209" s="160"/>
      <c r="G209" s="160"/>
      <c r="H209" s="160"/>
      <c r="I209" s="160"/>
      <c r="J209" s="160"/>
      <c r="K209" s="160"/>
      <c r="L209" s="160"/>
      <c r="M209" s="160"/>
      <c r="N209" s="159"/>
      <c r="O209" s="159"/>
      <c r="P209" s="159"/>
      <c r="Q209" s="159"/>
      <c r="R209" s="160"/>
      <c r="S209" s="160"/>
      <c r="T209" s="160"/>
      <c r="U209" s="160"/>
      <c r="V209" s="160"/>
      <c r="W209" s="160"/>
      <c r="X209" s="160"/>
      <c r="Y209" s="160"/>
      <c r="Z209" s="150"/>
      <c r="AA209" s="150"/>
      <c r="AB209" s="150"/>
      <c r="AC209" s="150"/>
      <c r="AD209" s="150"/>
      <c r="AE209" s="150"/>
      <c r="AF209" s="150"/>
      <c r="AG209" s="150" t="s">
        <v>125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5">
      <c r="A210" s="171">
        <v>66</v>
      </c>
      <c r="B210" s="172" t="s">
        <v>363</v>
      </c>
      <c r="C210" s="180" t="s">
        <v>364</v>
      </c>
      <c r="D210" s="173" t="s">
        <v>119</v>
      </c>
      <c r="E210" s="174">
        <v>156.798</v>
      </c>
      <c r="F210" s="175"/>
      <c r="G210" s="176">
        <f>ROUND(E210*F210,2)</f>
        <v>0</v>
      </c>
      <c r="H210" s="175"/>
      <c r="I210" s="176">
        <f>ROUND(E210*H210,2)</f>
        <v>0</v>
      </c>
      <c r="J210" s="175"/>
      <c r="K210" s="176">
        <f>ROUND(E210*J210,2)</f>
        <v>0</v>
      </c>
      <c r="L210" s="176">
        <v>21</v>
      </c>
      <c r="M210" s="176">
        <f>G210*(1+L210/100)</f>
        <v>0</v>
      </c>
      <c r="N210" s="174">
        <v>0</v>
      </c>
      <c r="O210" s="174">
        <f>ROUND(E210*N210,2)</f>
        <v>0</v>
      </c>
      <c r="P210" s="174">
        <v>1.4E-2</v>
      </c>
      <c r="Q210" s="174">
        <f>ROUND(E210*P210,2)</f>
        <v>2.2000000000000002</v>
      </c>
      <c r="R210" s="176"/>
      <c r="S210" s="176" t="s">
        <v>120</v>
      </c>
      <c r="T210" s="177" t="s">
        <v>120</v>
      </c>
      <c r="U210" s="160">
        <v>0.18</v>
      </c>
      <c r="V210" s="160">
        <f>ROUND(E210*U210,2)</f>
        <v>28.22</v>
      </c>
      <c r="W210" s="160"/>
      <c r="X210" s="160" t="s">
        <v>121</v>
      </c>
      <c r="Y210" s="160" t="s">
        <v>122</v>
      </c>
      <c r="Z210" s="150"/>
      <c r="AA210" s="150"/>
      <c r="AB210" s="150"/>
      <c r="AC210" s="150"/>
      <c r="AD210" s="150"/>
      <c r="AE210" s="150"/>
      <c r="AF210" s="150"/>
      <c r="AG210" s="150" t="s">
        <v>123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2" x14ac:dyDescent="0.25">
      <c r="A211" s="157"/>
      <c r="B211" s="158"/>
      <c r="C211" s="181" t="s">
        <v>311</v>
      </c>
      <c r="D211" s="161"/>
      <c r="E211" s="162">
        <v>51.677999999999997</v>
      </c>
      <c r="F211" s="160"/>
      <c r="G211" s="160"/>
      <c r="H211" s="160"/>
      <c r="I211" s="160"/>
      <c r="J211" s="160"/>
      <c r="K211" s="160"/>
      <c r="L211" s="160"/>
      <c r="M211" s="160"/>
      <c r="N211" s="159"/>
      <c r="O211" s="159"/>
      <c r="P211" s="159"/>
      <c r="Q211" s="159"/>
      <c r="R211" s="160"/>
      <c r="S211" s="160"/>
      <c r="T211" s="160"/>
      <c r="U211" s="160"/>
      <c r="V211" s="160"/>
      <c r="W211" s="160"/>
      <c r="X211" s="160"/>
      <c r="Y211" s="160"/>
      <c r="Z211" s="150"/>
      <c r="AA211" s="150"/>
      <c r="AB211" s="150"/>
      <c r="AC211" s="150"/>
      <c r="AD211" s="150"/>
      <c r="AE211" s="150"/>
      <c r="AF211" s="150"/>
      <c r="AG211" s="150" t="s">
        <v>125</v>
      </c>
      <c r="AH211" s="150">
        <v>0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3" x14ac:dyDescent="0.25">
      <c r="A212" s="157"/>
      <c r="B212" s="158"/>
      <c r="C212" s="181" t="s">
        <v>312</v>
      </c>
      <c r="D212" s="161"/>
      <c r="E212" s="162">
        <v>105.12</v>
      </c>
      <c r="F212" s="160"/>
      <c r="G212" s="160"/>
      <c r="H212" s="160"/>
      <c r="I212" s="160"/>
      <c r="J212" s="160"/>
      <c r="K212" s="160"/>
      <c r="L212" s="160"/>
      <c r="M212" s="160"/>
      <c r="N212" s="159"/>
      <c r="O212" s="159"/>
      <c r="P212" s="159"/>
      <c r="Q212" s="159"/>
      <c r="R212" s="160"/>
      <c r="S212" s="160"/>
      <c r="T212" s="160"/>
      <c r="U212" s="160"/>
      <c r="V212" s="160"/>
      <c r="W212" s="160"/>
      <c r="X212" s="160"/>
      <c r="Y212" s="160"/>
      <c r="Z212" s="150"/>
      <c r="AA212" s="150"/>
      <c r="AB212" s="150"/>
      <c r="AC212" s="150"/>
      <c r="AD212" s="150"/>
      <c r="AE212" s="150"/>
      <c r="AF212" s="150"/>
      <c r="AG212" s="150" t="s">
        <v>125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5">
      <c r="A213" s="171">
        <v>67</v>
      </c>
      <c r="B213" s="172" t="s">
        <v>365</v>
      </c>
      <c r="C213" s="180" t="s">
        <v>366</v>
      </c>
      <c r="D213" s="173" t="s">
        <v>221</v>
      </c>
      <c r="E213" s="174">
        <v>60.098999999999997</v>
      </c>
      <c r="F213" s="175"/>
      <c r="G213" s="176">
        <f>ROUND(E213*F213,2)</f>
        <v>0</v>
      </c>
      <c r="H213" s="175"/>
      <c r="I213" s="176">
        <f>ROUND(E213*H213,2)</f>
        <v>0</v>
      </c>
      <c r="J213" s="175"/>
      <c r="K213" s="176">
        <f>ROUND(E213*J213,2)</f>
        <v>0</v>
      </c>
      <c r="L213" s="176">
        <v>21</v>
      </c>
      <c r="M213" s="176">
        <f>G213*(1+L213/100)</f>
        <v>0</v>
      </c>
      <c r="N213" s="174">
        <v>0</v>
      </c>
      <c r="O213" s="174">
        <f>ROUND(E213*N213,2)</f>
        <v>0</v>
      </c>
      <c r="P213" s="174">
        <v>0</v>
      </c>
      <c r="Q213" s="174">
        <f>ROUND(E213*P213,2)</f>
        <v>0</v>
      </c>
      <c r="R213" s="176"/>
      <c r="S213" s="176" t="s">
        <v>120</v>
      </c>
      <c r="T213" s="177" t="s">
        <v>120</v>
      </c>
      <c r="U213" s="160">
        <v>0.49</v>
      </c>
      <c r="V213" s="160">
        <f>ROUND(E213*U213,2)</f>
        <v>29.45</v>
      </c>
      <c r="W213" s="160"/>
      <c r="X213" s="160" t="s">
        <v>121</v>
      </c>
      <c r="Y213" s="160" t="s">
        <v>122</v>
      </c>
      <c r="Z213" s="150"/>
      <c r="AA213" s="150"/>
      <c r="AB213" s="150"/>
      <c r="AC213" s="150"/>
      <c r="AD213" s="150"/>
      <c r="AE213" s="150"/>
      <c r="AF213" s="150"/>
      <c r="AG213" s="150" t="s">
        <v>123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2" x14ac:dyDescent="0.25">
      <c r="A214" s="157"/>
      <c r="B214" s="158"/>
      <c r="C214" s="254" t="s">
        <v>367</v>
      </c>
      <c r="D214" s="255"/>
      <c r="E214" s="255"/>
      <c r="F214" s="255"/>
      <c r="G214" s="255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60"/>
      <c r="Z214" s="150"/>
      <c r="AA214" s="150"/>
      <c r="AB214" s="150"/>
      <c r="AC214" s="150"/>
      <c r="AD214" s="150"/>
      <c r="AE214" s="150"/>
      <c r="AF214" s="150"/>
      <c r="AG214" s="150" t="s">
        <v>129</v>
      </c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2" x14ac:dyDescent="0.25">
      <c r="A215" s="157"/>
      <c r="B215" s="158"/>
      <c r="C215" s="181" t="s">
        <v>368</v>
      </c>
      <c r="D215" s="161"/>
      <c r="E215" s="162">
        <v>60.098999999999997</v>
      </c>
      <c r="F215" s="160"/>
      <c r="G215" s="160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60"/>
      <c r="Z215" s="150"/>
      <c r="AA215" s="150"/>
      <c r="AB215" s="150"/>
      <c r="AC215" s="150"/>
      <c r="AD215" s="150"/>
      <c r="AE215" s="150"/>
      <c r="AF215" s="150"/>
      <c r="AG215" s="150" t="s">
        <v>125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5">
      <c r="A216" s="171">
        <v>68</v>
      </c>
      <c r="B216" s="172" t="s">
        <v>369</v>
      </c>
      <c r="C216" s="180" t="s">
        <v>370</v>
      </c>
      <c r="D216" s="173" t="s">
        <v>221</v>
      </c>
      <c r="E216" s="174">
        <v>841.38599999999997</v>
      </c>
      <c r="F216" s="175"/>
      <c r="G216" s="176">
        <f>ROUND(E216*F216,2)</f>
        <v>0</v>
      </c>
      <c r="H216" s="175"/>
      <c r="I216" s="176">
        <f>ROUND(E216*H216,2)</f>
        <v>0</v>
      </c>
      <c r="J216" s="175"/>
      <c r="K216" s="176">
        <f>ROUND(E216*J216,2)</f>
        <v>0</v>
      </c>
      <c r="L216" s="176">
        <v>21</v>
      </c>
      <c r="M216" s="176">
        <f>G216*(1+L216/100)</f>
        <v>0</v>
      </c>
      <c r="N216" s="174">
        <v>0</v>
      </c>
      <c r="O216" s="174">
        <f>ROUND(E216*N216,2)</f>
        <v>0</v>
      </c>
      <c r="P216" s="174">
        <v>0</v>
      </c>
      <c r="Q216" s="174">
        <f>ROUND(E216*P216,2)</f>
        <v>0</v>
      </c>
      <c r="R216" s="176"/>
      <c r="S216" s="176" t="s">
        <v>120</v>
      </c>
      <c r="T216" s="177" t="s">
        <v>120</v>
      </c>
      <c r="U216" s="160">
        <v>0</v>
      </c>
      <c r="V216" s="160">
        <f>ROUND(E216*U216,2)</f>
        <v>0</v>
      </c>
      <c r="W216" s="160"/>
      <c r="X216" s="160" t="s">
        <v>121</v>
      </c>
      <c r="Y216" s="160" t="s">
        <v>122</v>
      </c>
      <c r="Z216" s="150"/>
      <c r="AA216" s="150"/>
      <c r="AB216" s="150"/>
      <c r="AC216" s="150"/>
      <c r="AD216" s="150"/>
      <c r="AE216" s="150"/>
      <c r="AF216" s="150"/>
      <c r="AG216" s="150" t="s">
        <v>123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2" x14ac:dyDescent="0.25">
      <c r="A217" s="157"/>
      <c r="B217" s="158"/>
      <c r="C217" s="181" t="s">
        <v>371</v>
      </c>
      <c r="D217" s="161"/>
      <c r="E217" s="162">
        <v>841.38599999999997</v>
      </c>
      <c r="F217" s="160"/>
      <c r="G217" s="160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60"/>
      <c r="Z217" s="150"/>
      <c r="AA217" s="150"/>
      <c r="AB217" s="150"/>
      <c r="AC217" s="150"/>
      <c r="AD217" s="150"/>
      <c r="AE217" s="150"/>
      <c r="AF217" s="150"/>
      <c r="AG217" s="150" t="s">
        <v>125</v>
      </c>
      <c r="AH217" s="150">
        <v>0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5">
      <c r="A218" s="171">
        <v>69</v>
      </c>
      <c r="B218" s="172" t="s">
        <v>372</v>
      </c>
      <c r="C218" s="180" t="s">
        <v>373</v>
      </c>
      <c r="D218" s="173" t="s">
        <v>221</v>
      </c>
      <c r="E218" s="174">
        <v>60.098999999999997</v>
      </c>
      <c r="F218" s="175"/>
      <c r="G218" s="176">
        <f>ROUND(E218*F218,2)</f>
        <v>0</v>
      </c>
      <c r="H218" s="175"/>
      <c r="I218" s="176">
        <f>ROUND(E218*H218,2)</f>
        <v>0</v>
      </c>
      <c r="J218" s="175"/>
      <c r="K218" s="176">
        <f>ROUND(E218*J218,2)</f>
        <v>0</v>
      </c>
      <c r="L218" s="176">
        <v>21</v>
      </c>
      <c r="M218" s="176">
        <f>G218*(1+L218/100)</f>
        <v>0</v>
      </c>
      <c r="N218" s="174">
        <v>0</v>
      </c>
      <c r="O218" s="174">
        <f>ROUND(E218*N218,2)</f>
        <v>0</v>
      </c>
      <c r="P218" s="174">
        <v>0</v>
      </c>
      <c r="Q218" s="174">
        <f>ROUND(E218*P218,2)</f>
        <v>0</v>
      </c>
      <c r="R218" s="176"/>
      <c r="S218" s="176" t="s">
        <v>120</v>
      </c>
      <c r="T218" s="177" t="s">
        <v>120</v>
      </c>
      <c r="U218" s="160">
        <v>0.94</v>
      </c>
      <c r="V218" s="160">
        <f>ROUND(E218*U218,2)</f>
        <v>56.49</v>
      </c>
      <c r="W218" s="160"/>
      <c r="X218" s="160" t="s">
        <v>121</v>
      </c>
      <c r="Y218" s="160" t="s">
        <v>122</v>
      </c>
      <c r="Z218" s="150"/>
      <c r="AA218" s="150"/>
      <c r="AB218" s="150"/>
      <c r="AC218" s="150"/>
      <c r="AD218" s="150"/>
      <c r="AE218" s="150"/>
      <c r="AF218" s="150"/>
      <c r="AG218" s="150" t="s">
        <v>123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2" x14ac:dyDescent="0.25">
      <c r="A219" s="157"/>
      <c r="B219" s="158"/>
      <c r="C219" s="181" t="s">
        <v>368</v>
      </c>
      <c r="D219" s="161"/>
      <c r="E219" s="162">
        <v>60.098999999999997</v>
      </c>
      <c r="F219" s="160"/>
      <c r="G219" s="160"/>
      <c r="H219" s="160"/>
      <c r="I219" s="160"/>
      <c r="J219" s="160"/>
      <c r="K219" s="160"/>
      <c r="L219" s="160"/>
      <c r="M219" s="160"/>
      <c r="N219" s="159"/>
      <c r="O219" s="159"/>
      <c r="P219" s="159"/>
      <c r="Q219" s="159"/>
      <c r="R219" s="160"/>
      <c r="S219" s="160"/>
      <c r="T219" s="160"/>
      <c r="U219" s="160"/>
      <c r="V219" s="160"/>
      <c r="W219" s="160"/>
      <c r="X219" s="160"/>
      <c r="Y219" s="160"/>
      <c r="Z219" s="150"/>
      <c r="AA219" s="150"/>
      <c r="AB219" s="150"/>
      <c r="AC219" s="150"/>
      <c r="AD219" s="150"/>
      <c r="AE219" s="150"/>
      <c r="AF219" s="150"/>
      <c r="AG219" s="150" t="s">
        <v>125</v>
      </c>
      <c r="AH219" s="150">
        <v>0</v>
      </c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5">
      <c r="A220" s="171">
        <v>70</v>
      </c>
      <c r="B220" s="172" t="s">
        <v>374</v>
      </c>
      <c r="C220" s="180" t="s">
        <v>375</v>
      </c>
      <c r="D220" s="173" t="s">
        <v>221</v>
      </c>
      <c r="E220" s="174">
        <v>120.19799999999999</v>
      </c>
      <c r="F220" s="175"/>
      <c r="G220" s="176">
        <f>ROUND(E220*F220,2)</f>
        <v>0</v>
      </c>
      <c r="H220" s="175"/>
      <c r="I220" s="176">
        <f>ROUND(E220*H220,2)</f>
        <v>0</v>
      </c>
      <c r="J220" s="175"/>
      <c r="K220" s="176">
        <f>ROUND(E220*J220,2)</f>
        <v>0</v>
      </c>
      <c r="L220" s="176">
        <v>21</v>
      </c>
      <c r="M220" s="176">
        <f>G220*(1+L220/100)</f>
        <v>0</v>
      </c>
      <c r="N220" s="174">
        <v>0</v>
      </c>
      <c r="O220" s="174">
        <f>ROUND(E220*N220,2)</f>
        <v>0</v>
      </c>
      <c r="P220" s="174">
        <v>0</v>
      </c>
      <c r="Q220" s="174">
        <f>ROUND(E220*P220,2)</f>
        <v>0</v>
      </c>
      <c r="R220" s="176"/>
      <c r="S220" s="176" t="s">
        <v>120</v>
      </c>
      <c r="T220" s="177" t="s">
        <v>120</v>
      </c>
      <c r="U220" s="160">
        <v>0.11</v>
      </c>
      <c r="V220" s="160">
        <f>ROUND(E220*U220,2)</f>
        <v>13.22</v>
      </c>
      <c r="W220" s="160"/>
      <c r="X220" s="160" t="s">
        <v>121</v>
      </c>
      <c r="Y220" s="160" t="s">
        <v>122</v>
      </c>
      <c r="Z220" s="150"/>
      <c r="AA220" s="150"/>
      <c r="AB220" s="150"/>
      <c r="AC220" s="150"/>
      <c r="AD220" s="150"/>
      <c r="AE220" s="150"/>
      <c r="AF220" s="150"/>
      <c r="AG220" s="150" t="s">
        <v>123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2" x14ac:dyDescent="0.25">
      <c r="A221" s="157"/>
      <c r="B221" s="158"/>
      <c r="C221" s="181" t="s">
        <v>376</v>
      </c>
      <c r="D221" s="161"/>
      <c r="E221" s="162">
        <v>120.19799999999999</v>
      </c>
      <c r="F221" s="160"/>
      <c r="G221" s="160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60"/>
      <c r="Z221" s="150"/>
      <c r="AA221" s="150"/>
      <c r="AB221" s="150"/>
      <c r="AC221" s="150"/>
      <c r="AD221" s="150"/>
      <c r="AE221" s="150"/>
      <c r="AF221" s="150"/>
      <c r="AG221" s="150" t="s">
        <v>125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5">
      <c r="A222" s="171">
        <v>71</v>
      </c>
      <c r="B222" s="172" t="s">
        <v>377</v>
      </c>
      <c r="C222" s="180" t="s">
        <v>378</v>
      </c>
      <c r="D222" s="173" t="s">
        <v>221</v>
      </c>
      <c r="E222" s="174">
        <v>60.098999999999997</v>
      </c>
      <c r="F222" s="175"/>
      <c r="G222" s="176">
        <f>ROUND(E222*F222,2)</f>
        <v>0</v>
      </c>
      <c r="H222" s="175"/>
      <c r="I222" s="176">
        <f>ROUND(E222*H222,2)</f>
        <v>0</v>
      </c>
      <c r="J222" s="175"/>
      <c r="K222" s="176">
        <f>ROUND(E222*J222,2)</f>
        <v>0</v>
      </c>
      <c r="L222" s="176">
        <v>21</v>
      </c>
      <c r="M222" s="176">
        <f>G222*(1+L222/100)</f>
        <v>0</v>
      </c>
      <c r="N222" s="174">
        <v>0</v>
      </c>
      <c r="O222" s="174">
        <f>ROUND(E222*N222,2)</f>
        <v>0</v>
      </c>
      <c r="P222" s="174">
        <v>0</v>
      </c>
      <c r="Q222" s="174">
        <f>ROUND(E222*P222,2)</f>
        <v>0</v>
      </c>
      <c r="R222" s="176"/>
      <c r="S222" s="176" t="s">
        <v>120</v>
      </c>
      <c r="T222" s="177" t="s">
        <v>120</v>
      </c>
      <c r="U222" s="160">
        <v>0</v>
      </c>
      <c r="V222" s="160">
        <f>ROUND(E222*U222,2)</f>
        <v>0</v>
      </c>
      <c r="W222" s="160"/>
      <c r="X222" s="160" t="s">
        <v>121</v>
      </c>
      <c r="Y222" s="160" t="s">
        <v>122</v>
      </c>
      <c r="Z222" s="150"/>
      <c r="AA222" s="150"/>
      <c r="AB222" s="150"/>
      <c r="AC222" s="150"/>
      <c r="AD222" s="150"/>
      <c r="AE222" s="150"/>
      <c r="AF222" s="150"/>
      <c r="AG222" s="150" t="s">
        <v>123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2" x14ac:dyDescent="0.25">
      <c r="A223" s="157"/>
      <c r="B223" s="158"/>
      <c r="C223" s="181" t="s">
        <v>368</v>
      </c>
      <c r="D223" s="161"/>
      <c r="E223" s="162">
        <v>60.098999999999997</v>
      </c>
      <c r="F223" s="160"/>
      <c r="G223" s="160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60"/>
      <c r="Z223" s="150"/>
      <c r="AA223" s="150"/>
      <c r="AB223" s="150"/>
      <c r="AC223" s="150"/>
      <c r="AD223" s="150"/>
      <c r="AE223" s="150"/>
      <c r="AF223" s="150"/>
      <c r="AG223" s="150" t="s">
        <v>125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x14ac:dyDescent="0.25">
      <c r="A224" s="164" t="s">
        <v>115</v>
      </c>
      <c r="B224" s="165" t="s">
        <v>83</v>
      </c>
      <c r="C224" s="179" t="s">
        <v>84</v>
      </c>
      <c r="D224" s="166"/>
      <c r="E224" s="167"/>
      <c r="F224" s="168"/>
      <c r="G224" s="168">
        <f>SUMIF(AG225:AG226,"&lt;&gt;NOR",G225:G226)</f>
        <v>0</v>
      </c>
      <c r="H224" s="168"/>
      <c r="I224" s="168">
        <f>SUM(I225:I226)</f>
        <v>0</v>
      </c>
      <c r="J224" s="168"/>
      <c r="K224" s="168">
        <f>SUM(K225:K226)</f>
        <v>0</v>
      </c>
      <c r="L224" s="168"/>
      <c r="M224" s="168">
        <f>SUM(M225:M226)</f>
        <v>0</v>
      </c>
      <c r="N224" s="167"/>
      <c r="O224" s="167">
        <f>SUM(O225:O226)</f>
        <v>0</v>
      </c>
      <c r="P224" s="167"/>
      <c r="Q224" s="167">
        <f>SUM(Q225:Q226)</f>
        <v>0</v>
      </c>
      <c r="R224" s="168"/>
      <c r="S224" s="168"/>
      <c r="T224" s="169"/>
      <c r="U224" s="163"/>
      <c r="V224" s="163">
        <f>SUM(V225:V226)</f>
        <v>81.19</v>
      </c>
      <c r="W224" s="163"/>
      <c r="X224" s="163"/>
      <c r="Y224" s="163"/>
      <c r="AG224" t="s">
        <v>116</v>
      </c>
    </row>
    <row r="225" spans="1:60" outlineLevel="1" x14ac:dyDescent="0.25">
      <c r="A225" s="171">
        <v>72</v>
      </c>
      <c r="B225" s="172" t="s">
        <v>379</v>
      </c>
      <c r="C225" s="180" t="s">
        <v>380</v>
      </c>
      <c r="D225" s="173" t="s">
        <v>221</v>
      </c>
      <c r="E225" s="174">
        <v>126.858</v>
      </c>
      <c r="F225" s="175"/>
      <c r="G225" s="176">
        <f>ROUND(E225*F225,2)</f>
        <v>0</v>
      </c>
      <c r="H225" s="175"/>
      <c r="I225" s="176">
        <f>ROUND(E225*H225,2)</f>
        <v>0</v>
      </c>
      <c r="J225" s="175"/>
      <c r="K225" s="176">
        <f>ROUND(E225*J225,2)</f>
        <v>0</v>
      </c>
      <c r="L225" s="176">
        <v>21</v>
      </c>
      <c r="M225" s="176">
        <f>G225*(1+L225/100)</f>
        <v>0</v>
      </c>
      <c r="N225" s="174">
        <v>0</v>
      </c>
      <c r="O225" s="174">
        <f>ROUND(E225*N225,2)</f>
        <v>0</v>
      </c>
      <c r="P225" s="174">
        <v>0</v>
      </c>
      <c r="Q225" s="174">
        <f>ROUND(E225*P225,2)</f>
        <v>0</v>
      </c>
      <c r="R225" s="176"/>
      <c r="S225" s="176" t="s">
        <v>120</v>
      </c>
      <c r="T225" s="177" t="s">
        <v>120</v>
      </c>
      <c r="U225" s="160">
        <v>0.64</v>
      </c>
      <c r="V225" s="160">
        <f>ROUND(E225*U225,2)</f>
        <v>81.19</v>
      </c>
      <c r="W225" s="160"/>
      <c r="X225" s="160" t="s">
        <v>121</v>
      </c>
      <c r="Y225" s="160" t="s">
        <v>122</v>
      </c>
      <c r="Z225" s="150"/>
      <c r="AA225" s="150"/>
      <c r="AB225" s="150"/>
      <c r="AC225" s="150"/>
      <c r="AD225" s="150"/>
      <c r="AE225" s="150"/>
      <c r="AF225" s="150"/>
      <c r="AG225" s="150" t="s">
        <v>123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2" x14ac:dyDescent="0.25">
      <c r="A226" s="157"/>
      <c r="B226" s="158"/>
      <c r="C226" s="181" t="s">
        <v>381</v>
      </c>
      <c r="D226" s="161"/>
      <c r="E226" s="162">
        <v>126.858</v>
      </c>
      <c r="F226" s="160"/>
      <c r="G226" s="160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60"/>
      <c r="Z226" s="150"/>
      <c r="AA226" s="150"/>
      <c r="AB226" s="150"/>
      <c r="AC226" s="150"/>
      <c r="AD226" s="150"/>
      <c r="AE226" s="150"/>
      <c r="AF226" s="150"/>
      <c r="AG226" s="150" t="s">
        <v>125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x14ac:dyDescent="0.25">
      <c r="A227" s="164" t="s">
        <v>115</v>
      </c>
      <c r="B227" s="165" t="s">
        <v>85</v>
      </c>
      <c r="C227" s="179" t="s">
        <v>86</v>
      </c>
      <c r="D227" s="166"/>
      <c r="E227" s="167"/>
      <c r="F227" s="168"/>
      <c r="G227" s="168">
        <f>SUMIF(AG228:AG233,"&lt;&gt;NOR",G228:G233)</f>
        <v>0</v>
      </c>
      <c r="H227" s="168"/>
      <c r="I227" s="168">
        <f>SUM(I228:I233)</f>
        <v>0</v>
      </c>
      <c r="J227" s="168"/>
      <c r="K227" s="168">
        <f>SUM(K228:K233)</f>
        <v>0</v>
      </c>
      <c r="L227" s="168"/>
      <c r="M227" s="168">
        <f>SUM(M228:M233)</f>
        <v>0</v>
      </c>
      <c r="N227" s="167"/>
      <c r="O227" s="167">
        <f>SUM(O228:O233)</f>
        <v>1.59</v>
      </c>
      <c r="P227" s="167"/>
      <c r="Q227" s="167">
        <f>SUM(Q228:Q233)</f>
        <v>0</v>
      </c>
      <c r="R227" s="168"/>
      <c r="S227" s="168"/>
      <c r="T227" s="169"/>
      <c r="U227" s="163"/>
      <c r="V227" s="163">
        <f>SUM(V228:V233)</f>
        <v>13.75</v>
      </c>
      <c r="W227" s="163"/>
      <c r="X227" s="163"/>
      <c r="Y227" s="163"/>
      <c r="AG227" t="s">
        <v>116</v>
      </c>
    </row>
    <row r="228" spans="1:60" ht="20.399999999999999" outlineLevel="1" x14ac:dyDescent="0.25">
      <c r="A228" s="171">
        <v>73</v>
      </c>
      <c r="B228" s="172" t="s">
        <v>382</v>
      </c>
      <c r="C228" s="180" t="s">
        <v>383</v>
      </c>
      <c r="D228" s="173" t="s">
        <v>204</v>
      </c>
      <c r="E228" s="174">
        <v>24.55</v>
      </c>
      <c r="F228" s="175"/>
      <c r="G228" s="176">
        <f>ROUND(E228*F228,2)</f>
        <v>0</v>
      </c>
      <c r="H228" s="175"/>
      <c r="I228" s="176">
        <f>ROUND(E228*H228,2)</f>
        <v>0</v>
      </c>
      <c r="J228" s="175"/>
      <c r="K228" s="176">
        <f>ROUND(E228*J228,2)</f>
        <v>0</v>
      </c>
      <c r="L228" s="176">
        <v>21</v>
      </c>
      <c r="M228" s="176">
        <f>G228*(1+L228/100)</f>
        <v>0</v>
      </c>
      <c r="N228" s="174">
        <v>6.0000000000000002E-5</v>
      </c>
      <c r="O228" s="174">
        <f>ROUND(E228*N228,2)</f>
        <v>0</v>
      </c>
      <c r="P228" s="174">
        <v>0</v>
      </c>
      <c r="Q228" s="174">
        <f>ROUND(E228*P228,2)</f>
        <v>0</v>
      </c>
      <c r="R228" s="176"/>
      <c r="S228" s="176" t="s">
        <v>120</v>
      </c>
      <c r="T228" s="177" t="s">
        <v>120</v>
      </c>
      <c r="U228" s="160">
        <v>0.56000000000000005</v>
      </c>
      <c r="V228" s="160">
        <f>ROUND(E228*U228,2)</f>
        <v>13.75</v>
      </c>
      <c r="W228" s="160"/>
      <c r="X228" s="160" t="s">
        <v>121</v>
      </c>
      <c r="Y228" s="160" t="s">
        <v>122</v>
      </c>
      <c r="Z228" s="150"/>
      <c r="AA228" s="150"/>
      <c r="AB228" s="150"/>
      <c r="AC228" s="150"/>
      <c r="AD228" s="150"/>
      <c r="AE228" s="150"/>
      <c r="AF228" s="150"/>
      <c r="AG228" s="150" t="s">
        <v>123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2" x14ac:dyDescent="0.25">
      <c r="A229" s="157"/>
      <c r="B229" s="158"/>
      <c r="C229" s="181" t="s">
        <v>384</v>
      </c>
      <c r="D229" s="161"/>
      <c r="E229" s="162">
        <v>24.55</v>
      </c>
      <c r="F229" s="160"/>
      <c r="G229" s="160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60"/>
      <c r="Z229" s="150"/>
      <c r="AA229" s="150"/>
      <c r="AB229" s="150"/>
      <c r="AC229" s="150"/>
      <c r="AD229" s="150"/>
      <c r="AE229" s="150"/>
      <c r="AF229" s="150"/>
      <c r="AG229" s="150" t="s">
        <v>125</v>
      </c>
      <c r="AH229" s="150">
        <v>0</v>
      </c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5">
      <c r="A230" s="171">
        <v>74</v>
      </c>
      <c r="B230" s="172" t="s">
        <v>385</v>
      </c>
      <c r="C230" s="180" t="s">
        <v>386</v>
      </c>
      <c r="D230" s="173" t="s">
        <v>0</v>
      </c>
      <c r="E230" s="174">
        <v>519.96900000000005</v>
      </c>
      <c r="F230" s="175"/>
      <c r="G230" s="176">
        <f>ROUND(E230*F230,2)</f>
        <v>0</v>
      </c>
      <c r="H230" s="175"/>
      <c r="I230" s="176">
        <f>ROUND(E230*H230,2)</f>
        <v>0</v>
      </c>
      <c r="J230" s="175"/>
      <c r="K230" s="176">
        <f>ROUND(E230*J230,2)</f>
        <v>0</v>
      </c>
      <c r="L230" s="176">
        <v>21</v>
      </c>
      <c r="M230" s="176">
        <f>G230*(1+L230/100)</f>
        <v>0</v>
      </c>
      <c r="N230" s="174">
        <v>0</v>
      </c>
      <c r="O230" s="174">
        <f>ROUND(E230*N230,2)</f>
        <v>0</v>
      </c>
      <c r="P230" s="174">
        <v>0</v>
      </c>
      <c r="Q230" s="174">
        <f>ROUND(E230*P230,2)</f>
        <v>0</v>
      </c>
      <c r="R230" s="176"/>
      <c r="S230" s="176" t="s">
        <v>120</v>
      </c>
      <c r="T230" s="177" t="s">
        <v>120</v>
      </c>
      <c r="U230" s="160">
        <v>0</v>
      </c>
      <c r="V230" s="160">
        <f>ROUND(E230*U230,2)</f>
        <v>0</v>
      </c>
      <c r="W230" s="160"/>
      <c r="X230" s="160" t="s">
        <v>121</v>
      </c>
      <c r="Y230" s="160" t="s">
        <v>122</v>
      </c>
      <c r="Z230" s="150"/>
      <c r="AA230" s="150"/>
      <c r="AB230" s="150"/>
      <c r="AC230" s="150"/>
      <c r="AD230" s="150"/>
      <c r="AE230" s="150"/>
      <c r="AF230" s="150"/>
      <c r="AG230" s="150" t="s">
        <v>123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2" x14ac:dyDescent="0.25">
      <c r="A231" s="157"/>
      <c r="B231" s="158"/>
      <c r="C231" s="181" t="s">
        <v>387</v>
      </c>
      <c r="D231" s="161"/>
      <c r="E231" s="162">
        <v>519.96900000000005</v>
      </c>
      <c r="F231" s="160"/>
      <c r="G231" s="160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60"/>
      <c r="Z231" s="150"/>
      <c r="AA231" s="150"/>
      <c r="AB231" s="150"/>
      <c r="AC231" s="150"/>
      <c r="AD231" s="150"/>
      <c r="AE231" s="150"/>
      <c r="AF231" s="150"/>
      <c r="AG231" s="150" t="s">
        <v>125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5">
      <c r="A232" s="171">
        <v>75</v>
      </c>
      <c r="B232" s="172" t="s">
        <v>388</v>
      </c>
      <c r="C232" s="180" t="s">
        <v>389</v>
      </c>
      <c r="D232" s="173" t="s">
        <v>204</v>
      </c>
      <c r="E232" s="174">
        <v>24.55</v>
      </c>
      <c r="F232" s="175"/>
      <c r="G232" s="176">
        <f>ROUND(E232*F232,2)</f>
        <v>0</v>
      </c>
      <c r="H232" s="175"/>
      <c r="I232" s="176">
        <f>ROUND(E232*H232,2)</f>
        <v>0</v>
      </c>
      <c r="J232" s="175"/>
      <c r="K232" s="176">
        <f>ROUND(E232*J232,2)</f>
        <v>0</v>
      </c>
      <c r="L232" s="176">
        <v>21</v>
      </c>
      <c r="M232" s="176">
        <f>G232*(1+L232/100)</f>
        <v>0</v>
      </c>
      <c r="N232" s="174">
        <v>6.4899999999999999E-2</v>
      </c>
      <c r="O232" s="174">
        <f>ROUND(E232*N232,2)</f>
        <v>1.59</v>
      </c>
      <c r="P232" s="174">
        <v>0</v>
      </c>
      <c r="Q232" s="174">
        <f>ROUND(E232*P232,2)</f>
        <v>0</v>
      </c>
      <c r="R232" s="176" t="s">
        <v>191</v>
      </c>
      <c r="S232" s="176" t="s">
        <v>120</v>
      </c>
      <c r="T232" s="177" t="s">
        <v>120</v>
      </c>
      <c r="U232" s="160">
        <v>0</v>
      </c>
      <c r="V232" s="160">
        <f>ROUND(E232*U232,2)</f>
        <v>0</v>
      </c>
      <c r="W232" s="160"/>
      <c r="X232" s="160" t="s">
        <v>192</v>
      </c>
      <c r="Y232" s="160" t="s">
        <v>122</v>
      </c>
      <c r="Z232" s="150"/>
      <c r="AA232" s="150"/>
      <c r="AB232" s="150"/>
      <c r="AC232" s="150"/>
      <c r="AD232" s="150"/>
      <c r="AE232" s="150"/>
      <c r="AF232" s="150"/>
      <c r="AG232" s="150" t="s">
        <v>193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2" x14ac:dyDescent="0.25">
      <c r="A233" s="157"/>
      <c r="B233" s="158"/>
      <c r="C233" s="181" t="s">
        <v>390</v>
      </c>
      <c r="D233" s="161"/>
      <c r="E233" s="162">
        <v>24.55</v>
      </c>
      <c r="F233" s="160"/>
      <c r="G233" s="160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60"/>
      <c r="Z233" s="150"/>
      <c r="AA233" s="150"/>
      <c r="AB233" s="150"/>
      <c r="AC233" s="150"/>
      <c r="AD233" s="150"/>
      <c r="AE233" s="150"/>
      <c r="AF233" s="150"/>
      <c r="AG233" s="150" t="s">
        <v>125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x14ac:dyDescent="0.25">
      <c r="A234" s="164" t="s">
        <v>115</v>
      </c>
      <c r="B234" s="165" t="s">
        <v>87</v>
      </c>
      <c r="C234" s="179" t="s">
        <v>29</v>
      </c>
      <c r="D234" s="166"/>
      <c r="E234" s="167"/>
      <c r="F234" s="168"/>
      <c r="G234" s="168">
        <f>SUMIF(AG235:AG239,"&lt;&gt;NOR",G235:G239)</f>
        <v>0</v>
      </c>
      <c r="H234" s="168"/>
      <c r="I234" s="168">
        <f>SUM(I235:I239)</f>
        <v>0</v>
      </c>
      <c r="J234" s="168"/>
      <c r="K234" s="168">
        <f>SUM(K235:K239)</f>
        <v>0</v>
      </c>
      <c r="L234" s="168"/>
      <c r="M234" s="168">
        <f>SUM(M235:M239)</f>
        <v>0</v>
      </c>
      <c r="N234" s="167"/>
      <c r="O234" s="167">
        <f>SUM(O235:O239)</f>
        <v>0</v>
      </c>
      <c r="P234" s="167"/>
      <c r="Q234" s="167">
        <f>SUM(Q235:Q239)</f>
        <v>0</v>
      </c>
      <c r="R234" s="168"/>
      <c r="S234" s="168"/>
      <c r="T234" s="169"/>
      <c r="U234" s="163"/>
      <c r="V234" s="163">
        <f>SUM(V235:V239)</f>
        <v>0</v>
      </c>
      <c r="W234" s="163"/>
      <c r="X234" s="163"/>
      <c r="Y234" s="163"/>
      <c r="AG234" t="s">
        <v>116</v>
      </c>
    </row>
    <row r="235" spans="1:60" outlineLevel="1" x14ac:dyDescent="0.25">
      <c r="A235" s="171">
        <v>76</v>
      </c>
      <c r="B235" s="172" t="s">
        <v>391</v>
      </c>
      <c r="C235" s="180" t="s">
        <v>392</v>
      </c>
      <c r="D235" s="173" t="s">
        <v>393</v>
      </c>
      <c r="E235" s="174">
        <v>1</v>
      </c>
      <c r="F235" s="175"/>
      <c r="G235" s="176">
        <f>ROUND(E235*F235,2)</f>
        <v>0</v>
      </c>
      <c r="H235" s="175"/>
      <c r="I235" s="176">
        <f>ROUND(E235*H235,2)</f>
        <v>0</v>
      </c>
      <c r="J235" s="175"/>
      <c r="K235" s="176">
        <f>ROUND(E235*J235,2)</f>
        <v>0</v>
      </c>
      <c r="L235" s="176">
        <v>21</v>
      </c>
      <c r="M235" s="176">
        <f>G235*(1+L235/100)</f>
        <v>0</v>
      </c>
      <c r="N235" s="174">
        <v>0</v>
      </c>
      <c r="O235" s="174">
        <f>ROUND(E235*N235,2)</f>
        <v>0</v>
      </c>
      <c r="P235" s="174">
        <v>0</v>
      </c>
      <c r="Q235" s="174">
        <f>ROUND(E235*P235,2)</f>
        <v>0</v>
      </c>
      <c r="R235" s="176"/>
      <c r="S235" s="176" t="s">
        <v>120</v>
      </c>
      <c r="T235" s="177" t="s">
        <v>185</v>
      </c>
      <c r="U235" s="160">
        <v>0</v>
      </c>
      <c r="V235" s="160">
        <f>ROUND(E235*U235,2)</f>
        <v>0</v>
      </c>
      <c r="W235" s="160"/>
      <c r="X235" s="160" t="s">
        <v>394</v>
      </c>
      <c r="Y235" s="160" t="s">
        <v>122</v>
      </c>
      <c r="Z235" s="150"/>
      <c r="AA235" s="150"/>
      <c r="AB235" s="150"/>
      <c r="AC235" s="150"/>
      <c r="AD235" s="150"/>
      <c r="AE235" s="150"/>
      <c r="AF235" s="150"/>
      <c r="AG235" s="150" t="s">
        <v>395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ht="31.2" outlineLevel="2" x14ac:dyDescent="0.25">
      <c r="A236" s="157"/>
      <c r="B236" s="158"/>
      <c r="C236" s="254" t="s">
        <v>396</v>
      </c>
      <c r="D236" s="255"/>
      <c r="E236" s="255"/>
      <c r="F236" s="255"/>
      <c r="G236" s="255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60"/>
      <c r="Z236" s="150"/>
      <c r="AA236" s="150"/>
      <c r="AB236" s="150"/>
      <c r="AC236" s="150"/>
      <c r="AD236" s="150"/>
      <c r="AE236" s="150"/>
      <c r="AF236" s="150"/>
      <c r="AG236" s="150" t="s">
        <v>129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78" t="str">
        <f>C236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36" s="150"/>
      <c r="BC236" s="150"/>
      <c r="BD236" s="150"/>
      <c r="BE236" s="150"/>
      <c r="BF236" s="150"/>
      <c r="BG236" s="150"/>
      <c r="BH236" s="150"/>
    </row>
    <row r="237" spans="1:60" outlineLevel="2" x14ac:dyDescent="0.25">
      <c r="A237" s="157"/>
      <c r="B237" s="158"/>
      <c r="C237" s="181" t="s">
        <v>43</v>
      </c>
      <c r="D237" s="161"/>
      <c r="E237" s="162">
        <v>1</v>
      </c>
      <c r="F237" s="160"/>
      <c r="G237" s="160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60"/>
      <c r="Z237" s="150"/>
      <c r="AA237" s="150"/>
      <c r="AB237" s="150"/>
      <c r="AC237" s="150"/>
      <c r="AD237" s="150"/>
      <c r="AE237" s="150"/>
      <c r="AF237" s="150"/>
      <c r="AG237" s="150" t="s">
        <v>125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5">
      <c r="A238" s="171">
        <v>77</v>
      </c>
      <c r="B238" s="172" t="s">
        <v>397</v>
      </c>
      <c r="C238" s="180" t="s">
        <v>398</v>
      </c>
      <c r="D238" s="173" t="s">
        <v>0</v>
      </c>
      <c r="E238" s="174">
        <v>1</v>
      </c>
      <c r="F238" s="175"/>
      <c r="G238" s="176">
        <f>ROUND(E238*F238,2)</f>
        <v>0</v>
      </c>
      <c r="H238" s="175"/>
      <c r="I238" s="176">
        <f>ROUND(E238*H238,2)</f>
        <v>0</v>
      </c>
      <c r="J238" s="175"/>
      <c r="K238" s="176">
        <f>ROUND(E238*J238,2)</f>
        <v>0</v>
      </c>
      <c r="L238" s="176">
        <v>21</v>
      </c>
      <c r="M238" s="176">
        <f>G238*(1+L238/100)</f>
        <v>0</v>
      </c>
      <c r="N238" s="174">
        <v>0</v>
      </c>
      <c r="O238" s="174">
        <f>ROUND(E238*N238,2)</f>
        <v>0</v>
      </c>
      <c r="P238" s="174">
        <v>0</v>
      </c>
      <c r="Q238" s="174">
        <f>ROUND(E238*P238,2)</f>
        <v>0</v>
      </c>
      <c r="R238" s="176"/>
      <c r="S238" s="176" t="s">
        <v>120</v>
      </c>
      <c r="T238" s="177" t="s">
        <v>185</v>
      </c>
      <c r="U238" s="160">
        <v>0</v>
      </c>
      <c r="V238" s="160">
        <f>ROUND(E238*U238,2)</f>
        <v>0</v>
      </c>
      <c r="W238" s="160"/>
      <c r="X238" s="160" t="s">
        <v>394</v>
      </c>
      <c r="Y238" s="160" t="s">
        <v>122</v>
      </c>
      <c r="Z238" s="150"/>
      <c r="AA238" s="150"/>
      <c r="AB238" s="150"/>
      <c r="AC238" s="150"/>
      <c r="AD238" s="150"/>
      <c r="AE238" s="150"/>
      <c r="AF238" s="150"/>
      <c r="AG238" s="150" t="s">
        <v>399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2" x14ac:dyDescent="0.25">
      <c r="A239" s="157"/>
      <c r="B239" s="158"/>
      <c r="C239" s="181" t="s">
        <v>43</v>
      </c>
      <c r="D239" s="161"/>
      <c r="E239" s="162">
        <v>1</v>
      </c>
      <c r="F239" s="160"/>
      <c r="G239" s="160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60"/>
      <c r="Z239" s="150"/>
      <c r="AA239" s="150"/>
      <c r="AB239" s="150"/>
      <c r="AC239" s="150"/>
      <c r="AD239" s="150"/>
      <c r="AE239" s="150"/>
      <c r="AF239" s="150"/>
      <c r="AG239" s="150" t="s">
        <v>125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x14ac:dyDescent="0.25">
      <c r="A240" s="3"/>
      <c r="B240" s="4"/>
      <c r="C240" s="182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AE240">
        <v>15</v>
      </c>
      <c r="AF240">
        <v>21</v>
      </c>
      <c r="AG240" t="s">
        <v>101</v>
      </c>
    </row>
    <row r="241" spans="1:33" x14ac:dyDescent="0.25">
      <c r="A241" s="153"/>
      <c r="B241" s="154" t="s">
        <v>31</v>
      </c>
      <c r="C241" s="183"/>
      <c r="D241" s="155"/>
      <c r="E241" s="156"/>
      <c r="F241" s="156"/>
      <c r="G241" s="170">
        <f>G8+G61+G92+G137+G147+G173+G186+G191+G224+G227+G234</f>
        <v>0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AE241">
        <f>SUMIF(L7:L239,AE240,G7:G239)</f>
        <v>0</v>
      </c>
      <c r="AF241">
        <f>SUMIF(L7:L239,AF240,G7:G239)</f>
        <v>0</v>
      </c>
      <c r="AG241" t="s">
        <v>400</v>
      </c>
    </row>
    <row r="242" spans="1:33" x14ac:dyDescent="0.25">
      <c r="A242" s="3"/>
      <c r="B242" s="4"/>
      <c r="C242" s="182"/>
      <c r="D242" s="6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33" x14ac:dyDescent="0.25">
      <c r="A243" s="3"/>
      <c r="B243" s="4"/>
      <c r="C243" s="182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33" x14ac:dyDescent="0.25">
      <c r="A244" s="263" t="s">
        <v>401</v>
      </c>
      <c r="B244" s="263"/>
      <c r="C244" s="264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33" x14ac:dyDescent="0.25">
      <c r="A245" s="242"/>
      <c r="B245" s="243"/>
      <c r="C245" s="244"/>
      <c r="D245" s="243"/>
      <c r="E245" s="243"/>
      <c r="F245" s="243"/>
      <c r="G245" s="245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AG245" t="s">
        <v>402</v>
      </c>
    </row>
    <row r="246" spans="1:33" x14ac:dyDescent="0.25">
      <c r="A246" s="246"/>
      <c r="B246" s="247"/>
      <c r="C246" s="248"/>
      <c r="D246" s="247"/>
      <c r="E246" s="247"/>
      <c r="F246" s="247"/>
      <c r="G246" s="249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33" x14ac:dyDescent="0.25">
      <c r="A247" s="246"/>
      <c r="B247" s="247"/>
      <c r="C247" s="248"/>
      <c r="D247" s="247"/>
      <c r="E247" s="247"/>
      <c r="F247" s="247"/>
      <c r="G247" s="249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33" x14ac:dyDescent="0.25">
      <c r="A248" s="246"/>
      <c r="B248" s="247"/>
      <c r="C248" s="248"/>
      <c r="D248" s="247"/>
      <c r="E248" s="247"/>
      <c r="F248" s="247"/>
      <c r="G248" s="249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33" x14ac:dyDescent="0.25">
      <c r="A249" s="250"/>
      <c r="B249" s="251"/>
      <c r="C249" s="252"/>
      <c r="D249" s="251"/>
      <c r="E249" s="251"/>
      <c r="F249" s="251"/>
      <c r="G249" s="25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33" x14ac:dyDescent="0.25">
      <c r="A250" s="3"/>
      <c r="B250" s="4"/>
      <c r="C250" s="182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33" x14ac:dyDescent="0.25">
      <c r="C251" s="184"/>
      <c r="D251" s="10"/>
      <c r="AG251" t="s">
        <v>403</v>
      </c>
    </row>
    <row r="252" spans="1:33" x14ac:dyDescent="0.25">
      <c r="D252" s="10"/>
    </row>
    <row r="253" spans="1:33" x14ac:dyDescent="0.25">
      <c r="D253" s="10"/>
    </row>
    <row r="254" spans="1:33" x14ac:dyDescent="0.25">
      <c r="D254" s="10"/>
    </row>
    <row r="255" spans="1:33" x14ac:dyDescent="0.25">
      <c r="D255" s="10"/>
    </row>
    <row r="256" spans="1:33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258" sheet="1" formatRows="0"/>
  <mergeCells count="15">
    <mergeCell ref="A1:G1"/>
    <mergeCell ref="C2:G2"/>
    <mergeCell ref="C3:G3"/>
    <mergeCell ref="C4:G4"/>
    <mergeCell ref="A244:C244"/>
    <mergeCell ref="C144:G144"/>
    <mergeCell ref="C149:G149"/>
    <mergeCell ref="C164:G164"/>
    <mergeCell ref="C214:G214"/>
    <mergeCell ref="C236:G236"/>
    <mergeCell ref="A245:G249"/>
    <mergeCell ref="C12:G12"/>
    <mergeCell ref="C44:G44"/>
    <mergeCell ref="C78:G78"/>
    <mergeCell ref="C139:G139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Jarošová Jitka</cp:lastModifiedBy>
  <cp:lastPrinted>2019-03-19T12:27:02Z</cp:lastPrinted>
  <dcterms:created xsi:type="dcterms:W3CDTF">2009-04-08T07:15:50Z</dcterms:created>
  <dcterms:modified xsi:type="dcterms:W3CDTF">2025-08-07T10:16:11Z</dcterms:modified>
</cp:coreProperties>
</file>