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40626E88-B28E-4340-82D8-D12C4284813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kapitulace stavby" sheetId="1" r:id="rId1"/>
    <sheet name="01 - VÝMĚNA PVC, KUCHYŇSK..." sheetId="2" r:id="rId2"/>
    <sheet name="Pokyny pro vyplnění" sheetId="3" r:id="rId3"/>
  </sheets>
  <definedNames>
    <definedName name="_xlnm._FilterDatabase" localSheetId="1" hidden="1">'01 - VÝMĚNA PVC, KUCHYŇSK...'!$C$85:$K$213</definedName>
    <definedName name="_xlnm.Print_Titles" localSheetId="1">'01 - VÝMĚNA PVC, KUCHYŇSK...'!$85:$85</definedName>
    <definedName name="_xlnm.Print_Titles" localSheetId="0">'Rekapitulace stavby'!$52:$52</definedName>
    <definedName name="_xlnm.Print_Area" localSheetId="1">'01 - VÝMĚNA PVC, KUCHYŇSK...'!$C$4:$J$39,'01 - VÝMĚNA PVC, KUCHYŇSK...'!$C$45:$J$67,'01 - VÝMĚNA PVC, KUCHYŇSK...'!$C$73:$K$213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</workbook>
</file>

<file path=xl/calcChain.xml><?xml version="1.0" encoding="utf-8"?>
<calcChain xmlns="http://schemas.openxmlformats.org/spreadsheetml/2006/main">
  <c r="J37" i="2" l="1"/>
  <c r="J36" i="2"/>
  <c r="AY55" i="1"/>
  <c r="J35" i="2"/>
  <c r="AX55" i="1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6" i="2"/>
  <c r="BH196" i="2"/>
  <c r="BG196" i="2"/>
  <c r="BE196" i="2"/>
  <c r="T196" i="2"/>
  <c r="R196" i="2"/>
  <c r="P196" i="2"/>
  <c r="BI194" i="2"/>
  <c r="BH194" i="2"/>
  <c r="BG194" i="2"/>
  <c r="BE194" i="2"/>
  <c r="T194" i="2"/>
  <c r="R194" i="2"/>
  <c r="P194" i="2"/>
  <c r="BI192" i="2"/>
  <c r="BH192" i="2"/>
  <c r="BG192" i="2"/>
  <c r="BE192" i="2"/>
  <c r="T192" i="2"/>
  <c r="R192" i="2"/>
  <c r="P192" i="2"/>
  <c r="BI190" i="2"/>
  <c r="BH190" i="2"/>
  <c r="BG190" i="2"/>
  <c r="BE190" i="2"/>
  <c r="T190" i="2"/>
  <c r="R190" i="2"/>
  <c r="P190" i="2"/>
  <c r="BI188" i="2"/>
  <c r="BH188" i="2"/>
  <c r="BG188" i="2"/>
  <c r="BE188" i="2"/>
  <c r="T188" i="2"/>
  <c r="R188" i="2"/>
  <c r="P188" i="2"/>
  <c r="BI186" i="2"/>
  <c r="BH186" i="2"/>
  <c r="BG186" i="2"/>
  <c r="BE186" i="2"/>
  <c r="T186" i="2"/>
  <c r="R186" i="2"/>
  <c r="P186" i="2"/>
  <c r="BI184" i="2"/>
  <c r="BH184" i="2"/>
  <c r="BG184" i="2"/>
  <c r="BE184" i="2"/>
  <c r="T184" i="2"/>
  <c r="R184" i="2"/>
  <c r="P184" i="2"/>
  <c r="BI182" i="2"/>
  <c r="BH182" i="2"/>
  <c r="BG182" i="2"/>
  <c r="BE182" i="2"/>
  <c r="T182" i="2"/>
  <c r="R182" i="2"/>
  <c r="P182" i="2"/>
  <c r="BI180" i="2"/>
  <c r="BH180" i="2"/>
  <c r="BG180" i="2"/>
  <c r="BE180" i="2"/>
  <c r="T180" i="2"/>
  <c r="R180" i="2"/>
  <c r="P180" i="2"/>
  <c r="BI178" i="2"/>
  <c r="BH178" i="2"/>
  <c r="BG178" i="2"/>
  <c r="BE178" i="2"/>
  <c r="T178" i="2"/>
  <c r="R178" i="2"/>
  <c r="P178" i="2"/>
  <c r="BI176" i="2"/>
  <c r="BH176" i="2"/>
  <c r="BG176" i="2"/>
  <c r="BE176" i="2"/>
  <c r="T176" i="2"/>
  <c r="R176" i="2"/>
  <c r="P176" i="2"/>
  <c r="BI174" i="2"/>
  <c r="BH174" i="2"/>
  <c r="BG174" i="2"/>
  <c r="BE174" i="2"/>
  <c r="T174" i="2"/>
  <c r="R174" i="2"/>
  <c r="P174" i="2"/>
  <c r="BI172" i="2"/>
  <c r="BH172" i="2"/>
  <c r="BG172" i="2"/>
  <c r="BE172" i="2"/>
  <c r="T172" i="2"/>
  <c r="R172" i="2"/>
  <c r="P172" i="2"/>
  <c r="BI170" i="2"/>
  <c r="BH170" i="2"/>
  <c r="BG170" i="2"/>
  <c r="BE170" i="2"/>
  <c r="T170" i="2"/>
  <c r="R170" i="2"/>
  <c r="P170" i="2"/>
  <c r="BI168" i="2"/>
  <c r="BH168" i="2"/>
  <c r="BG168" i="2"/>
  <c r="BE168" i="2"/>
  <c r="T168" i="2"/>
  <c r="R168" i="2"/>
  <c r="P168" i="2"/>
  <c r="BI166" i="2"/>
  <c r="BH166" i="2"/>
  <c r="BG166" i="2"/>
  <c r="BE166" i="2"/>
  <c r="T166" i="2"/>
  <c r="R166" i="2"/>
  <c r="P166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R162" i="2"/>
  <c r="P162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4" i="2"/>
  <c r="BH154" i="2"/>
  <c r="BG154" i="2"/>
  <c r="BE154" i="2"/>
  <c r="T154" i="2"/>
  <c r="R154" i="2"/>
  <c r="P154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49" i="2"/>
  <c r="BH149" i="2"/>
  <c r="BG149" i="2"/>
  <c r="BE149" i="2"/>
  <c r="T149" i="2"/>
  <c r="R149" i="2"/>
  <c r="P149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3" i="2"/>
  <c r="BH133" i="2"/>
  <c r="BG133" i="2"/>
  <c r="BE133" i="2"/>
  <c r="T133" i="2"/>
  <c r="R133" i="2"/>
  <c r="P133" i="2"/>
  <c r="BI131" i="2"/>
  <c r="BH131" i="2"/>
  <c r="BG131" i="2"/>
  <c r="BE131" i="2"/>
  <c r="T131" i="2"/>
  <c r="R131" i="2"/>
  <c r="P131" i="2"/>
  <c r="BI129" i="2"/>
  <c r="BH129" i="2"/>
  <c r="BG129" i="2"/>
  <c r="BE129" i="2"/>
  <c r="T129" i="2"/>
  <c r="R129" i="2"/>
  <c r="P129" i="2"/>
  <c r="BI126" i="2"/>
  <c r="BH126" i="2"/>
  <c r="BG126" i="2"/>
  <c r="BE126" i="2"/>
  <c r="T126" i="2"/>
  <c r="R126" i="2"/>
  <c r="P126" i="2"/>
  <c r="BI124" i="2"/>
  <c r="BH124" i="2"/>
  <c r="BG124" i="2"/>
  <c r="BE124" i="2"/>
  <c r="T124" i="2"/>
  <c r="R124" i="2"/>
  <c r="P124" i="2"/>
  <c r="BI122" i="2"/>
  <c r="BH122" i="2"/>
  <c r="BG122" i="2"/>
  <c r="BE122" i="2"/>
  <c r="T122" i="2"/>
  <c r="R122" i="2"/>
  <c r="P122" i="2"/>
  <c r="BI120" i="2"/>
  <c r="BH120" i="2"/>
  <c r="BG120" i="2"/>
  <c r="BE120" i="2"/>
  <c r="T120" i="2"/>
  <c r="R120" i="2"/>
  <c r="P120" i="2"/>
  <c r="BI118" i="2"/>
  <c r="BH118" i="2"/>
  <c r="BG118" i="2"/>
  <c r="BE118" i="2"/>
  <c r="T118" i="2"/>
  <c r="R118" i="2"/>
  <c r="P118" i="2"/>
  <c r="BI116" i="2"/>
  <c r="BH116" i="2"/>
  <c r="BG116" i="2"/>
  <c r="BE116" i="2"/>
  <c r="T116" i="2"/>
  <c r="R116" i="2"/>
  <c r="P116" i="2"/>
  <c r="BI114" i="2"/>
  <c r="BH114" i="2"/>
  <c r="BG114" i="2"/>
  <c r="BE114" i="2"/>
  <c r="T114" i="2"/>
  <c r="R114" i="2"/>
  <c r="P114" i="2"/>
  <c r="BI110" i="2"/>
  <c r="BH110" i="2"/>
  <c r="BG110" i="2"/>
  <c r="BE110" i="2"/>
  <c r="T110" i="2"/>
  <c r="R110" i="2"/>
  <c r="P110" i="2"/>
  <c r="BI108" i="2"/>
  <c r="BH108" i="2"/>
  <c r="BG108" i="2"/>
  <c r="BE108" i="2"/>
  <c r="T108" i="2"/>
  <c r="R108" i="2"/>
  <c r="P108" i="2"/>
  <c r="BI106" i="2"/>
  <c r="BH106" i="2"/>
  <c r="BG106" i="2"/>
  <c r="BE106" i="2"/>
  <c r="T106" i="2"/>
  <c r="R106" i="2"/>
  <c r="P106" i="2"/>
  <c r="BI104" i="2"/>
  <c r="BH104" i="2"/>
  <c r="BG104" i="2"/>
  <c r="BE104" i="2"/>
  <c r="T104" i="2"/>
  <c r="R104" i="2"/>
  <c r="P104" i="2"/>
  <c r="BI102" i="2"/>
  <c r="BH102" i="2"/>
  <c r="BG102" i="2"/>
  <c r="BE102" i="2"/>
  <c r="T102" i="2"/>
  <c r="R102" i="2"/>
  <c r="P102" i="2"/>
  <c r="BI100" i="2"/>
  <c r="BH100" i="2"/>
  <c r="BG100" i="2"/>
  <c r="BE100" i="2"/>
  <c r="T100" i="2"/>
  <c r="R100" i="2"/>
  <c r="P100" i="2"/>
  <c r="BI97" i="2"/>
  <c r="BH97" i="2"/>
  <c r="BG97" i="2"/>
  <c r="BE97" i="2"/>
  <c r="T97" i="2"/>
  <c r="R97" i="2"/>
  <c r="P97" i="2"/>
  <c r="BI95" i="2"/>
  <c r="BH95" i="2"/>
  <c r="BG95" i="2"/>
  <c r="BE95" i="2"/>
  <c r="T95" i="2"/>
  <c r="R95" i="2"/>
  <c r="P95" i="2"/>
  <c r="BI93" i="2"/>
  <c r="BH93" i="2"/>
  <c r="BG93" i="2"/>
  <c r="BE93" i="2"/>
  <c r="T93" i="2"/>
  <c r="R93" i="2"/>
  <c r="P93" i="2"/>
  <c r="BI91" i="2"/>
  <c r="BH91" i="2"/>
  <c r="BG91" i="2"/>
  <c r="BE91" i="2"/>
  <c r="T91" i="2"/>
  <c r="R91" i="2"/>
  <c r="P91" i="2"/>
  <c r="BI89" i="2"/>
  <c r="BH89" i="2"/>
  <c r="BG89" i="2"/>
  <c r="BE89" i="2"/>
  <c r="T89" i="2"/>
  <c r="R89" i="2"/>
  <c r="P89" i="2"/>
  <c r="J83" i="2"/>
  <c r="J82" i="2"/>
  <c r="F82" i="2"/>
  <c r="F80" i="2"/>
  <c r="E78" i="2"/>
  <c r="J55" i="2"/>
  <c r="J54" i="2"/>
  <c r="F54" i="2"/>
  <c r="F52" i="2"/>
  <c r="E50" i="2"/>
  <c r="J18" i="2"/>
  <c r="E18" i="2"/>
  <c r="F83" i="2"/>
  <c r="J17" i="2"/>
  <c r="J12" i="2"/>
  <c r="J52" i="2"/>
  <c r="E7" i="2"/>
  <c r="E76" i="2" s="1"/>
  <c r="L50" i="1"/>
  <c r="AM50" i="1"/>
  <c r="AM49" i="1"/>
  <c r="L49" i="1"/>
  <c r="AM47" i="1"/>
  <c r="L47" i="1"/>
  <c r="L45" i="1"/>
  <c r="L44" i="1"/>
  <c r="BK89" i="2"/>
  <c r="BK203" i="2"/>
  <c r="J158" i="2"/>
  <c r="J211" i="2"/>
  <c r="J206" i="2"/>
  <c r="BK102" i="2"/>
  <c r="J203" i="2"/>
  <c r="BK194" i="2"/>
  <c r="BK188" i="2"/>
  <c r="BK198" i="2"/>
  <c r="J135" i="2"/>
  <c r="J192" i="2"/>
  <c r="J95" i="2"/>
  <c r="BK166" i="2"/>
  <c r="BK178" i="2"/>
  <c r="BK156" i="2"/>
  <c r="BK182" i="2"/>
  <c r="BK151" i="2"/>
  <c r="BK116" i="2"/>
  <c r="BK186" i="2"/>
  <c r="J140" i="2"/>
  <c r="J156" i="2"/>
  <c r="J138" i="2"/>
  <c r="J157" i="2"/>
  <c r="BK137" i="2"/>
  <c r="BK192" i="2"/>
  <c r="J100" i="2"/>
  <c r="BK159" i="2"/>
  <c r="BK170" i="2"/>
  <c r="J120" i="2"/>
  <c r="BK212" i="2"/>
  <c r="J196" i="2"/>
  <c r="J154" i="2"/>
  <c r="BK97" i="2"/>
  <c r="BK141" i="2"/>
  <c r="J110" i="2"/>
  <c r="J159" i="2"/>
  <c r="J205" i="2"/>
  <c r="J162" i="2"/>
  <c r="J212" i="2"/>
  <c r="BK140" i="2"/>
  <c r="BK110" i="2"/>
  <c r="J97" i="2"/>
  <c r="J149" i="2"/>
  <c r="J174" i="2"/>
  <c r="BK209" i="2"/>
  <c r="J199" i="2"/>
  <c r="J118" i="2"/>
  <c r="BK152" i="2"/>
  <c r="J188" i="2"/>
  <c r="J182" i="2"/>
  <c r="BK205" i="2"/>
  <c r="J190" i="2"/>
  <c r="BK196" i="2"/>
  <c r="J186" i="2"/>
  <c r="J106" i="2"/>
  <c r="BK129" i="2"/>
  <c r="J122" i="2"/>
  <c r="BK143" i="2"/>
  <c r="J176" i="2"/>
  <c r="J93" i="2"/>
  <c r="BK199" i="2"/>
  <c r="BK95" i="2"/>
  <c r="BK162" i="2"/>
  <c r="J141" i="2"/>
  <c r="BK133" i="2"/>
  <c r="J209" i="2"/>
  <c r="BK168" i="2"/>
  <c r="BK202" i="2"/>
  <c r="J172" i="2"/>
  <c r="J137" i="2"/>
  <c r="BK135" i="2"/>
  <c r="J147" i="2"/>
  <c r="J129" i="2"/>
  <c r="BK149" i="2"/>
  <c r="BK144" i="2"/>
  <c r="J178" i="2"/>
  <c r="J89" i="2"/>
  <c r="J104" i="2"/>
  <c r="BK164" i="2"/>
  <c r="BK211" i="2"/>
  <c r="BK200" i="2"/>
  <c r="BK114" i="2"/>
  <c r="J170" i="2"/>
  <c r="J126" i="2"/>
  <c r="BK100" i="2"/>
  <c r="J136" i="2"/>
  <c r="J168" i="2"/>
  <c r="J143" i="2"/>
  <c r="J116" i="2"/>
  <c r="J164" i="2"/>
  <c r="BK208" i="2"/>
  <c r="J102" i="2"/>
  <c r="BK176" i="2"/>
  <c r="BK154" i="2"/>
  <c r="J180" i="2"/>
  <c r="J124" i="2"/>
  <c r="J145" i="2"/>
  <c r="BK206" i="2"/>
  <c r="BK106" i="2"/>
  <c r="BK108" i="2"/>
  <c r="BK180" i="2"/>
  <c r="J198" i="2"/>
  <c r="BK118" i="2"/>
  <c r="BK158" i="2"/>
  <c r="BK136" i="2"/>
  <c r="BK122" i="2"/>
  <c r="BK91" i="2"/>
  <c r="J184" i="2"/>
  <c r="J208" i="2"/>
  <c r="BK145" i="2"/>
  <c r="J194" i="2"/>
  <c r="BK147" i="2"/>
  <c r="J133" i="2"/>
  <c r="BK190" i="2"/>
  <c r="BK172" i="2"/>
  <c r="J114" i="2"/>
  <c r="BK93" i="2"/>
  <c r="J146" i="2"/>
  <c r="J152" i="2"/>
  <c r="BK124" i="2"/>
  <c r="J151" i="2"/>
  <c r="J202" i="2"/>
  <c r="J91" i="2"/>
  <c r="J200" i="2"/>
  <c r="J131" i="2"/>
  <c r="BK120" i="2"/>
  <c r="BK157" i="2"/>
  <c r="BK174" i="2"/>
  <c r="BK184" i="2"/>
  <c r="J144" i="2"/>
  <c r="BK104" i="2"/>
  <c r="BK126" i="2"/>
  <c r="BK138" i="2"/>
  <c r="BK146" i="2"/>
  <c r="J166" i="2"/>
  <c r="AS54" i="1"/>
  <c r="J108" i="2"/>
  <c r="BK131" i="2"/>
  <c r="P99" i="2" l="1"/>
  <c r="T88" i="2"/>
  <c r="BK113" i="2"/>
  <c r="R88" i="2"/>
  <c r="P113" i="2"/>
  <c r="P88" i="2"/>
  <c r="R113" i="2"/>
  <c r="BK128" i="2"/>
  <c r="J128" i="2" s="1"/>
  <c r="J65" i="2" s="1"/>
  <c r="T99" i="2"/>
  <c r="T113" i="2"/>
  <c r="BK99" i="2"/>
  <c r="J99" i="2" s="1"/>
  <c r="J62" i="2" s="1"/>
  <c r="R128" i="2"/>
  <c r="BK161" i="2"/>
  <c r="J161" i="2" s="1"/>
  <c r="J66" i="2" s="1"/>
  <c r="T128" i="2"/>
  <c r="R99" i="2"/>
  <c r="P128" i="2"/>
  <c r="BK88" i="2"/>
  <c r="P161" i="2"/>
  <c r="T161" i="2"/>
  <c r="R161" i="2"/>
  <c r="E48" i="2"/>
  <c r="BF172" i="2"/>
  <c r="J80" i="2"/>
  <c r="BF97" i="2"/>
  <c r="BF106" i="2"/>
  <c r="BF120" i="2"/>
  <c r="BF129" i="2"/>
  <c r="BF136" i="2"/>
  <c r="BF137" i="2"/>
  <c r="BF157" i="2"/>
  <c r="BF158" i="2"/>
  <c r="BF164" i="2"/>
  <c r="BF93" i="2"/>
  <c r="BF108" i="2"/>
  <c r="BF122" i="2"/>
  <c r="BF138" i="2"/>
  <c r="BF149" i="2"/>
  <c r="BF151" i="2"/>
  <c r="BF156" i="2"/>
  <c r="BF170" i="2"/>
  <c r="BF174" i="2"/>
  <c r="BF176" i="2"/>
  <c r="BF188" i="2"/>
  <c r="BF190" i="2"/>
  <c r="BF194" i="2"/>
  <c r="BF200" i="2"/>
  <c r="BF203" i="2"/>
  <c r="BF205" i="2"/>
  <c r="BF206" i="2"/>
  <c r="BF95" i="2"/>
  <c r="BF178" i="2"/>
  <c r="BF186" i="2"/>
  <c r="BF184" i="2"/>
  <c r="BF192" i="2"/>
  <c r="BF212" i="2"/>
  <c r="F55" i="2"/>
  <c r="BF89" i="2"/>
  <c r="BF100" i="2"/>
  <c r="BF114" i="2"/>
  <c r="BF116" i="2"/>
  <c r="BF126" i="2"/>
  <c r="BF182" i="2"/>
  <c r="BF198" i="2"/>
  <c r="BF102" i="2"/>
  <c r="BF118" i="2"/>
  <c r="BF154" i="2"/>
  <c r="BF180" i="2"/>
  <c r="BF196" i="2"/>
  <c r="BF199" i="2"/>
  <c r="BF202" i="2"/>
  <c r="BF208" i="2"/>
  <c r="BF209" i="2"/>
  <c r="BF211" i="2"/>
  <c r="BF91" i="2"/>
  <c r="BF143" i="2"/>
  <c r="BF144" i="2"/>
  <c r="BF145" i="2"/>
  <c r="BF141" i="2"/>
  <c r="BF146" i="2"/>
  <c r="BF147" i="2"/>
  <c r="BF159" i="2"/>
  <c r="BF162" i="2"/>
  <c r="BF110" i="2"/>
  <c r="BF104" i="2"/>
  <c r="BF166" i="2"/>
  <c r="BF133" i="2"/>
  <c r="BF168" i="2"/>
  <c r="BF124" i="2"/>
  <c r="BF152" i="2"/>
  <c r="BF131" i="2"/>
  <c r="BF135" i="2"/>
  <c r="BF140" i="2"/>
  <c r="F37" i="2"/>
  <c r="BD55" i="1" s="1"/>
  <c r="BD54" i="1" s="1"/>
  <c r="W33" i="1" s="1"/>
  <c r="F33" i="2"/>
  <c r="AZ55" i="1" s="1"/>
  <c r="AZ54" i="1" s="1"/>
  <c r="AV54" i="1" s="1"/>
  <c r="AK29" i="1" s="1"/>
  <c r="J33" i="2"/>
  <c r="AV55" i="1" s="1"/>
  <c r="F36" i="2"/>
  <c r="BC55" i="1" s="1"/>
  <c r="BC54" i="1" s="1"/>
  <c r="W32" i="1" s="1"/>
  <c r="F35" i="2"/>
  <c r="BB55" i="1" s="1"/>
  <c r="BB54" i="1" s="1"/>
  <c r="W31" i="1" s="1"/>
  <c r="P87" i="2" l="1"/>
  <c r="BK87" i="2"/>
  <c r="J87" i="2" s="1"/>
  <c r="J60" i="2" s="1"/>
  <c r="R112" i="2"/>
  <c r="P112" i="2"/>
  <c r="P86" i="2" s="1"/>
  <c r="AU55" i="1" s="1"/>
  <c r="AU54" i="1" s="1"/>
  <c r="BK112" i="2"/>
  <c r="J112" i="2" s="1"/>
  <c r="J63" i="2" s="1"/>
  <c r="T112" i="2"/>
  <c r="T87" i="2"/>
  <c r="R87" i="2"/>
  <c r="J113" i="2"/>
  <c r="J64" i="2" s="1"/>
  <c r="J88" i="2"/>
  <c r="J61" i="2" s="1"/>
  <c r="AX54" i="1"/>
  <c r="W29" i="1"/>
  <c r="J34" i="2"/>
  <c r="AW55" i="1" s="1"/>
  <c r="AT55" i="1" s="1"/>
  <c r="F34" i="2"/>
  <c r="BA55" i="1" s="1"/>
  <c r="BA54" i="1" s="1"/>
  <c r="W30" i="1" s="1"/>
  <c r="AY54" i="1"/>
  <c r="T86" i="2" l="1"/>
  <c r="R86" i="2"/>
  <c r="BK86" i="2"/>
  <c r="J86" i="2" s="1"/>
  <c r="J30" i="2" s="1"/>
  <c r="AG55" i="1" s="1"/>
  <c r="AG54" i="1" s="1"/>
  <c r="AK26" i="1" s="1"/>
  <c r="AW54" i="1"/>
  <c r="AK30" i="1" s="1"/>
  <c r="J39" i="2" l="1"/>
  <c r="J59" i="2"/>
  <c r="AK35" i="1"/>
  <c r="AN55" i="1"/>
  <c r="AT54" i="1"/>
  <c r="AN54" i="1" l="1"/>
</calcChain>
</file>

<file path=xl/sharedStrings.xml><?xml version="1.0" encoding="utf-8"?>
<sst xmlns="http://schemas.openxmlformats.org/spreadsheetml/2006/main" count="2081" uniqueCount="643">
  <si>
    <t>Export Komplet</t>
  </si>
  <si>
    <t>VZ</t>
  </si>
  <si>
    <t>2.0</t>
  </si>
  <si>
    <t/>
  </si>
  <si>
    <t>False</t>
  </si>
  <si>
    <t>{999cd423-77bc-4846-a462-ffc9aaa5dd7a}</t>
  </si>
  <si>
    <t>&gt;&gt;  skryté sloupce  &lt;&lt;</t>
  </si>
  <si>
    <t>0,1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</si>
  <si>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</si>
  <si>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</si>
  <si>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</si>
  <si>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</si>
  <si>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</si>
  <si>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</si>
  <si>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</si>
  <si>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</si>
  <si>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</si>
  <si>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KSO:</t>
  </si>
  <si>
    <t>CC-CZ:</t>
  </si>
  <si>
    <t>Místo:</t>
  </si>
  <si>
    <t xml:space="preserve"> </t>
  </si>
  <si>
    <t>Datum:</t>
  </si>
  <si>
    <t>8. 6. 2025</t>
  </si>
  <si>
    <t>Zadavatel:</t>
  </si>
  <si>
    <t>IČ:</t>
  </si>
  <si>
    <t>STATUTÁRNÍ MĚSTO DĚČÍN</t>
  </si>
  <si>
    <t>DIČ:</t>
  </si>
  <si>
    <t>Účastník:</t>
  </si>
  <si>
    <t>Vyplň údaj</t>
  </si>
  <si>
    <t>Projektant:</t>
  </si>
  <si>
    <t>True</t>
  </si>
  <si>
    <t>Zpracovatel:</t>
  </si>
  <si>
    <t>Hošek Pavel Děčín</t>
  </si>
  <si>
    <t>Poznámka:</t>
  </si>
  <si>
    <t>POZNÁMKA: SOUČÁSTÍ VÝKAZU JE PŘÍLOHA SEZNAMU DOTČENÝCH OBJEKTŮ.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</si>
  <si>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</si>
  <si>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</si>
  <si>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</si>
  <si>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</si>
  <si>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</si>
  <si>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</si>
  <si>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</si>
  <si>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</si>
  <si>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</si>
  <si>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</si>
  <si>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</si>
  <si>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</si>
  <si>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</si>
  <si>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</si>
  <si>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</si>
  <si>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</si>
  <si>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</si>
  <si>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</si>
  <si>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</si>
  <si>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</si>
  <si>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</si>
  <si>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</si>
  <si>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</si>
  <si>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</si>
  <si>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</si>
  <si>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</si>
  <si>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</si>
  <si>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</si>
  <si>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</si>
  <si>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</si>
  <si>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</si>
  <si>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</si>
  <si>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</si>
  <si>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</si>
  <si>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</si>
  <si>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</si>
  <si>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</si>
  <si>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</si>
  <si>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</si>
  <si>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</si>
  <si>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 xml:space="preserve">VÝMĚNA PVC, KUCHYŇSKÝCH LINEK </t>
  </si>
  <si>
    <t>STA</t>
  </si>
  <si>
    <t>1</t>
  </si>
  <si>
    <t>{ca7351ef-4554-457e-8c49-dba604258f6e}</t>
  </si>
  <si>
    <t>KRYCÍ LIST SOUPISU PRACÍ</t>
  </si>
  <si>
    <t>Objekt:</t>
  </si>
  <si>
    <t xml:space="preserve">01 - VÝMĚNA PVC, KUCHYŇSKÝCH LINEK 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</si>
  <si>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</si>
  <si>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</si>
  <si>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</si>
  <si>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</si>
  <si>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</si>
  <si>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951 - Ostatní konstrukce a práce  </t>
  </si>
  <si>
    <t xml:space="preserve">    997 - Doprava suti a vybouraných hmot</t>
  </si>
  <si>
    <t>PSV - Práce a dodávky PSV</t>
  </si>
  <si>
    <t xml:space="preserve">    762 - Konstrukce tesařské</t>
  </si>
  <si>
    <t xml:space="preserve">    766 - Konstrukce truhlářské</t>
  </si>
  <si>
    <t xml:space="preserve">    776 - Podlahy povlakové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</si>
  <si>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</si>
  <si>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</si>
  <si>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</si>
  <si>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</si>
  <si>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</si>
  <si>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</si>
  <si>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</si>
  <si>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</si>
  <si>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</si>
  <si>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</si>
  <si>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</si>
  <si>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</si>
  <si>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Dodavatel</t>
  </si>
  <si>
    <t>Náklady soupisu celkem</t>
  </si>
  <si>
    <t>HSV</t>
  </si>
  <si>
    <t>Práce a dodávky HSV</t>
  </si>
  <si>
    <t>ROZPOCET</t>
  </si>
  <si>
    <t>951</t>
  </si>
  <si>
    <t xml:space="preserve">Ostatní konstrukce a práce  </t>
  </si>
  <si>
    <t>K</t>
  </si>
  <si>
    <t>632683111</t>
  </si>
  <si>
    <t>Sešívání trhlin v betonových podlahách ocelovými sponkami se zálivkou pryskyřicí vzdálenosti sponek do 10 cm</t>
  </si>
  <si>
    <t>m</t>
  </si>
  <si>
    <t>CS ÚRS 2025 01</t>
  </si>
  <si>
    <t>4</t>
  </si>
  <si>
    <t>2</t>
  </si>
  <si>
    <t>-914588778</t>
  </si>
  <si>
    <t>Online PSC</t>
  </si>
  <si>
    <t>https://podminky.urs.cz/item/CS_URS_2025_01/632683111</t>
  </si>
  <si>
    <t>632683112</t>
  </si>
  <si>
    <t>Sešívání trhlin v betonových podlahách ocelovými sponkami se zálivkou pryskyřicí vzdálenosti sponek přes 10 do 15 cm</t>
  </si>
  <si>
    <t>2039402124</t>
  </si>
  <si>
    <t>https://podminky.urs.cz/item/CS_URS_2025_01/632683112</t>
  </si>
  <si>
    <t>3</t>
  </si>
  <si>
    <t>783922251</t>
  </si>
  <si>
    <t>Tmelení podkladu betonových podlah prasklin šířky do 5 mm, tmelem silikonovým</t>
  </si>
  <si>
    <t>1101076276</t>
  </si>
  <si>
    <t>https://podminky.urs.cz/item/CS_URS_2025_01/783922251</t>
  </si>
  <si>
    <t>783942251</t>
  </si>
  <si>
    <t>Tmelení podkladu betonových podlah prasklin šířky do 5 mm, tmelem polyuretanovým</t>
  </si>
  <si>
    <t>290668943</t>
  </si>
  <si>
    <t>https://podminky.urs.cz/item/CS_URS_2025_01/783942251</t>
  </si>
  <si>
    <t>5</t>
  </si>
  <si>
    <t>952901111</t>
  </si>
  <si>
    <t>Vyčištění budov nebo objektů před předáním do užívání budov bytové nebo občanské výstavby, světlé výšky podlaží do 4 m</t>
  </si>
  <si>
    <t>m2</t>
  </si>
  <si>
    <t>-2059517203</t>
  </si>
  <si>
    <t>https://podminky.urs.cz/item/CS_URS_2025_01/952901111</t>
  </si>
  <si>
    <t>997</t>
  </si>
  <si>
    <t>Doprava suti a vybouraných hmot</t>
  </si>
  <si>
    <t>6</t>
  </si>
  <si>
    <t>997013213</t>
  </si>
  <si>
    <t>Vnitrostaveništní doprava suti a vybouraných hmot vodorovně do 50 m s naložením ručně pro budovy a haly výšky přes 9 do 12 m</t>
  </si>
  <si>
    <t>t</t>
  </si>
  <si>
    <t>1136745063</t>
  </si>
  <si>
    <t>https://podminky.urs.cz/item/CS_URS_2025_01/997013213</t>
  </si>
  <si>
    <t>7</t>
  </si>
  <si>
    <t>997013501</t>
  </si>
  <si>
    <t>Odvoz suti a vybouraných hmot na skládku nebo meziskládku se složením, na vzdálenost do 1 km</t>
  </si>
  <si>
    <t>-41588882</t>
  </si>
  <si>
    <t>https://podminky.urs.cz/item/CS_URS_2025_01/997013501</t>
  </si>
  <si>
    <t>8</t>
  </si>
  <si>
    <t>997013509</t>
  </si>
  <si>
    <t>Odvoz suti a vybouraných hmot na skládku nebo meziskládku se složením, na vzdálenost Příplatek k ceně za každý další započatý 1 km přes 1 km</t>
  </si>
  <si>
    <t>-980479337</t>
  </si>
  <si>
    <t>https://podminky.urs.cz/item/CS_URS_2025_01/997013509</t>
  </si>
  <si>
    <t>9</t>
  </si>
  <si>
    <t>997013813</t>
  </si>
  <si>
    <t>Poplatek za uložení stavebního odpadu na skládce (skládkovné) z plastických hmot zatříděného do Katalogu odpadů pod kódem 17 02 03</t>
  </si>
  <si>
    <t>-2105874972</t>
  </si>
  <si>
    <t>https://podminky.urs.cz/item/CS_URS_2025_01/997013813</t>
  </si>
  <si>
    <t>10</t>
  </si>
  <si>
    <t>997013814</t>
  </si>
  <si>
    <t>Poplatek za uložení stavebního odpadu na skládce (skládkovné) z izolačních materiálů zatříděného do Katalogu odpadů pod kódem 17 06 04</t>
  </si>
  <si>
    <t>-1110549007</t>
  </si>
  <si>
    <t>https://podminky.urs.cz/item/CS_URS_2025_01/997013814</t>
  </si>
  <si>
    <t>11</t>
  </si>
  <si>
    <t>997013631</t>
  </si>
  <si>
    <t>Poplatek za uložení stavebního odpadu na skládce (skládkovné) směsného stavebního a demoličního zatříděného do Katalogu odpadů pod kódem 17 09 04</t>
  </si>
  <si>
    <t>933416235</t>
  </si>
  <si>
    <t>https://podminky.urs.cz/item/CS_URS_2025_01/997013631</t>
  </si>
  <si>
    <t>PSV</t>
  </si>
  <si>
    <t>Práce a dodávky PSV</t>
  </si>
  <si>
    <t>762</t>
  </si>
  <si>
    <t>Konstrukce tesařské</t>
  </si>
  <si>
    <t>762511817</t>
  </si>
  <si>
    <t>Demontáž podlahové konstrukce podkladové z dřevoštěpkových desek jednovrstvých lepených na sraz, tloušťka desky přes 15 mm</t>
  </si>
  <si>
    <t>16</t>
  </si>
  <si>
    <t>-216455284</t>
  </si>
  <si>
    <t>https://podminky.urs.cz/item/CS_URS_2025_01/762511817</t>
  </si>
  <si>
    <t>13</t>
  </si>
  <si>
    <t>762511827</t>
  </si>
  <si>
    <t>Demontáž podlahové konstrukce podkladové z dřevoštěpkových desek jednovrstvých lepených na pero drážku, tloušťka desky přes 15 mm</t>
  </si>
  <si>
    <t>-481730244</t>
  </si>
  <si>
    <t>https://podminky.urs.cz/item/CS_URS_2025_01/762511827</t>
  </si>
  <si>
    <t>14</t>
  </si>
  <si>
    <t>762511847</t>
  </si>
  <si>
    <t>Demontáž podlahové konstrukce podkladové z dřevoštěpkových desek jednovrstvých šroubovaných na sraz, tloušťka desky přes 15 mm</t>
  </si>
  <si>
    <t>1401330291</t>
  </si>
  <si>
    <t>https://podminky.urs.cz/item/CS_URS_2025_01/762511847</t>
  </si>
  <si>
    <t>15</t>
  </si>
  <si>
    <t>762511867</t>
  </si>
  <si>
    <t>Demontáž podlahové konstrukce podkladové z dřevoštěpkových desek jednovrstvých šroubovaných na pero drážku, tloušťka desky přes 15 mm</t>
  </si>
  <si>
    <t>-854049759</t>
  </si>
  <si>
    <t>https://podminky.urs.cz/item/CS_URS_2025_01/762511867</t>
  </si>
  <si>
    <t>762511274</t>
  </si>
  <si>
    <t>Podlahové konstrukce podkladové z dřevoštěpkových desek OSB jednovrstvých šroubovaných na pero a drážku broušených, tloušťky desky 18 mm</t>
  </si>
  <si>
    <t>608139586</t>
  </si>
  <si>
    <t>https://podminky.urs.cz/item/CS_URS_2025_01/762511274</t>
  </si>
  <si>
    <t>17</t>
  </si>
  <si>
    <t>762511276</t>
  </si>
  <si>
    <t>Podlahové konstrukce podkladové z dřevoštěpkových desek OSB jednovrstvých šroubovaných na pero a drážku broušených, tloušťky desky 22 mm</t>
  </si>
  <si>
    <t>2119935522</t>
  </si>
  <si>
    <t>https://podminky.urs.cz/item/CS_URS_2025_01/762511276</t>
  </si>
  <si>
    <t>18</t>
  </si>
  <si>
    <t>998762122</t>
  </si>
  <si>
    <t>Přesun hmot pro konstrukce tesařské stanovený z hmotnosti přesunovaného materiálu vodorovná dopravní vzdálenost do 50 m ruční (bez užití mechanizace) v objektech výšky přes 6 do 12 m</t>
  </si>
  <si>
    <t>2047199911</t>
  </si>
  <si>
    <t>https://podminky.urs.cz/item/CS_URS_2025_01/998762122</t>
  </si>
  <si>
    <t>766</t>
  </si>
  <si>
    <t>Konstrukce truhlářské</t>
  </si>
  <si>
    <t>19</t>
  </si>
  <si>
    <t>766491851</t>
  </si>
  <si>
    <t>Demontáž ostatních truhlářských konstrukcí prahů dveří jednokřídlových</t>
  </si>
  <si>
    <t>kus</t>
  </si>
  <si>
    <t>-1614613134</t>
  </si>
  <si>
    <t>https://podminky.urs.cz/item/CS_URS_2025_01/766491851</t>
  </si>
  <si>
    <t>20</t>
  </si>
  <si>
    <t>766491853</t>
  </si>
  <si>
    <t>Demontáž ostatních truhlářských konstrukcí prahů dveří dvoukřídlových</t>
  </si>
  <si>
    <t>105414191</t>
  </si>
  <si>
    <t>https://podminky.urs.cz/item/CS_URS_2025_01/766491853</t>
  </si>
  <si>
    <t>766695212</t>
  </si>
  <si>
    <t>Montáž ostatních truhlářských konstrukcí prahů dveří jednokřídlových, šířky do 100 mm</t>
  </si>
  <si>
    <t>-1776780535</t>
  </si>
  <si>
    <t>https://podminky.urs.cz/item/CS_URS_2025_01/766695212</t>
  </si>
  <si>
    <t>22</t>
  </si>
  <si>
    <t>M</t>
  </si>
  <si>
    <t>61187116</t>
  </si>
  <si>
    <t>práh dveřní dřevěný dubový tl 20mm dl 620mm š 100mm</t>
  </si>
  <si>
    <t>32</t>
  </si>
  <si>
    <t>-1843193908</t>
  </si>
  <si>
    <t>23</t>
  </si>
  <si>
    <t>61187136</t>
  </si>
  <si>
    <t>práh dveřní dřevěný dubový tl 20mm dl 720mm š 100mm</t>
  </si>
  <si>
    <t>1205472497</t>
  </si>
  <si>
    <t>24</t>
  </si>
  <si>
    <t>61187156</t>
  </si>
  <si>
    <t>práh dveřní dřevěný dubový tl 20mm dl 820mm š 100mm</t>
  </si>
  <si>
    <t>-346571133</t>
  </si>
  <si>
    <t>25</t>
  </si>
  <si>
    <t>766695213</t>
  </si>
  <si>
    <t>Montáž ostatních truhlářských konstrukcí prahů dveří jednokřídlových, šířky přes 100 mm</t>
  </si>
  <si>
    <t>-1760766635</t>
  </si>
  <si>
    <t>https://podminky.urs.cz/item/CS_URS_2025_01/766695213</t>
  </si>
  <si>
    <t>26</t>
  </si>
  <si>
    <t>61187181</t>
  </si>
  <si>
    <t>práh dveřní dřevěný dubový tl 20mm dl 920mm š 150mm</t>
  </si>
  <si>
    <t>-57986181</t>
  </si>
  <si>
    <t>27</t>
  </si>
  <si>
    <t>766695233</t>
  </si>
  <si>
    <t>Montáž ostatních truhlářských konstrukcí prahů dveří dvoukřídlových, šířky přes 100 mm</t>
  </si>
  <si>
    <t>-1761016939</t>
  </si>
  <si>
    <t>https://podminky.urs.cz/item/CS_URS_2025_01/766695233</t>
  </si>
  <si>
    <t>28</t>
  </si>
  <si>
    <t>61187261</t>
  </si>
  <si>
    <t>práh dveřní dřevěný dubový tl 20mm dl 1470mm š 150mm</t>
  </si>
  <si>
    <t>123373160</t>
  </si>
  <si>
    <t>29</t>
  </si>
  <si>
    <t>61187221</t>
  </si>
  <si>
    <t>práh dveřní dřevěný dubový tl 20mm dl 1270mm š 150mm</t>
  </si>
  <si>
    <t>-2066949489</t>
  </si>
  <si>
    <t>30</t>
  </si>
  <si>
    <t>76681284.r01</t>
  </si>
  <si>
    <t>Demontáž kuchyňských linek dřevěných nebo kovových ke zpětné montáži, včetně odpojení dřezu</t>
  </si>
  <si>
    <t>-531639309</t>
  </si>
  <si>
    <t>31</t>
  </si>
  <si>
    <t>76681146.r03</t>
  </si>
  <si>
    <t xml:space="preserve">Zpětná montáž kuchyňské linky včetně dopojení dřezu </t>
  </si>
  <si>
    <t>1865121775</t>
  </si>
  <si>
    <t>62</t>
  </si>
  <si>
    <t>766811212</t>
  </si>
  <si>
    <t>Montáž kuchyňských linek pracovní desky bez výřezu, délky jednoho dílu přes 1000 do 2000 mm</t>
  </si>
  <si>
    <t>-1920322736</t>
  </si>
  <si>
    <t>https://podminky.urs.cz/item/CS_URS_2025_01/766811212</t>
  </si>
  <si>
    <t>65</t>
  </si>
  <si>
    <t>766811221</t>
  </si>
  <si>
    <t>Montáž kuchyňských linek pracovní desky Příplatek k ceně za vyřezání otvoru (včetně zaměření)</t>
  </si>
  <si>
    <t>-514837073</t>
  </si>
  <si>
    <t>https://podminky.urs.cz/item/CS_URS_2025_01/766811221</t>
  </si>
  <si>
    <t>63</t>
  </si>
  <si>
    <t>60722287</t>
  </si>
  <si>
    <t>deska dřevotřísková laminovaná 2070x2800mm tl 28mm</t>
  </si>
  <si>
    <t>2063908916</t>
  </si>
  <si>
    <t>66</t>
  </si>
  <si>
    <t>766811232</t>
  </si>
  <si>
    <t>Montáž kuchyňských linek zádové desky bez výřezu, délky jednoho dílu přes 1000 do 2000 mm</t>
  </si>
  <si>
    <t>296162213</t>
  </si>
  <si>
    <t>https://podminky.urs.cz/item/CS_URS_2025_01/766811232</t>
  </si>
  <si>
    <t>71</t>
  </si>
  <si>
    <t>766811239</t>
  </si>
  <si>
    <t>Montáž kuchyňských linek zádové desky Příplatek k ceně za vyřezání otvoru (včetně zaměření) např. na zásuvku</t>
  </si>
  <si>
    <t>-1283893727</t>
  </si>
  <si>
    <t>https://podminky.urs.cz/item/CS_URS_2025_01/766811239</t>
  </si>
  <si>
    <t>68</t>
  </si>
  <si>
    <t>60722279</t>
  </si>
  <si>
    <t>deska dřevotřísková laminovaná 2070x2800mm tl 10mm</t>
  </si>
  <si>
    <t>-1159575339</t>
  </si>
  <si>
    <t>69</t>
  </si>
  <si>
    <t>76681146.r04</t>
  </si>
  <si>
    <t>Montáž kuchyňské linky dl. cca 1500mm, spodní i horní skříňky a pracovní deska, včetně osazení a dopojení dřezu</t>
  </si>
  <si>
    <t>933182979</t>
  </si>
  <si>
    <t>70</t>
  </si>
  <si>
    <t>6151010.r03</t>
  </si>
  <si>
    <t>kuchyňská linka dl. cca 1500mm - spodní i horní skříňky a pracovní deska, bez spotřebičů</t>
  </si>
  <si>
    <t>907274461</t>
  </si>
  <si>
    <t>998766122</t>
  </si>
  <si>
    <t>Přesun hmot pro konstrukce truhlářské stanovený z hmotnosti přesunovaného materiálu vodorovná dopravní vzdálenost do 50 m ruční (bez užití mechanizace) v objektech výšky přes 6 do 12 m</t>
  </si>
  <si>
    <t>138505597</t>
  </si>
  <si>
    <t>https://podminky.urs.cz/item/CS_URS_2025_01/998766122</t>
  </si>
  <si>
    <t>776</t>
  </si>
  <si>
    <t>Podlahy povlakové</t>
  </si>
  <si>
    <t>33</t>
  </si>
  <si>
    <t>776201811</t>
  </si>
  <si>
    <t>Demontáž povlakových podlahovin lepených ručně bez podložky</t>
  </si>
  <si>
    <t>-2084078552</t>
  </si>
  <si>
    <t>https://podminky.urs.cz/item/CS_URS_2025_01/776201811</t>
  </si>
  <si>
    <t>34</t>
  </si>
  <si>
    <t>776201812</t>
  </si>
  <si>
    <t>Demontáž povlakových podlahovin lepených ručně s podložkou</t>
  </si>
  <si>
    <t>-1802385312</t>
  </si>
  <si>
    <t>https://podminky.urs.cz/item/CS_URS_2025_01/776201812</t>
  </si>
  <si>
    <t>35</t>
  </si>
  <si>
    <t>776410811</t>
  </si>
  <si>
    <t>Demontáž soklíků nebo lišt pryžových nebo plastových</t>
  </si>
  <si>
    <t>485442377</t>
  </si>
  <si>
    <t>https://podminky.urs.cz/item/CS_URS_2025_01/776410811</t>
  </si>
  <si>
    <t>36</t>
  </si>
  <si>
    <t>776991821</t>
  </si>
  <si>
    <t>Ostatní práce odstranění lepidla ručně z podlah</t>
  </si>
  <si>
    <t>1731644950</t>
  </si>
  <si>
    <t>https://podminky.urs.cz/item/CS_URS_2025_01/776991821</t>
  </si>
  <si>
    <t>37</t>
  </si>
  <si>
    <t>776145811</t>
  </si>
  <si>
    <t>Ostatní práce odstranění podložek a parozábran volně položených</t>
  </si>
  <si>
    <t>-505696735</t>
  </si>
  <si>
    <t>https://podminky.urs.cz/item/CS_URS_2025_01/776145811</t>
  </si>
  <si>
    <t>38</t>
  </si>
  <si>
    <t>776111115</t>
  </si>
  <si>
    <t>Příprava podkladu povlakových podlah a stěn broušení podlah stávajícího podkladu před litím stěrky</t>
  </si>
  <si>
    <t>1167273899</t>
  </si>
  <si>
    <t>https://podminky.urs.cz/item/CS_URS_2025_01/776111115</t>
  </si>
  <si>
    <t>39</t>
  </si>
  <si>
    <t>776111116</t>
  </si>
  <si>
    <t>Příprava podkladu povlakových podlah a stěn broušení podlah stávajícího podkladu pro odstranění lepidla (po starých krytinách)</t>
  </si>
  <si>
    <t>1360999388</t>
  </si>
  <si>
    <t>https://podminky.urs.cz/item/CS_URS_2025_01/776111116</t>
  </si>
  <si>
    <t>40</t>
  </si>
  <si>
    <t>776111311</t>
  </si>
  <si>
    <t>Příprava podkladu povlakových podlah a stěn vysátí podlah</t>
  </si>
  <si>
    <t>-1116770764</t>
  </si>
  <si>
    <t>https://podminky.urs.cz/item/CS_URS_2025_01/776111311</t>
  </si>
  <si>
    <t>41</t>
  </si>
  <si>
    <t>776121321</t>
  </si>
  <si>
    <t>Příprava podkladu povlakových podlah a stěn penetrace neředěná podlah</t>
  </si>
  <si>
    <t>104721197</t>
  </si>
  <si>
    <t>https://podminky.urs.cz/item/CS_URS_2025_01/776121321</t>
  </si>
  <si>
    <t>42</t>
  </si>
  <si>
    <t>776121411</t>
  </si>
  <si>
    <t>Příprava podkladu povlakových podlah a stěn penetrace dvousložková podlah na dřevo (špachtlováním)</t>
  </si>
  <si>
    <t>-1111521168</t>
  </si>
  <si>
    <t>https://podminky.urs.cz/item/CS_URS_2025_01/776121411</t>
  </si>
  <si>
    <t>43</t>
  </si>
  <si>
    <t>776121511</t>
  </si>
  <si>
    <t>Příprava podkladu povlakových podlah a stěn penetrace dvousložková podlah zábrana proti vlhkosti</t>
  </si>
  <si>
    <t>-1673086471</t>
  </si>
  <si>
    <t>https://podminky.urs.cz/item/CS_URS_2025_01/776121511</t>
  </si>
  <si>
    <t>44</t>
  </si>
  <si>
    <t>776141121</t>
  </si>
  <si>
    <t>Příprava podkladu povlakových podlah a stěn vyrovnání samonivelační stěrkou podlah min.pevnosti 30 MPa, tloušťky do 3 mm</t>
  </si>
  <si>
    <t>1416567113</t>
  </si>
  <si>
    <t>https://podminky.urs.cz/item/CS_URS_2025_01/776141121</t>
  </si>
  <si>
    <t>45</t>
  </si>
  <si>
    <t>776141122</t>
  </si>
  <si>
    <t>Příprava podkladu povlakových podlah a stěn vyrovnání samonivelační stěrkou podlah min.pevnosti 30 MPa, tloušťky přes 3 do 5 mm</t>
  </si>
  <si>
    <t>-137596481</t>
  </si>
  <si>
    <t>https://podminky.urs.cz/item/CS_URS_2025_01/776141122</t>
  </si>
  <si>
    <t>46</t>
  </si>
  <si>
    <t>776141123</t>
  </si>
  <si>
    <t>Příprava podkladu povlakových podlah a stěn vyrovnání samonivelační stěrkou podlah min.pevnosti 30 MPa, tloušťky přes 5 do 8 mm</t>
  </si>
  <si>
    <t>-1867865215</t>
  </si>
  <si>
    <t>https://podminky.urs.cz/item/CS_URS_2025_01/776141123</t>
  </si>
  <si>
    <t>47</t>
  </si>
  <si>
    <t>776221111</t>
  </si>
  <si>
    <t>Montáž podlahovin z PVC lepením standardním lepidlem z pásů</t>
  </si>
  <si>
    <t>-1585985043</t>
  </si>
  <si>
    <t>https://podminky.urs.cz/item/CS_URS_2025_01/776221111</t>
  </si>
  <si>
    <t>48</t>
  </si>
  <si>
    <t>776222111</t>
  </si>
  <si>
    <t>Montáž podlahovin z PVC lepením 2-složkovým lepidlem (do vlhkých prostor) z pásů</t>
  </si>
  <si>
    <t>-983367463</t>
  </si>
  <si>
    <t>https://podminky.urs.cz/item/CS_URS_2025_01/776222111</t>
  </si>
  <si>
    <t>49</t>
  </si>
  <si>
    <t>776223111</t>
  </si>
  <si>
    <t>Montáž podlahovin z PVC spoj podlah svařováním za tepla (včetně frézování)</t>
  </si>
  <si>
    <t>668364870</t>
  </si>
  <si>
    <t>https://podminky.urs.cz/item/CS_URS_2025_01/776223111</t>
  </si>
  <si>
    <t>50</t>
  </si>
  <si>
    <t>776223112</t>
  </si>
  <si>
    <t>Montáž podlahovin z PVC spoj podlah svařováním za studena</t>
  </si>
  <si>
    <t>-1129039533</t>
  </si>
  <si>
    <t>https://podminky.urs.cz/item/CS_URS_2025_01/776223112</t>
  </si>
  <si>
    <t>51</t>
  </si>
  <si>
    <t>28411108</t>
  </si>
  <si>
    <t>podlahovina vinylová heterogenní zátěžová třída zátěže 34/43, hořlavost Bfl-s1, nášlapná vrstva 0,7mm tl 2mm</t>
  </si>
  <si>
    <t>701075842</t>
  </si>
  <si>
    <t>52</t>
  </si>
  <si>
    <t>28411155</t>
  </si>
  <si>
    <t>podlahovina vinylová heterogenní zátěžová třída zátěže 34/42, hořlavost Cfl-s1, volná pokládka, nášlapná vrstva 0,70mm tl 2,40mm</t>
  </si>
  <si>
    <t>-1010232040</t>
  </si>
  <si>
    <t>53</t>
  </si>
  <si>
    <t>776421111</t>
  </si>
  <si>
    <t>Montáž lišt obvodových lepených</t>
  </si>
  <si>
    <t>1404436612</t>
  </si>
  <si>
    <t>https://podminky.urs.cz/item/CS_URS_2025_01/776421111</t>
  </si>
  <si>
    <t>54</t>
  </si>
  <si>
    <t>28411</t>
  </si>
  <si>
    <t>dodávka - lišta soklová PVC samolepící včetně doplňků (započítán prořez 2%)</t>
  </si>
  <si>
    <t>-1401612219</t>
  </si>
  <si>
    <t>55</t>
  </si>
  <si>
    <t>776411111</t>
  </si>
  <si>
    <t>Montáž soklíků lepením obvodových, výšky do 80 mm</t>
  </si>
  <si>
    <t>-2118046389</t>
  </si>
  <si>
    <t>https://podminky.urs.cz/item/CS_URS_2025_01/776411111</t>
  </si>
  <si>
    <t>56</t>
  </si>
  <si>
    <t>28411003</t>
  </si>
  <si>
    <t>lišta soklová PVC 30x30mm</t>
  </si>
  <si>
    <t>2144180099</t>
  </si>
  <si>
    <t>57</t>
  </si>
  <si>
    <t>776421311</t>
  </si>
  <si>
    <t>Montáž lišt přechodových samolepících</t>
  </si>
  <si>
    <t>-1224853229</t>
  </si>
  <si>
    <t>https://podminky.urs.cz/item/CS_URS_2025_01/776421311</t>
  </si>
  <si>
    <t>58</t>
  </si>
  <si>
    <t>59054130</t>
  </si>
  <si>
    <t>profil přechodový nerezový samolepící 35mm</t>
  </si>
  <si>
    <t>-1182449730</t>
  </si>
  <si>
    <t>59</t>
  </si>
  <si>
    <t>776421312</t>
  </si>
  <si>
    <t>Montáž lišt přechodových šroubovaných</t>
  </si>
  <si>
    <t>663634473</t>
  </si>
  <si>
    <t>https://podminky.urs.cz/item/CS_URS_2025_01/776421312</t>
  </si>
  <si>
    <t>60</t>
  </si>
  <si>
    <t>55343125</t>
  </si>
  <si>
    <t>profil přechodový Al vrtaný 30mm leštěná mosaz</t>
  </si>
  <si>
    <t>387392839</t>
  </si>
  <si>
    <t>61</t>
  </si>
  <si>
    <t>998776122</t>
  </si>
  <si>
    <t>Přesun hmot pro podlahy povlakové stanovený z hmotnosti přesunovaného materiálu vodorovná dopravní vzdálenost do 50 m ruční (bez užití mechanizace) v objektech výšky přes 6 do 12 m</t>
  </si>
  <si>
    <t>-697041234</t>
  </si>
  <si>
    <t>https://podminky.urs.cz/item/CS_URS_2025_01/998776122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</si>
  <si>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</si>
  <si>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</si>
  <si>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</si>
  <si>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</si>
  <si>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</si>
  <si>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</si>
  <si>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</si>
  <si>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</si>
  <si>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</si>
  <si>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</si>
  <si>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</si>
  <si>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</si>
  <si>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</si>
  <si>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</si>
  <si>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</si>
  <si>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</si>
  <si>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</si>
  <si>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</si>
  <si>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</si>
  <si>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</si>
  <si>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</si>
  <si>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</si>
  <si>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</si>
  <si>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</si>
  <si>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</si>
  <si>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</si>
  <si>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</si>
  <si>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</si>
  <si>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</si>
  <si>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</si>
  <si>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</si>
  <si>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</si>
  <si>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</si>
  <si>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</si>
  <si>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</si>
  <si>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</si>
  <si>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</si>
  <si>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</si>
  <si>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</si>
  <si>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</si>
  <si>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</si>
  <si>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</si>
  <si>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</si>
  <si>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</si>
  <si>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</si>
  <si>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</si>
  <si>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</si>
  <si>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</si>
  <si>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</si>
  <si>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</si>
  <si>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</si>
  <si>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</si>
  <si>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</si>
  <si>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</si>
  <si>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</si>
  <si>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</si>
  <si>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</si>
  <si>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</si>
  <si>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</si>
  <si>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</si>
  <si>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</si>
  <si>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</si>
  <si>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</si>
  <si>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</si>
  <si>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</si>
  <si>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</si>
  <si>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</si>
  <si>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</si>
  <si>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</si>
  <si>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</si>
  <si>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</si>
  <si>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</si>
  <si>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</si>
  <si>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</si>
  <si>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</si>
  <si>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</si>
  <si>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</si>
  <si>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</si>
  <si>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</si>
  <si>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</si>
  <si>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</si>
  <si>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</si>
  <si>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</si>
  <si>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</si>
  <si>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</si>
  <si>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</si>
  <si>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</si>
  <si>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</si>
  <si>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</si>
  <si>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</si>
  <si>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</si>
  <si>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</si>
  <si>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</si>
  <si>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</si>
  <si>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</si>
  <si>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</si>
  <si>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</si>
  <si>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</si>
  <si>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</si>
  <si>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</si>
  <si>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</si>
  <si>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</si>
  <si>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</si>
  <si>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</si>
  <si>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</si>
  <si>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</si>
  <si>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</si>
  <si>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</si>
  <si>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</si>
  <si>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</si>
  <si>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</si>
  <si>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</si>
  <si>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</si>
  <si>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</si>
  <si>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</si>
  <si>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</si>
  <si>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</si>
  <si>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</si>
  <si>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</si>
  <si>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</si>
  <si>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</si>
  <si>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</si>
  <si>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</si>
  <si>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</si>
  <si>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</si>
  <si>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</si>
  <si>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</si>
  <si>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</si>
  <si>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</si>
  <si>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</si>
  <si>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</si>
  <si>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</si>
  <si>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</si>
  <si>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</si>
  <si>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</si>
  <si>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</si>
  <si>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</si>
  <si>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</si>
  <si>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</si>
  <si>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</si>
  <si>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</si>
  <si>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</si>
  <si>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</si>
  <si>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</si>
  <si>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</si>
  <si>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</si>
  <si>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</si>
  <si>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</si>
  <si>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</si>
  <si>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</si>
  <si>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</si>
  <si>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</si>
  <si>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</si>
  <si>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</si>
  <si>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</si>
  <si>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</si>
  <si>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</si>
  <si>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</si>
  <si>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</si>
  <si>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</si>
  <si>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</si>
  <si>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</si>
  <si>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</si>
  <si>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</si>
  <si>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</si>
  <si>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</si>
  <si>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</si>
  <si>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</si>
  <si>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</si>
  <si>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</si>
  <si>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</si>
  <si>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</si>
  <si>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</si>
  <si>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</si>
  <si>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</si>
  <si>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</si>
  <si>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</si>
  <si>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</si>
  <si>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</si>
  <si>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</si>
  <si>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</si>
  <si>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</si>
  <si>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</si>
  <si>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</si>
  <si>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</si>
  <si>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</si>
  <si>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</si>
  <si>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</si>
  <si>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Povrchové úpravy vnitřních prostor-výměna PVC a kuchyňských linek v bytových objektech vč. souvisejících nebytových prostor v majetku statutárního  města Děčín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</si>
</sst>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5" fillId="0" borderId="0" applyNumberFormat="0" applyFill="0" applyBorder="0" applyAlignment="0" applyProtection="0"/>
  </cellStyleXfs>
  <cellXfs count="28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18" fillId="5" borderId="9" xfId="0" applyFont="1" applyFill="1" applyBorder="1" applyAlignment="1">
      <alignment horizontal="center" vertical="center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5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166" fontId="16" fillId="0" borderId="0" xfId="0" applyNumberFormat="1" applyFont="1" applyAlignment="1">
      <alignment vertical="center"/>
    </xf>
    <xf numFmtId="4" fontId="16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4" fontId="25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18" fillId="5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8" fillId="5" borderId="17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4" fontId="20" fillId="0" borderId="0" xfId="0" applyNumberFormat="1" applyFont="1"/>
    <xf numFmtId="166" fontId="28" fillId="0" borderId="13" xfId="0" applyNumberFormat="1" applyFont="1" applyBorder="1"/>
    <xf numFmtId="4" fontId="29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0" fontId="8" fillId="0" borderId="16" xfId="0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4" xfId="0" applyBorder="1" applyAlignment="1" applyProtection="1">
      <alignment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49" fontId="18" fillId="0" borderId="23" xfId="0" applyNumberFormat="1" applyFont="1" applyBorder="1" applyAlignment="1" applyProtection="1">
      <alignment horizontal="left" vertical="center" wrapText="1"/>
      <protection locked="0"/>
    </xf>
    <xf numFmtId="0" fontId="18" fillId="0" borderId="23" xfId="0" applyFont="1" applyBorder="1" applyAlignment="1" applyProtection="1">
      <alignment horizontal="left" vertical="center" wrapText="1"/>
      <protection locked="0"/>
    </xf>
    <xf numFmtId="0" fontId="18" fillId="0" borderId="23" xfId="0" applyFont="1" applyBorder="1" applyAlignment="1" applyProtection="1">
      <alignment horizontal="center" vertical="center" wrapText="1"/>
      <protection locked="0"/>
    </xf>
    <xf numFmtId="167" fontId="18" fillId="0" borderId="23" xfId="0" applyNumberFormat="1" applyFont="1" applyBorder="1" applyAlignment="1" applyProtection="1">
      <alignment vertical="center"/>
      <protection locked="0"/>
    </xf>
    <xf numFmtId="4" fontId="18" fillId="3" borderId="23" xfId="0" applyNumberFormat="1" applyFont="1" applyFill="1" applyBorder="1" applyAlignment="1" applyProtection="1">
      <alignment vertical="center"/>
      <protection locked="0"/>
    </xf>
    <xf numFmtId="4" fontId="18" fillId="0" borderId="23" xfId="0" applyNumberFormat="1" applyFont="1" applyBorder="1" applyAlignment="1" applyProtection="1">
      <alignment vertical="center"/>
      <protection locked="0"/>
    </xf>
    <xf numFmtId="0" fontId="19" fillId="3" borderId="15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center" vertical="center"/>
    </xf>
    <xf numFmtId="166" fontId="19" fillId="0" borderId="0" xfId="0" applyNumberFormat="1" applyFont="1" applyAlignment="1">
      <alignment vertical="center"/>
    </xf>
    <xf numFmtId="0" fontId="19" fillId="0" borderId="16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1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32" fillId="0" borderId="23" xfId="0" applyFont="1" applyBorder="1" applyAlignment="1" applyProtection="1">
      <alignment horizontal="center" vertical="center"/>
      <protection locked="0"/>
    </xf>
    <xf numFmtId="49" fontId="32" fillId="0" borderId="23" xfId="0" applyNumberFormat="1" applyFont="1" applyBorder="1" applyAlignment="1" applyProtection="1">
      <alignment horizontal="left" vertical="center" wrapText="1"/>
      <protection locked="0"/>
    </xf>
    <xf numFmtId="0" fontId="32" fillId="0" borderId="23" xfId="0" applyFont="1" applyBorder="1" applyAlignment="1" applyProtection="1">
      <alignment horizontal="left" vertical="center" wrapText="1"/>
      <protection locked="0"/>
    </xf>
    <xf numFmtId="0" fontId="32" fillId="0" borderId="23" xfId="0" applyFont="1" applyBorder="1" applyAlignment="1" applyProtection="1">
      <alignment horizontal="center" vertical="center" wrapText="1"/>
      <protection locked="0"/>
    </xf>
    <xf numFmtId="167" fontId="32" fillId="0" borderId="23" xfId="0" applyNumberFormat="1" applyFont="1" applyBorder="1" applyAlignment="1" applyProtection="1">
      <alignment vertical="center"/>
      <protection locked="0"/>
    </xf>
    <xf numFmtId="4" fontId="32" fillId="3" borderId="23" xfId="0" applyNumberFormat="1" applyFont="1" applyFill="1" applyBorder="1" applyAlignment="1" applyProtection="1">
      <alignment vertical="center"/>
      <protection locked="0"/>
    </xf>
    <xf numFmtId="4" fontId="32" fillId="0" borderId="23" xfId="0" applyNumberFormat="1" applyFont="1" applyBorder="1" applyAlignment="1" applyProtection="1">
      <alignment vertical="center"/>
      <protection locked="0"/>
    </xf>
    <xf numFmtId="0" fontId="33" fillId="0" borderId="4" xfId="0" applyFont="1" applyBorder="1" applyAlignment="1">
      <alignment vertical="center"/>
    </xf>
    <xf numFmtId="0" fontId="32" fillId="3" borderId="15" xfId="0" applyFont="1" applyFill="1" applyBorder="1" applyAlignment="1" applyProtection="1">
      <alignment horizontal="left" vertical="center"/>
      <protection locked="0"/>
    </xf>
    <xf numFmtId="0" fontId="32" fillId="0" borderId="0" xfId="0" applyFont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34" fillId="0" borderId="24" xfId="0" applyFont="1" applyBorder="1" applyAlignment="1">
      <alignment vertical="center" wrapText="1"/>
    </xf>
    <xf numFmtId="0" fontId="34" fillId="0" borderId="25" xfId="0" applyFont="1" applyBorder="1" applyAlignment="1">
      <alignment vertical="center" wrapText="1"/>
    </xf>
    <xf numFmtId="0" fontId="34" fillId="0" borderId="26" xfId="0" applyFont="1" applyBorder="1" applyAlignment="1">
      <alignment vertical="center" wrapText="1"/>
    </xf>
    <xf numFmtId="0" fontId="34" fillId="0" borderId="27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34" fillId="0" borderId="27" xfId="0" applyFont="1" applyBorder="1" applyAlignment="1">
      <alignment vertical="center" wrapText="1"/>
    </xf>
    <xf numFmtId="0" fontId="34" fillId="0" borderId="28" xfId="0" applyFont="1" applyBorder="1" applyAlignment="1">
      <alignment vertical="center" wrapText="1"/>
    </xf>
    <xf numFmtId="0" fontId="36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38" fillId="0" borderId="27" xfId="0" applyFont="1" applyBorder="1" applyAlignment="1">
      <alignment vertical="center" wrapText="1"/>
    </xf>
    <xf numFmtId="0" fontId="37" fillId="0" borderId="1" xfId="0" applyFont="1" applyBorder="1" applyAlignment="1">
      <alignment vertical="center" wrapText="1"/>
    </xf>
    <xf numFmtId="0" fontId="37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vertical="center"/>
    </xf>
    <xf numFmtId="49" fontId="37" fillId="0" borderId="1" xfId="0" applyNumberFormat="1" applyFont="1" applyBorder="1" applyAlignment="1">
      <alignment vertical="center" wrapText="1"/>
    </xf>
    <xf numFmtId="0" fontId="34" fillId="0" borderId="30" xfId="0" applyFont="1" applyBorder="1" applyAlignment="1">
      <alignment vertical="center" wrapText="1"/>
    </xf>
    <xf numFmtId="0" fontId="39" fillId="0" borderId="29" xfId="0" applyFont="1" applyBorder="1" applyAlignment="1">
      <alignment vertical="center" wrapText="1"/>
    </xf>
    <xf numFmtId="0" fontId="34" fillId="0" borderId="31" xfId="0" applyFont="1" applyBorder="1" applyAlignment="1">
      <alignment vertical="center" wrapText="1"/>
    </xf>
    <xf numFmtId="0" fontId="34" fillId="0" borderId="1" xfId="0" applyFont="1" applyBorder="1" applyAlignment="1">
      <alignment vertical="top"/>
    </xf>
    <xf numFmtId="0" fontId="34" fillId="0" borderId="0" xfId="0" applyFont="1" applyAlignment="1">
      <alignment vertical="top"/>
    </xf>
    <xf numFmtId="0" fontId="34" fillId="0" borderId="24" xfId="0" applyFont="1" applyBorder="1" applyAlignment="1">
      <alignment horizontal="left" vertical="center"/>
    </xf>
    <xf numFmtId="0" fontId="34" fillId="0" borderId="25" xfId="0" applyFont="1" applyBorder="1" applyAlignment="1">
      <alignment horizontal="left" vertical="center"/>
    </xf>
    <xf numFmtId="0" fontId="34" fillId="0" borderId="26" xfId="0" applyFont="1" applyBorder="1" applyAlignment="1">
      <alignment horizontal="left" vertical="center"/>
    </xf>
    <xf numFmtId="0" fontId="34" fillId="0" borderId="27" xfId="0" applyFont="1" applyBorder="1" applyAlignment="1">
      <alignment horizontal="left" vertical="center"/>
    </xf>
    <xf numFmtId="0" fontId="34" fillId="0" borderId="28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36" fillId="0" borderId="29" xfId="0" applyFont="1" applyBorder="1" applyAlignment="1">
      <alignment horizontal="left" vertical="center"/>
    </xf>
    <xf numFmtId="0" fontId="36" fillId="0" borderId="29" xfId="0" applyFont="1" applyBorder="1" applyAlignment="1">
      <alignment horizontal="center" vertical="center"/>
    </xf>
    <xf numFmtId="0" fontId="40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4" fillId="0" borderId="30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4" fillId="0" borderId="31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left" vertical="center" wrapText="1"/>
    </xf>
    <xf numFmtId="0" fontId="34" fillId="0" borderId="25" xfId="0" applyFont="1" applyBorder="1" applyAlignment="1">
      <alignment horizontal="left" vertical="center" wrapText="1"/>
    </xf>
    <xf numFmtId="0" fontId="34" fillId="0" borderId="26" xfId="0" applyFont="1" applyBorder="1" applyAlignment="1">
      <alignment horizontal="left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vertical="center" wrapText="1"/>
    </xf>
    <xf numFmtId="0" fontId="38" fillId="0" borderId="3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top"/>
    </xf>
    <xf numFmtId="0" fontId="37" fillId="0" borderId="1" xfId="0" applyFont="1" applyBorder="1" applyAlignment="1">
      <alignment horizontal="center" vertical="top"/>
    </xf>
    <xf numFmtId="0" fontId="38" fillId="0" borderId="30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36" fillId="0" borderId="1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36" fillId="0" borderId="29" xfId="0" applyFont="1" applyBorder="1" applyAlignment="1">
      <alignment vertical="center"/>
    </xf>
    <xf numFmtId="0" fontId="37" fillId="0" borderId="1" xfId="0" applyFont="1" applyBorder="1" applyAlignment="1">
      <alignment vertical="top"/>
    </xf>
    <xf numFmtId="49" fontId="37" fillId="0" borderId="1" xfId="0" applyNumberFormat="1" applyFont="1" applyBorder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4" fillId="0" borderId="1" xfId="0" applyFont="1" applyBorder="1" applyAlignment="1">
      <alignment vertical="top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49" fontId="44" fillId="0" borderId="1" xfId="0" applyNumberFormat="1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6" fillId="0" borderId="29" xfId="0" applyFont="1" applyBorder="1" applyAlignment="1">
      <alignment horizontal="left"/>
    </xf>
    <xf numFmtId="0" fontId="40" fillId="0" borderId="29" xfId="0" applyFont="1" applyBorder="1"/>
    <xf numFmtId="0" fontId="34" fillId="0" borderId="27" xfId="0" applyFont="1" applyBorder="1" applyAlignment="1">
      <alignment vertical="top"/>
    </xf>
    <xf numFmtId="0" fontId="34" fillId="0" borderId="28" xfId="0" applyFont="1" applyBorder="1" applyAlignment="1">
      <alignment vertical="top"/>
    </xf>
    <xf numFmtId="0" fontId="34" fillId="0" borderId="30" xfId="0" applyFont="1" applyBorder="1" applyAlignment="1">
      <alignment vertical="top"/>
    </xf>
    <xf numFmtId="0" fontId="34" fillId="0" borderId="29" xfId="0" applyFont="1" applyBorder="1" applyAlignment="1">
      <alignment vertical="top"/>
    </xf>
    <xf numFmtId="0" fontId="34" fillId="0" borderId="31" xfId="0" applyFont="1" applyBorder="1" applyAlignment="1">
      <alignment vertical="top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left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37" fillId="0" borderId="1" xfId="0" applyFont="1" applyBorder="1" applyAlignment="1">
      <alignment horizontal="left" vertical="center" wrapText="1"/>
    </xf>
    <xf numFmtId="0" fontId="36" fillId="0" borderId="29" xfId="0" applyFont="1" applyBorder="1" applyAlignment="1">
      <alignment horizontal="left" wrapText="1"/>
    </xf>
    <xf numFmtId="0" fontId="35" fillId="0" borderId="1" xfId="0" applyFont="1" applyBorder="1" applyAlignment="1">
      <alignment horizontal="center" vertical="center" wrapText="1"/>
    </xf>
    <xf numFmtId="49" fontId="37" fillId="0" borderId="1" xfId="0" applyNumberFormat="1" applyFont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37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762511827" TargetMode="External"/><Relationship Id="rId18" Type="http://schemas.openxmlformats.org/officeDocument/2006/relationships/hyperlink" Target="https://podminky.urs.cz/item/CS_URS_2025_01/998762122" TargetMode="External"/><Relationship Id="rId26" Type="http://schemas.openxmlformats.org/officeDocument/2006/relationships/hyperlink" Target="https://podminky.urs.cz/item/CS_URS_2025_01/766811232" TargetMode="External"/><Relationship Id="rId39" Type="http://schemas.openxmlformats.org/officeDocument/2006/relationships/hyperlink" Target="https://podminky.urs.cz/item/CS_URS_2025_01/776121511" TargetMode="External"/><Relationship Id="rId21" Type="http://schemas.openxmlformats.org/officeDocument/2006/relationships/hyperlink" Target="https://podminky.urs.cz/item/CS_URS_2025_01/766695212" TargetMode="External"/><Relationship Id="rId34" Type="http://schemas.openxmlformats.org/officeDocument/2006/relationships/hyperlink" Target="https://podminky.urs.cz/item/CS_URS_2025_01/776111115" TargetMode="External"/><Relationship Id="rId42" Type="http://schemas.openxmlformats.org/officeDocument/2006/relationships/hyperlink" Target="https://podminky.urs.cz/item/CS_URS_2025_01/776141123" TargetMode="External"/><Relationship Id="rId47" Type="http://schemas.openxmlformats.org/officeDocument/2006/relationships/hyperlink" Target="https://podminky.urs.cz/item/CS_URS_2025_01/776421111" TargetMode="External"/><Relationship Id="rId50" Type="http://schemas.openxmlformats.org/officeDocument/2006/relationships/hyperlink" Target="https://podminky.urs.cz/item/CS_URS_2025_01/776421312" TargetMode="External"/><Relationship Id="rId7" Type="http://schemas.openxmlformats.org/officeDocument/2006/relationships/hyperlink" Target="https://podminky.urs.cz/item/CS_URS_2025_01/997013501" TargetMode="External"/><Relationship Id="rId2" Type="http://schemas.openxmlformats.org/officeDocument/2006/relationships/hyperlink" Target="https://podminky.urs.cz/item/CS_URS_2025_01/632683112" TargetMode="External"/><Relationship Id="rId16" Type="http://schemas.openxmlformats.org/officeDocument/2006/relationships/hyperlink" Target="https://podminky.urs.cz/item/CS_URS_2025_01/762511274" TargetMode="External"/><Relationship Id="rId29" Type="http://schemas.openxmlformats.org/officeDocument/2006/relationships/hyperlink" Target="https://podminky.urs.cz/item/CS_URS_2025_01/776201811" TargetMode="External"/><Relationship Id="rId11" Type="http://schemas.openxmlformats.org/officeDocument/2006/relationships/hyperlink" Target="https://podminky.urs.cz/item/CS_URS_2025_01/997013631" TargetMode="External"/><Relationship Id="rId24" Type="http://schemas.openxmlformats.org/officeDocument/2006/relationships/hyperlink" Target="https://podminky.urs.cz/item/CS_URS_2025_01/766811212" TargetMode="External"/><Relationship Id="rId32" Type="http://schemas.openxmlformats.org/officeDocument/2006/relationships/hyperlink" Target="https://podminky.urs.cz/item/CS_URS_2025_01/776991821" TargetMode="External"/><Relationship Id="rId37" Type="http://schemas.openxmlformats.org/officeDocument/2006/relationships/hyperlink" Target="https://podminky.urs.cz/item/CS_URS_2025_01/776121321" TargetMode="External"/><Relationship Id="rId40" Type="http://schemas.openxmlformats.org/officeDocument/2006/relationships/hyperlink" Target="https://podminky.urs.cz/item/CS_URS_2025_01/776141121" TargetMode="External"/><Relationship Id="rId45" Type="http://schemas.openxmlformats.org/officeDocument/2006/relationships/hyperlink" Target="https://podminky.urs.cz/item/CS_URS_2025_01/776223111" TargetMode="External"/><Relationship Id="rId5" Type="http://schemas.openxmlformats.org/officeDocument/2006/relationships/hyperlink" Target="https://podminky.urs.cz/item/CS_URS_2025_01/952901111" TargetMode="External"/><Relationship Id="rId15" Type="http://schemas.openxmlformats.org/officeDocument/2006/relationships/hyperlink" Target="https://podminky.urs.cz/item/CS_URS_2025_01/762511867" TargetMode="External"/><Relationship Id="rId23" Type="http://schemas.openxmlformats.org/officeDocument/2006/relationships/hyperlink" Target="https://podminky.urs.cz/item/CS_URS_2025_01/766695233" TargetMode="External"/><Relationship Id="rId28" Type="http://schemas.openxmlformats.org/officeDocument/2006/relationships/hyperlink" Target="https://podminky.urs.cz/item/CS_URS_2025_01/998766122" TargetMode="External"/><Relationship Id="rId36" Type="http://schemas.openxmlformats.org/officeDocument/2006/relationships/hyperlink" Target="https://podminky.urs.cz/item/CS_URS_2025_01/776111311" TargetMode="External"/><Relationship Id="rId49" Type="http://schemas.openxmlformats.org/officeDocument/2006/relationships/hyperlink" Target="https://podminky.urs.cz/item/CS_URS_2025_01/776421311" TargetMode="External"/><Relationship Id="rId10" Type="http://schemas.openxmlformats.org/officeDocument/2006/relationships/hyperlink" Target="https://podminky.urs.cz/item/CS_URS_2025_01/997013814" TargetMode="External"/><Relationship Id="rId19" Type="http://schemas.openxmlformats.org/officeDocument/2006/relationships/hyperlink" Target="https://podminky.urs.cz/item/CS_URS_2025_01/766491851" TargetMode="External"/><Relationship Id="rId31" Type="http://schemas.openxmlformats.org/officeDocument/2006/relationships/hyperlink" Target="https://podminky.urs.cz/item/CS_URS_2025_01/776410811" TargetMode="External"/><Relationship Id="rId44" Type="http://schemas.openxmlformats.org/officeDocument/2006/relationships/hyperlink" Target="https://podminky.urs.cz/item/CS_URS_2025_01/776222111" TargetMode="External"/><Relationship Id="rId52" Type="http://schemas.openxmlformats.org/officeDocument/2006/relationships/drawing" Target="../drawings/drawing2.xml"/><Relationship Id="rId4" Type="http://schemas.openxmlformats.org/officeDocument/2006/relationships/hyperlink" Target="https://podminky.urs.cz/item/CS_URS_2025_01/783942251" TargetMode="External"/><Relationship Id="rId9" Type="http://schemas.openxmlformats.org/officeDocument/2006/relationships/hyperlink" Target="https://podminky.urs.cz/item/CS_URS_2025_01/997013813" TargetMode="External"/><Relationship Id="rId14" Type="http://schemas.openxmlformats.org/officeDocument/2006/relationships/hyperlink" Target="https://podminky.urs.cz/item/CS_URS_2025_01/762511847" TargetMode="External"/><Relationship Id="rId22" Type="http://schemas.openxmlformats.org/officeDocument/2006/relationships/hyperlink" Target="https://podminky.urs.cz/item/CS_URS_2025_01/766695213" TargetMode="External"/><Relationship Id="rId27" Type="http://schemas.openxmlformats.org/officeDocument/2006/relationships/hyperlink" Target="https://podminky.urs.cz/item/CS_URS_2025_01/766811239" TargetMode="External"/><Relationship Id="rId30" Type="http://schemas.openxmlformats.org/officeDocument/2006/relationships/hyperlink" Target="https://podminky.urs.cz/item/CS_URS_2025_01/776201812" TargetMode="External"/><Relationship Id="rId35" Type="http://schemas.openxmlformats.org/officeDocument/2006/relationships/hyperlink" Target="https://podminky.urs.cz/item/CS_URS_2025_01/776111116" TargetMode="External"/><Relationship Id="rId43" Type="http://schemas.openxmlformats.org/officeDocument/2006/relationships/hyperlink" Target="https://podminky.urs.cz/item/CS_URS_2025_01/776221111" TargetMode="External"/><Relationship Id="rId48" Type="http://schemas.openxmlformats.org/officeDocument/2006/relationships/hyperlink" Target="https://podminky.urs.cz/item/CS_URS_2025_01/776411111" TargetMode="External"/><Relationship Id="rId8" Type="http://schemas.openxmlformats.org/officeDocument/2006/relationships/hyperlink" Target="https://podminky.urs.cz/item/CS_URS_2025_01/997013509" TargetMode="External"/><Relationship Id="rId51" Type="http://schemas.openxmlformats.org/officeDocument/2006/relationships/hyperlink" Target="https://podminky.urs.cz/item/CS_URS_2025_01/998776122" TargetMode="External"/><Relationship Id="rId3" Type="http://schemas.openxmlformats.org/officeDocument/2006/relationships/hyperlink" Target="https://podminky.urs.cz/item/CS_URS_2025_01/783922251" TargetMode="External"/><Relationship Id="rId12" Type="http://schemas.openxmlformats.org/officeDocument/2006/relationships/hyperlink" Target="https://podminky.urs.cz/item/CS_URS_2025_01/762511817" TargetMode="External"/><Relationship Id="rId17" Type="http://schemas.openxmlformats.org/officeDocument/2006/relationships/hyperlink" Target="https://podminky.urs.cz/item/CS_URS_2025_01/762511276" TargetMode="External"/><Relationship Id="rId25" Type="http://schemas.openxmlformats.org/officeDocument/2006/relationships/hyperlink" Target="https://podminky.urs.cz/item/CS_URS_2025_01/766811221" TargetMode="External"/><Relationship Id="rId33" Type="http://schemas.openxmlformats.org/officeDocument/2006/relationships/hyperlink" Target="https://podminky.urs.cz/item/CS_URS_2025_01/776145811" TargetMode="External"/><Relationship Id="rId38" Type="http://schemas.openxmlformats.org/officeDocument/2006/relationships/hyperlink" Target="https://podminky.urs.cz/item/CS_URS_2025_01/776121411" TargetMode="External"/><Relationship Id="rId46" Type="http://schemas.openxmlformats.org/officeDocument/2006/relationships/hyperlink" Target="https://podminky.urs.cz/item/CS_URS_2025_01/776223112" TargetMode="External"/><Relationship Id="rId20" Type="http://schemas.openxmlformats.org/officeDocument/2006/relationships/hyperlink" Target="https://podminky.urs.cz/item/CS_URS_2025_01/766491853" TargetMode="External"/><Relationship Id="rId41" Type="http://schemas.openxmlformats.org/officeDocument/2006/relationships/hyperlink" Target="https://podminky.urs.cz/item/CS_URS_2025_01/776141122" TargetMode="External"/><Relationship Id="rId1" Type="http://schemas.openxmlformats.org/officeDocument/2006/relationships/hyperlink" Target="https://podminky.urs.cz/item/CS_URS_2025_01/632683111" TargetMode="External"/><Relationship Id="rId6" Type="http://schemas.openxmlformats.org/officeDocument/2006/relationships/hyperlink" Target="https://podminky.urs.cz/item/CS_URS_2025_01/99701321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>
      <selection activeCell="Y17" sqref="Y17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ht="36.950000000000003" customHeight="1">
      <c r="AR2" s="255" t="s">
        <v>6</v>
      </c>
      <c r="AS2" s="242"/>
      <c r="AT2" s="242"/>
      <c r="AU2" s="242"/>
      <c r="AV2" s="242"/>
      <c r="AW2" s="242"/>
      <c r="AX2" s="242"/>
      <c r="AY2" s="242"/>
      <c r="AZ2" s="242"/>
      <c r="BA2" s="242"/>
      <c r="BB2" s="242"/>
      <c r="BC2" s="242"/>
      <c r="BD2" s="242"/>
      <c r="BE2" s="242"/>
      <c r="BS2" s="14" t="s">
        <v>7</v>
      </c>
      <c r="BT2" s="14" t="s">
        <v>8</v>
      </c>
    </row>
    <row r="3" spans="1:74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7</v>
      </c>
      <c r="BT3" s="14" t="s">
        <v>9</v>
      </c>
    </row>
    <row r="4" spans="1:74" ht="24.95" customHeight="1">
      <c r="B4" s="17"/>
      <c r="D4" s="18" t="s">
        <v>10</v>
      </c>
      <c r="AR4" s="17"/>
      <c r="AS4" s="19" t="s">
        <v>11</v>
      </c>
      <c r="BE4" s="20" t="s">
        <v>12</v>
      </c>
      <c r="BS4" s="14" t="s">
        <v>13</v>
      </c>
    </row>
    <row r="5" spans="1:74" ht="12" customHeight="1">
      <c r="B5" s="17"/>
      <c r="D5" s="21" t="s">
        <v>14</v>
      </c>
      <c r="K5" s="241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K5" s="242"/>
      <c r="AL5" s="242"/>
      <c r="AM5" s="242"/>
      <c r="AN5" s="242"/>
      <c r="AO5" s="242"/>
      <c r="AR5" s="17"/>
      <c r="BE5" s="238" t="s">
        <v>15</v>
      </c>
      <c r="BS5" s="14" t="s">
        <v>7</v>
      </c>
    </row>
    <row r="6" spans="1:74" ht="36.950000000000003" customHeight="1">
      <c r="B6" s="17"/>
      <c r="D6" s="23" t="s">
        <v>16</v>
      </c>
      <c r="K6" s="243" t="s">
        <v>642</v>
      </c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2"/>
      <c r="Y6" s="242"/>
      <c r="Z6" s="242"/>
      <c r="AA6" s="242"/>
      <c r="AB6" s="242"/>
      <c r="AC6" s="242"/>
      <c r="AD6" s="242"/>
      <c r="AE6" s="242"/>
      <c r="AF6" s="242"/>
      <c r="AG6" s="242"/>
      <c r="AH6" s="242"/>
      <c r="AI6" s="242"/>
      <c r="AJ6" s="242"/>
      <c r="AK6" s="242"/>
      <c r="AL6" s="242"/>
      <c r="AM6" s="242"/>
      <c r="AN6" s="242"/>
      <c r="AO6" s="242"/>
      <c r="AR6" s="17"/>
      <c r="BE6" s="239"/>
      <c r="BS6" s="14" t="s">
        <v>7</v>
      </c>
    </row>
    <row r="7" spans="1:74" ht="12" customHeight="1">
      <c r="B7" s="17"/>
      <c r="D7" s="24" t="s">
        <v>17</v>
      </c>
      <c r="K7" s="22" t="s">
        <v>3</v>
      </c>
      <c r="AK7" s="24" t="s">
        <v>18</v>
      </c>
      <c r="AN7" s="22" t="s">
        <v>3</v>
      </c>
      <c r="AR7" s="17"/>
      <c r="BE7" s="239"/>
      <c r="BS7" s="14" t="s">
        <v>7</v>
      </c>
    </row>
    <row r="8" spans="1:74" ht="12" customHeight="1">
      <c r="B8" s="17"/>
      <c r="D8" s="24" t="s">
        <v>19</v>
      </c>
      <c r="K8" s="22" t="s">
        <v>20</v>
      </c>
      <c r="AK8" s="24" t="s">
        <v>21</v>
      </c>
      <c r="AN8" s="25" t="s">
        <v>22</v>
      </c>
      <c r="AR8" s="17"/>
      <c r="BE8" s="239"/>
      <c r="BS8" s="14" t="s">
        <v>7</v>
      </c>
    </row>
    <row r="9" spans="1:74" ht="14.45" customHeight="1">
      <c r="B9" s="17"/>
      <c r="AR9" s="17"/>
      <c r="BE9" s="239"/>
      <c r="BS9" s="14" t="s">
        <v>7</v>
      </c>
    </row>
    <row r="10" spans="1:74" ht="12" customHeight="1">
      <c r="B10" s="17"/>
      <c r="D10" s="24" t="s">
        <v>23</v>
      </c>
      <c r="AK10" s="24" t="s">
        <v>24</v>
      </c>
      <c r="AN10" s="22" t="s">
        <v>3</v>
      </c>
      <c r="AR10" s="17"/>
      <c r="BE10" s="239"/>
      <c r="BS10" s="14" t="s">
        <v>7</v>
      </c>
    </row>
    <row r="11" spans="1:74" ht="18.399999999999999" customHeight="1">
      <c r="B11" s="17"/>
      <c r="E11" s="22" t="s">
        <v>25</v>
      </c>
      <c r="AK11" s="24" t="s">
        <v>26</v>
      </c>
      <c r="AN11" s="22" t="s">
        <v>3</v>
      </c>
      <c r="AR11" s="17"/>
      <c r="BE11" s="239"/>
      <c r="BS11" s="14" t="s">
        <v>7</v>
      </c>
    </row>
    <row r="12" spans="1:74" ht="6.95" customHeight="1">
      <c r="B12" s="17"/>
      <c r="AR12" s="17"/>
      <c r="BE12" s="239"/>
      <c r="BS12" s="14" t="s">
        <v>7</v>
      </c>
    </row>
    <row r="13" spans="1:74" ht="12" customHeight="1">
      <c r="B13" s="17"/>
      <c r="D13" s="24" t="s">
        <v>27</v>
      </c>
      <c r="AK13" s="24" t="s">
        <v>24</v>
      </c>
      <c r="AN13" s="26" t="s">
        <v>28</v>
      </c>
      <c r="AR13" s="17"/>
      <c r="BE13" s="239"/>
      <c r="BS13" s="14" t="s">
        <v>7</v>
      </c>
    </row>
    <row r="14" spans="1:74" ht="12.75">
      <c r="B14" s="17"/>
      <c r="E14" s="244" t="s">
        <v>28</v>
      </c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45"/>
      <c r="AB14" s="245"/>
      <c r="AC14" s="245"/>
      <c r="AD14" s="245"/>
      <c r="AE14" s="245"/>
      <c r="AF14" s="245"/>
      <c r="AG14" s="245"/>
      <c r="AH14" s="245"/>
      <c r="AI14" s="245"/>
      <c r="AJ14" s="245"/>
      <c r="AK14" s="24" t="s">
        <v>26</v>
      </c>
      <c r="AN14" s="26" t="s">
        <v>28</v>
      </c>
      <c r="AR14" s="17"/>
      <c r="BE14" s="239"/>
      <c r="BS14" s="14" t="s">
        <v>7</v>
      </c>
    </row>
    <row r="15" spans="1:74" ht="6.95" customHeight="1">
      <c r="B15" s="17"/>
      <c r="AR15" s="17"/>
      <c r="BE15" s="239"/>
      <c r="BS15" s="14" t="s">
        <v>4</v>
      </c>
    </row>
    <row r="16" spans="1:74" ht="12" customHeight="1">
      <c r="B16" s="17"/>
      <c r="D16" s="24" t="s">
        <v>29</v>
      </c>
      <c r="AK16" s="24" t="s">
        <v>24</v>
      </c>
      <c r="AN16" s="22" t="s">
        <v>3</v>
      </c>
      <c r="AR16" s="17"/>
      <c r="BE16" s="239"/>
      <c r="BS16" s="14" t="s">
        <v>4</v>
      </c>
    </row>
    <row r="17" spans="2:71" ht="18.399999999999999" customHeight="1">
      <c r="B17" s="17"/>
      <c r="E17" s="22" t="s">
        <v>20</v>
      </c>
      <c r="AK17" s="24" t="s">
        <v>26</v>
      </c>
      <c r="AN17" s="22" t="s">
        <v>3</v>
      </c>
      <c r="AR17" s="17"/>
      <c r="BE17" s="239"/>
      <c r="BS17" s="14" t="s">
        <v>30</v>
      </c>
    </row>
    <row r="18" spans="2:71" ht="6.95" customHeight="1">
      <c r="B18" s="17"/>
      <c r="AR18" s="17"/>
      <c r="BE18" s="239"/>
      <c r="BS18" s="14" t="s">
        <v>7</v>
      </c>
    </row>
    <row r="19" spans="2:71" ht="12" customHeight="1">
      <c r="B19" s="17"/>
      <c r="D19" s="24" t="s">
        <v>31</v>
      </c>
      <c r="AK19" s="24" t="s">
        <v>24</v>
      </c>
      <c r="AN19" s="22" t="s">
        <v>3</v>
      </c>
      <c r="AR19" s="17"/>
      <c r="BE19" s="239"/>
      <c r="BS19" s="14" t="s">
        <v>7</v>
      </c>
    </row>
    <row r="20" spans="2:71" ht="18.399999999999999" customHeight="1">
      <c r="B20" s="17"/>
      <c r="E20" s="22" t="s">
        <v>32</v>
      </c>
      <c r="AK20" s="24" t="s">
        <v>26</v>
      </c>
      <c r="AN20" s="22" t="s">
        <v>3</v>
      </c>
      <c r="AR20" s="17"/>
      <c r="BE20" s="239"/>
      <c r="BS20" s="14" t="s">
        <v>4</v>
      </c>
    </row>
    <row r="21" spans="2:71" ht="6.95" customHeight="1">
      <c r="B21" s="17"/>
      <c r="AR21" s="17"/>
      <c r="BE21" s="239"/>
    </row>
    <row r="22" spans="2:71" ht="12" customHeight="1">
      <c r="B22" s="17"/>
      <c r="D22" s="24" t="s">
        <v>33</v>
      </c>
      <c r="AR22" s="17"/>
      <c r="BE22" s="239"/>
    </row>
    <row r="23" spans="2:71" ht="16.5" customHeight="1">
      <c r="B23" s="17"/>
      <c r="E23" s="246" t="s">
        <v>34</v>
      </c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  <c r="AJ23" s="246"/>
      <c r="AK23" s="246"/>
      <c r="AL23" s="246"/>
      <c r="AM23" s="246"/>
      <c r="AN23" s="246"/>
      <c r="AR23" s="17"/>
      <c r="BE23" s="239"/>
    </row>
    <row r="24" spans="2:71" ht="6.95" customHeight="1">
      <c r="B24" s="17"/>
      <c r="AR24" s="17"/>
      <c r="BE24" s="239"/>
    </row>
    <row r="25" spans="2:7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39"/>
    </row>
    <row r="26" spans="2:71" s="1" customFormat="1" ht="25.9" customHeight="1">
      <c r="B26" s="29"/>
      <c r="D26" s="30" t="s">
        <v>35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247">
        <f>ROUND(AG54,1)</f>
        <v>0</v>
      </c>
      <c r="AL26" s="248"/>
      <c r="AM26" s="248"/>
      <c r="AN26" s="248"/>
      <c r="AO26" s="248"/>
      <c r="AR26" s="29"/>
      <c r="BE26" s="239"/>
    </row>
    <row r="27" spans="2:71" s="1" customFormat="1" ht="6.95" customHeight="1">
      <c r="B27" s="29"/>
      <c r="AR27" s="29"/>
      <c r="BE27" s="239"/>
    </row>
    <row r="28" spans="2:71" s="1" customFormat="1" ht="12.75">
      <c r="B28" s="29"/>
      <c r="L28" s="249" t="s">
        <v>36</v>
      </c>
      <c r="M28" s="249"/>
      <c r="N28" s="249"/>
      <c r="O28" s="249"/>
      <c r="P28" s="249"/>
      <c r="W28" s="249" t="s">
        <v>37</v>
      </c>
      <c r="X28" s="249"/>
      <c r="Y28" s="249"/>
      <c r="Z28" s="249"/>
      <c r="AA28" s="249"/>
      <c r="AB28" s="249"/>
      <c r="AC28" s="249"/>
      <c r="AD28" s="249"/>
      <c r="AE28" s="249"/>
      <c r="AK28" s="249" t="s">
        <v>38</v>
      </c>
      <c r="AL28" s="249"/>
      <c r="AM28" s="249"/>
      <c r="AN28" s="249"/>
      <c r="AO28" s="249"/>
      <c r="AR28" s="29"/>
      <c r="BE28" s="239"/>
    </row>
    <row r="29" spans="2:71" s="2" customFormat="1" ht="14.45" customHeight="1">
      <c r="B29" s="33"/>
      <c r="D29" s="24" t="s">
        <v>39</v>
      </c>
      <c r="F29" s="24" t="s">
        <v>40</v>
      </c>
      <c r="L29" s="237">
        <v>0.21</v>
      </c>
      <c r="M29" s="236"/>
      <c r="N29" s="236"/>
      <c r="O29" s="236"/>
      <c r="P29" s="236"/>
      <c r="W29" s="235">
        <f>ROUND(AZ54, 1)</f>
        <v>0</v>
      </c>
      <c r="X29" s="236"/>
      <c r="Y29" s="236"/>
      <c r="Z29" s="236"/>
      <c r="AA29" s="236"/>
      <c r="AB29" s="236"/>
      <c r="AC29" s="236"/>
      <c r="AD29" s="236"/>
      <c r="AE29" s="236"/>
      <c r="AK29" s="235">
        <f>ROUND(AV54, 1)</f>
        <v>0</v>
      </c>
      <c r="AL29" s="236"/>
      <c r="AM29" s="236"/>
      <c r="AN29" s="236"/>
      <c r="AO29" s="236"/>
      <c r="AR29" s="33"/>
      <c r="BE29" s="240"/>
    </row>
    <row r="30" spans="2:71" s="2" customFormat="1" ht="14.45" customHeight="1">
      <c r="B30" s="33"/>
      <c r="F30" s="24" t="s">
        <v>41</v>
      </c>
      <c r="L30" s="237">
        <v>0.12</v>
      </c>
      <c r="M30" s="236"/>
      <c r="N30" s="236"/>
      <c r="O30" s="236"/>
      <c r="P30" s="236"/>
      <c r="W30" s="235">
        <f>ROUND(BA54, 1)</f>
        <v>0</v>
      </c>
      <c r="X30" s="236"/>
      <c r="Y30" s="236"/>
      <c r="Z30" s="236"/>
      <c r="AA30" s="236"/>
      <c r="AB30" s="236"/>
      <c r="AC30" s="236"/>
      <c r="AD30" s="236"/>
      <c r="AE30" s="236"/>
      <c r="AK30" s="235">
        <f>ROUND(AW54, 1)</f>
        <v>0</v>
      </c>
      <c r="AL30" s="236"/>
      <c r="AM30" s="236"/>
      <c r="AN30" s="236"/>
      <c r="AO30" s="236"/>
      <c r="AR30" s="33"/>
      <c r="BE30" s="240"/>
    </row>
    <row r="31" spans="2:71" s="2" customFormat="1" ht="14.45" hidden="1" customHeight="1">
      <c r="B31" s="33"/>
      <c r="F31" s="24" t="s">
        <v>42</v>
      </c>
      <c r="L31" s="237">
        <v>0.21</v>
      </c>
      <c r="M31" s="236"/>
      <c r="N31" s="236"/>
      <c r="O31" s="236"/>
      <c r="P31" s="236"/>
      <c r="W31" s="235">
        <f>ROUND(BB54, 1)</f>
        <v>0</v>
      </c>
      <c r="X31" s="236"/>
      <c r="Y31" s="236"/>
      <c r="Z31" s="236"/>
      <c r="AA31" s="236"/>
      <c r="AB31" s="236"/>
      <c r="AC31" s="236"/>
      <c r="AD31" s="236"/>
      <c r="AE31" s="236"/>
      <c r="AK31" s="235">
        <v>0</v>
      </c>
      <c r="AL31" s="236"/>
      <c r="AM31" s="236"/>
      <c r="AN31" s="236"/>
      <c r="AO31" s="236"/>
      <c r="AR31" s="33"/>
      <c r="BE31" s="240"/>
    </row>
    <row r="32" spans="2:71" s="2" customFormat="1" ht="14.45" hidden="1" customHeight="1">
      <c r="B32" s="33"/>
      <c r="F32" s="24" t="s">
        <v>43</v>
      </c>
      <c r="L32" s="237">
        <v>0.12</v>
      </c>
      <c r="M32" s="236"/>
      <c r="N32" s="236"/>
      <c r="O32" s="236"/>
      <c r="P32" s="236"/>
      <c r="W32" s="235">
        <f>ROUND(BC54, 1)</f>
        <v>0</v>
      </c>
      <c r="X32" s="236"/>
      <c r="Y32" s="236"/>
      <c r="Z32" s="236"/>
      <c r="AA32" s="236"/>
      <c r="AB32" s="236"/>
      <c r="AC32" s="236"/>
      <c r="AD32" s="236"/>
      <c r="AE32" s="236"/>
      <c r="AK32" s="235">
        <v>0</v>
      </c>
      <c r="AL32" s="236"/>
      <c r="AM32" s="236"/>
      <c r="AN32" s="236"/>
      <c r="AO32" s="236"/>
      <c r="AR32" s="33"/>
      <c r="BE32" s="240"/>
    </row>
    <row r="33" spans="2:44" s="2" customFormat="1" ht="14.45" hidden="1" customHeight="1">
      <c r="B33" s="33"/>
      <c r="F33" s="24" t="s">
        <v>44</v>
      </c>
      <c r="L33" s="237">
        <v>0</v>
      </c>
      <c r="M33" s="236"/>
      <c r="N33" s="236"/>
      <c r="O33" s="236"/>
      <c r="P33" s="236"/>
      <c r="W33" s="235">
        <f>ROUND(BD54, 1)</f>
        <v>0</v>
      </c>
      <c r="X33" s="236"/>
      <c r="Y33" s="236"/>
      <c r="Z33" s="236"/>
      <c r="AA33" s="236"/>
      <c r="AB33" s="236"/>
      <c r="AC33" s="236"/>
      <c r="AD33" s="236"/>
      <c r="AE33" s="236"/>
      <c r="AK33" s="235">
        <v>0</v>
      </c>
      <c r="AL33" s="236"/>
      <c r="AM33" s="236"/>
      <c r="AN33" s="236"/>
      <c r="AO33" s="236"/>
      <c r="AR33" s="33"/>
    </row>
    <row r="34" spans="2:44" s="1" customFormat="1" ht="6.95" customHeight="1">
      <c r="B34" s="29"/>
      <c r="AR34" s="29"/>
    </row>
    <row r="35" spans="2:44" s="1" customFormat="1" ht="25.9" customHeight="1">
      <c r="B35" s="29"/>
      <c r="C35" s="34"/>
      <c r="D35" s="35" t="s">
        <v>45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46</v>
      </c>
      <c r="U35" s="36"/>
      <c r="V35" s="36"/>
      <c r="W35" s="36"/>
      <c r="X35" s="269" t="s">
        <v>47</v>
      </c>
      <c r="Y35" s="270"/>
      <c r="Z35" s="270"/>
      <c r="AA35" s="270"/>
      <c r="AB35" s="270"/>
      <c r="AC35" s="36"/>
      <c r="AD35" s="36"/>
      <c r="AE35" s="36"/>
      <c r="AF35" s="36"/>
      <c r="AG35" s="36"/>
      <c r="AH35" s="36"/>
      <c r="AI35" s="36"/>
      <c r="AJ35" s="36"/>
      <c r="AK35" s="271">
        <f>SUM(AK26:AK33)</f>
        <v>0</v>
      </c>
      <c r="AL35" s="270"/>
      <c r="AM35" s="270"/>
      <c r="AN35" s="270"/>
      <c r="AO35" s="272"/>
      <c r="AP35" s="34"/>
      <c r="AQ35" s="34"/>
      <c r="AR35" s="29"/>
    </row>
    <row r="36" spans="2:44" s="1" customFormat="1" ht="6.95" customHeight="1">
      <c r="B36" s="29"/>
      <c r="AR36" s="29"/>
    </row>
    <row r="37" spans="2:44" s="1" customFormat="1" ht="6.95" customHeight="1"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29"/>
    </row>
    <row r="41" spans="2:44" s="1" customFormat="1" ht="6.95" customHeight="1">
      <c r="B41" s="40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29"/>
    </row>
    <row r="42" spans="2:44" s="1" customFormat="1" ht="24.95" customHeight="1">
      <c r="B42" s="29"/>
      <c r="C42" s="18" t="s">
        <v>48</v>
      </c>
      <c r="AR42" s="29"/>
    </row>
    <row r="43" spans="2:44" s="1" customFormat="1" ht="6.95" customHeight="1">
      <c r="B43" s="29"/>
      <c r="AR43" s="29"/>
    </row>
    <row r="44" spans="2:44" s="3" customFormat="1" ht="12" customHeight="1">
      <c r="B44" s="42"/>
      <c r="C44" s="24" t="s">
        <v>14</v>
      </c>
      <c r="L44" s="3">
        <f>K5</f>
        <v>0</v>
      </c>
      <c r="AR44" s="42"/>
    </row>
    <row r="45" spans="2:44" s="4" customFormat="1" ht="36.950000000000003" customHeight="1">
      <c r="B45" s="43"/>
      <c r="C45" s="44" t="s">
        <v>16</v>
      </c>
      <c r="L45" s="260" t="str">
        <f>K6</f>
        <v>Povrchové úpravy vnitřních prostor-výměna PVC a kuchyňských linek v bytových objektech vč. souvisejících nebytových prostor v majetku statutárního  města Děčín</v>
      </c>
      <c r="M45" s="261"/>
      <c r="N45" s="261"/>
      <c r="O45" s="261"/>
      <c r="P45" s="261"/>
      <c r="Q45" s="261"/>
      <c r="R45" s="261"/>
      <c r="S45" s="261"/>
      <c r="T45" s="261"/>
      <c r="U45" s="261"/>
      <c r="V45" s="261"/>
      <c r="W45" s="261"/>
      <c r="X45" s="261"/>
      <c r="Y45" s="261"/>
      <c r="Z45" s="261"/>
      <c r="AA45" s="261"/>
      <c r="AB45" s="261"/>
      <c r="AC45" s="261"/>
      <c r="AD45" s="261"/>
      <c r="AE45" s="261"/>
      <c r="AF45" s="261"/>
      <c r="AG45" s="261"/>
      <c r="AH45" s="261"/>
      <c r="AI45" s="261"/>
      <c r="AJ45" s="261"/>
      <c r="AK45" s="261"/>
      <c r="AL45" s="261"/>
      <c r="AM45" s="261"/>
      <c r="AN45" s="261"/>
      <c r="AO45" s="261"/>
      <c r="AR45" s="43"/>
    </row>
    <row r="46" spans="2:44" s="1" customFormat="1" ht="6.95" customHeight="1">
      <c r="B46" s="29"/>
      <c r="AR46" s="29"/>
    </row>
    <row r="47" spans="2:44" s="1" customFormat="1" ht="12" customHeight="1">
      <c r="B47" s="29"/>
      <c r="C47" s="24" t="s">
        <v>19</v>
      </c>
      <c r="L47" s="45" t="str">
        <f>IF(K8="","",K8)</f>
        <v xml:space="preserve"> </v>
      </c>
      <c r="AI47" s="24" t="s">
        <v>21</v>
      </c>
      <c r="AM47" s="262" t="str">
        <f>IF(AN8= "","",AN8)</f>
        <v>8. 6. 2025</v>
      </c>
      <c r="AN47" s="262"/>
      <c r="AR47" s="29"/>
    </row>
    <row r="48" spans="2:44" s="1" customFormat="1" ht="6.95" customHeight="1">
      <c r="B48" s="29"/>
      <c r="AR48" s="29"/>
    </row>
    <row r="49" spans="1:91" s="1" customFormat="1" ht="15.2" customHeight="1">
      <c r="B49" s="29"/>
      <c r="C49" s="24" t="s">
        <v>23</v>
      </c>
      <c r="L49" s="3" t="str">
        <f>IF(E11= "","",E11)</f>
        <v>STATUTÁRNÍ MĚSTO DĚČÍN</v>
      </c>
      <c r="AI49" s="24" t="s">
        <v>29</v>
      </c>
      <c r="AM49" s="263" t="str">
        <f>IF(E17="","",E17)</f>
        <v xml:space="preserve"> </v>
      </c>
      <c r="AN49" s="264"/>
      <c r="AO49" s="264"/>
      <c r="AP49" s="264"/>
      <c r="AR49" s="29"/>
      <c r="AS49" s="265" t="s">
        <v>49</v>
      </c>
      <c r="AT49" s="266"/>
      <c r="AU49" s="47"/>
      <c r="AV49" s="47"/>
      <c r="AW49" s="47"/>
      <c r="AX49" s="47"/>
      <c r="AY49" s="47"/>
      <c r="AZ49" s="47"/>
      <c r="BA49" s="47"/>
      <c r="BB49" s="47"/>
      <c r="BC49" s="47"/>
      <c r="BD49" s="48"/>
    </row>
    <row r="50" spans="1:91" s="1" customFormat="1" ht="15.2" customHeight="1">
      <c r="B50" s="29"/>
      <c r="C50" s="24" t="s">
        <v>27</v>
      </c>
      <c r="L50" s="3" t="str">
        <f>IF(E14= "Vyplň údaj","",E14)</f>
        <v/>
      </c>
      <c r="AI50" s="24" t="s">
        <v>31</v>
      </c>
      <c r="AM50" s="263" t="str">
        <f>IF(E20="","",E20)</f>
        <v>Hošek Pavel Děčín</v>
      </c>
      <c r="AN50" s="264"/>
      <c r="AO50" s="264"/>
      <c r="AP50" s="264"/>
      <c r="AR50" s="29"/>
      <c r="AS50" s="267"/>
      <c r="AT50" s="268"/>
      <c r="BD50" s="50"/>
    </row>
    <row r="51" spans="1:91" s="1" customFormat="1" ht="10.9" customHeight="1">
      <c r="B51" s="29"/>
      <c r="AR51" s="29"/>
      <c r="AS51" s="267"/>
      <c r="AT51" s="268"/>
      <c r="BD51" s="50"/>
    </row>
    <row r="52" spans="1:91" s="1" customFormat="1" ht="29.25" customHeight="1">
      <c r="B52" s="29"/>
      <c r="C52" s="256" t="s">
        <v>50</v>
      </c>
      <c r="D52" s="257"/>
      <c r="E52" s="257"/>
      <c r="F52" s="257"/>
      <c r="G52" s="257"/>
      <c r="H52" s="51"/>
      <c r="I52" s="258" t="s">
        <v>51</v>
      </c>
      <c r="J52" s="257"/>
      <c r="K52" s="257"/>
      <c r="L52" s="257"/>
      <c r="M52" s="257"/>
      <c r="N52" s="257"/>
      <c r="O52" s="257"/>
      <c r="P52" s="257"/>
      <c r="Q52" s="257"/>
      <c r="R52" s="257"/>
      <c r="S52" s="257"/>
      <c r="T52" s="257"/>
      <c r="U52" s="257"/>
      <c r="V52" s="257"/>
      <c r="W52" s="257"/>
      <c r="X52" s="257"/>
      <c r="Y52" s="257"/>
      <c r="Z52" s="257"/>
      <c r="AA52" s="257"/>
      <c r="AB52" s="257"/>
      <c r="AC52" s="257"/>
      <c r="AD52" s="257"/>
      <c r="AE52" s="257"/>
      <c r="AF52" s="257"/>
      <c r="AG52" s="259" t="s">
        <v>52</v>
      </c>
      <c r="AH52" s="257"/>
      <c r="AI52" s="257"/>
      <c r="AJ52" s="257"/>
      <c r="AK52" s="257"/>
      <c r="AL52" s="257"/>
      <c r="AM52" s="257"/>
      <c r="AN52" s="258" t="s">
        <v>53</v>
      </c>
      <c r="AO52" s="257"/>
      <c r="AP52" s="257"/>
      <c r="AQ52" s="52" t="s">
        <v>54</v>
      </c>
      <c r="AR52" s="29"/>
      <c r="AS52" s="53" t="s">
        <v>55</v>
      </c>
      <c r="AT52" s="54" t="s">
        <v>56</v>
      </c>
      <c r="AU52" s="54" t="s">
        <v>57</v>
      </c>
      <c r="AV52" s="54" t="s">
        <v>58</v>
      </c>
      <c r="AW52" s="54" t="s">
        <v>59</v>
      </c>
      <c r="AX52" s="54" t="s">
        <v>60</v>
      </c>
      <c r="AY52" s="54" t="s">
        <v>61</v>
      </c>
      <c r="AZ52" s="54" t="s">
        <v>62</v>
      </c>
      <c r="BA52" s="54" t="s">
        <v>63</v>
      </c>
      <c r="BB52" s="54" t="s">
        <v>64</v>
      </c>
      <c r="BC52" s="54" t="s">
        <v>65</v>
      </c>
      <c r="BD52" s="55" t="s">
        <v>66</v>
      </c>
    </row>
    <row r="53" spans="1:91" s="1" customFormat="1" ht="10.9" customHeight="1">
      <c r="B53" s="29"/>
      <c r="AR53" s="29"/>
      <c r="AS53" s="56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8"/>
    </row>
    <row r="54" spans="1:91" s="5" customFormat="1" ht="32.450000000000003" customHeight="1">
      <c r="B54" s="57"/>
      <c r="C54" s="58" t="s">
        <v>67</v>
      </c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253">
        <f>ROUND(AG55,1)</f>
        <v>0</v>
      </c>
      <c r="AH54" s="253"/>
      <c r="AI54" s="253"/>
      <c r="AJ54" s="253"/>
      <c r="AK54" s="253"/>
      <c r="AL54" s="253"/>
      <c r="AM54" s="253"/>
      <c r="AN54" s="254">
        <f>SUM(AG54,AT54)</f>
        <v>0</v>
      </c>
      <c r="AO54" s="254"/>
      <c r="AP54" s="254"/>
      <c r="AQ54" s="61" t="s">
        <v>3</v>
      </c>
      <c r="AR54" s="57"/>
      <c r="AS54" s="62">
        <f>ROUND(AS55,1)</f>
        <v>0</v>
      </c>
      <c r="AT54" s="63">
        <f>ROUND(SUM(AV54:AW54),1)</f>
        <v>0</v>
      </c>
      <c r="AU54" s="64">
        <f>ROUND(AU55,5)</f>
        <v>0</v>
      </c>
      <c r="AV54" s="63">
        <f>ROUND(AZ54*L29,1)</f>
        <v>0</v>
      </c>
      <c r="AW54" s="63">
        <f>ROUND(BA54*L30,1)</f>
        <v>0</v>
      </c>
      <c r="AX54" s="63">
        <f>ROUND(BB54*L29,1)</f>
        <v>0</v>
      </c>
      <c r="AY54" s="63">
        <f>ROUND(BC54*L30,1)</f>
        <v>0</v>
      </c>
      <c r="AZ54" s="63">
        <f>ROUND(AZ55,1)</f>
        <v>0</v>
      </c>
      <c r="BA54" s="63">
        <f>ROUND(BA55,1)</f>
        <v>0</v>
      </c>
      <c r="BB54" s="63">
        <f>ROUND(BB55,1)</f>
        <v>0</v>
      </c>
      <c r="BC54" s="63">
        <f>ROUND(BC55,1)</f>
        <v>0</v>
      </c>
      <c r="BD54" s="65">
        <f>ROUND(BD55,1)</f>
        <v>0</v>
      </c>
      <c r="BS54" s="66" t="s">
        <v>68</v>
      </c>
      <c r="BT54" s="66" t="s">
        <v>69</v>
      </c>
      <c r="BU54" s="67" t="s">
        <v>70</v>
      </c>
      <c r="BV54" s="66" t="s">
        <v>71</v>
      </c>
      <c r="BW54" s="66" t="s">
        <v>5</v>
      </c>
      <c r="BX54" s="66" t="s">
        <v>72</v>
      </c>
      <c r="CL54" s="66" t="s">
        <v>3</v>
      </c>
    </row>
    <row r="55" spans="1:91" s="6" customFormat="1" ht="16.5" customHeight="1">
      <c r="A55" s="68" t="s">
        <v>73</v>
      </c>
      <c r="B55" s="69"/>
      <c r="C55" s="70"/>
      <c r="D55" s="252" t="s">
        <v>74</v>
      </c>
      <c r="E55" s="252"/>
      <c r="F55" s="252"/>
      <c r="G55" s="252"/>
      <c r="H55" s="252"/>
      <c r="I55" s="71"/>
      <c r="J55" s="252" t="s">
        <v>75</v>
      </c>
      <c r="K55" s="252"/>
      <c r="L55" s="252"/>
      <c r="M55" s="252"/>
      <c r="N55" s="252"/>
      <c r="O55" s="252"/>
      <c r="P55" s="252"/>
      <c r="Q55" s="252"/>
      <c r="R55" s="252"/>
      <c r="S55" s="252"/>
      <c r="T55" s="252"/>
      <c r="U55" s="252"/>
      <c r="V55" s="252"/>
      <c r="W55" s="252"/>
      <c r="X55" s="252"/>
      <c r="Y55" s="252"/>
      <c r="Z55" s="252"/>
      <c r="AA55" s="252"/>
      <c r="AB55" s="252"/>
      <c r="AC55" s="252"/>
      <c r="AD55" s="252"/>
      <c r="AE55" s="252"/>
      <c r="AF55" s="252"/>
      <c r="AG55" s="250">
        <f>'01 - VÝMĚNA PVC, KUCHYŇSK...'!J30</f>
        <v>0</v>
      </c>
      <c r="AH55" s="251"/>
      <c r="AI55" s="251"/>
      <c r="AJ55" s="251"/>
      <c r="AK55" s="251"/>
      <c r="AL55" s="251"/>
      <c r="AM55" s="251"/>
      <c r="AN55" s="250">
        <f>SUM(AG55,AT55)</f>
        <v>0</v>
      </c>
      <c r="AO55" s="251"/>
      <c r="AP55" s="251"/>
      <c r="AQ55" s="72" t="s">
        <v>76</v>
      </c>
      <c r="AR55" s="69"/>
      <c r="AS55" s="73">
        <v>0</v>
      </c>
      <c r="AT55" s="74">
        <f>ROUND(SUM(AV55:AW55),1)</f>
        <v>0</v>
      </c>
      <c r="AU55" s="75">
        <f>'01 - VÝMĚNA PVC, KUCHYŇSK...'!P86</f>
        <v>0</v>
      </c>
      <c r="AV55" s="74">
        <f>'01 - VÝMĚNA PVC, KUCHYŇSK...'!J33</f>
        <v>0</v>
      </c>
      <c r="AW55" s="74">
        <f>'01 - VÝMĚNA PVC, KUCHYŇSK...'!J34</f>
        <v>0</v>
      </c>
      <c r="AX55" s="74">
        <f>'01 - VÝMĚNA PVC, KUCHYŇSK...'!J35</f>
        <v>0</v>
      </c>
      <c r="AY55" s="74">
        <f>'01 - VÝMĚNA PVC, KUCHYŇSK...'!J36</f>
        <v>0</v>
      </c>
      <c r="AZ55" s="74">
        <f>'01 - VÝMĚNA PVC, KUCHYŇSK...'!F33</f>
        <v>0</v>
      </c>
      <c r="BA55" s="74">
        <f>'01 - VÝMĚNA PVC, KUCHYŇSK...'!F34</f>
        <v>0</v>
      </c>
      <c r="BB55" s="74">
        <f>'01 - VÝMĚNA PVC, KUCHYŇSK...'!F35</f>
        <v>0</v>
      </c>
      <c r="BC55" s="74">
        <f>'01 - VÝMĚNA PVC, KUCHYŇSK...'!F36</f>
        <v>0</v>
      </c>
      <c r="BD55" s="76">
        <f>'01 - VÝMĚNA PVC, KUCHYŇSK...'!F37</f>
        <v>0</v>
      </c>
      <c r="BT55" s="77" t="s">
        <v>77</v>
      </c>
      <c r="BV55" s="77" t="s">
        <v>71</v>
      </c>
      <c r="BW55" s="77" t="s">
        <v>78</v>
      </c>
      <c r="BX55" s="77" t="s">
        <v>5</v>
      </c>
      <c r="CL55" s="77" t="s">
        <v>3</v>
      </c>
      <c r="CM55" s="77" t="s">
        <v>77</v>
      </c>
    </row>
    <row r="56" spans="1:91" s="1" customFormat="1" ht="30" customHeight="1">
      <c r="B56" s="29"/>
      <c r="AR56" s="29"/>
    </row>
    <row r="57" spans="1:91" s="1" customFormat="1" ht="6.95" customHeight="1"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29"/>
    </row>
  </sheetData>
  <mergeCells count="42">
    <mergeCell ref="AR2:BE2"/>
    <mergeCell ref="C52:G52"/>
    <mergeCell ref="I52:AF52"/>
    <mergeCell ref="AG52:AM52"/>
    <mergeCell ref="AN52:AP52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AN55:AP55"/>
    <mergeCell ref="AG55:AM55"/>
    <mergeCell ref="D55:H55"/>
    <mergeCell ref="J55:AF55"/>
    <mergeCell ref="AG54:AM54"/>
    <mergeCell ref="AN54:AP54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</mergeCells>
  <hyperlinks>
    <hyperlink ref="A55" location="'01 - VÝMĚNA PVC, KUCHYŇSK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14"/>
  <sheetViews>
    <sheetView showGridLines="0" workbookViewId="0">
      <selection activeCell="H214" sqref="H21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1" width="14.16406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55" t="s">
        <v>6</v>
      </c>
      <c r="M2" s="242"/>
      <c r="N2" s="242"/>
      <c r="O2" s="242"/>
      <c r="P2" s="242"/>
      <c r="Q2" s="242"/>
      <c r="R2" s="242"/>
      <c r="S2" s="242"/>
      <c r="T2" s="242"/>
      <c r="U2" s="242"/>
      <c r="V2" s="242"/>
      <c r="AT2" s="14" t="s">
        <v>78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77</v>
      </c>
    </row>
    <row r="4" spans="2:46" ht="24.95" customHeight="1">
      <c r="B4" s="17"/>
      <c r="D4" s="18" t="s">
        <v>79</v>
      </c>
      <c r="L4" s="17"/>
      <c r="M4" s="78" t="s">
        <v>11</v>
      </c>
      <c r="AT4" s="14" t="s">
        <v>4</v>
      </c>
    </row>
    <row r="5" spans="2:46" ht="6.95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26.25" customHeight="1">
      <c r="B7" s="17"/>
      <c r="E7" s="274" t="str">
        <f>'Rekapitulace stavby'!K6</f>
        <v>Povrchové úpravy vnitřních prostor-výměna PVC a kuchyňských linek v bytových objektech vč. souvisejících nebytových prostor v majetku statutárního  města Děčín</v>
      </c>
      <c r="F7" s="275"/>
      <c r="G7" s="275"/>
      <c r="H7" s="275"/>
      <c r="L7" s="17"/>
    </row>
    <row r="8" spans="2:46" s="1" customFormat="1" ht="12" customHeight="1">
      <c r="B8" s="29"/>
      <c r="D8" s="24" t="s">
        <v>80</v>
      </c>
      <c r="L8" s="29"/>
    </row>
    <row r="9" spans="2:46" s="1" customFormat="1" ht="16.5" customHeight="1">
      <c r="B9" s="29"/>
      <c r="E9" s="260" t="s">
        <v>81</v>
      </c>
      <c r="F9" s="273"/>
      <c r="G9" s="273"/>
      <c r="H9" s="273"/>
      <c r="L9" s="29"/>
    </row>
    <row r="10" spans="2:46" s="1" customFormat="1">
      <c r="B10" s="29"/>
      <c r="L10" s="29"/>
    </row>
    <row r="11" spans="2:46" s="1" customFormat="1" ht="12" customHeight="1">
      <c r="B11" s="29"/>
      <c r="D11" s="24" t="s">
        <v>17</v>
      </c>
      <c r="F11" s="22" t="s">
        <v>3</v>
      </c>
      <c r="I11" s="24" t="s">
        <v>18</v>
      </c>
      <c r="J11" s="22" t="s">
        <v>3</v>
      </c>
      <c r="L11" s="29"/>
    </row>
    <row r="12" spans="2:46" s="1" customFormat="1" ht="12" customHeight="1">
      <c r="B12" s="29"/>
      <c r="D12" s="24" t="s">
        <v>19</v>
      </c>
      <c r="F12" s="22" t="s">
        <v>20</v>
      </c>
      <c r="I12" s="24" t="s">
        <v>21</v>
      </c>
      <c r="J12" s="46" t="str">
        <f>'Rekapitulace stavby'!AN8</f>
        <v>8. 6. 2025</v>
      </c>
      <c r="L12" s="29"/>
    </row>
    <row r="13" spans="2:46" s="1" customFormat="1" ht="10.9" customHeight="1">
      <c r="B13" s="29"/>
      <c r="L13" s="29"/>
    </row>
    <row r="14" spans="2:46" s="1" customFormat="1" ht="12" customHeight="1">
      <c r="B14" s="29"/>
      <c r="D14" s="24" t="s">
        <v>23</v>
      </c>
      <c r="I14" s="24" t="s">
        <v>24</v>
      </c>
      <c r="J14" s="22" t="s">
        <v>3</v>
      </c>
      <c r="L14" s="29"/>
    </row>
    <row r="15" spans="2:46" s="1" customFormat="1" ht="18" customHeight="1">
      <c r="B15" s="29"/>
      <c r="E15" s="22" t="s">
        <v>25</v>
      </c>
      <c r="I15" s="24" t="s">
        <v>26</v>
      </c>
      <c r="J15" s="22" t="s">
        <v>3</v>
      </c>
      <c r="L15" s="29"/>
    </row>
    <row r="16" spans="2:46" s="1" customFormat="1" ht="6.95" customHeight="1">
      <c r="B16" s="29"/>
      <c r="L16" s="29"/>
    </row>
    <row r="17" spans="2:12" s="1" customFormat="1" ht="12" customHeight="1">
      <c r="B17" s="29"/>
      <c r="D17" s="24" t="s">
        <v>27</v>
      </c>
      <c r="I17" s="24" t="s">
        <v>24</v>
      </c>
      <c r="J17" s="25" t="str">
        <f>'Rekapitulace stavby'!AN13</f>
        <v>Vyplň údaj</v>
      </c>
      <c r="L17" s="29"/>
    </row>
    <row r="18" spans="2:12" s="1" customFormat="1" ht="18" customHeight="1">
      <c r="B18" s="29"/>
      <c r="E18" s="276" t="str">
        <f>'Rekapitulace stavby'!E14</f>
        <v>Vyplň údaj</v>
      </c>
      <c r="F18" s="241"/>
      <c r="G18" s="241"/>
      <c r="H18" s="241"/>
      <c r="I18" s="24" t="s">
        <v>26</v>
      </c>
      <c r="J18" s="25" t="str">
        <f>'Rekapitulace stavby'!AN14</f>
        <v>Vyplň údaj</v>
      </c>
      <c r="L18" s="29"/>
    </row>
    <row r="19" spans="2:12" s="1" customFormat="1" ht="6.95" customHeight="1">
      <c r="B19" s="29"/>
      <c r="L19" s="29"/>
    </row>
    <row r="20" spans="2:12" s="1" customFormat="1" ht="12" customHeight="1">
      <c r="B20" s="29"/>
      <c r="D20" s="24" t="s">
        <v>29</v>
      </c>
      <c r="I20" s="24" t="s">
        <v>24</v>
      </c>
      <c r="J20" s="22" t="s">
        <v>3</v>
      </c>
      <c r="L20" s="29"/>
    </row>
    <row r="21" spans="2:12" s="1" customFormat="1" ht="18" customHeight="1">
      <c r="B21" s="29"/>
      <c r="E21" s="22" t="s">
        <v>20</v>
      </c>
      <c r="I21" s="24" t="s">
        <v>26</v>
      </c>
      <c r="J21" s="22" t="s">
        <v>3</v>
      </c>
      <c r="L21" s="29"/>
    </row>
    <row r="22" spans="2:12" s="1" customFormat="1" ht="6.95" customHeight="1">
      <c r="B22" s="29"/>
      <c r="L22" s="29"/>
    </row>
    <row r="23" spans="2:12" s="1" customFormat="1" ht="12" customHeight="1">
      <c r="B23" s="29"/>
      <c r="D23" s="24" t="s">
        <v>31</v>
      </c>
      <c r="I23" s="24" t="s">
        <v>24</v>
      </c>
      <c r="J23" s="22" t="s">
        <v>3</v>
      </c>
      <c r="L23" s="29"/>
    </row>
    <row r="24" spans="2:12" s="1" customFormat="1" ht="18" customHeight="1">
      <c r="B24" s="29"/>
      <c r="E24" s="22" t="s">
        <v>32</v>
      </c>
      <c r="I24" s="24" t="s">
        <v>26</v>
      </c>
      <c r="J24" s="22" t="s">
        <v>3</v>
      </c>
      <c r="L24" s="29"/>
    </row>
    <row r="25" spans="2:12" s="1" customFormat="1" ht="6.95" customHeight="1">
      <c r="B25" s="29"/>
      <c r="L25" s="29"/>
    </row>
    <row r="26" spans="2:12" s="1" customFormat="1" ht="12" customHeight="1">
      <c r="B26" s="29"/>
      <c r="D26" s="24" t="s">
        <v>33</v>
      </c>
      <c r="L26" s="29"/>
    </row>
    <row r="27" spans="2:12" s="7" customFormat="1" ht="16.5" customHeight="1">
      <c r="B27" s="79"/>
      <c r="E27" s="246" t="s">
        <v>34</v>
      </c>
      <c r="F27" s="246"/>
      <c r="G27" s="246"/>
      <c r="H27" s="246"/>
      <c r="L27" s="79"/>
    </row>
    <row r="28" spans="2:12" s="1" customFormat="1" ht="6.95" customHeight="1">
      <c r="B28" s="29"/>
      <c r="L28" s="29"/>
    </row>
    <row r="29" spans="2:12" s="1" customFormat="1" ht="6.95" customHeight="1">
      <c r="B29" s="29"/>
      <c r="D29" s="47"/>
      <c r="E29" s="47"/>
      <c r="F29" s="47"/>
      <c r="G29" s="47"/>
      <c r="H29" s="47"/>
      <c r="I29" s="47"/>
      <c r="J29" s="47"/>
      <c r="K29" s="47"/>
      <c r="L29" s="29"/>
    </row>
    <row r="30" spans="2:12" s="1" customFormat="1" ht="25.35" customHeight="1">
      <c r="B30" s="29"/>
      <c r="D30" s="80" t="s">
        <v>35</v>
      </c>
      <c r="J30" s="60">
        <f>ROUND(J86, 1)</f>
        <v>0</v>
      </c>
      <c r="L30" s="29"/>
    </row>
    <row r="31" spans="2:12" s="1" customFormat="1" ht="6.95" customHeight="1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14.45" customHeight="1">
      <c r="B32" s="29"/>
      <c r="F32" s="32" t="s">
        <v>37</v>
      </c>
      <c r="I32" s="32" t="s">
        <v>36</v>
      </c>
      <c r="J32" s="32" t="s">
        <v>38</v>
      </c>
      <c r="L32" s="29"/>
    </row>
    <row r="33" spans="2:12" s="1" customFormat="1" ht="14.45" customHeight="1">
      <c r="B33" s="29"/>
      <c r="D33" s="49" t="s">
        <v>39</v>
      </c>
      <c r="E33" s="24" t="s">
        <v>40</v>
      </c>
      <c r="F33" s="81">
        <f>ROUND((SUM(BE86:BE213)),  1)</f>
        <v>0</v>
      </c>
      <c r="I33" s="82">
        <v>0.21</v>
      </c>
      <c r="J33" s="81">
        <f>ROUND(((SUM(BE86:BE213))*I33),  1)</f>
        <v>0</v>
      </c>
      <c r="L33" s="29"/>
    </row>
    <row r="34" spans="2:12" s="1" customFormat="1" ht="14.45" customHeight="1">
      <c r="B34" s="29"/>
      <c r="E34" s="24" t="s">
        <v>41</v>
      </c>
      <c r="F34" s="81">
        <f>ROUND((SUM(BF86:BF213)),  1)</f>
        <v>0</v>
      </c>
      <c r="I34" s="82">
        <v>0.12</v>
      </c>
      <c r="J34" s="81">
        <f>ROUND(((SUM(BF86:BF213))*I34),  1)</f>
        <v>0</v>
      </c>
      <c r="L34" s="29"/>
    </row>
    <row r="35" spans="2:12" s="1" customFormat="1" ht="14.45" hidden="1" customHeight="1">
      <c r="B35" s="29"/>
      <c r="E35" s="24" t="s">
        <v>42</v>
      </c>
      <c r="F35" s="81">
        <f>ROUND((SUM(BG86:BG213)),  1)</f>
        <v>0</v>
      </c>
      <c r="I35" s="82">
        <v>0.21</v>
      </c>
      <c r="J35" s="81">
        <f>0</f>
        <v>0</v>
      </c>
      <c r="L35" s="29"/>
    </row>
    <row r="36" spans="2:12" s="1" customFormat="1" ht="14.45" hidden="1" customHeight="1">
      <c r="B36" s="29"/>
      <c r="E36" s="24" t="s">
        <v>43</v>
      </c>
      <c r="F36" s="81">
        <f>ROUND((SUM(BH86:BH213)),  1)</f>
        <v>0</v>
      </c>
      <c r="I36" s="82">
        <v>0.12</v>
      </c>
      <c r="J36" s="81">
        <f>0</f>
        <v>0</v>
      </c>
      <c r="L36" s="29"/>
    </row>
    <row r="37" spans="2:12" s="1" customFormat="1" ht="14.45" hidden="1" customHeight="1">
      <c r="B37" s="29"/>
      <c r="E37" s="24" t="s">
        <v>44</v>
      </c>
      <c r="F37" s="81">
        <f>ROUND((SUM(BI86:BI213)),  1)</f>
        <v>0</v>
      </c>
      <c r="I37" s="82">
        <v>0</v>
      </c>
      <c r="J37" s="81">
        <f>0</f>
        <v>0</v>
      </c>
      <c r="L37" s="29"/>
    </row>
    <row r="38" spans="2:12" s="1" customFormat="1" ht="6.95" customHeight="1">
      <c r="B38" s="29"/>
      <c r="L38" s="29"/>
    </row>
    <row r="39" spans="2:12" s="1" customFormat="1" ht="25.35" customHeight="1">
      <c r="B39" s="29"/>
      <c r="C39" s="83"/>
      <c r="D39" s="84" t="s">
        <v>45</v>
      </c>
      <c r="E39" s="51"/>
      <c r="F39" s="51"/>
      <c r="G39" s="85" t="s">
        <v>46</v>
      </c>
      <c r="H39" s="86" t="s">
        <v>47</v>
      </c>
      <c r="I39" s="51"/>
      <c r="J39" s="87">
        <f>SUM(J30:J37)</f>
        <v>0</v>
      </c>
      <c r="K39" s="88"/>
      <c r="L39" s="29"/>
    </row>
    <row r="40" spans="2:12" s="1" customFormat="1" ht="14.45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29"/>
    </row>
    <row r="44" spans="2:12" s="1" customFormat="1" ht="6.95" customHeight="1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29"/>
    </row>
    <row r="45" spans="2:12" s="1" customFormat="1" ht="24.95" customHeight="1">
      <c r="B45" s="29"/>
      <c r="C45" s="18" t="s">
        <v>82</v>
      </c>
      <c r="L45" s="29"/>
    </row>
    <row r="46" spans="2:12" s="1" customFormat="1" ht="6.95" customHeight="1">
      <c r="B46" s="29"/>
      <c r="L46" s="29"/>
    </row>
    <row r="47" spans="2:12" s="1" customFormat="1" ht="12" customHeight="1">
      <c r="B47" s="29"/>
      <c r="C47" s="24" t="s">
        <v>16</v>
      </c>
      <c r="L47" s="29"/>
    </row>
    <row r="48" spans="2:12" s="1" customFormat="1" ht="26.25" customHeight="1">
      <c r="B48" s="29"/>
      <c r="E48" s="274" t="str">
        <f>E7</f>
        <v>Povrchové úpravy vnitřních prostor-výměna PVC a kuchyňských linek v bytových objektech vč. souvisejících nebytových prostor v majetku statutárního  města Děčín</v>
      </c>
      <c r="F48" s="275"/>
      <c r="G48" s="275"/>
      <c r="H48" s="275"/>
      <c r="L48" s="29"/>
    </row>
    <row r="49" spans="2:47" s="1" customFormat="1" ht="12" customHeight="1">
      <c r="B49" s="29"/>
      <c r="C49" s="24" t="s">
        <v>80</v>
      </c>
      <c r="L49" s="29"/>
    </row>
    <row r="50" spans="2:47" s="1" customFormat="1" ht="16.5" customHeight="1">
      <c r="B50" s="29"/>
      <c r="E50" s="260" t="str">
        <f>E9</f>
        <v xml:space="preserve">01 - VÝMĚNA PVC, KUCHYŇSKÝCH LINEK </v>
      </c>
      <c r="F50" s="273"/>
      <c r="G50" s="273"/>
      <c r="H50" s="273"/>
      <c r="L50" s="29"/>
    </row>
    <row r="51" spans="2:47" s="1" customFormat="1" ht="6.95" customHeight="1">
      <c r="B51" s="29"/>
      <c r="L51" s="29"/>
    </row>
    <row r="52" spans="2:47" s="1" customFormat="1" ht="12" customHeight="1">
      <c r="B52" s="29"/>
      <c r="C52" s="24" t="s">
        <v>19</v>
      </c>
      <c r="F52" s="22" t="str">
        <f>F12</f>
        <v xml:space="preserve"> </v>
      </c>
      <c r="I52" s="24" t="s">
        <v>21</v>
      </c>
      <c r="J52" s="46" t="str">
        <f>IF(J12="","",J12)</f>
        <v>8. 6. 2025</v>
      </c>
      <c r="L52" s="29"/>
    </row>
    <row r="53" spans="2:47" s="1" customFormat="1" ht="6.95" customHeight="1">
      <c r="B53" s="29"/>
      <c r="L53" s="29"/>
    </row>
    <row r="54" spans="2:47" s="1" customFormat="1" ht="15.2" customHeight="1">
      <c r="B54" s="29"/>
      <c r="C54" s="24" t="s">
        <v>23</v>
      </c>
      <c r="F54" s="22" t="str">
        <f>E15</f>
        <v>STATUTÁRNÍ MĚSTO DĚČÍN</v>
      </c>
      <c r="I54" s="24" t="s">
        <v>29</v>
      </c>
      <c r="J54" s="27" t="str">
        <f>E21</f>
        <v xml:space="preserve"> </v>
      </c>
      <c r="L54" s="29"/>
    </row>
    <row r="55" spans="2:47" s="1" customFormat="1" ht="15.2" customHeight="1">
      <c r="B55" s="29"/>
      <c r="C55" s="24" t="s">
        <v>27</v>
      </c>
      <c r="F55" s="22" t="str">
        <f>IF(E18="","",E18)</f>
        <v>Vyplň údaj</v>
      </c>
      <c r="I55" s="24" t="s">
        <v>31</v>
      </c>
      <c r="J55" s="27" t="str">
        <f>E24</f>
        <v>Hošek Pavel Děčín</v>
      </c>
      <c r="L55" s="29"/>
    </row>
    <row r="56" spans="2:47" s="1" customFormat="1" ht="10.35" customHeight="1">
      <c r="B56" s="29"/>
      <c r="L56" s="29"/>
    </row>
    <row r="57" spans="2:47" s="1" customFormat="1" ht="29.25" customHeight="1">
      <c r="B57" s="29"/>
      <c r="C57" s="89" t="s">
        <v>83</v>
      </c>
      <c r="D57" s="83"/>
      <c r="E57" s="83"/>
      <c r="F57" s="83"/>
      <c r="G57" s="83"/>
      <c r="H57" s="83"/>
      <c r="I57" s="83"/>
      <c r="J57" s="90" t="s">
        <v>84</v>
      </c>
      <c r="K57" s="83"/>
      <c r="L57" s="29"/>
    </row>
    <row r="58" spans="2:47" s="1" customFormat="1" ht="10.35" customHeight="1">
      <c r="B58" s="29"/>
      <c r="L58" s="29"/>
    </row>
    <row r="59" spans="2:47" s="1" customFormat="1" ht="22.9" customHeight="1">
      <c r="B59" s="29"/>
      <c r="C59" s="91" t="s">
        <v>67</v>
      </c>
      <c r="J59" s="60">
        <f>J86</f>
        <v>0</v>
      </c>
      <c r="L59" s="29"/>
      <c r="AU59" s="14" t="s">
        <v>85</v>
      </c>
    </row>
    <row r="60" spans="2:47" s="8" customFormat="1" ht="24.95" customHeight="1">
      <c r="B60" s="92"/>
      <c r="D60" s="93" t="s">
        <v>86</v>
      </c>
      <c r="E60" s="94"/>
      <c r="F60" s="94"/>
      <c r="G60" s="94"/>
      <c r="H60" s="94"/>
      <c r="I60" s="94"/>
      <c r="J60" s="95">
        <f>J87</f>
        <v>0</v>
      </c>
      <c r="L60" s="92"/>
    </row>
    <row r="61" spans="2:47" s="9" customFormat="1" ht="19.899999999999999" customHeight="1">
      <c r="B61" s="96"/>
      <c r="D61" s="97" t="s">
        <v>87</v>
      </c>
      <c r="E61" s="98"/>
      <c r="F61" s="98"/>
      <c r="G61" s="98"/>
      <c r="H61" s="98"/>
      <c r="I61" s="98"/>
      <c r="J61" s="99">
        <f>J88</f>
        <v>0</v>
      </c>
      <c r="L61" s="96"/>
    </row>
    <row r="62" spans="2:47" s="9" customFormat="1" ht="19.899999999999999" customHeight="1">
      <c r="B62" s="96"/>
      <c r="D62" s="97" t="s">
        <v>88</v>
      </c>
      <c r="E62" s="98"/>
      <c r="F62" s="98"/>
      <c r="G62" s="98"/>
      <c r="H62" s="98"/>
      <c r="I62" s="98"/>
      <c r="J62" s="99">
        <f>J99</f>
        <v>0</v>
      </c>
      <c r="L62" s="96"/>
    </row>
    <row r="63" spans="2:47" s="8" customFormat="1" ht="24.95" customHeight="1">
      <c r="B63" s="92"/>
      <c r="D63" s="93" t="s">
        <v>89</v>
      </c>
      <c r="E63" s="94"/>
      <c r="F63" s="94"/>
      <c r="G63" s="94"/>
      <c r="H63" s="94"/>
      <c r="I63" s="94"/>
      <c r="J63" s="95">
        <f>J112</f>
        <v>0</v>
      </c>
      <c r="L63" s="92"/>
    </row>
    <row r="64" spans="2:47" s="9" customFormat="1" ht="19.899999999999999" customHeight="1">
      <c r="B64" s="96"/>
      <c r="D64" s="97" t="s">
        <v>90</v>
      </c>
      <c r="E64" s="98"/>
      <c r="F64" s="98"/>
      <c r="G64" s="98"/>
      <c r="H64" s="98"/>
      <c r="I64" s="98"/>
      <c r="J64" s="99">
        <f>J113</f>
        <v>0</v>
      </c>
      <c r="L64" s="96"/>
    </row>
    <row r="65" spans="2:12" s="9" customFormat="1" ht="19.899999999999999" customHeight="1">
      <c r="B65" s="96"/>
      <c r="D65" s="97" t="s">
        <v>91</v>
      </c>
      <c r="E65" s="98"/>
      <c r="F65" s="98"/>
      <c r="G65" s="98"/>
      <c r="H65" s="98"/>
      <c r="I65" s="98"/>
      <c r="J65" s="99">
        <f>J128</f>
        <v>0</v>
      </c>
      <c r="L65" s="96"/>
    </row>
    <row r="66" spans="2:12" s="9" customFormat="1" ht="19.899999999999999" customHeight="1">
      <c r="B66" s="96"/>
      <c r="D66" s="97" t="s">
        <v>92</v>
      </c>
      <c r="E66" s="98"/>
      <c r="F66" s="98"/>
      <c r="G66" s="98"/>
      <c r="H66" s="98"/>
      <c r="I66" s="98"/>
      <c r="J66" s="99">
        <f>J161</f>
        <v>0</v>
      </c>
      <c r="L66" s="96"/>
    </row>
    <row r="67" spans="2:12" s="1" customFormat="1" ht="21.75" customHeight="1">
      <c r="B67" s="29"/>
      <c r="L67" s="29"/>
    </row>
    <row r="68" spans="2:12" s="1" customFormat="1" ht="6.95" customHeight="1"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29"/>
    </row>
    <row r="72" spans="2:12" s="1" customFormat="1" ht="6.95" customHeight="1"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29"/>
    </row>
    <row r="73" spans="2:12" s="1" customFormat="1" ht="24.95" customHeight="1">
      <c r="B73" s="29"/>
      <c r="C73" s="18" t="s">
        <v>93</v>
      </c>
      <c r="L73" s="29"/>
    </row>
    <row r="74" spans="2:12" s="1" customFormat="1" ht="6.95" customHeight="1">
      <c r="B74" s="29"/>
      <c r="L74" s="29"/>
    </row>
    <row r="75" spans="2:12" s="1" customFormat="1" ht="12" customHeight="1">
      <c r="B75" s="29"/>
      <c r="C75" s="24" t="s">
        <v>16</v>
      </c>
      <c r="L75" s="29"/>
    </row>
    <row r="76" spans="2:12" s="1" customFormat="1" ht="26.25" customHeight="1">
      <c r="B76" s="29"/>
      <c r="E76" s="274" t="str">
        <f>E7</f>
        <v>Povrchové úpravy vnitřních prostor-výměna PVC a kuchyňských linek v bytových objektech vč. souvisejících nebytových prostor v majetku statutárního  města Děčín</v>
      </c>
      <c r="F76" s="275"/>
      <c r="G76" s="275"/>
      <c r="H76" s="275"/>
      <c r="L76" s="29"/>
    </row>
    <row r="77" spans="2:12" s="1" customFormat="1" ht="12" customHeight="1">
      <c r="B77" s="29"/>
      <c r="C77" s="24" t="s">
        <v>80</v>
      </c>
      <c r="L77" s="29"/>
    </row>
    <row r="78" spans="2:12" s="1" customFormat="1" ht="16.5" customHeight="1">
      <c r="B78" s="29"/>
      <c r="E78" s="260" t="str">
        <f>E9</f>
        <v xml:space="preserve">01 - VÝMĚNA PVC, KUCHYŇSKÝCH LINEK </v>
      </c>
      <c r="F78" s="273"/>
      <c r="G78" s="273"/>
      <c r="H78" s="273"/>
      <c r="L78" s="29"/>
    </row>
    <row r="79" spans="2:12" s="1" customFormat="1" ht="6.95" customHeight="1">
      <c r="B79" s="29"/>
      <c r="L79" s="29"/>
    </row>
    <row r="80" spans="2:12" s="1" customFormat="1" ht="12" customHeight="1">
      <c r="B80" s="29"/>
      <c r="C80" s="24" t="s">
        <v>19</v>
      </c>
      <c r="F80" s="22" t="str">
        <f>F12</f>
        <v xml:space="preserve"> </v>
      </c>
      <c r="I80" s="24" t="s">
        <v>21</v>
      </c>
      <c r="J80" s="46" t="str">
        <f>IF(J12="","",J12)</f>
        <v>8. 6. 2025</v>
      </c>
      <c r="L80" s="29"/>
    </row>
    <row r="81" spans="2:65" s="1" customFormat="1" ht="6.95" customHeight="1">
      <c r="B81" s="29"/>
      <c r="L81" s="29"/>
    </row>
    <row r="82" spans="2:65" s="1" customFormat="1" ht="15.2" customHeight="1">
      <c r="B82" s="29"/>
      <c r="C82" s="24" t="s">
        <v>23</v>
      </c>
      <c r="F82" s="22" t="str">
        <f>E15</f>
        <v>STATUTÁRNÍ MĚSTO DĚČÍN</v>
      </c>
      <c r="I82" s="24" t="s">
        <v>29</v>
      </c>
      <c r="J82" s="27" t="str">
        <f>E21</f>
        <v xml:space="preserve"> </v>
      </c>
      <c r="L82" s="29"/>
    </row>
    <row r="83" spans="2:65" s="1" customFormat="1" ht="15.2" customHeight="1">
      <c r="B83" s="29"/>
      <c r="C83" s="24" t="s">
        <v>27</v>
      </c>
      <c r="F83" s="22" t="str">
        <f>IF(E18="","",E18)</f>
        <v>Vyplň údaj</v>
      </c>
      <c r="I83" s="24" t="s">
        <v>31</v>
      </c>
      <c r="J83" s="27" t="str">
        <f>E24</f>
        <v>Hošek Pavel Děčín</v>
      </c>
      <c r="L83" s="29"/>
    </row>
    <row r="84" spans="2:65" s="1" customFormat="1" ht="10.35" customHeight="1">
      <c r="B84" s="29"/>
      <c r="L84" s="29"/>
    </row>
    <row r="85" spans="2:65" s="10" customFormat="1" ht="29.25" customHeight="1">
      <c r="B85" s="100"/>
      <c r="C85" s="101" t="s">
        <v>94</v>
      </c>
      <c r="D85" s="102" t="s">
        <v>54</v>
      </c>
      <c r="E85" s="102" t="s">
        <v>50</v>
      </c>
      <c r="F85" s="102" t="s">
        <v>51</v>
      </c>
      <c r="G85" s="102" t="s">
        <v>95</v>
      </c>
      <c r="H85" s="102" t="s">
        <v>96</v>
      </c>
      <c r="I85" s="102" t="s">
        <v>97</v>
      </c>
      <c r="J85" s="102" t="s">
        <v>84</v>
      </c>
      <c r="K85" s="103" t="s">
        <v>98</v>
      </c>
      <c r="L85" s="100"/>
      <c r="M85" s="53" t="s">
        <v>3</v>
      </c>
      <c r="N85" s="54" t="s">
        <v>39</v>
      </c>
      <c r="O85" s="54" t="s">
        <v>99</v>
      </c>
      <c r="P85" s="54" t="s">
        <v>100</v>
      </c>
      <c r="Q85" s="54" t="s">
        <v>101</v>
      </c>
      <c r="R85" s="54" t="s">
        <v>102</v>
      </c>
      <c r="S85" s="54" t="s">
        <v>103</v>
      </c>
      <c r="T85" s="54" t="s">
        <v>104</v>
      </c>
      <c r="U85" s="55" t="s">
        <v>105</v>
      </c>
    </row>
    <row r="86" spans="2:65" s="1" customFormat="1" ht="22.9" customHeight="1">
      <c r="B86" s="29"/>
      <c r="C86" s="58" t="s">
        <v>106</v>
      </c>
      <c r="J86" s="104">
        <f>BK86</f>
        <v>0</v>
      </c>
      <c r="L86" s="29"/>
      <c r="M86" s="56"/>
      <c r="N86" s="47"/>
      <c r="O86" s="47"/>
      <c r="P86" s="105">
        <f>P87+P112</f>
        <v>0</v>
      </c>
      <c r="Q86" s="47"/>
      <c r="R86" s="105">
        <f>R87+R112</f>
        <v>0.2100433159</v>
      </c>
      <c r="S86" s="47"/>
      <c r="T86" s="105">
        <f>T87+T112</f>
        <v>7.3300000000000004E-2</v>
      </c>
      <c r="U86" s="48"/>
      <c r="AT86" s="14" t="s">
        <v>68</v>
      </c>
      <c r="AU86" s="14" t="s">
        <v>85</v>
      </c>
      <c r="BK86" s="106">
        <f>BK87+BK112</f>
        <v>0</v>
      </c>
    </row>
    <row r="87" spans="2:65" s="11" customFormat="1" ht="25.9" customHeight="1">
      <c r="B87" s="107"/>
      <c r="D87" s="108" t="s">
        <v>68</v>
      </c>
      <c r="E87" s="109" t="s">
        <v>107</v>
      </c>
      <c r="F87" s="109" t="s">
        <v>108</v>
      </c>
      <c r="I87" s="110"/>
      <c r="J87" s="111">
        <f>BK87</f>
        <v>0</v>
      </c>
      <c r="L87" s="107"/>
      <c r="M87" s="112"/>
      <c r="P87" s="113">
        <f>P88+P99</f>
        <v>0</v>
      </c>
      <c r="R87" s="113">
        <f>R88+R99</f>
        <v>2.7000000000000006E-3</v>
      </c>
      <c r="T87" s="113">
        <f>T88+T99</f>
        <v>0</v>
      </c>
      <c r="U87" s="114"/>
      <c r="AR87" s="108" t="s">
        <v>77</v>
      </c>
      <c r="AT87" s="115" t="s">
        <v>68</v>
      </c>
      <c r="AU87" s="115" t="s">
        <v>69</v>
      </c>
      <c r="AY87" s="108" t="s">
        <v>109</v>
      </c>
      <c r="BK87" s="116">
        <f>BK88+BK99</f>
        <v>0</v>
      </c>
    </row>
    <row r="88" spans="2:65" s="11" customFormat="1" ht="22.9" customHeight="1">
      <c r="B88" s="107"/>
      <c r="D88" s="108" t="s">
        <v>68</v>
      </c>
      <c r="E88" s="117" t="s">
        <v>110</v>
      </c>
      <c r="F88" s="117" t="s">
        <v>111</v>
      </c>
      <c r="I88" s="110"/>
      <c r="J88" s="118">
        <f>BK88</f>
        <v>0</v>
      </c>
      <c r="L88" s="107"/>
      <c r="M88" s="112"/>
      <c r="P88" s="113">
        <f>SUM(P89:P98)</f>
        <v>0</v>
      </c>
      <c r="R88" s="113">
        <f>SUM(R89:R98)</f>
        <v>2.7000000000000006E-3</v>
      </c>
      <c r="T88" s="113">
        <f>SUM(T89:T98)</f>
        <v>0</v>
      </c>
      <c r="U88" s="114"/>
      <c r="AR88" s="108" t="s">
        <v>77</v>
      </c>
      <c r="AT88" s="115" t="s">
        <v>68</v>
      </c>
      <c r="AU88" s="115" t="s">
        <v>77</v>
      </c>
      <c r="AY88" s="108" t="s">
        <v>109</v>
      </c>
      <c r="BK88" s="116">
        <f>SUM(BK89:BK98)</f>
        <v>0</v>
      </c>
    </row>
    <row r="89" spans="2:65" s="1" customFormat="1" ht="21.75" customHeight="1">
      <c r="B89" s="119"/>
      <c r="C89" s="120" t="s">
        <v>77</v>
      </c>
      <c r="D89" s="120" t="s">
        <v>112</v>
      </c>
      <c r="E89" s="121" t="s">
        <v>113</v>
      </c>
      <c r="F89" s="122" t="s">
        <v>114</v>
      </c>
      <c r="G89" s="123" t="s">
        <v>115</v>
      </c>
      <c r="H89" s="124">
        <v>1</v>
      </c>
      <c r="I89" s="125"/>
      <c r="J89" s="126">
        <f>ROUND(I89*H89,1)</f>
        <v>0</v>
      </c>
      <c r="K89" s="122" t="s">
        <v>116</v>
      </c>
      <c r="L89" s="29"/>
      <c r="M89" s="127" t="s">
        <v>3</v>
      </c>
      <c r="N89" s="128" t="s">
        <v>41</v>
      </c>
      <c r="P89" s="129">
        <f>O89*H89</f>
        <v>0</v>
      </c>
      <c r="Q89" s="129">
        <v>1.4E-3</v>
      </c>
      <c r="R89" s="129">
        <f>Q89*H89</f>
        <v>1.4E-3</v>
      </c>
      <c r="S89" s="129">
        <v>0</v>
      </c>
      <c r="T89" s="129">
        <f>S89*H89</f>
        <v>0</v>
      </c>
      <c r="U89" s="130" t="s">
        <v>3</v>
      </c>
      <c r="AR89" s="131" t="s">
        <v>117</v>
      </c>
      <c r="AT89" s="131" t="s">
        <v>112</v>
      </c>
      <c r="AU89" s="131" t="s">
        <v>118</v>
      </c>
      <c r="AY89" s="14" t="s">
        <v>109</v>
      </c>
      <c r="BE89" s="132">
        <f>IF(N89="základní",J89,0)</f>
        <v>0</v>
      </c>
      <c r="BF89" s="132">
        <f>IF(N89="snížená",J89,0)</f>
        <v>0</v>
      </c>
      <c r="BG89" s="132">
        <f>IF(N89="zákl. přenesená",J89,0)</f>
        <v>0</v>
      </c>
      <c r="BH89" s="132">
        <f>IF(N89="sníž. přenesená",J89,0)</f>
        <v>0</v>
      </c>
      <c r="BI89" s="132">
        <f>IF(N89="nulová",J89,0)</f>
        <v>0</v>
      </c>
      <c r="BJ89" s="14" t="s">
        <v>118</v>
      </c>
      <c r="BK89" s="132">
        <f>ROUND(I89*H89,1)</f>
        <v>0</v>
      </c>
      <c r="BL89" s="14" t="s">
        <v>117</v>
      </c>
      <c r="BM89" s="131" t="s">
        <v>119</v>
      </c>
    </row>
    <row r="90" spans="2:65" s="1" customFormat="1">
      <c r="B90" s="29"/>
      <c r="D90" s="133" t="s">
        <v>120</v>
      </c>
      <c r="F90" s="134" t="s">
        <v>121</v>
      </c>
      <c r="I90" s="135"/>
      <c r="L90" s="29"/>
      <c r="M90" s="136"/>
      <c r="U90" s="50"/>
      <c r="AT90" s="14" t="s">
        <v>120</v>
      </c>
      <c r="AU90" s="14" t="s">
        <v>118</v>
      </c>
    </row>
    <row r="91" spans="2:65" s="1" customFormat="1" ht="24.2" customHeight="1">
      <c r="B91" s="119"/>
      <c r="C91" s="120" t="s">
        <v>118</v>
      </c>
      <c r="D91" s="120" t="s">
        <v>112</v>
      </c>
      <c r="E91" s="121" t="s">
        <v>122</v>
      </c>
      <c r="F91" s="122" t="s">
        <v>123</v>
      </c>
      <c r="G91" s="123" t="s">
        <v>115</v>
      </c>
      <c r="H91" s="124">
        <v>1</v>
      </c>
      <c r="I91" s="125"/>
      <c r="J91" s="126">
        <f>ROUND(I91*H91,1)</f>
        <v>0</v>
      </c>
      <c r="K91" s="122" t="s">
        <v>116</v>
      </c>
      <c r="L91" s="29"/>
      <c r="M91" s="127" t="s">
        <v>3</v>
      </c>
      <c r="N91" s="128" t="s">
        <v>41</v>
      </c>
      <c r="P91" s="129">
        <f>O91*H91</f>
        <v>0</v>
      </c>
      <c r="Q91" s="129">
        <v>1.1900000000000001E-3</v>
      </c>
      <c r="R91" s="129">
        <f>Q91*H91</f>
        <v>1.1900000000000001E-3</v>
      </c>
      <c r="S91" s="129">
        <v>0</v>
      </c>
      <c r="T91" s="129">
        <f>S91*H91</f>
        <v>0</v>
      </c>
      <c r="U91" s="130" t="s">
        <v>3</v>
      </c>
      <c r="AR91" s="131" t="s">
        <v>117</v>
      </c>
      <c r="AT91" s="131" t="s">
        <v>112</v>
      </c>
      <c r="AU91" s="131" t="s">
        <v>118</v>
      </c>
      <c r="AY91" s="14" t="s">
        <v>109</v>
      </c>
      <c r="BE91" s="132">
        <f>IF(N91="základní",J91,0)</f>
        <v>0</v>
      </c>
      <c r="BF91" s="132">
        <f>IF(N91="snížená",J91,0)</f>
        <v>0</v>
      </c>
      <c r="BG91" s="132">
        <f>IF(N91="zákl. přenesená",J91,0)</f>
        <v>0</v>
      </c>
      <c r="BH91" s="132">
        <f>IF(N91="sníž. přenesená",J91,0)</f>
        <v>0</v>
      </c>
      <c r="BI91" s="132">
        <f>IF(N91="nulová",J91,0)</f>
        <v>0</v>
      </c>
      <c r="BJ91" s="14" t="s">
        <v>118</v>
      </c>
      <c r="BK91" s="132">
        <f>ROUND(I91*H91,1)</f>
        <v>0</v>
      </c>
      <c r="BL91" s="14" t="s">
        <v>117</v>
      </c>
      <c r="BM91" s="131" t="s">
        <v>124</v>
      </c>
    </row>
    <row r="92" spans="2:65" s="1" customFormat="1">
      <c r="B92" s="29"/>
      <c r="D92" s="133" t="s">
        <v>120</v>
      </c>
      <c r="F92" s="134" t="s">
        <v>125</v>
      </c>
      <c r="I92" s="135"/>
      <c r="L92" s="29"/>
      <c r="M92" s="136"/>
      <c r="U92" s="50"/>
      <c r="AT92" s="14" t="s">
        <v>120</v>
      </c>
      <c r="AU92" s="14" t="s">
        <v>118</v>
      </c>
    </row>
    <row r="93" spans="2:65" s="1" customFormat="1" ht="16.5" customHeight="1">
      <c r="B93" s="119"/>
      <c r="C93" s="120" t="s">
        <v>126</v>
      </c>
      <c r="D93" s="120" t="s">
        <v>112</v>
      </c>
      <c r="E93" s="121" t="s">
        <v>127</v>
      </c>
      <c r="F93" s="122" t="s">
        <v>128</v>
      </c>
      <c r="G93" s="123" t="s">
        <v>115</v>
      </c>
      <c r="H93" s="124">
        <v>1</v>
      </c>
      <c r="I93" s="125"/>
      <c r="J93" s="126">
        <f>ROUND(I93*H93,1)</f>
        <v>0</v>
      </c>
      <c r="K93" s="122" t="s">
        <v>116</v>
      </c>
      <c r="L93" s="29"/>
      <c r="M93" s="127" t="s">
        <v>3</v>
      </c>
      <c r="N93" s="128" t="s">
        <v>41</v>
      </c>
      <c r="P93" s="129">
        <f>O93*H93</f>
        <v>0</v>
      </c>
      <c r="Q93" s="129">
        <v>5.0000000000000002E-5</v>
      </c>
      <c r="R93" s="129">
        <f>Q93*H93</f>
        <v>5.0000000000000002E-5</v>
      </c>
      <c r="S93" s="129">
        <v>0</v>
      </c>
      <c r="T93" s="129">
        <f>S93*H93</f>
        <v>0</v>
      </c>
      <c r="U93" s="130" t="s">
        <v>3</v>
      </c>
      <c r="AR93" s="131" t="s">
        <v>117</v>
      </c>
      <c r="AT93" s="131" t="s">
        <v>112</v>
      </c>
      <c r="AU93" s="131" t="s">
        <v>118</v>
      </c>
      <c r="AY93" s="14" t="s">
        <v>109</v>
      </c>
      <c r="BE93" s="132">
        <f>IF(N93="základní",J93,0)</f>
        <v>0</v>
      </c>
      <c r="BF93" s="132">
        <f>IF(N93="snížená",J93,0)</f>
        <v>0</v>
      </c>
      <c r="BG93" s="132">
        <f>IF(N93="zákl. přenesená",J93,0)</f>
        <v>0</v>
      </c>
      <c r="BH93" s="132">
        <f>IF(N93="sníž. přenesená",J93,0)</f>
        <v>0</v>
      </c>
      <c r="BI93" s="132">
        <f>IF(N93="nulová",J93,0)</f>
        <v>0</v>
      </c>
      <c r="BJ93" s="14" t="s">
        <v>118</v>
      </c>
      <c r="BK93" s="132">
        <f>ROUND(I93*H93,1)</f>
        <v>0</v>
      </c>
      <c r="BL93" s="14" t="s">
        <v>117</v>
      </c>
      <c r="BM93" s="131" t="s">
        <v>129</v>
      </c>
    </row>
    <row r="94" spans="2:65" s="1" customFormat="1">
      <c r="B94" s="29"/>
      <c r="D94" s="133" t="s">
        <v>120</v>
      </c>
      <c r="F94" s="134" t="s">
        <v>130</v>
      </c>
      <c r="I94" s="135"/>
      <c r="L94" s="29"/>
      <c r="M94" s="136"/>
      <c r="U94" s="50"/>
      <c r="AT94" s="14" t="s">
        <v>120</v>
      </c>
      <c r="AU94" s="14" t="s">
        <v>118</v>
      </c>
    </row>
    <row r="95" spans="2:65" s="1" customFormat="1" ht="16.5" customHeight="1">
      <c r="B95" s="119"/>
      <c r="C95" s="120" t="s">
        <v>117</v>
      </c>
      <c r="D95" s="120" t="s">
        <v>112</v>
      </c>
      <c r="E95" s="121" t="s">
        <v>131</v>
      </c>
      <c r="F95" s="122" t="s">
        <v>132</v>
      </c>
      <c r="G95" s="123" t="s">
        <v>115</v>
      </c>
      <c r="H95" s="124">
        <v>1</v>
      </c>
      <c r="I95" s="125"/>
      <c r="J95" s="126">
        <f>ROUND(I95*H95,1)</f>
        <v>0</v>
      </c>
      <c r="K95" s="122" t="s">
        <v>116</v>
      </c>
      <c r="L95" s="29"/>
      <c r="M95" s="127" t="s">
        <v>3</v>
      </c>
      <c r="N95" s="128" t="s">
        <v>41</v>
      </c>
      <c r="P95" s="129">
        <f>O95*H95</f>
        <v>0</v>
      </c>
      <c r="Q95" s="129">
        <v>2.0000000000000002E-5</v>
      </c>
      <c r="R95" s="129">
        <f>Q95*H95</f>
        <v>2.0000000000000002E-5</v>
      </c>
      <c r="S95" s="129">
        <v>0</v>
      </c>
      <c r="T95" s="129">
        <f>S95*H95</f>
        <v>0</v>
      </c>
      <c r="U95" s="130" t="s">
        <v>3</v>
      </c>
      <c r="AR95" s="131" t="s">
        <v>117</v>
      </c>
      <c r="AT95" s="131" t="s">
        <v>112</v>
      </c>
      <c r="AU95" s="131" t="s">
        <v>118</v>
      </c>
      <c r="AY95" s="14" t="s">
        <v>109</v>
      </c>
      <c r="BE95" s="132">
        <f>IF(N95="základní",J95,0)</f>
        <v>0</v>
      </c>
      <c r="BF95" s="132">
        <f>IF(N95="snížená",J95,0)</f>
        <v>0</v>
      </c>
      <c r="BG95" s="132">
        <f>IF(N95="zákl. přenesená",J95,0)</f>
        <v>0</v>
      </c>
      <c r="BH95" s="132">
        <f>IF(N95="sníž. přenesená",J95,0)</f>
        <v>0</v>
      </c>
      <c r="BI95" s="132">
        <f>IF(N95="nulová",J95,0)</f>
        <v>0</v>
      </c>
      <c r="BJ95" s="14" t="s">
        <v>118</v>
      </c>
      <c r="BK95" s="132">
        <f>ROUND(I95*H95,1)</f>
        <v>0</v>
      </c>
      <c r="BL95" s="14" t="s">
        <v>117</v>
      </c>
      <c r="BM95" s="131" t="s">
        <v>133</v>
      </c>
    </row>
    <row r="96" spans="2:65" s="1" customFormat="1">
      <c r="B96" s="29"/>
      <c r="D96" s="133" t="s">
        <v>120</v>
      </c>
      <c r="F96" s="134" t="s">
        <v>134</v>
      </c>
      <c r="I96" s="135"/>
      <c r="L96" s="29"/>
      <c r="M96" s="136"/>
      <c r="U96" s="50"/>
      <c r="AT96" s="14" t="s">
        <v>120</v>
      </c>
      <c r="AU96" s="14" t="s">
        <v>118</v>
      </c>
    </row>
    <row r="97" spans="2:65" s="1" customFormat="1" ht="24.2" customHeight="1">
      <c r="B97" s="119"/>
      <c r="C97" s="120" t="s">
        <v>135</v>
      </c>
      <c r="D97" s="120" t="s">
        <v>112</v>
      </c>
      <c r="E97" s="121" t="s">
        <v>136</v>
      </c>
      <c r="F97" s="122" t="s">
        <v>137</v>
      </c>
      <c r="G97" s="123" t="s">
        <v>138</v>
      </c>
      <c r="H97" s="124">
        <v>1</v>
      </c>
      <c r="I97" s="125"/>
      <c r="J97" s="126">
        <f>ROUND(I97*H97,1)</f>
        <v>0</v>
      </c>
      <c r="K97" s="122" t="s">
        <v>116</v>
      </c>
      <c r="L97" s="29"/>
      <c r="M97" s="127" t="s">
        <v>3</v>
      </c>
      <c r="N97" s="128" t="s">
        <v>41</v>
      </c>
      <c r="P97" s="129">
        <f>O97*H97</f>
        <v>0</v>
      </c>
      <c r="Q97" s="129">
        <v>4.0000000000000003E-5</v>
      </c>
      <c r="R97" s="129">
        <f>Q97*H97</f>
        <v>4.0000000000000003E-5</v>
      </c>
      <c r="S97" s="129">
        <v>0</v>
      </c>
      <c r="T97" s="129">
        <f>S97*H97</f>
        <v>0</v>
      </c>
      <c r="U97" s="130" t="s">
        <v>3</v>
      </c>
      <c r="AR97" s="131" t="s">
        <v>117</v>
      </c>
      <c r="AT97" s="131" t="s">
        <v>112</v>
      </c>
      <c r="AU97" s="131" t="s">
        <v>118</v>
      </c>
      <c r="AY97" s="14" t="s">
        <v>109</v>
      </c>
      <c r="BE97" s="132">
        <f>IF(N97="základní",J97,0)</f>
        <v>0</v>
      </c>
      <c r="BF97" s="132">
        <f>IF(N97="snížená",J97,0)</f>
        <v>0</v>
      </c>
      <c r="BG97" s="132">
        <f>IF(N97="zákl. přenesená",J97,0)</f>
        <v>0</v>
      </c>
      <c r="BH97" s="132">
        <f>IF(N97="sníž. přenesená",J97,0)</f>
        <v>0</v>
      </c>
      <c r="BI97" s="132">
        <f>IF(N97="nulová",J97,0)</f>
        <v>0</v>
      </c>
      <c r="BJ97" s="14" t="s">
        <v>118</v>
      </c>
      <c r="BK97" s="132">
        <f>ROUND(I97*H97,1)</f>
        <v>0</v>
      </c>
      <c r="BL97" s="14" t="s">
        <v>117</v>
      </c>
      <c r="BM97" s="131" t="s">
        <v>139</v>
      </c>
    </row>
    <row r="98" spans="2:65" s="1" customFormat="1">
      <c r="B98" s="29"/>
      <c r="D98" s="133" t="s">
        <v>120</v>
      </c>
      <c r="F98" s="134" t="s">
        <v>140</v>
      </c>
      <c r="I98" s="135"/>
      <c r="L98" s="29"/>
      <c r="M98" s="136"/>
      <c r="U98" s="50"/>
      <c r="AT98" s="14" t="s">
        <v>120</v>
      </c>
      <c r="AU98" s="14" t="s">
        <v>118</v>
      </c>
    </row>
    <row r="99" spans="2:65" s="11" customFormat="1" ht="22.9" customHeight="1">
      <c r="B99" s="107"/>
      <c r="D99" s="108" t="s">
        <v>68</v>
      </c>
      <c r="E99" s="117" t="s">
        <v>141</v>
      </c>
      <c r="F99" s="117" t="s">
        <v>142</v>
      </c>
      <c r="I99" s="110"/>
      <c r="J99" s="118">
        <f>BK99</f>
        <v>0</v>
      </c>
      <c r="L99" s="107"/>
      <c r="M99" s="112"/>
      <c r="P99" s="113">
        <f>SUM(P100:P111)</f>
        <v>0</v>
      </c>
      <c r="R99" s="113">
        <f>SUM(R100:R111)</f>
        <v>0</v>
      </c>
      <c r="T99" s="113">
        <f>SUM(T100:T111)</f>
        <v>0</v>
      </c>
      <c r="U99" s="114"/>
      <c r="AR99" s="108" t="s">
        <v>77</v>
      </c>
      <c r="AT99" s="115" t="s">
        <v>68</v>
      </c>
      <c r="AU99" s="115" t="s">
        <v>77</v>
      </c>
      <c r="AY99" s="108" t="s">
        <v>109</v>
      </c>
      <c r="BK99" s="116">
        <f>SUM(BK100:BK111)</f>
        <v>0</v>
      </c>
    </row>
    <row r="100" spans="2:65" s="1" customFormat="1" ht="24.2" customHeight="1">
      <c r="B100" s="119"/>
      <c r="C100" s="120" t="s">
        <v>143</v>
      </c>
      <c r="D100" s="120" t="s">
        <v>112</v>
      </c>
      <c r="E100" s="121" t="s">
        <v>144</v>
      </c>
      <c r="F100" s="122" t="s">
        <v>145</v>
      </c>
      <c r="G100" s="123" t="s">
        <v>146</v>
      </c>
      <c r="H100" s="124">
        <v>1</v>
      </c>
      <c r="I100" s="125"/>
      <c r="J100" s="126">
        <f>ROUND(I100*H100,1)</f>
        <v>0</v>
      </c>
      <c r="K100" s="122" t="s">
        <v>116</v>
      </c>
      <c r="L100" s="29"/>
      <c r="M100" s="127" t="s">
        <v>3</v>
      </c>
      <c r="N100" s="128" t="s">
        <v>41</v>
      </c>
      <c r="P100" s="129">
        <f>O100*H100</f>
        <v>0</v>
      </c>
      <c r="Q100" s="129">
        <v>0</v>
      </c>
      <c r="R100" s="129">
        <f>Q100*H100</f>
        <v>0</v>
      </c>
      <c r="S100" s="129">
        <v>0</v>
      </c>
      <c r="T100" s="129">
        <f>S100*H100</f>
        <v>0</v>
      </c>
      <c r="U100" s="130" t="s">
        <v>3</v>
      </c>
      <c r="AR100" s="131" t="s">
        <v>117</v>
      </c>
      <c r="AT100" s="131" t="s">
        <v>112</v>
      </c>
      <c r="AU100" s="131" t="s">
        <v>118</v>
      </c>
      <c r="AY100" s="14" t="s">
        <v>109</v>
      </c>
      <c r="BE100" s="132">
        <f>IF(N100="základní",J100,0)</f>
        <v>0</v>
      </c>
      <c r="BF100" s="132">
        <f>IF(N100="snížená",J100,0)</f>
        <v>0</v>
      </c>
      <c r="BG100" s="132">
        <f>IF(N100="zákl. přenesená",J100,0)</f>
        <v>0</v>
      </c>
      <c r="BH100" s="132">
        <f>IF(N100="sníž. přenesená",J100,0)</f>
        <v>0</v>
      </c>
      <c r="BI100" s="132">
        <f>IF(N100="nulová",J100,0)</f>
        <v>0</v>
      </c>
      <c r="BJ100" s="14" t="s">
        <v>118</v>
      </c>
      <c r="BK100" s="132">
        <f>ROUND(I100*H100,1)</f>
        <v>0</v>
      </c>
      <c r="BL100" s="14" t="s">
        <v>117</v>
      </c>
      <c r="BM100" s="131" t="s">
        <v>147</v>
      </c>
    </row>
    <row r="101" spans="2:65" s="1" customFormat="1">
      <c r="B101" s="29"/>
      <c r="D101" s="133" t="s">
        <v>120</v>
      </c>
      <c r="F101" s="134" t="s">
        <v>148</v>
      </c>
      <c r="I101" s="135"/>
      <c r="L101" s="29"/>
      <c r="M101" s="136"/>
      <c r="U101" s="50"/>
      <c r="AT101" s="14" t="s">
        <v>120</v>
      </c>
      <c r="AU101" s="14" t="s">
        <v>118</v>
      </c>
    </row>
    <row r="102" spans="2:65" s="1" customFormat="1" ht="21.75" customHeight="1">
      <c r="B102" s="119"/>
      <c r="C102" s="120" t="s">
        <v>149</v>
      </c>
      <c r="D102" s="120" t="s">
        <v>112</v>
      </c>
      <c r="E102" s="121" t="s">
        <v>150</v>
      </c>
      <c r="F102" s="122" t="s">
        <v>151</v>
      </c>
      <c r="G102" s="123" t="s">
        <v>146</v>
      </c>
      <c r="H102" s="124">
        <v>1</v>
      </c>
      <c r="I102" s="125"/>
      <c r="J102" s="126">
        <f>ROUND(I102*H102,1)</f>
        <v>0</v>
      </c>
      <c r="K102" s="122" t="s">
        <v>116</v>
      </c>
      <c r="L102" s="29"/>
      <c r="M102" s="127" t="s">
        <v>3</v>
      </c>
      <c r="N102" s="128" t="s">
        <v>41</v>
      </c>
      <c r="P102" s="129">
        <f>O102*H102</f>
        <v>0</v>
      </c>
      <c r="Q102" s="129">
        <v>0</v>
      </c>
      <c r="R102" s="129">
        <f>Q102*H102</f>
        <v>0</v>
      </c>
      <c r="S102" s="129">
        <v>0</v>
      </c>
      <c r="T102" s="129">
        <f>S102*H102</f>
        <v>0</v>
      </c>
      <c r="U102" s="130" t="s">
        <v>3</v>
      </c>
      <c r="AR102" s="131" t="s">
        <v>117</v>
      </c>
      <c r="AT102" s="131" t="s">
        <v>112</v>
      </c>
      <c r="AU102" s="131" t="s">
        <v>118</v>
      </c>
      <c r="AY102" s="14" t="s">
        <v>109</v>
      </c>
      <c r="BE102" s="132">
        <f>IF(N102="základní",J102,0)</f>
        <v>0</v>
      </c>
      <c r="BF102" s="132">
        <f>IF(N102="snížená",J102,0)</f>
        <v>0</v>
      </c>
      <c r="BG102" s="132">
        <f>IF(N102="zákl. přenesená",J102,0)</f>
        <v>0</v>
      </c>
      <c r="BH102" s="132">
        <f>IF(N102="sníž. přenesená",J102,0)</f>
        <v>0</v>
      </c>
      <c r="BI102" s="132">
        <f>IF(N102="nulová",J102,0)</f>
        <v>0</v>
      </c>
      <c r="BJ102" s="14" t="s">
        <v>118</v>
      </c>
      <c r="BK102" s="132">
        <f>ROUND(I102*H102,1)</f>
        <v>0</v>
      </c>
      <c r="BL102" s="14" t="s">
        <v>117</v>
      </c>
      <c r="BM102" s="131" t="s">
        <v>152</v>
      </c>
    </row>
    <row r="103" spans="2:65" s="1" customFormat="1">
      <c r="B103" s="29"/>
      <c r="D103" s="133" t="s">
        <v>120</v>
      </c>
      <c r="F103" s="134" t="s">
        <v>153</v>
      </c>
      <c r="I103" s="135"/>
      <c r="L103" s="29"/>
      <c r="M103" s="136"/>
      <c r="U103" s="50"/>
      <c r="AT103" s="14" t="s">
        <v>120</v>
      </c>
      <c r="AU103" s="14" t="s">
        <v>118</v>
      </c>
    </row>
    <row r="104" spans="2:65" s="1" customFormat="1" ht="24.2" customHeight="1">
      <c r="B104" s="119"/>
      <c r="C104" s="120" t="s">
        <v>154</v>
      </c>
      <c r="D104" s="120" t="s">
        <v>112</v>
      </c>
      <c r="E104" s="121" t="s">
        <v>155</v>
      </c>
      <c r="F104" s="122" t="s">
        <v>156</v>
      </c>
      <c r="G104" s="123" t="s">
        <v>146</v>
      </c>
      <c r="H104" s="124">
        <v>1</v>
      </c>
      <c r="I104" s="125"/>
      <c r="J104" s="126">
        <f>ROUND(I104*H104,1)</f>
        <v>0</v>
      </c>
      <c r="K104" s="122" t="s">
        <v>116</v>
      </c>
      <c r="L104" s="29"/>
      <c r="M104" s="127" t="s">
        <v>3</v>
      </c>
      <c r="N104" s="128" t="s">
        <v>41</v>
      </c>
      <c r="P104" s="129">
        <f>O104*H104</f>
        <v>0</v>
      </c>
      <c r="Q104" s="129">
        <v>0</v>
      </c>
      <c r="R104" s="129">
        <f>Q104*H104</f>
        <v>0</v>
      </c>
      <c r="S104" s="129">
        <v>0</v>
      </c>
      <c r="T104" s="129">
        <f>S104*H104</f>
        <v>0</v>
      </c>
      <c r="U104" s="130" t="s">
        <v>3</v>
      </c>
      <c r="AR104" s="131" t="s">
        <v>117</v>
      </c>
      <c r="AT104" s="131" t="s">
        <v>112</v>
      </c>
      <c r="AU104" s="131" t="s">
        <v>118</v>
      </c>
      <c r="AY104" s="14" t="s">
        <v>109</v>
      </c>
      <c r="BE104" s="132">
        <f>IF(N104="základní",J104,0)</f>
        <v>0</v>
      </c>
      <c r="BF104" s="132">
        <f>IF(N104="snížená",J104,0)</f>
        <v>0</v>
      </c>
      <c r="BG104" s="132">
        <f>IF(N104="zákl. přenesená",J104,0)</f>
        <v>0</v>
      </c>
      <c r="BH104" s="132">
        <f>IF(N104="sníž. přenesená",J104,0)</f>
        <v>0</v>
      </c>
      <c r="BI104" s="132">
        <f>IF(N104="nulová",J104,0)</f>
        <v>0</v>
      </c>
      <c r="BJ104" s="14" t="s">
        <v>118</v>
      </c>
      <c r="BK104" s="132">
        <f>ROUND(I104*H104,1)</f>
        <v>0</v>
      </c>
      <c r="BL104" s="14" t="s">
        <v>117</v>
      </c>
      <c r="BM104" s="131" t="s">
        <v>157</v>
      </c>
    </row>
    <row r="105" spans="2:65" s="1" customFormat="1">
      <c r="B105" s="29"/>
      <c r="D105" s="133" t="s">
        <v>120</v>
      </c>
      <c r="F105" s="134" t="s">
        <v>158</v>
      </c>
      <c r="I105" s="135"/>
      <c r="L105" s="29"/>
      <c r="M105" s="136"/>
      <c r="U105" s="50"/>
      <c r="AT105" s="14" t="s">
        <v>120</v>
      </c>
      <c r="AU105" s="14" t="s">
        <v>118</v>
      </c>
    </row>
    <row r="106" spans="2:65" s="1" customFormat="1" ht="24.2" customHeight="1">
      <c r="B106" s="119"/>
      <c r="C106" s="120" t="s">
        <v>159</v>
      </c>
      <c r="D106" s="120" t="s">
        <v>112</v>
      </c>
      <c r="E106" s="121" t="s">
        <v>160</v>
      </c>
      <c r="F106" s="122" t="s">
        <v>161</v>
      </c>
      <c r="G106" s="123" t="s">
        <v>146</v>
      </c>
      <c r="H106" s="124">
        <v>1</v>
      </c>
      <c r="I106" s="125"/>
      <c r="J106" s="126">
        <f>ROUND(I106*H106,1)</f>
        <v>0</v>
      </c>
      <c r="K106" s="122" t="s">
        <v>116</v>
      </c>
      <c r="L106" s="29"/>
      <c r="M106" s="127" t="s">
        <v>3</v>
      </c>
      <c r="N106" s="128" t="s">
        <v>41</v>
      </c>
      <c r="P106" s="129">
        <f>O106*H106</f>
        <v>0</v>
      </c>
      <c r="Q106" s="129">
        <v>0</v>
      </c>
      <c r="R106" s="129">
        <f>Q106*H106</f>
        <v>0</v>
      </c>
      <c r="S106" s="129">
        <v>0</v>
      </c>
      <c r="T106" s="129">
        <f>S106*H106</f>
        <v>0</v>
      </c>
      <c r="U106" s="130" t="s">
        <v>3</v>
      </c>
      <c r="AR106" s="131" t="s">
        <v>117</v>
      </c>
      <c r="AT106" s="131" t="s">
        <v>112</v>
      </c>
      <c r="AU106" s="131" t="s">
        <v>118</v>
      </c>
      <c r="AY106" s="14" t="s">
        <v>109</v>
      </c>
      <c r="BE106" s="132">
        <f>IF(N106="základní",J106,0)</f>
        <v>0</v>
      </c>
      <c r="BF106" s="132">
        <f>IF(N106="snížená",J106,0)</f>
        <v>0</v>
      </c>
      <c r="BG106" s="132">
        <f>IF(N106="zákl. přenesená",J106,0)</f>
        <v>0</v>
      </c>
      <c r="BH106" s="132">
        <f>IF(N106="sníž. přenesená",J106,0)</f>
        <v>0</v>
      </c>
      <c r="BI106" s="132">
        <f>IF(N106="nulová",J106,0)</f>
        <v>0</v>
      </c>
      <c r="BJ106" s="14" t="s">
        <v>118</v>
      </c>
      <c r="BK106" s="132">
        <f>ROUND(I106*H106,1)</f>
        <v>0</v>
      </c>
      <c r="BL106" s="14" t="s">
        <v>117</v>
      </c>
      <c r="BM106" s="131" t="s">
        <v>162</v>
      </c>
    </row>
    <row r="107" spans="2:65" s="1" customFormat="1">
      <c r="B107" s="29"/>
      <c r="D107" s="133" t="s">
        <v>120</v>
      </c>
      <c r="F107" s="134" t="s">
        <v>163</v>
      </c>
      <c r="I107" s="135"/>
      <c r="L107" s="29"/>
      <c r="M107" s="136"/>
      <c r="U107" s="50"/>
      <c r="AT107" s="14" t="s">
        <v>120</v>
      </c>
      <c r="AU107" s="14" t="s">
        <v>118</v>
      </c>
    </row>
    <row r="108" spans="2:65" s="1" customFormat="1" ht="24.2" customHeight="1">
      <c r="B108" s="119"/>
      <c r="C108" s="120" t="s">
        <v>164</v>
      </c>
      <c r="D108" s="120" t="s">
        <v>112</v>
      </c>
      <c r="E108" s="121" t="s">
        <v>165</v>
      </c>
      <c r="F108" s="122" t="s">
        <v>166</v>
      </c>
      <c r="G108" s="123" t="s">
        <v>146</v>
      </c>
      <c r="H108" s="124">
        <v>1</v>
      </c>
      <c r="I108" s="125"/>
      <c r="J108" s="126">
        <f>ROUND(I108*H108,1)</f>
        <v>0</v>
      </c>
      <c r="K108" s="122" t="s">
        <v>116</v>
      </c>
      <c r="L108" s="29"/>
      <c r="M108" s="127" t="s">
        <v>3</v>
      </c>
      <c r="N108" s="128" t="s">
        <v>41</v>
      </c>
      <c r="P108" s="129">
        <f>O108*H108</f>
        <v>0</v>
      </c>
      <c r="Q108" s="129">
        <v>0</v>
      </c>
      <c r="R108" s="129">
        <f>Q108*H108</f>
        <v>0</v>
      </c>
      <c r="S108" s="129">
        <v>0</v>
      </c>
      <c r="T108" s="129">
        <f>S108*H108</f>
        <v>0</v>
      </c>
      <c r="U108" s="130" t="s">
        <v>3</v>
      </c>
      <c r="AR108" s="131" t="s">
        <v>117</v>
      </c>
      <c r="AT108" s="131" t="s">
        <v>112</v>
      </c>
      <c r="AU108" s="131" t="s">
        <v>118</v>
      </c>
      <c r="AY108" s="14" t="s">
        <v>109</v>
      </c>
      <c r="BE108" s="132">
        <f>IF(N108="základní",J108,0)</f>
        <v>0</v>
      </c>
      <c r="BF108" s="132">
        <f>IF(N108="snížená",J108,0)</f>
        <v>0</v>
      </c>
      <c r="BG108" s="132">
        <f>IF(N108="zákl. přenesená",J108,0)</f>
        <v>0</v>
      </c>
      <c r="BH108" s="132">
        <f>IF(N108="sníž. přenesená",J108,0)</f>
        <v>0</v>
      </c>
      <c r="BI108" s="132">
        <f>IF(N108="nulová",J108,0)</f>
        <v>0</v>
      </c>
      <c r="BJ108" s="14" t="s">
        <v>118</v>
      </c>
      <c r="BK108" s="132">
        <f>ROUND(I108*H108,1)</f>
        <v>0</v>
      </c>
      <c r="BL108" s="14" t="s">
        <v>117</v>
      </c>
      <c r="BM108" s="131" t="s">
        <v>167</v>
      </c>
    </row>
    <row r="109" spans="2:65" s="1" customFormat="1">
      <c r="B109" s="29"/>
      <c r="D109" s="133" t="s">
        <v>120</v>
      </c>
      <c r="F109" s="134" t="s">
        <v>168</v>
      </c>
      <c r="I109" s="135"/>
      <c r="L109" s="29"/>
      <c r="M109" s="136"/>
      <c r="U109" s="50"/>
      <c r="AT109" s="14" t="s">
        <v>120</v>
      </c>
      <c r="AU109" s="14" t="s">
        <v>118</v>
      </c>
    </row>
    <row r="110" spans="2:65" s="1" customFormat="1" ht="24.2" customHeight="1">
      <c r="B110" s="119"/>
      <c r="C110" s="120" t="s">
        <v>169</v>
      </c>
      <c r="D110" s="120" t="s">
        <v>112</v>
      </c>
      <c r="E110" s="121" t="s">
        <v>170</v>
      </c>
      <c r="F110" s="122" t="s">
        <v>171</v>
      </c>
      <c r="G110" s="123" t="s">
        <v>146</v>
      </c>
      <c r="H110" s="124">
        <v>1</v>
      </c>
      <c r="I110" s="125"/>
      <c r="J110" s="126">
        <f>ROUND(I110*H110,1)</f>
        <v>0</v>
      </c>
      <c r="K110" s="122" t="s">
        <v>116</v>
      </c>
      <c r="L110" s="29"/>
      <c r="M110" s="127" t="s">
        <v>3</v>
      </c>
      <c r="N110" s="128" t="s">
        <v>41</v>
      </c>
      <c r="P110" s="129">
        <f>O110*H110</f>
        <v>0</v>
      </c>
      <c r="Q110" s="129">
        <v>0</v>
      </c>
      <c r="R110" s="129">
        <f>Q110*H110</f>
        <v>0</v>
      </c>
      <c r="S110" s="129">
        <v>0</v>
      </c>
      <c r="T110" s="129">
        <f>S110*H110</f>
        <v>0</v>
      </c>
      <c r="U110" s="130" t="s">
        <v>3</v>
      </c>
      <c r="AR110" s="131" t="s">
        <v>117</v>
      </c>
      <c r="AT110" s="131" t="s">
        <v>112</v>
      </c>
      <c r="AU110" s="131" t="s">
        <v>118</v>
      </c>
      <c r="AY110" s="14" t="s">
        <v>109</v>
      </c>
      <c r="BE110" s="132">
        <f>IF(N110="základní",J110,0)</f>
        <v>0</v>
      </c>
      <c r="BF110" s="132">
        <f>IF(N110="snížená",J110,0)</f>
        <v>0</v>
      </c>
      <c r="BG110" s="132">
        <f>IF(N110="zákl. přenesená",J110,0)</f>
        <v>0</v>
      </c>
      <c r="BH110" s="132">
        <f>IF(N110="sníž. přenesená",J110,0)</f>
        <v>0</v>
      </c>
      <c r="BI110" s="132">
        <f>IF(N110="nulová",J110,0)</f>
        <v>0</v>
      </c>
      <c r="BJ110" s="14" t="s">
        <v>118</v>
      </c>
      <c r="BK110" s="132">
        <f>ROUND(I110*H110,1)</f>
        <v>0</v>
      </c>
      <c r="BL110" s="14" t="s">
        <v>117</v>
      </c>
      <c r="BM110" s="131" t="s">
        <v>172</v>
      </c>
    </row>
    <row r="111" spans="2:65" s="1" customFormat="1">
      <c r="B111" s="29"/>
      <c r="D111" s="133" t="s">
        <v>120</v>
      </c>
      <c r="F111" s="134" t="s">
        <v>173</v>
      </c>
      <c r="I111" s="135"/>
      <c r="L111" s="29"/>
      <c r="M111" s="136"/>
      <c r="U111" s="50"/>
      <c r="AT111" s="14" t="s">
        <v>120</v>
      </c>
      <c r="AU111" s="14" t="s">
        <v>118</v>
      </c>
    </row>
    <row r="112" spans="2:65" s="11" customFormat="1" ht="25.9" customHeight="1">
      <c r="B112" s="107"/>
      <c r="D112" s="108" t="s">
        <v>68</v>
      </c>
      <c r="E112" s="109" t="s">
        <v>174</v>
      </c>
      <c r="F112" s="109" t="s">
        <v>175</v>
      </c>
      <c r="I112" s="110"/>
      <c r="J112" s="111">
        <f>BK112</f>
        <v>0</v>
      </c>
      <c r="L112" s="107"/>
      <c r="M112" s="112"/>
      <c r="P112" s="113">
        <f>P113+P128+P161</f>
        <v>0</v>
      </c>
      <c r="R112" s="113">
        <f>R113+R128+R161</f>
        <v>0.20734331589999999</v>
      </c>
      <c r="T112" s="113">
        <f>T113+T128+T161</f>
        <v>7.3300000000000004E-2</v>
      </c>
      <c r="U112" s="114"/>
      <c r="AR112" s="108" t="s">
        <v>118</v>
      </c>
      <c r="AT112" s="115" t="s">
        <v>68</v>
      </c>
      <c r="AU112" s="115" t="s">
        <v>69</v>
      </c>
      <c r="AY112" s="108" t="s">
        <v>109</v>
      </c>
      <c r="BK112" s="116">
        <f>BK113+BK128+BK161</f>
        <v>0</v>
      </c>
    </row>
    <row r="113" spans="2:65" s="11" customFormat="1" ht="22.9" customHeight="1">
      <c r="B113" s="107"/>
      <c r="D113" s="108" t="s">
        <v>68</v>
      </c>
      <c r="E113" s="117" t="s">
        <v>176</v>
      </c>
      <c r="F113" s="117" t="s">
        <v>177</v>
      </c>
      <c r="I113" s="110"/>
      <c r="J113" s="118">
        <f>BK113</f>
        <v>0</v>
      </c>
      <c r="L113" s="107"/>
      <c r="M113" s="112"/>
      <c r="P113" s="113">
        <f>SUM(P114:P127)</f>
        <v>0</v>
      </c>
      <c r="R113" s="113">
        <f>SUM(R114:R127)</f>
        <v>2.52094E-2</v>
      </c>
      <c r="T113" s="113">
        <f>SUM(T114:T127)</f>
        <v>6.3E-2</v>
      </c>
      <c r="U113" s="114"/>
      <c r="AR113" s="108" t="s">
        <v>118</v>
      </c>
      <c r="AT113" s="115" t="s">
        <v>68</v>
      </c>
      <c r="AU113" s="115" t="s">
        <v>77</v>
      </c>
      <c r="AY113" s="108" t="s">
        <v>109</v>
      </c>
      <c r="BK113" s="116">
        <f>SUM(BK114:BK127)</f>
        <v>0</v>
      </c>
    </row>
    <row r="114" spans="2:65" s="1" customFormat="1" ht="24.2" customHeight="1">
      <c r="B114" s="119"/>
      <c r="C114" s="120" t="s">
        <v>9</v>
      </c>
      <c r="D114" s="120" t="s">
        <v>112</v>
      </c>
      <c r="E114" s="121" t="s">
        <v>178</v>
      </c>
      <c r="F114" s="122" t="s">
        <v>179</v>
      </c>
      <c r="G114" s="123" t="s">
        <v>138</v>
      </c>
      <c r="H114" s="124">
        <v>1</v>
      </c>
      <c r="I114" s="125"/>
      <c r="J114" s="126">
        <f>ROUND(I114*H114,1)</f>
        <v>0</v>
      </c>
      <c r="K114" s="122" t="s">
        <v>116</v>
      </c>
      <c r="L114" s="29"/>
      <c r="M114" s="127" t="s">
        <v>3</v>
      </c>
      <c r="N114" s="128" t="s">
        <v>41</v>
      </c>
      <c r="P114" s="129">
        <f>O114*H114</f>
        <v>0</v>
      </c>
      <c r="Q114" s="129">
        <v>0</v>
      </c>
      <c r="R114" s="129">
        <f>Q114*H114</f>
        <v>0</v>
      </c>
      <c r="S114" s="129">
        <v>1.5740000000000001E-2</v>
      </c>
      <c r="T114" s="129">
        <f>S114*H114</f>
        <v>1.5740000000000001E-2</v>
      </c>
      <c r="U114" s="130" t="s">
        <v>3</v>
      </c>
      <c r="AR114" s="131" t="s">
        <v>180</v>
      </c>
      <c r="AT114" s="131" t="s">
        <v>112</v>
      </c>
      <c r="AU114" s="131" t="s">
        <v>118</v>
      </c>
      <c r="AY114" s="14" t="s">
        <v>109</v>
      </c>
      <c r="BE114" s="132">
        <f>IF(N114="základní",J114,0)</f>
        <v>0</v>
      </c>
      <c r="BF114" s="132">
        <f>IF(N114="snížená",J114,0)</f>
        <v>0</v>
      </c>
      <c r="BG114" s="132">
        <f>IF(N114="zákl. přenesená",J114,0)</f>
        <v>0</v>
      </c>
      <c r="BH114" s="132">
        <f>IF(N114="sníž. přenesená",J114,0)</f>
        <v>0</v>
      </c>
      <c r="BI114" s="132">
        <f>IF(N114="nulová",J114,0)</f>
        <v>0</v>
      </c>
      <c r="BJ114" s="14" t="s">
        <v>118</v>
      </c>
      <c r="BK114" s="132">
        <f>ROUND(I114*H114,1)</f>
        <v>0</v>
      </c>
      <c r="BL114" s="14" t="s">
        <v>180</v>
      </c>
      <c r="BM114" s="131" t="s">
        <v>181</v>
      </c>
    </row>
    <row r="115" spans="2:65" s="1" customFormat="1">
      <c r="B115" s="29"/>
      <c r="D115" s="133" t="s">
        <v>120</v>
      </c>
      <c r="F115" s="134" t="s">
        <v>182</v>
      </c>
      <c r="I115" s="135"/>
      <c r="L115" s="29"/>
      <c r="M115" s="136"/>
      <c r="U115" s="50"/>
      <c r="AT115" s="14" t="s">
        <v>120</v>
      </c>
      <c r="AU115" s="14" t="s">
        <v>118</v>
      </c>
    </row>
    <row r="116" spans="2:65" s="1" customFormat="1" ht="24.2" customHeight="1">
      <c r="B116" s="119"/>
      <c r="C116" s="120" t="s">
        <v>183</v>
      </c>
      <c r="D116" s="120" t="s">
        <v>112</v>
      </c>
      <c r="E116" s="121" t="s">
        <v>184</v>
      </c>
      <c r="F116" s="122" t="s">
        <v>185</v>
      </c>
      <c r="G116" s="123" t="s">
        <v>138</v>
      </c>
      <c r="H116" s="124">
        <v>1</v>
      </c>
      <c r="I116" s="125"/>
      <c r="J116" s="126">
        <f>ROUND(I116*H116,1)</f>
        <v>0</v>
      </c>
      <c r="K116" s="122" t="s">
        <v>116</v>
      </c>
      <c r="L116" s="29"/>
      <c r="M116" s="127" t="s">
        <v>3</v>
      </c>
      <c r="N116" s="128" t="s">
        <v>41</v>
      </c>
      <c r="P116" s="129">
        <f>O116*H116</f>
        <v>0</v>
      </c>
      <c r="Q116" s="129">
        <v>0</v>
      </c>
      <c r="R116" s="129">
        <f>Q116*H116</f>
        <v>0</v>
      </c>
      <c r="S116" s="129">
        <v>1.5740000000000001E-2</v>
      </c>
      <c r="T116" s="129">
        <f>S116*H116</f>
        <v>1.5740000000000001E-2</v>
      </c>
      <c r="U116" s="130" t="s">
        <v>3</v>
      </c>
      <c r="AR116" s="131" t="s">
        <v>180</v>
      </c>
      <c r="AT116" s="131" t="s">
        <v>112</v>
      </c>
      <c r="AU116" s="131" t="s">
        <v>118</v>
      </c>
      <c r="AY116" s="14" t="s">
        <v>109</v>
      </c>
      <c r="BE116" s="132">
        <f>IF(N116="základní",J116,0)</f>
        <v>0</v>
      </c>
      <c r="BF116" s="132">
        <f>IF(N116="snížená",J116,0)</f>
        <v>0</v>
      </c>
      <c r="BG116" s="132">
        <f>IF(N116="zákl. přenesená",J116,0)</f>
        <v>0</v>
      </c>
      <c r="BH116" s="132">
        <f>IF(N116="sníž. přenesená",J116,0)</f>
        <v>0</v>
      </c>
      <c r="BI116" s="132">
        <f>IF(N116="nulová",J116,0)</f>
        <v>0</v>
      </c>
      <c r="BJ116" s="14" t="s">
        <v>118</v>
      </c>
      <c r="BK116" s="132">
        <f>ROUND(I116*H116,1)</f>
        <v>0</v>
      </c>
      <c r="BL116" s="14" t="s">
        <v>180</v>
      </c>
      <c r="BM116" s="131" t="s">
        <v>186</v>
      </c>
    </row>
    <row r="117" spans="2:65" s="1" customFormat="1">
      <c r="B117" s="29"/>
      <c r="D117" s="133" t="s">
        <v>120</v>
      </c>
      <c r="F117" s="134" t="s">
        <v>187</v>
      </c>
      <c r="I117" s="135"/>
      <c r="L117" s="29"/>
      <c r="M117" s="136"/>
      <c r="U117" s="50"/>
      <c r="AT117" s="14" t="s">
        <v>120</v>
      </c>
      <c r="AU117" s="14" t="s">
        <v>118</v>
      </c>
    </row>
    <row r="118" spans="2:65" s="1" customFormat="1" ht="24.2" customHeight="1">
      <c r="B118" s="119"/>
      <c r="C118" s="120" t="s">
        <v>188</v>
      </c>
      <c r="D118" s="120" t="s">
        <v>112</v>
      </c>
      <c r="E118" s="121" t="s">
        <v>189</v>
      </c>
      <c r="F118" s="122" t="s">
        <v>190</v>
      </c>
      <c r="G118" s="123" t="s">
        <v>138</v>
      </c>
      <c r="H118" s="124">
        <v>1</v>
      </c>
      <c r="I118" s="125"/>
      <c r="J118" s="126">
        <f>ROUND(I118*H118,1)</f>
        <v>0</v>
      </c>
      <c r="K118" s="122" t="s">
        <v>116</v>
      </c>
      <c r="L118" s="29"/>
      <c r="M118" s="127" t="s">
        <v>3</v>
      </c>
      <c r="N118" s="128" t="s">
        <v>41</v>
      </c>
      <c r="P118" s="129">
        <f>O118*H118</f>
        <v>0</v>
      </c>
      <c r="Q118" s="129">
        <v>0</v>
      </c>
      <c r="R118" s="129">
        <f>Q118*H118</f>
        <v>0</v>
      </c>
      <c r="S118" s="129">
        <v>1.5740000000000001E-2</v>
      </c>
      <c r="T118" s="129">
        <f>S118*H118</f>
        <v>1.5740000000000001E-2</v>
      </c>
      <c r="U118" s="130" t="s">
        <v>3</v>
      </c>
      <c r="AR118" s="131" t="s">
        <v>180</v>
      </c>
      <c r="AT118" s="131" t="s">
        <v>112</v>
      </c>
      <c r="AU118" s="131" t="s">
        <v>118</v>
      </c>
      <c r="AY118" s="14" t="s">
        <v>109</v>
      </c>
      <c r="BE118" s="132">
        <f>IF(N118="základní",J118,0)</f>
        <v>0</v>
      </c>
      <c r="BF118" s="132">
        <f>IF(N118="snížená",J118,0)</f>
        <v>0</v>
      </c>
      <c r="BG118" s="132">
        <f>IF(N118="zákl. přenesená",J118,0)</f>
        <v>0</v>
      </c>
      <c r="BH118" s="132">
        <f>IF(N118="sníž. přenesená",J118,0)</f>
        <v>0</v>
      </c>
      <c r="BI118" s="132">
        <f>IF(N118="nulová",J118,0)</f>
        <v>0</v>
      </c>
      <c r="BJ118" s="14" t="s">
        <v>118</v>
      </c>
      <c r="BK118" s="132">
        <f>ROUND(I118*H118,1)</f>
        <v>0</v>
      </c>
      <c r="BL118" s="14" t="s">
        <v>180</v>
      </c>
      <c r="BM118" s="131" t="s">
        <v>191</v>
      </c>
    </row>
    <row r="119" spans="2:65" s="1" customFormat="1">
      <c r="B119" s="29"/>
      <c r="D119" s="133" t="s">
        <v>120</v>
      </c>
      <c r="F119" s="134" t="s">
        <v>192</v>
      </c>
      <c r="I119" s="135"/>
      <c r="L119" s="29"/>
      <c r="M119" s="136"/>
      <c r="U119" s="50"/>
      <c r="AT119" s="14" t="s">
        <v>120</v>
      </c>
      <c r="AU119" s="14" t="s">
        <v>118</v>
      </c>
    </row>
    <row r="120" spans="2:65" s="1" customFormat="1" ht="24.2" customHeight="1">
      <c r="B120" s="119"/>
      <c r="C120" s="120" t="s">
        <v>193</v>
      </c>
      <c r="D120" s="120" t="s">
        <v>112</v>
      </c>
      <c r="E120" s="121" t="s">
        <v>194</v>
      </c>
      <c r="F120" s="122" t="s">
        <v>195</v>
      </c>
      <c r="G120" s="123" t="s">
        <v>138</v>
      </c>
      <c r="H120" s="124">
        <v>1</v>
      </c>
      <c r="I120" s="125"/>
      <c r="J120" s="126">
        <f>ROUND(I120*H120,1)</f>
        <v>0</v>
      </c>
      <c r="K120" s="122" t="s">
        <v>116</v>
      </c>
      <c r="L120" s="29"/>
      <c r="M120" s="127" t="s">
        <v>3</v>
      </c>
      <c r="N120" s="128" t="s">
        <v>41</v>
      </c>
      <c r="P120" s="129">
        <f>O120*H120</f>
        <v>0</v>
      </c>
      <c r="Q120" s="129">
        <v>0</v>
      </c>
      <c r="R120" s="129">
        <f>Q120*H120</f>
        <v>0</v>
      </c>
      <c r="S120" s="129">
        <v>1.5779999999999999E-2</v>
      </c>
      <c r="T120" s="129">
        <f>S120*H120</f>
        <v>1.5779999999999999E-2</v>
      </c>
      <c r="U120" s="130" t="s">
        <v>3</v>
      </c>
      <c r="AR120" s="131" t="s">
        <v>180</v>
      </c>
      <c r="AT120" s="131" t="s">
        <v>112</v>
      </c>
      <c r="AU120" s="131" t="s">
        <v>118</v>
      </c>
      <c r="AY120" s="14" t="s">
        <v>109</v>
      </c>
      <c r="BE120" s="132">
        <f>IF(N120="základní",J120,0)</f>
        <v>0</v>
      </c>
      <c r="BF120" s="132">
        <f>IF(N120="snížená",J120,0)</f>
        <v>0</v>
      </c>
      <c r="BG120" s="132">
        <f>IF(N120="zákl. přenesená",J120,0)</f>
        <v>0</v>
      </c>
      <c r="BH120" s="132">
        <f>IF(N120="sníž. přenesená",J120,0)</f>
        <v>0</v>
      </c>
      <c r="BI120" s="132">
        <f>IF(N120="nulová",J120,0)</f>
        <v>0</v>
      </c>
      <c r="BJ120" s="14" t="s">
        <v>118</v>
      </c>
      <c r="BK120" s="132">
        <f>ROUND(I120*H120,1)</f>
        <v>0</v>
      </c>
      <c r="BL120" s="14" t="s">
        <v>180</v>
      </c>
      <c r="BM120" s="131" t="s">
        <v>196</v>
      </c>
    </row>
    <row r="121" spans="2:65" s="1" customFormat="1">
      <c r="B121" s="29"/>
      <c r="D121" s="133" t="s">
        <v>120</v>
      </c>
      <c r="F121" s="134" t="s">
        <v>197</v>
      </c>
      <c r="I121" s="135"/>
      <c r="L121" s="29"/>
      <c r="M121" s="136"/>
      <c r="U121" s="50"/>
      <c r="AT121" s="14" t="s">
        <v>120</v>
      </c>
      <c r="AU121" s="14" t="s">
        <v>118</v>
      </c>
    </row>
    <row r="122" spans="2:65" s="1" customFormat="1" ht="24.2" customHeight="1">
      <c r="B122" s="119"/>
      <c r="C122" s="120" t="s">
        <v>180</v>
      </c>
      <c r="D122" s="120" t="s">
        <v>112</v>
      </c>
      <c r="E122" s="121" t="s">
        <v>198</v>
      </c>
      <c r="F122" s="122" t="s">
        <v>199</v>
      </c>
      <c r="G122" s="123" t="s">
        <v>138</v>
      </c>
      <c r="H122" s="124">
        <v>1</v>
      </c>
      <c r="I122" s="125"/>
      <c r="J122" s="126">
        <f>ROUND(I122*H122,1)</f>
        <v>0</v>
      </c>
      <c r="K122" s="122" t="s">
        <v>116</v>
      </c>
      <c r="L122" s="29"/>
      <c r="M122" s="127" t="s">
        <v>3</v>
      </c>
      <c r="N122" s="128" t="s">
        <v>41</v>
      </c>
      <c r="P122" s="129">
        <f>O122*H122</f>
        <v>0</v>
      </c>
      <c r="Q122" s="129">
        <v>1.1309400000000001E-2</v>
      </c>
      <c r="R122" s="129">
        <f>Q122*H122</f>
        <v>1.1309400000000001E-2</v>
      </c>
      <c r="S122" s="129">
        <v>0</v>
      </c>
      <c r="T122" s="129">
        <f>S122*H122</f>
        <v>0</v>
      </c>
      <c r="U122" s="130" t="s">
        <v>3</v>
      </c>
      <c r="AR122" s="131" t="s">
        <v>180</v>
      </c>
      <c r="AT122" s="131" t="s">
        <v>112</v>
      </c>
      <c r="AU122" s="131" t="s">
        <v>118</v>
      </c>
      <c r="AY122" s="14" t="s">
        <v>109</v>
      </c>
      <c r="BE122" s="132">
        <f>IF(N122="základní",J122,0)</f>
        <v>0</v>
      </c>
      <c r="BF122" s="132">
        <f>IF(N122="snížená",J122,0)</f>
        <v>0</v>
      </c>
      <c r="BG122" s="132">
        <f>IF(N122="zákl. přenesená",J122,0)</f>
        <v>0</v>
      </c>
      <c r="BH122" s="132">
        <f>IF(N122="sníž. přenesená",J122,0)</f>
        <v>0</v>
      </c>
      <c r="BI122" s="132">
        <f>IF(N122="nulová",J122,0)</f>
        <v>0</v>
      </c>
      <c r="BJ122" s="14" t="s">
        <v>118</v>
      </c>
      <c r="BK122" s="132">
        <f>ROUND(I122*H122,1)</f>
        <v>0</v>
      </c>
      <c r="BL122" s="14" t="s">
        <v>180</v>
      </c>
      <c r="BM122" s="131" t="s">
        <v>200</v>
      </c>
    </row>
    <row r="123" spans="2:65" s="1" customFormat="1">
      <c r="B123" s="29"/>
      <c r="D123" s="133" t="s">
        <v>120</v>
      </c>
      <c r="F123" s="134" t="s">
        <v>201</v>
      </c>
      <c r="I123" s="135"/>
      <c r="L123" s="29"/>
      <c r="M123" s="136"/>
      <c r="U123" s="50"/>
      <c r="AT123" s="14" t="s">
        <v>120</v>
      </c>
      <c r="AU123" s="14" t="s">
        <v>118</v>
      </c>
    </row>
    <row r="124" spans="2:65" s="1" customFormat="1" ht="24.2" customHeight="1">
      <c r="B124" s="119"/>
      <c r="C124" s="120" t="s">
        <v>202</v>
      </c>
      <c r="D124" s="120" t="s">
        <v>112</v>
      </c>
      <c r="E124" s="121" t="s">
        <v>203</v>
      </c>
      <c r="F124" s="122" t="s">
        <v>204</v>
      </c>
      <c r="G124" s="123" t="s">
        <v>138</v>
      </c>
      <c r="H124" s="124">
        <v>1</v>
      </c>
      <c r="I124" s="125"/>
      <c r="J124" s="126">
        <f>ROUND(I124*H124,1)</f>
        <v>0</v>
      </c>
      <c r="K124" s="122" t="s">
        <v>116</v>
      </c>
      <c r="L124" s="29"/>
      <c r="M124" s="127" t="s">
        <v>3</v>
      </c>
      <c r="N124" s="128" t="s">
        <v>41</v>
      </c>
      <c r="P124" s="129">
        <f>O124*H124</f>
        <v>0</v>
      </c>
      <c r="Q124" s="129">
        <v>1.3899999999999999E-2</v>
      </c>
      <c r="R124" s="129">
        <f>Q124*H124</f>
        <v>1.3899999999999999E-2</v>
      </c>
      <c r="S124" s="129">
        <v>0</v>
      </c>
      <c r="T124" s="129">
        <f>S124*H124</f>
        <v>0</v>
      </c>
      <c r="U124" s="130" t="s">
        <v>3</v>
      </c>
      <c r="AR124" s="131" t="s">
        <v>180</v>
      </c>
      <c r="AT124" s="131" t="s">
        <v>112</v>
      </c>
      <c r="AU124" s="131" t="s">
        <v>118</v>
      </c>
      <c r="AY124" s="14" t="s">
        <v>109</v>
      </c>
      <c r="BE124" s="132">
        <f>IF(N124="základní",J124,0)</f>
        <v>0</v>
      </c>
      <c r="BF124" s="132">
        <f>IF(N124="snížená",J124,0)</f>
        <v>0</v>
      </c>
      <c r="BG124" s="132">
        <f>IF(N124="zákl. přenesená",J124,0)</f>
        <v>0</v>
      </c>
      <c r="BH124" s="132">
        <f>IF(N124="sníž. přenesená",J124,0)</f>
        <v>0</v>
      </c>
      <c r="BI124" s="132">
        <f>IF(N124="nulová",J124,0)</f>
        <v>0</v>
      </c>
      <c r="BJ124" s="14" t="s">
        <v>118</v>
      </c>
      <c r="BK124" s="132">
        <f>ROUND(I124*H124,1)</f>
        <v>0</v>
      </c>
      <c r="BL124" s="14" t="s">
        <v>180</v>
      </c>
      <c r="BM124" s="131" t="s">
        <v>205</v>
      </c>
    </row>
    <row r="125" spans="2:65" s="1" customFormat="1">
      <c r="B125" s="29"/>
      <c r="D125" s="133" t="s">
        <v>120</v>
      </c>
      <c r="F125" s="134" t="s">
        <v>206</v>
      </c>
      <c r="I125" s="135"/>
      <c r="L125" s="29"/>
      <c r="M125" s="136"/>
      <c r="U125" s="50"/>
      <c r="AT125" s="14" t="s">
        <v>120</v>
      </c>
      <c r="AU125" s="14" t="s">
        <v>118</v>
      </c>
    </row>
    <row r="126" spans="2:65" s="1" customFormat="1" ht="24.2" customHeight="1">
      <c r="B126" s="119"/>
      <c r="C126" s="120" t="s">
        <v>207</v>
      </c>
      <c r="D126" s="120" t="s">
        <v>112</v>
      </c>
      <c r="E126" s="121" t="s">
        <v>208</v>
      </c>
      <c r="F126" s="122" t="s">
        <v>209</v>
      </c>
      <c r="G126" s="123" t="s">
        <v>146</v>
      </c>
      <c r="H126" s="124">
        <v>1</v>
      </c>
      <c r="I126" s="125"/>
      <c r="J126" s="126">
        <f>ROUND(I126*H126,1)</f>
        <v>0</v>
      </c>
      <c r="K126" s="122" t="s">
        <v>116</v>
      </c>
      <c r="L126" s="29"/>
      <c r="M126" s="127" t="s">
        <v>3</v>
      </c>
      <c r="N126" s="128" t="s">
        <v>41</v>
      </c>
      <c r="P126" s="129">
        <f>O126*H126</f>
        <v>0</v>
      </c>
      <c r="Q126" s="129">
        <v>0</v>
      </c>
      <c r="R126" s="129">
        <f>Q126*H126</f>
        <v>0</v>
      </c>
      <c r="S126" s="129">
        <v>0</v>
      </c>
      <c r="T126" s="129">
        <f>S126*H126</f>
        <v>0</v>
      </c>
      <c r="U126" s="130" t="s">
        <v>3</v>
      </c>
      <c r="AR126" s="131" t="s">
        <v>180</v>
      </c>
      <c r="AT126" s="131" t="s">
        <v>112</v>
      </c>
      <c r="AU126" s="131" t="s">
        <v>118</v>
      </c>
      <c r="AY126" s="14" t="s">
        <v>109</v>
      </c>
      <c r="BE126" s="132">
        <f>IF(N126="základní",J126,0)</f>
        <v>0</v>
      </c>
      <c r="BF126" s="132">
        <f>IF(N126="snížená",J126,0)</f>
        <v>0</v>
      </c>
      <c r="BG126" s="132">
        <f>IF(N126="zákl. přenesená",J126,0)</f>
        <v>0</v>
      </c>
      <c r="BH126" s="132">
        <f>IF(N126="sníž. přenesená",J126,0)</f>
        <v>0</v>
      </c>
      <c r="BI126" s="132">
        <f>IF(N126="nulová",J126,0)</f>
        <v>0</v>
      </c>
      <c r="BJ126" s="14" t="s">
        <v>118</v>
      </c>
      <c r="BK126" s="132">
        <f>ROUND(I126*H126,1)</f>
        <v>0</v>
      </c>
      <c r="BL126" s="14" t="s">
        <v>180</v>
      </c>
      <c r="BM126" s="131" t="s">
        <v>210</v>
      </c>
    </row>
    <row r="127" spans="2:65" s="1" customFormat="1">
      <c r="B127" s="29"/>
      <c r="D127" s="133" t="s">
        <v>120</v>
      </c>
      <c r="F127" s="134" t="s">
        <v>211</v>
      </c>
      <c r="I127" s="135"/>
      <c r="L127" s="29"/>
      <c r="M127" s="136"/>
      <c r="U127" s="50"/>
      <c r="AT127" s="14" t="s">
        <v>120</v>
      </c>
      <c r="AU127" s="14" t="s">
        <v>118</v>
      </c>
    </row>
    <row r="128" spans="2:65" s="11" customFormat="1" ht="22.9" customHeight="1">
      <c r="B128" s="107"/>
      <c r="D128" s="108" t="s">
        <v>68</v>
      </c>
      <c r="E128" s="117" t="s">
        <v>212</v>
      </c>
      <c r="F128" s="117" t="s">
        <v>213</v>
      </c>
      <c r="I128" s="110"/>
      <c r="J128" s="118">
        <f>BK128</f>
        <v>0</v>
      </c>
      <c r="L128" s="107"/>
      <c r="M128" s="112"/>
      <c r="P128" s="113">
        <f>SUM(P129:P160)</f>
        <v>0</v>
      </c>
      <c r="R128" s="113">
        <f>SUM(R129:R160)</f>
        <v>0.14641999999999999</v>
      </c>
      <c r="T128" s="113">
        <f>SUM(T129:T160)</f>
        <v>4.0000000000000001E-3</v>
      </c>
      <c r="U128" s="114"/>
      <c r="AR128" s="108" t="s">
        <v>118</v>
      </c>
      <c r="AT128" s="115" t="s">
        <v>68</v>
      </c>
      <c r="AU128" s="115" t="s">
        <v>77</v>
      </c>
      <c r="AY128" s="108" t="s">
        <v>109</v>
      </c>
      <c r="BK128" s="116">
        <f>SUM(BK129:BK160)</f>
        <v>0</v>
      </c>
    </row>
    <row r="129" spans="2:65" s="1" customFormat="1" ht="16.5" customHeight="1">
      <c r="B129" s="119"/>
      <c r="C129" s="120" t="s">
        <v>214</v>
      </c>
      <c r="D129" s="120" t="s">
        <v>112</v>
      </c>
      <c r="E129" s="121" t="s">
        <v>215</v>
      </c>
      <c r="F129" s="122" t="s">
        <v>216</v>
      </c>
      <c r="G129" s="123" t="s">
        <v>217</v>
      </c>
      <c r="H129" s="124">
        <v>1</v>
      </c>
      <c r="I129" s="125"/>
      <c r="J129" s="126">
        <f>ROUND(I129*H129,1)</f>
        <v>0</v>
      </c>
      <c r="K129" s="122" t="s">
        <v>116</v>
      </c>
      <c r="L129" s="29"/>
      <c r="M129" s="127" t="s">
        <v>3</v>
      </c>
      <c r="N129" s="128" t="s">
        <v>41</v>
      </c>
      <c r="P129" s="129">
        <f>O129*H129</f>
        <v>0</v>
      </c>
      <c r="Q129" s="129">
        <v>0</v>
      </c>
      <c r="R129" s="129">
        <f>Q129*H129</f>
        <v>0</v>
      </c>
      <c r="S129" s="129">
        <v>1E-3</v>
      </c>
      <c r="T129" s="129">
        <f>S129*H129</f>
        <v>1E-3</v>
      </c>
      <c r="U129" s="130" t="s">
        <v>3</v>
      </c>
      <c r="AR129" s="131" t="s">
        <v>180</v>
      </c>
      <c r="AT129" s="131" t="s">
        <v>112</v>
      </c>
      <c r="AU129" s="131" t="s">
        <v>118</v>
      </c>
      <c r="AY129" s="14" t="s">
        <v>109</v>
      </c>
      <c r="BE129" s="132">
        <f>IF(N129="základní",J129,0)</f>
        <v>0</v>
      </c>
      <c r="BF129" s="132">
        <f>IF(N129="snížená",J129,0)</f>
        <v>0</v>
      </c>
      <c r="BG129" s="132">
        <f>IF(N129="zákl. přenesená",J129,0)</f>
        <v>0</v>
      </c>
      <c r="BH129" s="132">
        <f>IF(N129="sníž. přenesená",J129,0)</f>
        <v>0</v>
      </c>
      <c r="BI129" s="132">
        <f>IF(N129="nulová",J129,0)</f>
        <v>0</v>
      </c>
      <c r="BJ129" s="14" t="s">
        <v>118</v>
      </c>
      <c r="BK129" s="132">
        <f>ROUND(I129*H129,1)</f>
        <v>0</v>
      </c>
      <c r="BL129" s="14" t="s">
        <v>180</v>
      </c>
      <c r="BM129" s="131" t="s">
        <v>218</v>
      </c>
    </row>
    <row r="130" spans="2:65" s="1" customFormat="1">
      <c r="B130" s="29"/>
      <c r="D130" s="133" t="s">
        <v>120</v>
      </c>
      <c r="F130" s="134" t="s">
        <v>219</v>
      </c>
      <c r="I130" s="135"/>
      <c r="L130" s="29"/>
      <c r="M130" s="136"/>
      <c r="U130" s="50"/>
      <c r="AT130" s="14" t="s">
        <v>120</v>
      </c>
      <c r="AU130" s="14" t="s">
        <v>118</v>
      </c>
    </row>
    <row r="131" spans="2:65" s="1" customFormat="1" ht="16.5" customHeight="1">
      <c r="B131" s="119"/>
      <c r="C131" s="120" t="s">
        <v>220</v>
      </c>
      <c r="D131" s="120" t="s">
        <v>112</v>
      </c>
      <c r="E131" s="121" t="s">
        <v>221</v>
      </c>
      <c r="F131" s="122" t="s">
        <v>222</v>
      </c>
      <c r="G131" s="123" t="s">
        <v>217</v>
      </c>
      <c r="H131" s="124">
        <v>1</v>
      </c>
      <c r="I131" s="125"/>
      <c r="J131" s="126">
        <f>ROUND(I131*H131,1)</f>
        <v>0</v>
      </c>
      <c r="K131" s="122" t="s">
        <v>116</v>
      </c>
      <c r="L131" s="29"/>
      <c r="M131" s="127" t="s">
        <v>3</v>
      </c>
      <c r="N131" s="128" t="s">
        <v>41</v>
      </c>
      <c r="P131" s="129">
        <f>O131*H131</f>
        <v>0</v>
      </c>
      <c r="Q131" s="129">
        <v>0</v>
      </c>
      <c r="R131" s="129">
        <f>Q131*H131</f>
        <v>0</v>
      </c>
      <c r="S131" s="129">
        <v>3.0000000000000001E-3</v>
      </c>
      <c r="T131" s="129">
        <f>S131*H131</f>
        <v>3.0000000000000001E-3</v>
      </c>
      <c r="U131" s="130" t="s">
        <v>3</v>
      </c>
      <c r="AR131" s="131" t="s">
        <v>180</v>
      </c>
      <c r="AT131" s="131" t="s">
        <v>112</v>
      </c>
      <c r="AU131" s="131" t="s">
        <v>118</v>
      </c>
      <c r="AY131" s="14" t="s">
        <v>109</v>
      </c>
      <c r="BE131" s="132">
        <f>IF(N131="základní",J131,0)</f>
        <v>0</v>
      </c>
      <c r="BF131" s="132">
        <f>IF(N131="snížená",J131,0)</f>
        <v>0</v>
      </c>
      <c r="BG131" s="132">
        <f>IF(N131="zákl. přenesená",J131,0)</f>
        <v>0</v>
      </c>
      <c r="BH131" s="132">
        <f>IF(N131="sníž. přenesená",J131,0)</f>
        <v>0</v>
      </c>
      <c r="BI131" s="132">
        <f>IF(N131="nulová",J131,0)</f>
        <v>0</v>
      </c>
      <c r="BJ131" s="14" t="s">
        <v>118</v>
      </c>
      <c r="BK131" s="132">
        <f>ROUND(I131*H131,1)</f>
        <v>0</v>
      </c>
      <c r="BL131" s="14" t="s">
        <v>180</v>
      </c>
      <c r="BM131" s="131" t="s">
        <v>223</v>
      </c>
    </row>
    <row r="132" spans="2:65" s="1" customFormat="1">
      <c r="B132" s="29"/>
      <c r="D132" s="133" t="s">
        <v>120</v>
      </c>
      <c r="F132" s="134" t="s">
        <v>224</v>
      </c>
      <c r="I132" s="135"/>
      <c r="L132" s="29"/>
      <c r="M132" s="136"/>
      <c r="U132" s="50"/>
      <c r="AT132" s="14" t="s">
        <v>120</v>
      </c>
      <c r="AU132" s="14" t="s">
        <v>118</v>
      </c>
    </row>
    <row r="133" spans="2:65" s="1" customFormat="1" ht="16.5" customHeight="1">
      <c r="B133" s="119"/>
      <c r="C133" s="120" t="s">
        <v>8</v>
      </c>
      <c r="D133" s="120" t="s">
        <v>112</v>
      </c>
      <c r="E133" s="121" t="s">
        <v>225</v>
      </c>
      <c r="F133" s="122" t="s">
        <v>226</v>
      </c>
      <c r="G133" s="123" t="s">
        <v>217</v>
      </c>
      <c r="H133" s="124">
        <v>1</v>
      </c>
      <c r="I133" s="125"/>
      <c r="J133" s="126">
        <f>ROUND(I133*H133,1)</f>
        <v>0</v>
      </c>
      <c r="K133" s="122" t="s">
        <v>116</v>
      </c>
      <c r="L133" s="29"/>
      <c r="M133" s="127" t="s">
        <v>3</v>
      </c>
      <c r="N133" s="128" t="s">
        <v>41</v>
      </c>
      <c r="P133" s="129">
        <f>O133*H133</f>
        <v>0</v>
      </c>
      <c r="Q133" s="129">
        <v>0</v>
      </c>
      <c r="R133" s="129">
        <f>Q133*H133</f>
        <v>0</v>
      </c>
      <c r="S133" s="129">
        <v>0</v>
      </c>
      <c r="T133" s="129">
        <f>S133*H133</f>
        <v>0</v>
      </c>
      <c r="U133" s="130" t="s">
        <v>3</v>
      </c>
      <c r="AR133" s="131" t="s">
        <v>180</v>
      </c>
      <c r="AT133" s="131" t="s">
        <v>112</v>
      </c>
      <c r="AU133" s="131" t="s">
        <v>118</v>
      </c>
      <c r="AY133" s="14" t="s">
        <v>109</v>
      </c>
      <c r="BE133" s="132">
        <f>IF(N133="základní",J133,0)</f>
        <v>0</v>
      </c>
      <c r="BF133" s="132">
        <f>IF(N133="snížená",J133,0)</f>
        <v>0</v>
      </c>
      <c r="BG133" s="132">
        <f>IF(N133="zákl. přenesená",J133,0)</f>
        <v>0</v>
      </c>
      <c r="BH133" s="132">
        <f>IF(N133="sníž. přenesená",J133,0)</f>
        <v>0</v>
      </c>
      <c r="BI133" s="132">
        <f>IF(N133="nulová",J133,0)</f>
        <v>0</v>
      </c>
      <c r="BJ133" s="14" t="s">
        <v>118</v>
      </c>
      <c r="BK133" s="132">
        <f>ROUND(I133*H133,1)</f>
        <v>0</v>
      </c>
      <c r="BL133" s="14" t="s">
        <v>180</v>
      </c>
      <c r="BM133" s="131" t="s">
        <v>227</v>
      </c>
    </row>
    <row r="134" spans="2:65" s="1" customFormat="1">
      <c r="B134" s="29"/>
      <c r="D134" s="133" t="s">
        <v>120</v>
      </c>
      <c r="F134" s="134" t="s">
        <v>228</v>
      </c>
      <c r="I134" s="135"/>
      <c r="L134" s="29"/>
      <c r="M134" s="136"/>
      <c r="U134" s="50"/>
      <c r="AT134" s="14" t="s">
        <v>120</v>
      </c>
      <c r="AU134" s="14" t="s">
        <v>118</v>
      </c>
    </row>
    <row r="135" spans="2:65" s="1" customFormat="1" ht="16.5" customHeight="1">
      <c r="B135" s="119"/>
      <c r="C135" s="137" t="s">
        <v>229</v>
      </c>
      <c r="D135" s="137" t="s">
        <v>230</v>
      </c>
      <c r="E135" s="138" t="s">
        <v>231</v>
      </c>
      <c r="F135" s="139" t="s">
        <v>232</v>
      </c>
      <c r="G135" s="140" t="s">
        <v>217</v>
      </c>
      <c r="H135" s="141">
        <v>1</v>
      </c>
      <c r="I135" s="142"/>
      <c r="J135" s="143">
        <f>ROUND(I135*H135,1)</f>
        <v>0</v>
      </c>
      <c r="K135" s="139" t="s">
        <v>116</v>
      </c>
      <c r="L135" s="144"/>
      <c r="M135" s="145" t="s">
        <v>3</v>
      </c>
      <c r="N135" s="146" t="s">
        <v>41</v>
      </c>
      <c r="P135" s="129">
        <f>O135*H135</f>
        <v>0</v>
      </c>
      <c r="Q135" s="129">
        <v>9.2000000000000003E-4</v>
      </c>
      <c r="R135" s="129">
        <f>Q135*H135</f>
        <v>9.2000000000000003E-4</v>
      </c>
      <c r="S135" s="129">
        <v>0</v>
      </c>
      <c r="T135" s="129">
        <f>S135*H135</f>
        <v>0</v>
      </c>
      <c r="U135" s="130" t="s">
        <v>3</v>
      </c>
      <c r="AR135" s="131" t="s">
        <v>233</v>
      </c>
      <c r="AT135" s="131" t="s">
        <v>230</v>
      </c>
      <c r="AU135" s="131" t="s">
        <v>118</v>
      </c>
      <c r="AY135" s="14" t="s">
        <v>109</v>
      </c>
      <c r="BE135" s="132">
        <f>IF(N135="základní",J135,0)</f>
        <v>0</v>
      </c>
      <c r="BF135" s="132">
        <f>IF(N135="snížená",J135,0)</f>
        <v>0</v>
      </c>
      <c r="BG135" s="132">
        <f>IF(N135="zákl. přenesená",J135,0)</f>
        <v>0</v>
      </c>
      <c r="BH135" s="132">
        <f>IF(N135="sníž. přenesená",J135,0)</f>
        <v>0</v>
      </c>
      <c r="BI135" s="132">
        <f>IF(N135="nulová",J135,0)</f>
        <v>0</v>
      </c>
      <c r="BJ135" s="14" t="s">
        <v>118</v>
      </c>
      <c r="BK135" s="132">
        <f>ROUND(I135*H135,1)</f>
        <v>0</v>
      </c>
      <c r="BL135" s="14" t="s">
        <v>180</v>
      </c>
      <c r="BM135" s="131" t="s">
        <v>234</v>
      </c>
    </row>
    <row r="136" spans="2:65" s="1" customFormat="1" ht="16.5" customHeight="1">
      <c r="B136" s="119"/>
      <c r="C136" s="137" t="s">
        <v>235</v>
      </c>
      <c r="D136" s="137" t="s">
        <v>230</v>
      </c>
      <c r="E136" s="138" t="s">
        <v>236</v>
      </c>
      <c r="F136" s="139" t="s">
        <v>237</v>
      </c>
      <c r="G136" s="140" t="s">
        <v>217</v>
      </c>
      <c r="H136" s="141">
        <v>1</v>
      </c>
      <c r="I136" s="142"/>
      <c r="J136" s="143">
        <f>ROUND(I136*H136,1)</f>
        <v>0</v>
      </c>
      <c r="K136" s="139" t="s">
        <v>116</v>
      </c>
      <c r="L136" s="144"/>
      <c r="M136" s="145" t="s">
        <v>3</v>
      </c>
      <c r="N136" s="146" t="s">
        <v>41</v>
      </c>
      <c r="P136" s="129">
        <f>O136*H136</f>
        <v>0</v>
      </c>
      <c r="Q136" s="129">
        <v>1.08E-3</v>
      </c>
      <c r="R136" s="129">
        <f>Q136*H136</f>
        <v>1.08E-3</v>
      </c>
      <c r="S136" s="129">
        <v>0</v>
      </c>
      <c r="T136" s="129">
        <f>S136*H136</f>
        <v>0</v>
      </c>
      <c r="U136" s="130" t="s">
        <v>3</v>
      </c>
      <c r="AR136" s="131" t="s">
        <v>233</v>
      </c>
      <c r="AT136" s="131" t="s">
        <v>230</v>
      </c>
      <c r="AU136" s="131" t="s">
        <v>118</v>
      </c>
      <c r="AY136" s="14" t="s">
        <v>109</v>
      </c>
      <c r="BE136" s="132">
        <f>IF(N136="základní",J136,0)</f>
        <v>0</v>
      </c>
      <c r="BF136" s="132">
        <f>IF(N136="snížená",J136,0)</f>
        <v>0</v>
      </c>
      <c r="BG136" s="132">
        <f>IF(N136="zákl. přenesená",J136,0)</f>
        <v>0</v>
      </c>
      <c r="BH136" s="132">
        <f>IF(N136="sníž. přenesená",J136,0)</f>
        <v>0</v>
      </c>
      <c r="BI136" s="132">
        <f>IF(N136="nulová",J136,0)</f>
        <v>0</v>
      </c>
      <c r="BJ136" s="14" t="s">
        <v>118</v>
      </c>
      <c r="BK136" s="132">
        <f>ROUND(I136*H136,1)</f>
        <v>0</v>
      </c>
      <c r="BL136" s="14" t="s">
        <v>180</v>
      </c>
      <c r="BM136" s="131" t="s">
        <v>238</v>
      </c>
    </row>
    <row r="137" spans="2:65" s="1" customFormat="1" ht="16.5" customHeight="1">
      <c r="B137" s="119"/>
      <c r="C137" s="137" t="s">
        <v>239</v>
      </c>
      <c r="D137" s="137" t="s">
        <v>230</v>
      </c>
      <c r="E137" s="138" t="s">
        <v>240</v>
      </c>
      <c r="F137" s="139" t="s">
        <v>241</v>
      </c>
      <c r="G137" s="140" t="s">
        <v>217</v>
      </c>
      <c r="H137" s="141">
        <v>1</v>
      </c>
      <c r="I137" s="142"/>
      <c r="J137" s="143">
        <f>ROUND(I137*H137,1)</f>
        <v>0</v>
      </c>
      <c r="K137" s="139" t="s">
        <v>116</v>
      </c>
      <c r="L137" s="144"/>
      <c r="M137" s="145" t="s">
        <v>3</v>
      </c>
      <c r="N137" s="146" t="s">
        <v>41</v>
      </c>
      <c r="P137" s="129">
        <f>O137*H137</f>
        <v>0</v>
      </c>
      <c r="Q137" s="129">
        <v>1.23E-3</v>
      </c>
      <c r="R137" s="129">
        <f>Q137*H137</f>
        <v>1.23E-3</v>
      </c>
      <c r="S137" s="129">
        <v>0</v>
      </c>
      <c r="T137" s="129">
        <f>S137*H137</f>
        <v>0</v>
      </c>
      <c r="U137" s="130" t="s">
        <v>3</v>
      </c>
      <c r="AR137" s="131" t="s">
        <v>233</v>
      </c>
      <c r="AT137" s="131" t="s">
        <v>230</v>
      </c>
      <c r="AU137" s="131" t="s">
        <v>118</v>
      </c>
      <c r="AY137" s="14" t="s">
        <v>109</v>
      </c>
      <c r="BE137" s="132">
        <f>IF(N137="základní",J137,0)</f>
        <v>0</v>
      </c>
      <c r="BF137" s="132">
        <f>IF(N137="snížená",J137,0)</f>
        <v>0</v>
      </c>
      <c r="BG137" s="132">
        <f>IF(N137="zákl. přenesená",J137,0)</f>
        <v>0</v>
      </c>
      <c r="BH137" s="132">
        <f>IF(N137="sníž. přenesená",J137,0)</f>
        <v>0</v>
      </c>
      <c r="BI137" s="132">
        <f>IF(N137="nulová",J137,0)</f>
        <v>0</v>
      </c>
      <c r="BJ137" s="14" t="s">
        <v>118</v>
      </c>
      <c r="BK137" s="132">
        <f>ROUND(I137*H137,1)</f>
        <v>0</v>
      </c>
      <c r="BL137" s="14" t="s">
        <v>180</v>
      </c>
      <c r="BM137" s="131" t="s">
        <v>242</v>
      </c>
    </row>
    <row r="138" spans="2:65" s="1" customFormat="1" ht="16.5" customHeight="1">
      <c r="B138" s="119"/>
      <c r="C138" s="120" t="s">
        <v>243</v>
      </c>
      <c r="D138" s="120" t="s">
        <v>112</v>
      </c>
      <c r="E138" s="121" t="s">
        <v>244</v>
      </c>
      <c r="F138" s="122" t="s">
        <v>245</v>
      </c>
      <c r="G138" s="123" t="s">
        <v>217</v>
      </c>
      <c r="H138" s="124">
        <v>1</v>
      </c>
      <c r="I138" s="125"/>
      <c r="J138" s="126">
        <f>ROUND(I138*H138,1)</f>
        <v>0</v>
      </c>
      <c r="K138" s="122" t="s">
        <v>116</v>
      </c>
      <c r="L138" s="29"/>
      <c r="M138" s="127" t="s">
        <v>3</v>
      </c>
      <c r="N138" s="128" t="s">
        <v>41</v>
      </c>
      <c r="P138" s="129">
        <f>O138*H138</f>
        <v>0</v>
      </c>
      <c r="Q138" s="129">
        <v>0</v>
      </c>
      <c r="R138" s="129">
        <f>Q138*H138</f>
        <v>0</v>
      </c>
      <c r="S138" s="129">
        <v>0</v>
      </c>
      <c r="T138" s="129">
        <f>S138*H138</f>
        <v>0</v>
      </c>
      <c r="U138" s="130" t="s">
        <v>3</v>
      </c>
      <c r="AR138" s="131" t="s">
        <v>180</v>
      </c>
      <c r="AT138" s="131" t="s">
        <v>112</v>
      </c>
      <c r="AU138" s="131" t="s">
        <v>118</v>
      </c>
      <c r="AY138" s="14" t="s">
        <v>109</v>
      </c>
      <c r="BE138" s="132">
        <f>IF(N138="základní",J138,0)</f>
        <v>0</v>
      </c>
      <c r="BF138" s="132">
        <f>IF(N138="snížená",J138,0)</f>
        <v>0</v>
      </c>
      <c r="BG138" s="132">
        <f>IF(N138="zákl. přenesená",J138,0)</f>
        <v>0</v>
      </c>
      <c r="BH138" s="132">
        <f>IF(N138="sníž. přenesená",J138,0)</f>
        <v>0</v>
      </c>
      <c r="BI138" s="132">
        <f>IF(N138="nulová",J138,0)</f>
        <v>0</v>
      </c>
      <c r="BJ138" s="14" t="s">
        <v>118</v>
      </c>
      <c r="BK138" s="132">
        <f>ROUND(I138*H138,1)</f>
        <v>0</v>
      </c>
      <c r="BL138" s="14" t="s">
        <v>180</v>
      </c>
      <c r="BM138" s="131" t="s">
        <v>246</v>
      </c>
    </row>
    <row r="139" spans="2:65" s="1" customFormat="1">
      <c r="B139" s="29"/>
      <c r="D139" s="133" t="s">
        <v>120</v>
      </c>
      <c r="F139" s="134" t="s">
        <v>247</v>
      </c>
      <c r="I139" s="135"/>
      <c r="L139" s="29"/>
      <c r="M139" s="136"/>
      <c r="U139" s="50"/>
      <c r="AT139" s="14" t="s">
        <v>120</v>
      </c>
      <c r="AU139" s="14" t="s">
        <v>118</v>
      </c>
    </row>
    <row r="140" spans="2:65" s="1" customFormat="1" ht="16.5" customHeight="1">
      <c r="B140" s="119"/>
      <c r="C140" s="137" t="s">
        <v>248</v>
      </c>
      <c r="D140" s="137" t="s">
        <v>230</v>
      </c>
      <c r="E140" s="138" t="s">
        <v>249</v>
      </c>
      <c r="F140" s="139" t="s">
        <v>250</v>
      </c>
      <c r="G140" s="140" t="s">
        <v>217</v>
      </c>
      <c r="H140" s="141">
        <v>1</v>
      </c>
      <c r="I140" s="142"/>
      <c r="J140" s="143">
        <f>ROUND(I140*H140,1)</f>
        <v>0</v>
      </c>
      <c r="K140" s="139" t="s">
        <v>116</v>
      </c>
      <c r="L140" s="144"/>
      <c r="M140" s="145" t="s">
        <v>3</v>
      </c>
      <c r="N140" s="146" t="s">
        <v>41</v>
      </c>
      <c r="P140" s="129">
        <f>O140*H140</f>
        <v>0</v>
      </c>
      <c r="Q140" s="129">
        <v>2.0799999999999998E-3</v>
      </c>
      <c r="R140" s="129">
        <f>Q140*H140</f>
        <v>2.0799999999999998E-3</v>
      </c>
      <c r="S140" s="129">
        <v>0</v>
      </c>
      <c r="T140" s="129">
        <f>S140*H140</f>
        <v>0</v>
      </c>
      <c r="U140" s="130" t="s">
        <v>3</v>
      </c>
      <c r="AR140" s="131" t="s">
        <v>233</v>
      </c>
      <c r="AT140" s="131" t="s">
        <v>230</v>
      </c>
      <c r="AU140" s="131" t="s">
        <v>118</v>
      </c>
      <c r="AY140" s="14" t="s">
        <v>109</v>
      </c>
      <c r="BE140" s="132">
        <f>IF(N140="základní",J140,0)</f>
        <v>0</v>
      </c>
      <c r="BF140" s="132">
        <f>IF(N140="snížená",J140,0)</f>
        <v>0</v>
      </c>
      <c r="BG140" s="132">
        <f>IF(N140="zákl. přenesená",J140,0)</f>
        <v>0</v>
      </c>
      <c r="BH140" s="132">
        <f>IF(N140="sníž. přenesená",J140,0)</f>
        <v>0</v>
      </c>
      <c r="BI140" s="132">
        <f>IF(N140="nulová",J140,0)</f>
        <v>0</v>
      </c>
      <c r="BJ140" s="14" t="s">
        <v>118</v>
      </c>
      <c r="BK140" s="132">
        <f>ROUND(I140*H140,1)</f>
        <v>0</v>
      </c>
      <c r="BL140" s="14" t="s">
        <v>180</v>
      </c>
      <c r="BM140" s="131" t="s">
        <v>251</v>
      </c>
    </row>
    <row r="141" spans="2:65" s="1" customFormat="1" ht="16.5" customHeight="1">
      <c r="B141" s="119"/>
      <c r="C141" s="120" t="s">
        <v>252</v>
      </c>
      <c r="D141" s="120" t="s">
        <v>112</v>
      </c>
      <c r="E141" s="121" t="s">
        <v>253</v>
      </c>
      <c r="F141" s="122" t="s">
        <v>254</v>
      </c>
      <c r="G141" s="123" t="s">
        <v>217</v>
      </c>
      <c r="H141" s="124">
        <v>1</v>
      </c>
      <c r="I141" s="125"/>
      <c r="J141" s="126">
        <f>ROUND(I141*H141,1)</f>
        <v>0</v>
      </c>
      <c r="K141" s="122" t="s">
        <v>116</v>
      </c>
      <c r="L141" s="29"/>
      <c r="M141" s="127" t="s">
        <v>3</v>
      </c>
      <c r="N141" s="128" t="s">
        <v>41</v>
      </c>
      <c r="P141" s="129">
        <f>O141*H141</f>
        <v>0</v>
      </c>
      <c r="Q141" s="129">
        <v>0</v>
      </c>
      <c r="R141" s="129">
        <f>Q141*H141</f>
        <v>0</v>
      </c>
      <c r="S141" s="129">
        <v>0</v>
      </c>
      <c r="T141" s="129">
        <f>S141*H141</f>
        <v>0</v>
      </c>
      <c r="U141" s="130" t="s">
        <v>3</v>
      </c>
      <c r="AR141" s="131" t="s">
        <v>180</v>
      </c>
      <c r="AT141" s="131" t="s">
        <v>112</v>
      </c>
      <c r="AU141" s="131" t="s">
        <v>118</v>
      </c>
      <c r="AY141" s="14" t="s">
        <v>109</v>
      </c>
      <c r="BE141" s="132">
        <f>IF(N141="základní",J141,0)</f>
        <v>0</v>
      </c>
      <c r="BF141" s="132">
        <f>IF(N141="snížená",J141,0)</f>
        <v>0</v>
      </c>
      <c r="BG141" s="132">
        <f>IF(N141="zákl. přenesená",J141,0)</f>
        <v>0</v>
      </c>
      <c r="BH141" s="132">
        <f>IF(N141="sníž. přenesená",J141,0)</f>
        <v>0</v>
      </c>
      <c r="BI141" s="132">
        <f>IF(N141="nulová",J141,0)</f>
        <v>0</v>
      </c>
      <c r="BJ141" s="14" t="s">
        <v>118</v>
      </c>
      <c r="BK141" s="132">
        <f>ROUND(I141*H141,1)</f>
        <v>0</v>
      </c>
      <c r="BL141" s="14" t="s">
        <v>180</v>
      </c>
      <c r="BM141" s="131" t="s">
        <v>255</v>
      </c>
    </row>
    <row r="142" spans="2:65" s="1" customFormat="1">
      <c r="B142" s="29"/>
      <c r="D142" s="133" t="s">
        <v>120</v>
      </c>
      <c r="F142" s="134" t="s">
        <v>256</v>
      </c>
      <c r="I142" s="135"/>
      <c r="L142" s="29"/>
      <c r="M142" s="136"/>
      <c r="U142" s="50"/>
      <c r="AT142" s="14" t="s">
        <v>120</v>
      </c>
      <c r="AU142" s="14" t="s">
        <v>118</v>
      </c>
    </row>
    <row r="143" spans="2:65" s="1" customFormat="1" ht="16.5" customHeight="1">
      <c r="B143" s="119"/>
      <c r="C143" s="137" t="s">
        <v>257</v>
      </c>
      <c r="D143" s="137" t="s">
        <v>230</v>
      </c>
      <c r="E143" s="138" t="s">
        <v>258</v>
      </c>
      <c r="F143" s="139" t="s">
        <v>259</v>
      </c>
      <c r="G143" s="140" t="s">
        <v>217</v>
      </c>
      <c r="H143" s="141">
        <v>1</v>
      </c>
      <c r="I143" s="142"/>
      <c r="J143" s="143">
        <f>ROUND(I143*H143,1)</f>
        <v>0</v>
      </c>
      <c r="K143" s="139" t="s">
        <v>116</v>
      </c>
      <c r="L143" s="144"/>
      <c r="M143" s="145" t="s">
        <v>3</v>
      </c>
      <c r="N143" s="146" t="s">
        <v>41</v>
      </c>
      <c r="P143" s="129">
        <f>O143*H143</f>
        <v>0</v>
      </c>
      <c r="Q143" s="129">
        <v>3.3500000000000001E-3</v>
      </c>
      <c r="R143" s="129">
        <f>Q143*H143</f>
        <v>3.3500000000000001E-3</v>
      </c>
      <c r="S143" s="129">
        <v>0</v>
      </c>
      <c r="T143" s="129">
        <f>S143*H143</f>
        <v>0</v>
      </c>
      <c r="U143" s="130" t="s">
        <v>3</v>
      </c>
      <c r="AR143" s="131" t="s">
        <v>233</v>
      </c>
      <c r="AT143" s="131" t="s">
        <v>230</v>
      </c>
      <c r="AU143" s="131" t="s">
        <v>118</v>
      </c>
      <c r="AY143" s="14" t="s">
        <v>109</v>
      </c>
      <c r="BE143" s="132">
        <f>IF(N143="základní",J143,0)</f>
        <v>0</v>
      </c>
      <c r="BF143" s="132">
        <f>IF(N143="snížená",J143,0)</f>
        <v>0</v>
      </c>
      <c r="BG143" s="132">
        <f>IF(N143="zákl. přenesená",J143,0)</f>
        <v>0</v>
      </c>
      <c r="BH143" s="132">
        <f>IF(N143="sníž. přenesená",J143,0)</f>
        <v>0</v>
      </c>
      <c r="BI143" s="132">
        <f>IF(N143="nulová",J143,0)</f>
        <v>0</v>
      </c>
      <c r="BJ143" s="14" t="s">
        <v>118</v>
      </c>
      <c r="BK143" s="132">
        <f>ROUND(I143*H143,1)</f>
        <v>0</v>
      </c>
      <c r="BL143" s="14" t="s">
        <v>180</v>
      </c>
      <c r="BM143" s="131" t="s">
        <v>260</v>
      </c>
    </row>
    <row r="144" spans="2:65" s="1" customFormat="1" ht="16.5" customHeight="1">
      <c r="B144" s="119"/>
      <c r="C144" s="137" t="s">
        <v>261</v>
      </c>
      <c r="D144" s="137" t="s">
        <v>230</v>
      </c>
      <c r="E144" s="138" t="s">
        <v>262</v>
      </c>
      <c r="F144" s="139" t="s">
        <v>263</v>
      </c>
      <c r="G144" s="140" t="s">
        <v>217</v>
      </c>
      <c r="H144" s="141">
        <v>1</v>
      </c>
      <c r="I144" s="142"/>
      <c r="J144" s="143">
        <f>ROUND(I144*H144,1)</f>
        <v>0</v>
      </c>
      <c r="K144" s="139" t="s">
        <v>116</v>
      </c>
      <c r="L144" s="144"/>
      <c r="M144" s="145" t="s">
        <v>3</v>
      </c>
      <c r="N144" s="146" t="s">
        <v>41</v>
      </c>
      <c r="P144" s="129">
        <f>O144*H144</f>
        <v>0</v>
      </c>
      <c r="Q144" s="129">
        <v>2.8800000000000002E-3</v>
      </c>
      <c r="R144" s="129">
        <f>Q144*H144</f>
        <v>2.8800000000000002E-3</v>
      </c>
      <c r="S144" s="129">
        <v>0</v>
      </c>
      <c r="T144" s="129">
        <f>S144*H144</f>
        <v>0</v>
      </c>
      <c r="U144" s="130" t="s">
        <v>3</v>
      </c>
      <c r="AR144" s="131" t="s">
        <v>233</v>
      </c>
      <c r="AT144" s="131" t="s">
        <v>230</v>
      </c>
      <c r="AU144" s="131" t="s">
        <v>118</v>
      </c>
      <c r="AY144" s="14" t="s">
        <v>109</v>
      </c>
      <c r="BE144" s="132">
        <f>IF(N144="základní",J144,0)</f>
        <v>0</v>
      </c>
      <c r="BF144" s="132">
        <f>IF(N144="snížená",J144,0)</f>
        <v>0</v>
      </c>
      <c r="BG144" s="132">
        <f>IF(N144="zákl. přenesená",J144,0)</f>
        <v>0</v>
      </c>
      <c r="BH144" s="132">
        <f>IF(N144="sníž. přenesená",J144,0)</f>
        <v>0</v>
      </c>
      <c r="BI144" s="132">
        <f>IF(N144="nulová",J144,0)</f>
        <v>0</v>
      </c>
      <c r="BJ144" s="14" t="s">
        <v>118</v>
      </c>
      <c r="BK144" s="132">
        <f>ROUND(I144*H144,1)</f>
        <v>0</v>
      </c>
      <c r="BL144" s="14" t="s">
        <v>180</v>
      </c>
      <c r="BM144" s="131" t="s">
        <v>264</v>
      </c>
    </row>
    <row r="145" spans="2:65" s="1" customFormat="1" ht="16.5" customHeight="1">
      <c r="B145" s="119"/>
      <c r="C145" s="120" t="s">
        <v>265</v>
      </c>
      <c r="D145" s="120" t="s">
        <v>112</v>
      </c>
      <c r="E145" s="121" t="s">
        <v>266</v>
      </c>
      <c r="F145" s="122" t="s">
        <v>267</v>
      </c>
      <c r="G145" s="123" t="s">
        <v>217</v>
      </c>
      <c r="H145" s="124">
        <v>1</v>
      </c>
      <c r="I145" s="125"/>
      <c r="J145" s="126">
        <f>ROUND(I145*H145,1)</f>
        <v>0</v>
      </c>
      <c r="K145" s="122" t="s">
        <v>3</v>
      </c>
      <c r="L145" s="29"/>
      <c r="M145" s="127" t="s">
        <v>3</v>
      </c>
      <c r="N145" s="128" t="s">
        <v>41</v>
      </c>
      <c r="P145" s="129">
        <f>O145*H145</f>
        <v>0</v>
      </c>
      <c r="Q145" s="129">
        <v>0</v>
      </c>
      <c r="R145" s="129">
        <f>Q145*H145</f>
        <v>0</v>
      </c>
      <c r="S145" s="129">
        <v>0</v>
      </c>
      <c r="T145" s="129">
        <f>S145*H145</f>
        <v>0</v>
      </c>
      <c r="U145" s="130" t="s">
        <v>3</v>
      </c>
      <c r="AR145" s="131" t="s">
        <v>180</v>
      </c>
      <c r="AT145" s="131" t="s">
        <v>112</v>
      </c>
      <c r="AU145" s="131" t="s">
        <v>118</v>
      </c>
      <c r="AY145" s="14" t="s">
        <v>109</v>
      </c>
      <c r="BE145" s="132">
        <f>IF(N145="základní",J145,0)</f>
        <v>0</v>
      </c>
      <c r="BF145" s="132">
        <f>IF(N145="snížená",J145,0)</f>
        <v>0</v>
      </c>
      <c r="BG145" s="132">
        <f>IF(N145="zákl. přenesená",J145,0)</f>
        <v>0</v>
      </c>
      <c r="BH145" s="132">
        <f>IF(N145="sníž. přenesená",J145,0)</f>
        <v>0</v>
      </c>
      <c r="BI145" s="132">
        <f>IF(N145="nulová",J145,0)</f>
        <v>0</v>
      </c>
      <c r="BJ145" s="14" t="s">
        <v>118</v>
      </c>
      <c r="BK145" s="132">
        <f>ROUND(I145*H145,1)</f>
        <v>0</v>
      </c>
      <c r="BL145" s="14" t="s">
        <v>180</v>
      </c>
      <c r="BM145" s="131" t="s">
        <v>268</v>
      </c>
    </row>
    <row r="146" spans="2:65" s="1" customFormat="1" ht="16.5" customHeight="1">
      <c r="B146" s="119"/>
      <c r="C146" s="120" t="s">
        <v>269</v>
      </c>
      <c r="D146" s="120" t="s">
        <v>112</v>
      </c>
      <c r="E146" s="121" t="s">
        <v>270</v>
      </c>
      <c r="F146" s="122" t="s">
        <v>271</v>
      </c>
      <c r="G146" s="123" t="s">
        <v>217</v>
      </c>
      <c r="H146" s="124">
        <v>1</v>
      </c>
      <c r="I146" s="125"/>
      <c r="J146" s="126">
        <f>ROUND(I146*H146,1)</f>
        <v>0</v>
      </c>
      <c r="K146" s="122" t="s">
        <v>3</v>
      </c>
      <c r="L146" s="29"/>
      <c r="M146" s="127" t="s">
        <v>3</v>
      </c>
      <c r="N146" s="128" t="s">
        <v>41</v>
      </c>
      <c r="P146" s="129">
        <f>O146*H146</f>
        <v>0</v>
      </c>
      <c r="Q146" s="129">
        <v>0</v>
      </c>
      <c r="R146" s="129">
        <f>Q146*H146</f>
        <v>0</v>
      </c>
      <c r="S146" s="129">
        <v>0</v>
      </c>
      <c r="T146" s="129">
        <f>S146*H146</f>
        <v>0</v>
      </c>
      <c r="U146" s="130" t="s">
        <v>3</v>
      </c>
      <c r="AR146" s="131" t="s">
        <v>180</v>
      </c>
      <c r="AT146" s="131" t="s">
        <v>112</v>
      </c>
      <c r="AU146" s="131" t="s">
        <v>118</v>
      </c>
      <c r="AY146" s="14" t="s">
        <v>109</v>
      </c>
      <c r="BE146" s="132">
        <f>IF(N146="základní",J146,0)</f>
        <v>0</v>
      </c>
      <c r="BF146" s="132">
        <f>IF(N146="snížená",J146,0)</f>
        <v>0</v>
      </c>
      <c r="BG146" s="132">
        <f>IF(N146="zákl. přenesená",J146,0)</f>
        <v>0</v>
      </c>
      <c r="BH146" s="132">
        <f>IF(N146="sníž. přenesená",J146,0)</f>
        <v>0</v>
      </c>
      <c r="BI146" s="132">
        <f>IF(N146="nulová",J146,0)</f>
        <v>0</v>
      </c>
      <c r="BJ146" s="14" t="s">
        <v>118</v>
      </c>
      <c r="BK146" s="132">
        <f>ROUND(I146*H146,1)</f>
        <v>0</v>
      </c>
      <c r="BL146" s="14" t="s">
        <v>180</v>
      </c>
      <c r="BM146" s="131" t="s">
        <v>272</v>
      </c>
    </row>
    <row r="147" spans="2:65" s="1" customFormat="1" ht="16.5" customHeight="1">
      <c r="B147" s="119"/>
      <c r="C147" s="120" t="s">
        <v>273</v>
      </c>
      <c r="D147" s="120" t="s">
        <v>112</v>
      </c>
      <c r="E147" s="121" t="s">
        <v>274</v>
      </c>
      <c r="F147" s="122" t="s">
        <v>275</v>
      </c>
      <c r="G147" s="123" t="s">
        <v>217</v>
      </c>
      <c r="H147" s="124">
        <v>1</v>
      </c>
      <c r="I147" s="125"/>
      <c r="J147" s="126">
        <f>ROUND(I147*H147,1)</f>
        <v>0</v>
      </c>
      <c r="K147" s="122" t="s">
        <v>116</v>
      </c>
      <c r="L147" s="29"/>
      <c r="M147" s="127" t="s">
        <v>3</v>
      </c>
      <c r="N147" s="128" t="s">
        <v>41</v>
      </c>
      <c r="P147" s="129">
        <f>O147*H147</f>
        <v>0</v>
      </c>
      <c r="Q147" s="129">
        <v>0</v>
      </c>
      <c r="R147" s="129">
        <f>Q147*H147</f>
        <v>0</v>
      </c>
      <c r="S147" s="129">
        <v>0</v>
      </c>
      <c r="T147" s="129">
        <f>S147*H147</f>
        <v>0</v>
      </c>
      <c r="U147" s="130" t="s">
        <v>3</v>
      </c>
      <c r="AR147" s="131" t="s">
        <v>180</v>
      </c>
      <c r="AT147" s="131" t="s">
        <v>112</v>
      </c>
      <c r="AU147" s="131" t="s">
        <v>118</v>
      </c>
      <c r="AY147" s="14" t="s">
        <v>109</v>
      </c>
      <c r="BE147" s="132">
        <f>IF(N147="základní",J147,0)</f>
        <v>0</v>
      </c>
      <c r="BF147" s="132">
        <f>IF(N147="snížená",J147,0)</f>
        <v>0</v>
      </c>
      <c r="BG147" s="132">
        <f>IF(N147="zákl. přenesená",J147,0)</f>
        <v>0</v>
      </c>
      <c r="BH147" s="132">
        <f>IF(N147="sníž. přenesená",J147,0)</f>
        <v>0</v>
      </c>
      <c r="BI147" s="132">
        <f>IF(N147="nulová",J147,0)</f>
        <v>0</v>
      </c>
      <c r="BJ147" s="14" t="s">
        <v>118</v>
      </c>
      <c r="BK147" s="132">
        <f>ROUND(I147*H147,1)</f>
        <v>0</v>
      </c>
      <c r="BL147" s="14" t="s">
        <v>180</v>
      </c>
      <c r="BM147" s="131" t="s">
        <v>276</v>
      </c>
    </row>
    <row r="148" spans="2:65" s="1" customFormat="1">
      <c r="B148" s="29"/>
      <c r="D148" s="133" t="s">
        <v>120</v>
      </c>
      <c r="F148" s="134" t="s">
        <v>277</v>
      </c>
      <c r="I148" s="135"/>
      <c r="L148" s="29"/>
      <c r="M148" s="136"/>
      <c r="U148" s="50"/>
      <c r="AT148" s="14" t="s">
        <v>120</v>
      </c>
      <c r="AU148" s="14" t="s">
        <v>118</v>
      </c>
    </row>
    <row r="149" spans="2:65" s="1" customFormat="1" ht="16.5" customHeight="1">
      <c r="B149" s="119"/>
      <c r="C149" s="120" t="s">
        <v>278</v>
      </c>
      <c r="D149" s="120" t="s">
        <v>112</v>
      </c>
      <c r="E149" s="121" t="s">
        <v>279</v>
      </c>
      <c r="F149" s="122" t="s">
        <v>280</v>
      </c>
      <c r="G149" s="123" t="s">
        <v>217</v>
      </c>
      <c r="H149" s="124">
        <v>1</v>
      </c>
      <c r="I149" s="125"/>
      <c r="J149" s="126">
        <f>ROUND(I149*H149,1)</f>
        <v>0</v>
      </c>
      <c r="K149" s="122" t="s">
        <v>116</v>
      </c>
      <c r="L149" s="29"/>
      <c r="M149" s="127" t="s">
        <v>3</v>
      </c>
      <c r="N149" s="128" t="s">
        <v>41</v>
      </c>
      <c r="P149" s="129">
        <f>O149*H149</f>
        <v>0</v>
      </c>
      <c r="Q149" s="129">
        <v>0</v>
      </c>
      <c r="R149" s="129">
        <f>Q149*H149</f>
        <v>0</v>
      </c>
      <c r="S149" s="129">
        <v>0</v>
      </c>
      <c r="T149" s="129">
        <f>S149*H149</f>
        <v>0</v>
      </c>
      <c r="U149" s="130" t="s">
        <v>3</v>
      </c>
      <c r="AR149" s="131" t="s">
        <v>180</v>
      </c>
      <c r="AT149" s="131" t="s">
        <v>112</v>
      </c>
      <c r="AU149" s="131" t="s">
        <v>118</v>
      </c>
      <c r="AY149" s="14" t="s">
        <v>109</v>
      </c>
      <c r="BE149" s="132">
        <f>IF(N149="základní",J149,0)</f>
        <v>0</v>
      </c>
      <c r="BF149" s="132">
        <f>IF(N149="snížená",J149,0)</f>
        <v>0</v>
      </c>
      <c r="BG149" s="132">
        <f>IF(N149="zákl. přenesená",J149,0)</f>
        <v>0</v>
      </c>
      <c r="BH149" s="132">
        <f>IF(N149="sníž. přenesená",J149,0)</f>
        <v>0</v>
      </c>
      <c r="BI149" s="132">
        <f>IF(N149="nulová",J149,0)</f>
        <v>0</v>
      </c>
      <c r="BJ149" s="14" t="s">
        <v>118</v>
      </c>
      <c r="BK149" s="132">
        <f>ROUND(I149*H149,1)</f>
        <v>0</v>
      </c>
      <c r="BL149" s="14" t="s">
        <v>180</v>
      </c>
      <c r="BM149" s="131" t="s">
        <v>281</v>
      </c>
    </row>
    <row r="150" spans="2:65" s="1" customFormat="1">
      <c r="B150" s="29"/>
      <c r="D150" s="133" t="s">
        <v>120</v>
      </c>
      <c r="F150" s="134" t="s">
        <v>282</v>
      </c>
      <c r="I150" s="135"/>
      <c r="L150" s="29"/>
      <c r="M150" s="136"/>
      <c r="U150" s="50"/>
      <c r="AT150" s="14" t="s">
        <v>120</v>
      </c>
      <c r="AU150" s="14" t="s">
        <v>118</v>
      </c>
    </row>
    <row r="151" spans="2:65" s="1" customFormat="1" ht="16.5" customHeight="1">
      <c r="B151" s="119"/>
      <c r="C151" s="137" t="s">
        <v>283</v>
      </c>
      <c r="D151" s="137" t="s">
        <v>230</v>
      </c>
      <c r="E151" s="138" t="s">
        <v>284</v>
      </c>
      <c r="F151" s="139" t="s">
        <v>285</v>
      </c>
      <c r="G151" s="140" t="s">
        <v>138</v>
      </c>
      <c r="H151" s="141">
        <v>1</v>
      </c>
      <c r="I151" s="142"/>
      <c r="J151" s="143">
        <f>ROUND(I151*H151,1)</f>
        <v>0</v>
      </c>
      <c r="K151" s="139" t="s">
        <v>116</v>
      </c>
      <c r="L151" s="144"/>
      <c r="M151" s="145" t="s">
        <v>3</v>
      </c>
      <c r="N151" s="146" t="s">
        <v>41</v>
      </c>
      <c r="P151" s="129">
        <f>O151*H151</f>
        <v>0</v>
      </c>
      <c r="Q151" s="129">
        <v>2.5700000000000001E-2</v>
      </c>
      <c r="R151" s="129">
        <f>Q151*H151</f>
        <v>2.5700000000000001E-2</v>
      </c>
      <c r="S151" s="129">
        <v>0</v>
      </c>
      <c r="T151" s="129">
        <f>S151*H151</f>
        <v>0</v>
      </c>
      <c r="U151" s="130" t="s">
        <v>3</v>
      </c>
      <c r="AR151" s="131" t="s">
        <v>233</v>
      </c>
      <c r="AT151" s="131" t="s">
        <v>230</v>
      </c>
      <c r="AU151" s="131" t="s">
        <v>118</v>
      </c>
      <c r="AY151" s="14" t="s">
        <v>109</v>
      </c>
      <c r="BE151" s="132">
        <f>IF(N151="základní",J151,0)</f>
        <v>0</v>
      </c>
      <c r="BF151" s="132">
        <f>IF(N151="snížená",J151,0)</f>
        <v>0</v>
      </c>
      <c r="BG151" s="132">
        <f>IF(N151="zákl. přenesená",J151,0)</f>
        <v>0</v>
      </c>
      <c r="BH151" s="132">
        <f>IF(N151="sníž. přenesená",J151,0)</f>
        <v>0</v>
      </c>
      <c r="BI151" s="132">
        <f>IF(N151="nulová",J151,0)</f>
        <v>0</v>
      </c>
      <c r="BJ151" s="14" t="s">
        <v>118</v>
      </c>
      <c r="BK151" s="132">
        <f>ROUND(I151*H151,1)</f>
        <v>0</v>
      </c>
      <c r="BL151" s="14" t="s">
        <v>180</v>
      </c>
      <c r="BM151" s="131" t="s">
        <v>286</v>
      </c>
    </row>
    <row r="152" spans="2:65" s="1" customFormat="1" ht="16.5" customHeight="1">
      <c r="B152" s="119"/>
      <c r="C152" s="120" t="s">
        <v>287</v>
      </c>
      <c r="D152" s="120" t="s">
        <v>112</v>
      </c>
      <c r="E152" s="121" t="s">
        <v>288</v>
      </c>
      <c r="F152" s="122" t="s">
        <v>289</v>
      </c>
      <c r="G152" s="123" t="s">
        <v>217</v>
      </c>
      <c r="H152" s="124">
        <v>1</v>
      </c>
      <c r="I152" s="125"/>
      <c r="J152" s="126">
        <f>ROUND(I152*H152,1)</f>
        <v>0</v>
      </c>
      <c r="K152" s="122" t="s">
        <v>116</v>
      </c>
      <c r="L152" s="29"/>
      <c r="M152" s="127" t="s">
        <v>3</v>
      </c>
      <c r="N152" s="128" t="s">
        <v>41</v>
      </c>
      <c r="P152" s="129">
        <f>O152*H152</f>
        <v>0</v>
      </c>
      <c r="Q152" s="129">
        <v>0</v>
      </c>
      <c r="R152" s="129">
        <f>Q152*H152</f>
        <v>0</v>
      </c>
      <c r="S152" s="129">
        <v>0</v>
      </c>
      <c r="T152" s="129">
        <f>S152*H152</f>
        <v>0</v>
      </c>
      <c r="U152" s="130" t="s">
        <v>3</v>
      </c>
      <c r="AR152" s="131" t="s">
        <v>180</v>
      </c>
      <c r="AT152" s="131" t="s">
        <v>112</v>
      </c>
      <c r="AU152" s="131" t="s">
        <v>118</v>
      </c>
      <c r="AY152" s="14" t="s">
        <v>109</v>
      </c>
      <c r="BE152" s="132">
        <f>IF(N152="základní",J152,0)</f>
        <v>0</v>
      </c>
      <c r="BF152" s="132">
        <f>IF(N152="snížená",J152,0)</f>
        <v>0</v>
      </c>
      <c r="BG152" s="132">
        <f>IF(N152="zákl. přenesená",J152,0)</f>
        <v>0</v>
      </c>
      <c r="BH152" s="132">
        <f>IF(N152="sníž. přenesená",J152,0)</f>
        <v>0</v>
      </c>
      <c r="BI152" s="132">
        <f>IF(N152="nulová",J152,0)</f>
        <v>0</v>
      </c>
      <c r="BJ152" s="14" t="s">
        <v>118</v>
      </c>
      <c r="BK152" s="132">
        <f>ROUND(I152*H152,1)</f>
        <v>0</v>
      </c>
      <c r="BL152" s="14" t="s">
        <v>180</v>
      </c>
      <c r="BM152" s="131" t="s">
        <v>290</v>
      </c>
    </row>
    <row r="153" spans="2:65" s="1" customFormat="1">
      <c r="B153" s="29"/>
      <c r="D153" s="133" t="s">
        <v>120</v>
      </c>
      <c r="F153" s="134" t="s">
        <v>291</v>
      </c>
      <c r="I153" s="135"/>
      <c r="L153" s="29"/>
      <c r="M153" s="136"/>
      <c r="U153" s="50"/>
      <c r="AT153" s="14" t="s">
        <v>120</v>
      </c>
      <c r="AU153" s="14" t="s">
        <v>118</v>
      </c>
    </row>
    <row r="154" spans="2:65" s="1" customFormat="1" ht="21.75" customHeight="1">
      <c r="B154" s="119"/>
      <c r="C154" s="120" t="s">
        <v>292</v>
      </c>
      <c r="D154" s="120" t="s">
        <v>112</v>
      </c>
      <c r="E154" s="121" t="s">
        <v>293</v>
      </c>
      <c r="F154" s="122" t="s">
        <v>294</v>
      </c>
      <c r="G154" s="123" t="s">
        <v>217</v>
      </c>
      <c r="H154" s="124">
        <v>1</v>
      </c>
      <c r="I154" s="125"/>
      <c r="J154" s="126">
        <f>ROUND(I154*H154,1)</f>
        <v>0</v>
      </c>
      <c r="K154" s="122" t="s">
        <v>116</v>
      </c>
      <c r="L154" s="29"/>
      <c r="M154" s="127" t="s">
        <v>3</v>
      </c>
      <c r="N154" s="128" t="s">
        <v>41</v>
      </c>
      <c r="P154" s="129">
        <f>O154*H154</f>
        <v>0</v>
      </c>
      <c r="Q154" s="129">
        <v>0</v>
      </c>
      <c r="R154" s="129">
        <f>Q154*H154</f>
        <v>0</v>
      </c>
      <c r="S154" s="129">
        <v>0</v>
      </c>
      <c r="T154" s="129">
        <f>S154*H154</f>
        <v>0</v>
      </c>
      <c r="U154" s="130" t="s">
        <v>3</v>
      </c>
      <c r="AR154" s="131" t="s">
        <v>180</v>
      </c>
      <c r="AT154" s="131" t="s">
        <v>112</v>
      </c>
      <c r="AU154" s="131" t="s">
        <v>118</v>
      </c>
      <c r="AY154" s="14" t="s">
        <v>109</v>
      </c>
      <c r="BE154" s="132">
        <f>IF(N154="základní",J154,0)</f>
        <v>0</v>
      </c>
      <c r="BF154" s="132">
        <f>IF(N154="snížená",J154,0)</f>
        <v>0</v>
      </c>
      <c r="BG154" s="132">
        <f>IF(N154="zákl. přenesená",J154,0)</f>
        <v>0</v>
      </c>
      <c r="BH154" s="132">
        <f>IF(N154="sníž. přenesená",J154,0)</f>
        <v>0</v>
      </c>
      <c r="BI154" s="132">
        <f>IF(N154="nulová",J154,0)</f>
        <v>0</v>
      </c>
      <c r="BJ154" s="14" t="s">
        <v>118</v>
      </c>
      <c r="BK154" s="132">
        <f>ROUND(I154*H154,1)</f>
        <v>0</v>
      </c>
      <c r="BL154" s="14" t="s">
        <v>180</v>
      </c>
      <c r="BM154" s="131" t="s">
        <v>295</v>
      </c>
    </row>
    <row r="155" spans="2:65" s="1" customFormat="1">
      <c r="B155" s="29"/>
      <c r="D155" s="133" t="s">
        <v>120</v>
      </c>
      <c r="F155" s="134" t="s">
        <v>296</v>
      </c>
      <c r="I155" s="135"/>
      <c r="L155" s="29"/>
      <c r="M155" s="136"/>
      <c r="U155" s="50"/>
      <c r="AT155" s="14" t="s">
        <v>120</v>
      </c>
      <c r="AU155" s="14" t="s">
        <v>118</v>
      </c>
    </row>
    <row r="156" spans="2:65" s="1" customFormat="1" ht="16.5" customHeight="1">
      <c r="B156" s="119"/>
      <c r="C156" s="137" t="s">
        <v>297</v>
      </c>
      <c r="D156" s="137" t="s">
        <v>230</v>
      </c>
      <c r="E156" s="138" t="s">
        <v>298</v>
      </c>
      <c r="F156" s="139" t="s">
        <v>299</v>
      </c>
      <c r="G156" s="140" t="s">
        <v>138</v>
      </c>
      <c r="H156" s="141">
        <v>1</v>
      </c>
      <c r="I156" s="142"/>
      <c r="J156" s="143">
        <f>ROUND(I156*H156,1)</f>
        <v>0</v>
      </c>
      <c r="K156" s="139" t="s">
        <v>116</v>
      </c>
      <c r="L156" s="144"/>
      <c r="M156" s="145" t="s">
        <v>3</v>
      </c>
      <c r="N156" s="146" t="s">
        <v>41</v>
      </c>
      <c r="P156" s="129">
        <f>O156*H156</f>
        <v>0</v>
      </c>
      <c r="Q156" s="129">
        <v>9.1800000000000007E-3</v>
      </c>
      <c r="R156" s="129">
        <f>Q156*H156</f>
        <v>9.1800000000000007E-3</v>
      </c>
      <c r="S156" s="129">
        <v>0</v>
      </c>
      <c r="T156" s="129">
        <f>S156*H156</f>
        <v>0</v>
      </c>
      <c r="U156" s="130" t="s">
        <v>3</v>
      </c>
      <c r="AR156" s="131" t="s">
        <v>233</v>
      </c>
      <c r="AT156" s="131" t="s">
        <v>230</v>
      </c>
      <c r="AU156" s="131" t="s">
        <v>118</v>
      </c>
      <c r="AY156" s="14" t="s">
        <v>109</v>
      </c>
      <c r="BE156" s="132">
        <f>IF(N156="základní",J156,0)</f>
        <v>0</v>
      </c>
      <c r="BF156" s="132">
        <f>IF(N156="snížená",J156,0)</f>
        <v>0</v>
      </c>
      <c r="BG156" s="132">
        <f>IF(N156="zákl. přenesená",J156,0)</f>
        <v>0</v>
      </c>
      <c r="BH156" s="132">
        <f>IF(N156="sníž. přenesená",J156,0)</f>
        <v>0</v>
      </c>
      <c r="BI156" s="132">
        <f>IF(N156="nulová",J156,0)</f>
        <v>0</v>
      </c>
      <c r="BJ156" s="14" t="s">
        <v>118</v>
      </c>
      <c r="BK156" s="132">
        <f>ROUND(I156*H156,1)</f>
        <v>0</v>
      </c>
      <c r="BL156" s="14" t="s">
        <v>180</v>
      </c>
      <c r="BM156" s="131" t="s">
        <v>300</v>
      </c>
    </row>
    <row r="157" spans="2:65" s="1" customFormat="1" ht="24.2" customHeight="1">
      <c r="B157" s="119"/>
      <c r="C157" s="120" t="s">
        <v>301</v>
      </c>
      <c r="D157" s="120" t="s">
        <v>112</v>
      </c>
      <c r="E157" s="121" t="s">
        <v>302</v>
      </c>
      <c r="F157" s="122" t="s">
        <v>303</v>
      </c>
      <c r="G157" s="123" t="s">
        <v>217</v>
      </c>
      <c r="H157" s="124">
        <v>1</v>
      </c>
      <c r="I157" s="125"/>
      <c r="J157" s="126">
        <f>ROUND(I157*H157,1)</f>
        <v>0</v>
      </c>
      <c r="K157" s="122" t="s">
        <v>3</v>
      </c>
      <c r="L157" s="29"/>
      <c r="M157" s="127" t="s">
        <v>3</v>
      </c>
      <c r="N157" s="128" t="s">
        <v>41</v>
      </c>
      <c r="P157" s="129">
        <f>O157*H157</f>
        <v>0</v>
      </c>
      <c r="Q157" s="129">
        <v>0</v>
      </c>
      <c r="R157" s="129">
        <f>Q157*H157</f>
        <v>0</v>
      </c>
      <c r="S157" s="129">
        <v>0</v>
      </c>
      <c r="T157" s="129">
        <f>S157*H157</f>
        <v>0</v>
      </c>
      <c r="U157" s="130" t="s">
        <v>3</v>
      </c>
      <c r="AR157" s="131" t="s">
        <v>180</v>
      </c>
      <c r="AT157" s="131" t="s">
        <v>112</v>
      </c>
      <c r="AU157" s="131" t="s">
        <v>118</v>
      </c>
      <c r="AY157" s="14" t="s">
        <v>109</v>
      </c>
      <c r="BE157" s="132">
        <f>IF(N157="základní",J157,0)</f>
        <v>0</v>
      </c>
      <c r="BF157" s="132">
        <f>IF(N157="snížená",J157,0)</f>
        <v>0</v>
      </c>
      <c r="BG157" s="132">
        <f>IF(N157="zákl. přenesená",J157,0)</f>
        <v>0</v>
      </c>
      <c r="BH157" s="132">
        <f>IF(N157="sníž. přenesená",J157,0)</f>
        <v>0</v>
      </c>
      <c r="BI157" s="132">
        <f>IF(N157="nulová",J157,0)</f>
        <v>0</v>
      </c>
      <c r="BJ157" s="14" t="s">
        <v>118</v>
      </c>
      <c r="BK157" s="132">
        <f>ROUND(I157*H157,1)</f>
        <v>0</v>
      </c>
      <c r="BL157" s="14" t="s">
        <v>180</v>
      </c>
      <c r="BM157" s="131" t="s">
        <v>304</v>
      </c>
    </row>
    <row r="158" spans="2:65" s="1" customFormat="1" ht="16.5" customHeight="1">
      <c r="B158" s="119"/>
      <c r="C158" s="137" t="s">
        <v>305</v>
      </c>
      <c r="D158" s="137" t="s">
        <v>230</v>
      </c>
      <c r="E158" s="138" t="s">
        <v>306</v>
      </c>
      <c r="F158" s="139" t="s">
        <v>307</v>
      </c>
      <c r="G158" s="140" t="s">
        <v>217</v>
      </c>
      <c r="H158" s="141">
        <v>1</v>
      </c>
      <c r="I158" s="142"/>
      <c r="J158" s="143">
        <f>ROUND(I158*H158,1)</f>
        <v>0</v>
      </c>
      <c r="K158" s="139" t="s">
        <v>3</v>
      </c>
      <c r="L158" s="144"/>
      <c r="M158" s="145" t="s">
        <v>3</v>
      </c>
      <c r="N158" s="146" t="s">
        <v>41</v>
      </c>
      <c r="P158" s="129">
        <f>O158*H158</f>
        <v>0</v>
      </c>
      <c r="Q158" s="129">
        <v>0.1</v>
      </c>
      <c r="R158" s="129">
        <f>Q158*H158</f>
        <v>0.1</v>
      </c>
      <c r="S158" s="129">
        <v>0</v>
      </c>
      <c r="T158" s="129">
        <f>S158*H158</f>
        <v>0</v>
      </c>
      <c r="U158" s="130" t="s">
        <v>3</v>
      </c>
      <c r="AR158" s="131" t="s">
        <v>233</v>
      </c>
      <c r="AT158" s="131" t="s">
        <v>230</v>
      </c>
      <c r="AU158" s="131" t="s">
        <v>118</v>
      </c>
      <c r="AY158" s="14" t="s">
        <v>109</v>
      </c>
      <c r="BE158" s="132">
        <f>IF(N158="základní",J158,0)</f>
        <v>0</v>
      </c>
      <c r="BF158" s="132">
        <f>IF(N158="snížená",J158,0)</f>
        <v>0</v>
      </c>
      <c r="BG158" s="132">
        <f>IF(N158="zákl. přenesená",J158,0)</f>
        <v>0</v>
      </c>
      <c r="BH158" s="132">
        <f>IF(N158="sníž. přenesená",J158,0)</f>
        <v>0</v>
      </c>
      <c r="BI158" s="132">
        <f>IF(N158="nulová",J158,0)</f>
        <v>0</v>
      </c>
      <c r="BJ158" s="14" t="s">
        <v>118</v>
      </c>
      <c r="BK158" s="132">
        <f>ROUND(I158*H158,1)</f>
        <v>0</v>
      </c>
      <c r="BL158" s="14" t="s">
        <v>180</v>
      </c>
      <c r="BM158" s="131" t="s">
        <v>308</v>
      </c>
    </row>
    <row r="159" spans="2:65" s="1" customFormat="1" ht="24.2" customHeight="1">
      <c r="B159" s="119"/>
      <c r="C159" s="120" t="s">
        <v>233</v>
      </c>
      <c r="D159" s="120" t="s">
        <v>112</v>
      </c>
      <c r="E159" s="121" t="s">
        <v>309</v>
      </c>
      <c r="F159" s="122" t="s">
        <v>310</v>
      </c>
      <c r="G159" s="123" t="s">
        <v>146</v>
      </c>
      <c r="H159" s="124">
        <v>1</v>
      </c>
      <c r="I159" s="125"/>
      <c r="J159" s="126">
        <f>ROUND(I159*H159,1)</f>
        <v>0</v>
      </c>
      <c r="K159" s="122" t="s">
        <v>116</v>
      </c>
      <c r="L159" s="29"/>
      <c r="M159" s="127" t="s">
        <v>3</v>
      </c>
      <c r="N159" s="128" t="s">
        <v>41</v>
      </c>
      <c r="P159" s="129">
        <f>O159*H159</f>
        <v>0</v>
      </c>
      <c r="Q159" s="129">
        <v>0</v>
      </c>
      <c r="R159" s="129">
        <f>Q159*H159</f>
        <v>0</v>
      </c>
      <c r="S159" s="129">
        <v>0</v>
      </c>
      <c r="T159" s="129">
        <f>S159*H159</f>
        <v>0</v>
      </c>
      <c r="U159" s="130" t="s">
        <v>3</v>
      </c>
      <c r="AR159" s="131" t="s">
        <v>180</v>
      </c>
      <c r="AT159" s="131" t="s">
        <v>112</v>
      </c>
      <c r="AU159" s="131" t="s">
        <v>118</v>
      </c>
      <c r="AY159" s="14" t="s">
        <v>109</v>
      </c>
      <c r="BE159" s="132">
        <f>IF(N159="základní",J159,0)</f>
        <v>0</v>
      </c>
      <c r="BF159" s="132">
        <f>IF(N159="snížená",J159,0)</f>
        <v>0</v>
      </c>
      <c r="BG159" s="132">
        <f>IF(N159="zákl. přenesená",J159,0)</f>
        <v>0</v>
      </c>
      <c r="BH159" s="132">
        <f>IF(N159="sníž. přenesená",J159,0)</f>
        <v>0</v>
      </c>
      <c r="BI159" s="132">
        <f>IF(N159="nulová",J159,0)</f>
        <v>0</v>
      </c>
      <c r="BJ159" s="14" t="s">
        <v>118</v>
      </c>
      <c r="BK159" s="132">
        <f>ROUND(I159*H159,1)</f>
        <v>0</v>
      </c>
      <c r="BL159" s="14" t="s">
        <v>180</v>
      </c>
      <c r="BM159" s="131" t="s">
        <v>311</v>
      </c>
    </row>
    <row r="160" spans="2:65" s="1" customFormat="1">
      <c r="B160" s="29"/>
      <c r="D160" s="133" t="s">
        <v>120</v>
      </c>
      <c r="F160" s="134" t="s">
        <v>312</v>
      </c>
      <c r="I160" s="135"/>
      <c r="L160" s="29"/>
      <c r="M160" s="136"/>
      <c r="U160" s="50"/>
      <c r="AT160" s="14" t="s">
        <v>120</v>
      </c>
      <c r="AU160" s="14" t="s">
        <v>118</v>
      </c>
    </row>
    <row r="161" spans="2:65" s="11" customFormat="1" ht="22.9" customHeight="1">
      <c r="B161" s="107"/>
      <c r="D161" s="108" t="s">
        <v>68</v>
      </c>
      <c r="E161" s="117" t="s">
        <v>313</v>
      </c>
      <c r="F161" s="117" t="s">
        <v>314</v>
      </c>
      <c r="I161" s="110"/>
      <c r="J161" s="118">
        <f>BK161</f>
        <v>0</v>
      </c>
      <c r="L161" s="107"/>
      <c r="M161" s="112"/>
      <c r="P161" s="113">
        <f>SUM(P162:P213)</f>
        <v>0</v>
      </c>
      <c r="R161" s="113">
        <f>SUM(R162:R213)</f>
        <v>3.5713915900000011E-2</v>
      </c>
      <c r="T161" s="113">
        <f>SUM(T162:T213)</f>
        <v>6.3E-3</v>
      </c>
      <c r="U161" s="114"/>
      <c r="AR161" s="108" t="s">
        <v>118</v>
      </c>
      <c r="AT161" s="115" t="s">
        <v>68</v>
      </c>
      <c r="AU161" s="115" t="s">
        <v>77</v>
      </c>
      <c r="AY161" s="108" t="s">
        <v>109</v>
      </c>
      <c r="BK161" s="116">
        <f>SUM(BK162:BK213)</f>
        <v>0</v>
      </c>
    </row>
    <row r="162" spans="2:65" s="1" customFormat="1" ht="16.5" customHeight="1">
      <c r="B162" s="119"/>
      <c r="C162" s="120" t="s">
        <v>315</v>
      </c>
      <c r="D162" s="120" t="s">
        <v>112</v>
      </c>
      <c r="E162" s="121" t="s">
        <v>316</v>
      </c>
      <c r="F162" s="122" t="s">
        <v>317</v>
      </c>
      <c r="G162" s="123" t="s">
        <v>138</v>
      </c>
      <c r="H162" s="124">
        <v>1</v>
      </c>
      <c r="I162" s="125"/>
      <c r="J162" s="126">
        <f>ROUND(I162*H162,1)</f>
        <v>0</v>
      </c>
      <c r="K162" s="122" t="s">
        <v>116</v>
      </c>
      <c r="L162" s="29"/>
      <c r="M162" s="127" t="s">
        <v>3</v>
      </c>
      <c r="N162" s="128" t="s">
        <v>41</v>
      </c>
      <c r="P162" s="129">
        <f>O162*H162</f>
        <v>0</v>
      </c>
      <c r="Q162" s="129">
        <v>0</v>
      </c>
      <c r="R162" s="129">
        <f>Q162*H162</f>
        <v>0</v>
      </c>
      <c r="S162" s="129">
        <v>2.5000000000000001E-3</v>
      </c>
      <c r="T162" s="129">
        <f>S162*H162</f>
        <v>2.5000000000000001E-3</v>
      </c>
      <c r="U162" s="130" t="s">
        <v>3</v>
      </c>
      <c r="AR162" s="131" t="s">
        <v>180</v>
      </c>
      <c r="AT162" s="131" t="s">
        <v>112</v>
      </c>
      <c r="AU162" s="131" t="s">
        <v>118</v>
      </c>
      <c r="AY162" s="14" t="s">
        <v>109</v>
      </c>
      <c r="BE162" s="132">
        <f>IF(N162="základní",J162,0)</f>
        <v>0</v>
      </c>
      <c r="BF162" s="132">
        <f>IF(N162="snížená",J162,0)</f>
        <v>0</v>
      </c>
      <c r="BG162" s="132">
        <f>IF(N162="zákl. přenesená",J162,0)</f>
        <v>0</v>
      </c>
      <c r="BH162" s="132">
        <f>IF(N162="sníž. přenesená",J162,0)</f>
        <v>0</v>
      </c>
      <c r="BI162" s="132">
        <f>IF(N162="nulová",J162,0)</f>
        <v>0</v>
      </c>
      <c r="BJ162" s="14" t="s">
        <v>118</v>
      </c>
      <c r="BK162" s="132">
        <f>ROUND(I162*H162,1)</f>
        <v>0</v>
      </c>
      <c r="BL162" s="14" t="s">
        <v>180</v>
      </c>
      <c r="BM162" s="131" t="s">
        <v>318</v>
      </c>
    </row>
    <row r="163" spans="2:65" s="1" customFormat="1">
      <c r="B163" s="29"/>
      <c r="D163" s="133" t="s">
        <v>120</v>
      </c>
      <c r="F163" s="134" t="s">
        <v>319</v>
      </c>
      <c r="I163" s="135"/>
      <c r="L163" s="29"/>
      <c r="M163" s="136"/>
      <c r="U163" s="50"/>
      <c r="AT163" s="14" t="s">
        <v>120</v>
      </c>
      <c r="AU163" s="14" t="s">
        <v>118</v>
      </c>
    </row>
    <row r="164" spans="2:65" s="1" customFormat="1" ht="16.5" customHeight="1">
      <c r="B164" s="119"/>
      <c r="C164" s="120" t="s">
        <v>320</v>
      </c>
      <c r="D164" s="120" t="s">
        <v>112</v>
      </c>
      <c r="E164" s="121" t="s">
        <v>321</v>
      </c>
      <c r="F164" s="122" t="s">
        <v>322</v>
      </c>
      <c r="G164" s="123" t="s">
        <v>138</v>
      </c>
      <c r="H164" s="124">
        <v>1</v>
      </c>
      <c r="I164" s="125"/>
      <c r="J164" s="126">
        <f>ROUND(I164*H164,1)</f>
        <v>0</v>
      </c>
      <c r="K164" s="122" t="s">
        <v>116</v>
      </c>
      <c r="L164" s="29"/>
      <c r="M164" s="127" t="s">
        <v>3</v>
      </c>
      <c r="N164" s="128" t="s">
        <v>41</v>
      </c>
      <c r="P164" s="129">
        <f>O164*H164</f>
        <v>0</v>
      </c>
      <c r="Q164" s="129">
        <v>0</v>
      </c>
      <c r="R164" s="129">
        <f>Q164*H164</f>
        <v>0</v>
      </c>
      <c r="S164" s="129">
        <v>3.0000000000000001E-3</v>
      </c>
      <c r="T164" s="129">
        <f>S164*H164</f>
        <v>3.0000000000000001E-3</v>
      </c>
      <c r="U164" s="130" t="s">
        <v>3</v>
      </c>
      <c r="AR164" s="131" t="s">
        <v>180</v>
      </c>
      <c r="AT164" s="131" t="s">
        <v>112</v>
      </c>
      <c r="AU164" s="131" t="s">
        <v>118</v>
      </c>
      <c r="AY164" s="14" t="s">
        <v>109</v>
      </c>
      <c r="BE164" s="132">
        <f>IF(N164="základní",J164,0)</f>
        <v>0</v>
      </c>
      <c r="BF164" s="132">
        <f>IF(N164="snížená",J164,0)</f>
        <v>0</v>
      </c>
      <c r="BG164" s="132">
        <f>IF(N164="zákl. přenesená",J164,0)</f>
        <v>0</v>
      </c>
      <c r="BH164" s="132">
        <f>IF(N164="sníž. přenesená",J164,0)</f>
        <v>0</v>
      </c>
      <c r="BI164" s="132">
        <f>IF(N164="nulová",J164,0)</f>
        <v>0</v>
      </c>
      <c r="BJ164" s="14" t="s">
        <v>118</v>
      </c>
      <c r="BK164" s="132">
        <f>ROUND(I164*H164,1)</f>
        <v>0</v>
      </c>
      <c r="BL164" s="14" t="s">
        <v>180</v>
      </c>
      <c r="BM164" s="131" t="s">
        <v>323</v>
      </c>
    </row>
    <row r="165" spans="2:65" s="1" customFormat="1">
      <c r="B165" s="29"/>
      <c r="D165" s="133" t="s">
        <v>120</v>
      </c>
      <c r="F165" s="134" t="s">
        <v>324</v>
      </c>
      <c r="I165" s="135"/>
      <c r="L165" s="29"/>
      <c r="M165" s="136"/>
      <c r="U165" s="50"/>
      <c r="AT165" s="14" t="s">
        <v>120</v>
      </c>
      <c r="AU165" s="14" t="s">
        <v>118</v>
      </c>
    </row>
    <row r="166" spans="2:65" s="1" customFormat="1" ht="16.5" customHeight="1">
      <c r="B166" s="119"/>
      <c r="C166" s="120" t="s">
        <v>325</v>
      </c>
      <c r="D166" s="120" t="s">
        <v>112</v>
      </c>
      <c r="E166" s="121" t="s">
        <v>326</v>
      </c>
      <c r="F166" s="122" t="s">
        <v>327</v>
      </c>
      <c r="G166" s="123" t="s">
        <v>115</v>
      </c>
      <c r="H166" s="124">
        <v>1</v>
      </c>
      <c r="I166" s="125"/>
      <c r="J166" s="126">
        <f>ROUND(I166*H166,1)</f>
        <v>0</v>
      </c>
      <c r="K166" s="122" t="s">
        <v>116</v>
      </c>
      <c r="L166" s="29"/>
      <c r="M166" s="127" t="s">
        <v>3</v>
      </c>
      <c r="N166" s="128" t="s">
        <v>41</v>
      </c>
      <c r="P166" s="129">
        <f>O166*H166</f>
        <v>0</v>
      </c>
      <c r="Q166" s="129">
        <v>0</v>
      </c>
      <c r="R166" s="129">
        <f>Q166*H166</f>
        <v>0</v>
      </c>
      <c r="S166" s="129">
        <v>2.9999999999999997E-4</v>
      </c>
      <c r="T166" s="129">
        <f>S166*H166</f>
        <v>2.9999999999999997E-4</v>
      </c>
      <c r="U166" s="130" t="s">
        <v>3</v>
      </c>
      <c r="AR166" s="131" t="s">
        <v>180</v>
      </c>
      <c r="AT166" s="131" t="s">
        <v>112</v>
      </c>
      <c r="AU166" s="131" t="s">
        <v>118</v>
      </c>
      <c r="AY166" s="14" t="s">
        <v>109</v>
      </c>
      <c r="BE166" s="132">
        <f>IF(N166="základní",J166,0)</f>
        <v>0</v>
      </c>
      <c r="BF166" s="132">
        <f>IF(N166="snížená",J166,0)</f>
        <v>0</v>
      </c>
      <c r="BG166" s="132">
        <f>IF(N166="zákl. přenesená",J166,0)</f>
        <v>0</v>
      </c>
      <c r="BH166" s="132">
        <f>IF(N166="sníž. přenesená",J166,0)</f>
        <v>0</v>
      </c>
      <c r="BI166" s="132">
        <f>IF(N166="nulová",J166,0)</f>
        <v>0</v>
      </c>
      <c r="BJ166" s="14" t="s">
        <v>118</v>
      </c>
      <c r="BK166" s="132">
        <f>ROUND(I166*H166,1)</f>
        <v>0</v>
      </c>
      <c r="BL166" s="14" t="s">
        <v>180</v>
      </c>
      <c r="BM166" s="131" t="s">
        <v>328</v>
      </c>
    </row>
    <row r="167" spans="2:65" s="1" customFormat="1">
      <c r="B167" s="29"/>
      <c r="D167" s="133" t="s">
        <v>120</v>
      </c>
      <c r="F167" s="134" t="s">
        <v>329</v>
      </c>
      <c r="I167" s="135"/>
      <c r="L167" s="29"/>
      <c r="M167" s="136"/>
      <c r="U167" s="50"/>
      <c r="AT167" s="14" t="s">
        <v>120</v>
      </c>
      <c r="AU167" s="14" t="s">
        <v>118</v>
      </c>
    </row>
    <row r="168" spans="2:65" s="1" customFormat="1" ht="16.5" customHeight="1">
      <c r="B168" s="119"/>
      <c r="C168" s="120" t="s">
        <v>330</v>
      </c>
      <c r="D168" s="120" t="s">
        <v>112</v>
      </c>
      <c r="E168" s="121" t="s">
        <v>331</v>
      </c>
      <c r="F168" s="122" t="s">
        <v>332</v>
      </c>
      <c r="G168" s="123" t="s">
        <v>138</v>
      </c>
      <c r="H168" s="124">
        <v>1</v>
      </c>
      <c r="I168" s="125"/>
      <c r="J168" s="126">
        <f>ROUND(I168*H168,1)</f>
        <v>0</v>
      </c>
      <c r="K168" s="122" t="s">
        <v>116</v>
      </c>
      <c r="L168" s="29"/>
      <c r="M168" s="127" t="s">
        <v>3</v>
      </c>
      <c r="N168" s="128" t="s">
        <v>41</v>
      </c>
      <c r="P168" s="129">
        <f>O168*H168</f>
        <v>0</v>
      </c>
      <c r="Q168" s="129">
        <v>0</v>
      </c>
      <c r="R168" s="129">
        <f>Q168*H168</f>
        <v>0</v>
      </c>
      <c r="S168" s="129">
        <v>0</v>
      </c>
      <c r="T168" s="129">
        <f>S168*H168</f>
        <v>0</v>
      </c>
      <c r="U168" s="130" t="s">
        <v>3</v>
      </c>
      <c r="AR168" s="131" t="s">
        <v>180</v>
      </c>
      <c r="AT168" s="131" t="s">
        <v>112</v>
      </c>
      <c r="AU168" s="131" t="s">
        <v>118</v>
      </c>
      <c r="AY168" s="14" t="s">
        <v>109</v>
      </c>
      <c r="BE168" s="132">
        <f>IF(N168="základní",J168,0)</f>
        <v>0</v>
      </c>
      <c r="BF168" s="132">
        <f>IF(N168="snížená",J168,0)</f>
        <v>0</v>
      </c>
      <c r="BG168" s="132">
        <f>IF(N168="zákl. přenesená",J168,0)</f>
        <v>0</v>
      </c>
      <c r="BH168" s="132">
        <f>IF(N168="sníž. přenesená",J168,0)</f>
        <v>0</v>
      </c>
      <c r="BI168" s="132">
        <f>IF(N168="nulová",J168,0)</f>
        <v>0</v>
      </c>
      <c r="BJ168" s="14" t="s">
        <v>118</v>
      </c>
      <c r="BK168" s="132">
        <f>ROUND(I168*H168,1)</f>
        <v>0</v>
      </c>
      <c r="BL168" s="14" t="s">
        <v>180</v>
      </c>
      <c r="BM168" s="131" t="s">
        <v>333</v>
      </c>
    </row>
    <row r="169" spans="2:65" s="1" customFormat="1">
      <c r="B169" s="29"/>
      <c r="D169" s="133" t="s">
        <v>120</v>
      </c>
      <c r="F169" s="134" t="s">
        <v>334</v>
      </c>
      <c r="I169" s="135"/>
      <c r="L169" s="29"/>
      <c r="M169" s="136"/>
      <c r="U169" s="50"/>
      <c r="AT169" s="14" t="s">
        <v>120</v>
      </c>
      <c r="AU169" s="14" t="s">
        <v>118</v>
      </c>
    </row>
    <row r="170" spans="2:65" s="1" customFormat="1" ht="16.5" customHeight="1">
      <c r="B170" s="119"/>
      <c r="C170" s="120" t="s">
        <v>335</v>
      </c>
      <c r="D170" s="120" t="s">
        <v>112</v>
      </c>
      <c r="E170" s="121" t="s">
        <v>336</v>
      </c>
      <c r="F170" s="122" t="s">
        <v>337</v>
      </c>
      <c r="G170" s="123" t="s">
        <v>138</v>
      </c>
      <c r="H170" s="124">
        <v>1</v>
      </c>
      <c r="I170" s="125"/>
      <c r="J170" s="126">
        <f>ROUND(I170*H170,1)</f>
        <v>0</v>
      </c>
      <c r="K170" s="122" t="s">
        <v>116</v>
      </c>
      <c r="L170" s="29"/>
      <c r="M170" s="127" t="s">
        <v>3</v>
      </c>
      <c r="N170" s="128" t="s">
        <v>41</v>
      </c>
      <c r="P170" s="129">
        <f>O170*H170</f>
        <v>0</v>
      </c>
      <c r="Q170" s="129">
        <v>0</v>
      </c>
      <c r="R170" s="129">
        <f>Q170*H170</f>
        <v>0</v>
      </c>
      <c r="S170" s="129">
        <v>5.0000000000000001E-4</v>
      </c>
      <c r="T170" s="129">
        <f>S170*H170</f>
        <v>5.0000000000000001E-4</v>
      </c>
      <c r="U170" s="130" t="s">
        <v>3</v>
      </c>
      <c r="AR170" s="131" t="s">
        <v>180</v>
      </c>
      <c r="AT170" s="131" t="s">
        <v>112</v>
      </c>
      <c r="AU170" s="131" t="s">
        <v>118</v>
      </c>
      <c r="AY170" s="14" t="s">
        <v>109</v>
      </c>
      <c r="BE170" s="132">
        <f>IF(N170="základní",J170,0)</f>
        <v>0</v>
      </c>
      <c r="BF170" s="132">
        <f>IF(N170="snížená",J170,0)</f>
        <v>0</v>
      </c>
      <c r="BG170" s="132">
        <f>IF(N170="zákl. přenesená",J170,0)</f>
        <v>0</v>
      </c>
      <c r="BH170" s="132">
        <f>IF(N170="sníž. přenesená",J170,0)</f>
        <v>0</v>
      </c>
      <c r="BI170" s="132">
        <f>IF(N170="nulová",J170,0)</f>
        <v>0</v>
      </c>
      <c r="BJ170" s="14" t="s">
        <v>118</v>
      </c>
      <c r="BK170" s="132">
        <f>ROUND(I170*H170,1)</f>
        <v>0</v>
      </c>
      <c r="BL170" s="14" t="s">
        <v>180</v>
      </c>
      <c r="BM170" s="131" t="s">
        <v>338</v>
      </c>
    </row>
    <row r="171" spans="2:65" s="1" customFormat="1">
      <c r="B171" s="29"/>
      <c r="D171" s="133" t="s">
        <v>120</v>
      </c>
      <c r="F171" s="134" t="s">
        <v>339</v>
      </c>
      <c r="I171" s="135"/>
      <c r="L171" s="29"/>
      <c r="M171" s="136"/>
      <c r="U171" s="50"/>
      <c r="AT171" s="14" t="s">
        <v>120</v>
      </c>
      <c r="AU171" s="14" t="s">
        <v>118</v>
      </c>
    </row>
    <row r="172" spans="2:65" s="1" customFormat="1" ht="21.75" customHeight="1">
      <c r="B172" s="119"/>
      <c r="C172" s="120" t="s">
        <v>340</v>
      </c>
      <c r="D172" s="120" t="s">
        <v>112</v>
      </c>
      <c r="E172" s="121" t="s">
        <v>341</v>
      </c>
      <c r="F172" s="122" t="s">
        <v>342</v>
      </c>
      <c r="G172" s="123" t="s">
        <v>138</v>
      </c>
      <c r="H172" s="124">
        <v>1</v>
      </c>
      <c r="I172" s="125"/>
      <c r="J172" s="126">
        <f>ROUND(I172*H172,1)</f>
        <v>0</v>
      </c>
      <c r="K172" s="122" t="s">
        <v>116</v>
      </c>
      <c r="L172" s="29"/>
      <c r="M172" s="127" t="s">
        <v>3</v>
      </c>
      <c r="N172" s="128" t="s">
        <v>41</v>
      </c>
      <c r="P172" s="129">
        <f>O172*H172</f>
        <v>0</v>
      </c>
      <c r="Q172" s="129">
        <v>4.4799999999999999E-7</v>
      </c>
      <c r="R172" s="129">
        <f>Q172*H172</f>
        <v>4.4799999999999999E-7</v>
      </c>
      <c r="S172" s="129">
        <v>0</v>
      </c>
      <c r="T172" s="129">
        <f>S172*H172</f>
        <v>0</v>
      </c>
      <c r="U172" s="130" t="s">
        <v>3</v>
      </c>
      <c r="AR172" s="131" t="s">
        <v>180</v>
      </c>
      <c r="AT172" s="131" t="s">
        <v>112</v>
      </c>
      <c r="AU172" s="131" t="s">
        <v>118</v>
      </c>
      <c r="AY172" s="14" t="s">
        <v>109</v>
      </c>
      <c r="BE172" s="132">
        <f>IF(N172="základní",J172,0)</f>
        <v>0</v>
      </c>
      <c r="BF172" s="132">
        <f>IF(N172="snížená",J172,0)</f>
        <v>0</v>
      </c>
      <c r="BG172" s="132">
        <f>IF(N172="zákl. přenesená",J172,0)</f>
        <v>0</v>
      </c>
      <c r="BH172" s="132">
        <f>IF(N172="sníž. přenesená",J172,0)</f>
        <v>0</v>
      </c>
      <c r="BI172" s="132">
        <f>IF(N172="nulová",J172,0)</f>
        <v>0</v>
      </c>
      <c r="BJ172" s="14" t="s">
        <v>118</v>
      </c>
      <c r="BK172" s="132">
        <f>ROUND(I172*H172,1)</f>
        <v>0</v>
      </c>
      <c r="BL172" s="14" t="s">
        <v>180</v>
      </c>
      <c r="BM172" s="131" t="s">
        <v>343</v>
      </c>
    </row>
    <row r="173" spans="2:65" s="1" customFormat="1">
      <c r="B173" s="29"/>
      <c r="D173" s="133" t="s">
        <v>120</v>
      </c>
      <c r="F173" s="134" t="s">
        <v>344</v>
      </c>
      <c r="I173" s="135"/>
      <c r="L173" s="29"/>
      <c r="M173" s="136"/>
      <c r="U173" s="50"/>
      <c r="AT173" s="14" t="s">
        <v>120</v>
      </c>
      <c r="AU173" s="14" t="s">
        <v>118</v>
      </c>
    </row>
    <row r="174" spans="2:65" s="1" customFormat="1" ht="24.2" customHeight="1">
      <c r="B174" s="119"/>
      <c r="C174" s="120" t="s">
        <v>345</v>
      </c>
      <c r="D174" s="120" t="s">
        <v>112</v>
      </c>
      <c r="E174" s="121" t="s">
        <v>346</v>
      </c>
      <c r="F174" s="122" t="s">
        <v>347</v>
      </c>
      <c r="G174" s="123" t="s">
        <v>138</v>
      </c>
      <c r="H174" s="124">
        <v>1</v>
      </c>
      <c r="I174" s="125"/>
      <c r="J174" s="126">
        <f>ROUND(I174*H174,1)</f>
        <v>0</v>
      </c>
      <c r="K174" s="122" t="s">
        <v>116</v>
      </c>
      <c r="L174" s="29"/>
      <c r="M174" s="127" t="s">
        <v>3</v>
      </c>
      <c r="N174" s="128" t="s">
        <v>41</v>
      </c>
      <c r="P174" s="129">
        <f>O174*H174</f>
        <v>0</v>
      </c>
      <c r="Q174" s="129">
        <v>7.6799999999999999E-7</v>
      </c>
      <c r="R174" s="129">
        <f>Q174*H174</f>
        <v>7.6799999999999999E-7</v>
      </c>
      <c r="S174" s="129">
        <v>0</v>
      </c>
      <c r="T174" s="129">
        <f>S174*H174</f>
        <v>0</v>
      </c>
      <c r="U174" s="130" t="s">
        <v>3</v>
      </c>
      <c r="AR174" s="131" t="s">
        <v>180</v>
      </c>
      <c r="AT174" s="131" t="s">
        <v>112</v>
      </c>
      <c r="AU174" s="131" t="s">
        <v>118</v>
      </c>
      <c r="AY174" s="14" t="s">
        <v>109</v>
      </c>
      <c r="BE174" s="132">
        <f>IF(N174="základní",J174,0)</f>
        <v>0</v>
      </c>
      <c r="BF174" s="132">
        <f>IF(N174="snížená",J174,0)</f>
        <v>0</v>
      </c>
      <c r="BG174" s="132">
        <f>IF(N174="zákl. přenesená",J174,0)</f>
        <v>0</v>
      </c>
      <c r="BH174" s="132">
        <f>IF(N174="sníž. přenesená",J174,0)</f>
        <v>0</v>
      </c>
      <c r="BI174" s="132">
        <f>IF(N174="nulová",J174,0)</f>
        <v>0</v>
      </c>
      <c r="BJ174" s="14" t="s">
        <v>118</v>
      </c>
      <c r="BK174" s="132">
        <f>ROUND(I174*H174,1)</f>
        <v>0</v>
      </c>
      <c r="BL174" s="14" t="s">
        <v>180</v>
      </c>
      <c r="BM174" s="131" t="s">
        <v>348</v>
      </c>
    </row>
    <row r="175" spans="2:65" s="1" customFormat="1">
      <c r="B175" s="29"/>
      <c r="D175" s="133" t="s">
        <v>120</v>
      </c>
      <c r="F175" s="134" t="s">
        <v>349</v>
      </c>
      <c r="I175" s="135"/>
      <c r="L175" s="29"/>
      <c r="M175" s="136"/>
      <c r="U175" s="50"/>
      <c r="AT175" s="14" t="s">
        <v>120</v>
      </c>
      <c r="AU175" s="14" t="s">
        <v>118</v>
      </c>
    </row>
    <row r="176" spans="2:65" s="1" customFormat="1" ht="16.5" customHeight="1">
      <c r="B176" s="119"/>
      <c r="C176" s="120" t="s">
        <v>350</v>
      </c>
      <c r="D176" s="120" t="s">
        <v>112</v>
      </c>
      <c r="E176" s="121" t="s">
        <v>351</v>
      </c>
      <c r="F176" s="122" t="s">
        <v>352</v>
      </c>
      <c r="G176" s="123" t="s">
        <v>138</v>
      </c>
      <c r="H176" s="124">
        <v>1</v>
      </c>
      <c r="I176" s="125"/>
      <c r="J176" s="126">
        <f>ROUND(I176*H176,1)</f>
        <v>0</v>
      </c>
      <c r="K176" s="122" t="s">
        <v>116</v>
      </c>
      <c r="L176" s="29"/>
      <c r="M176" s="127" t="s">
        <v>3</v>
      </c>
      <c r="N176" s="128" t="s">
        <v>41</v>
      </c>
      <c r="P176" s="129">
        <f>O176*H176</f>
        <v>0</v>
      </c>
      <c r="Q176" s="129">
        <v>0</v>
      </c>
      <c r="R176" s="129">
        <f>Q176*H176</f>
        <v>0</v>
      </c>
      <c r="S176" s="129">
        <v>0</v>
      </c>
      <c r="T176" s="129">
        <f>S176*H176</f>
        <v>0</v>
      </c>
      <c r="U176" s="130" t="s">
        <v>3</v>
      </c>
      <c r="AR176" s="131" t="s">
        <v>180</v>
      </c>
      <c r="AT176" s="131" t="s">
        <v>112</v>
      </c>
      <c r="AU176" s="131" t="s">
        <v>118</v>
      </c>
      <c r="AY176" s="14" t="s">
        <v>109</v>
      </c>
      <c r="BE176" s="132">
        <f>IF(N176="základní",J176,0)</f>
        <v>0</v>
      </c>
      <c r="BF176" s="132">
        <f>IF(N176="snížená",J176,0)</f>
        <v>0</v>
      </c>
      <c r="BG176" s="132">
        <f>IF(N176="zákl. přenesená",J176,0)</f>
        <v>0</v>
      </c>
      <c r="BH176" s="132">
        <f>IF(N176="sníž. přenesená",J176,0)</f>
        <v>0</v>
      </c>
      <c r="BI176" s="132">
        <f>IF(N176="nulová",J176,0)</f>
        <v>0</v>
      </c>
      <c r="BJ176" s="14" t="s">
        <v>118</v>
      </c>
      <c r="BK176" s="132">
        <f>ROUND(I176*H176,1)</f>
        <v>0</v>
      </c>
      <c r="BL176" s="14" t="s">
        <v>180</v>
      </c>
      <c r="BM176" s="131" t="s">
        <v>353</v>
      </c>
    </row>
    <row r="177" spans="2:65" s="1" customFormat="1">
      <c r="B177" s="29"/>
      <c r="D177" s="133" t="s">
        <v>120</v>
      </c>
      <c r="F177" s="134" t="s">
        <v>354</v>
      </c>
      <c r="I177" s="135"/>
      <c r="L177" s="29"/>
      <c r="M177" s="136"/>
      <c r="U177" s="50"/>
      <c r="AT177" s="14" t="s">
        <v>120</v>
      </c>
      <c r="AU177" s="14" t="s">
        <v>118</v>
      </c>
    </row>
    <row r="178" spans="2:65" s="1" customFormat="1" ht="16.5" customHeight="1">
      <c r="B178" s="119"/>
      <c r="C178" s="120" t="s">
        <v>355</v>
      </c>
      <c r="D178" s="120" t="s">
        <v>112</v>
      </c>
      <c r="E178" s="121" t="s">
        <v>356</v>
      </c>
      <c r="F178" s="122" t="s">
        <v>357</v>
      </c>
      <c r="G178" s="123" t="s">
        <v>138</v>
      </c>
      <c r="H178" s="124">
        <v>1</v>
      </c>
      <c r="I178" s="125"/>
      <c r="J178" s="126">
        <f>ROUND(I178*H178,1)</f>
        <v>0</v>
      </c>
      <c r="K178" s="122" t="s">
        <v>116</v>
      </c>
      <c r="L178" s="29"/>
      <c r="M178" s="127" t="s">
        <v>3</v>
      </c>
      <c r="N178" s="128" t="s">
        <v>41</v>
      </c>
      <c r="P178" s="129">
        <f>O178*H178</f>
        <v>0</v>
      </c>
      <c r="Q178" s="129">
        <v>2.0000000000000001E-4</v>
      </c>
      <c r="R178" s="129">
        <f>Q178*H178</f>
        <v>2.0000000000000001E-4</v>
      </c>
      <c r="S178" s="129">
        <v>0</v>
      </c>
      <c r="T178" s="129">
        <f>S178*H178</f>
        <v>0</v>
      </c>
      <c r="U178" s="130" t="s">
        <v>3</v>
      </c>
      <c r="AR178" s="131" t="s">
        <v>180</v>
      </c>
      <c r="AT178" s="131" t="s">
        <v>112</v>
      </c>
      <c r="AU178" s="131" t="s">
        <v>118</v>
      </c>
      <c r="AY178" s="14" t="s">
        <v>109</v>
      </c>
      <c r="BE178" s="132">
        <f>IF(N178="základní",J178,0)</f>
        <v>0</v>
      </c>
      <c r="BF178" s="132">
        <f>IF(N178="snížená",J178,0)</f>
        <v>0</v>
      </c>
      <c r="BG178" s="132">
        <f>IF(N178="zákl. přenesená",J178,0)</f>
        <v>0</v>
      </c>
      <c r="BH178" s="132">
        <f>IF(N178="sníž. přenesená",J178,0)</f>
        <v>0</v>
      </c>
      <c r="BI178" s="132">
        <f>IF(N178="nulová",J178,0)</f>
        <v>0</v>
      </c>
      <c r="BJ178" s="14" t="s">
        <v>118</v>
      </c>
      <c r="BK178" s="132">
        <f>ROUND(I178*H178,1)</f>
        <v>0</v>
      </c>
      <c r="BL178" s="14" t="s">
        <v>180</v>
      </c>
      <c r="BM178" s="131" t="s">
        <v>358</v>
      </c>
    </row>
    <row r="179" spans="2:65" s="1" customFormat="1">
      <c r="B179" s="29"/>
      <c r="D179" s="133" t="s">
        <v>120</v>
      </c>
      <c r="F179" s="134" t="s">
        <v>359</v>
      </c>
      <c r="I179" s="135"/>
      <c r="L179" s="29"/>
      <c r="M179" s="136"/>
      <c r="U179" s="50"/>
      <c r="AT179" s="14" t="s">
        <v>120</v>
      </c>
      <c r="AU179" s="14" t="s">
        <v>118</v>
      </c>
    </row>
    <row r="180" spans="2:65" s="1" customFormat="1" ht="21.75" customHeight="1">
      <c r="B180" s="119"/>
      <c r="C180" s="120" t="s">
        <v>360</v>
      </c>
      <c r="D180" s="120" t="s">
        <v>112</v>
      </c>
      <c r="E180" s="121" t="s">
        <v>361</v>
      </c>
      <c r="F180" s="122" t="s">
        <v>362</v>
      </c>
      <c r="G180" s="123" t="s">
        <v>138</v>
      </c>
      <c r="H180" s="124">
        <v>1</v>
      </c>
      <c r="I180" s="125"/>
      <c r="J180" s="126">
        <f>ROUND(I180*H180,1)</f>
        <v>0</v>
      </c>
      <c r="K180" s="122" t="s">
        <v>116</v>
      </c>
      <c r="L180" s="29"/>
      <c r="M180" s="127" t="s">
        <v>3</v>
      </c>
      <c r="N180" s="128" t="s">
        <v>41</v>
      </c>
      <c r="P180" s="129">
        <f>O180*H180</f>
        <v>0</v>
      </c>
      <c r="Q180" s="129">
        <v>5.0000000000000001E-4</v>
      </c>
      <c r="R180" s="129">
        <f>Q180*H180</f>
        <v>5.0000000000000001E-4</v>
      </c>
      <c r="S180" s="129">
        <v>0</v>
      </c>
      <c r="T180" s="129">
        <f>S180*H180</f>
        <v>0</v>
      </c>
      <c r="U180" s="130" t="s">
        <v>3</v>
      </c>
      <c r="AR180" s="131" t="s">
        <v>180</v>
      </c>
      <c r="AT180" s="131" t="s">
        <v>112</v>
      </c>
      <c r="AU180" s="131" t="s">
        <v>118</v>
      </c>
      <c r="AY180" s="14" t="s">
        <v>109</v>
      </c>
      <c r="BE180" s="132">
        <f>IF(N180="základní",J180,0)</f>
        <v>0</v>
      </c>
      <c r="BF180" s="132">
        <f>IF(N180="snížená",J180,0)</f>
        <v>0</v>
      </c>
      <c r="BG180" s="132">
        <f>IF(N180="zákl. přenesená",J180,0)</f>
        <v>0</v>
      </c>
      <c r="BH180" s="132">
        <f>IF(N180="sníž. přenesená",J180,0)</f>
        <v>0</v>
      </c>
      <c r="BI180" s="132">
        <f>IF(N180="nulová",J180,0)</f>
        <v>0</v>
      </c>
      <c r="BJ180" s="14" t="s">
        <v>118</v>
      </c>
      <c r="BK180" s="132">
        <f>ROUND(I180*H180,1)</f>
        <v>0</v>
      </c>
      <c r="BL180" s="14" t="s">
        <v>180</v>
      </c>
      <c r="BM180" s="131" t="s">
        <v>363</v>
      </c>
    </row>
    <row r="181" spans="2:65" s="1" customFormat="1">
      <c r="B181" s="29"/>
      <c r="D181" s="133" t="s">
        <v>120</v>
      </c>
      <c r="F181" s="134" t="s">
        <v>364</v>
      </c>
      <c r="I181" s="135"/>
      <c r="L181" s="29"/>
      <c r="M181" s="136"/>
      <c r="U181" s="50"/>
      <c r="AT181" s="14" t="s">
        <v>120</v>
      </c>
      <c r="AU181" s="14" t="s">
        <v>118</v>
      </c>
    </row>
    <row r="182" spans="2:65" s="1" customFormat="1" ht="21.75" customHeight="1">
      <c r="B182" s="119"/>
      <c r="C182" s="120" t="s">
        <v>365</v>
      </c>
      <c r="D182" s="120" t="s">
        <v>112</v>
      </c>
      <c r="E182" s="121" t="s">
        <v>366</v>
      </c>
      <c r="F182" s="122" t="s">
        <v>367</v>
      </c>
      <c r="G182" s="123" t="s">
        <v>138</v>
      </c>
      <c r="H182" s="124">
        <v>1</v>
      </c>
      <c r="I182" s="125"/>
      <c r="J182" s="126">
        <f>ROUND(I182*H182,1)</f>
        <v>0</v>
      </c>
      <c r="K182" s="122" t="s">
        <v>116</v>
      </c>
      <c r="L182" s="29"/>
      <c r="M182" s="127" t="s">
        <v>3</v>
      </c>
      <c r="N182" s="128" t="s">
        <v>41</v>
      </c>
      <c r="P182" s="129">
        <f>O182*H182</f>
        <v>0</v>
      </c>
      <c r="Q182" s="129">
        <v>3.15E-3</v>
      </c>
      <c r="R182" s="129">
        <f>Q182*H182</f>
        <v>3.15E-3</v>
      </c>
      <c r="S182" s="129">
        <v>0</v>
      </c>
      <c r="T182" s="129">
        <f>S182*H182</f>
        <v>0</v>
      </c>
      <c r="U182" s="130" t="s">
        <v>3</v>
      </c>
      <c r="AR182" s="131" t="s">
        <v>180</v>
      </c>
      <c r="AT182" s="131" t="s">
        <v>112</v>
      </c>
      <c r="AU182" s="131" t="s">
        <v>118</v>
      </c>
      <c r="AY182" s="14" t="s">
        <v>109</v>
      </c>
      <c r="BE182" s="132">
        <f>IF(N182="základní",J182,0)</f>
        <v>0</v>
      </c>
      <c r="BF182" s="132">
        <f>IF(N182="snížená",J182,0)</f>
        <v>0</v>
      </c>
      <c r="BG182" s="132">
        <f>IF(N182="zákl. přenesená",J182,0)</f>
        <v>0</v>
      </c>
      <c r="BH182" s="132">
        <f>IF(N182="sníž. přenesená",J182,0)</f>
        <v>0</v>
      </c>
      <c r="BI182" s="132">
        <f>IF(N182="nulová",J182,0)</f>
        <v>0</v>
      </c>
      <c r="BJ182" s="14" t="s">
        <v>118</v>
      </c>
      <c r="BK182" s="132">
        <f>ROUND(I182*H182,1)</f>
        <v>0</v>
      </c>
      <c r="BL182" s="14" t="s">
        <v>180</v>
      </c>
      <c r="BM182" s="131" t="s">
        <v>368</v>
      </c>
    </row>
    <row r="183" spans="2:65" s="1" customFormat="1">
      <c r="B183" s="29"/>
      <c r="D183" s="133" t="s">
        <v>120</v>
      </c>
      <c r="F183" s="134" t="s">
        <v>369</v>
      </c>
      <c r="I183" s="135"/>
      <c r="L183" s="29"/>
      <c r="M183" s="136"/>
      <c r="U183" s="50"/>
      <c r="AT183" s="14" t="s">
        <v>120</v>
      </c>
      <c r="AU183" s="14" t="s">
        <v>118</v>
      </c>
    </row>
    <row r="184" spans="2:65" s="1" customFormat="1" ht="24.2" customHeight="1">
      <c r="B184" s="119"/>
      <c r="C184" s="120" t="s">
        <v>370</v>
      </c>
      <c r="D184" s="120" t="s">
        <v>112</v>
      </c>
      <c r="E184" s="121" t="s">
        <v>371</v>
      </c>
      <c r="F184" s="122" t="s">
        <v>372</v>
      </c>
      <c r="G184" s="123" t="s">
        <v>138</v>
      </c>
      <c r="H184" s="124">
        <v>1</v>
      </c>
      <c r="I184" s="125"/>
      <c r="J184" s="126">
        <f>ROUND(I184*H184,1)</f>
        <v>0</v>
      </c>
      <c r="K184" s="122" t="s">
        <v>116</v>
      </c>
      <c r="L184" s="29"/>
      <c r="M184" s="127" t="s">
        <v>3</v>
      </c>
      <c r="N184" s="128" t="s">
        <v>41</v>
      </c>
      <c r="P184" s="129">
        <f>O184*H184</f>
        <v>0</v>
      </c>
      <c r="Q184" s="129">
        <v>4.4999999999999997E-3</v>
      </c>
      <c r="R184" s="129">
        <f>Q184*H184</f>
        <v>4.4999999999999997E-3</v>
      </c>
      <c r="S184" s="129">
        <v>0</v>
      </c>
      <c r="T184" s="129">
        <f>S184*H184</f>
        <v>0</v>
      </c>
      <c r="U184" s="130" t="s">
        <v>3</v>
      </c>
      <c r="AR184" s="131" t="s">
        <v>180</v>
      </c>
      <c r="AT184" s="131" t="s">
        <v>112</v>
      </c>
      <c r="AU184" s="131" t="s">
        <v>118</v>
      </c>
      <c r="AY184" s="14" t="s">
        <v>109</v>
      </c>
      <c r="BE184" s="132">
        <f>IF(N184="základní",J184,0)</f>
        <v>0</v>
      </c>
      <c r="BF184" s="132">
        <f>IF(N184="snížená",J184,0)</f>
        <v>0</v>
      </c>
      <c r="BG184" s="132">
        <f>IF(N184="zákl. přenesená",J184,0)</f>
        <v>0</v>
      </c>
      <c r="BH184" s="132">
        <f>IF(N184="sníž. přenesená",J184,0)</f>
        <v>0</v>
      </c>
      <c r="BI184" s="132">
        <f>IF(N184="nulová",J184,0)</f>
        <v>0</v>
      </c>
      <c r="BJ184" s="14" t="s">
        <v>118</v>
      </c>
      <c r="BK184" s="132">
        <f>ROUND(I184*H184,1)</f>
        <v>0</v>
      </c>
      <c r="BL184" s="14" t="s">
        <v>180</v>
      </c>
      <c r="BM184" s="131" t="s">
        <v>373</v>
      </c>
    </row>
    <row r="185" spans="2:65" s="1" customFormat="1">
      <c r="B185" s="29"/>
      <c r="D185" s="133" t="s">
        <v>120</v>
      </c>
      <c r="F185" s="134" t="s">
        <v>374</v>
      </c>
      <c r="I185" s="135"/>
      <c r="L185" s="29"/>
      <c r="M185" s="136"/>
      <c r="U185" s="50"/>
      <c r="AT185" s="14" t="s">
        <v>120</v>
      </c>
      <c r="AU185" s="14" t="s">
        <v>118</v>
      </c>
    </row>
    <row r="186" spans="2:65" s="1" customFormat="1" ht="24.2" customHeight="1">
      <c r="B186" s="119"/>
      <c r="C186" s="120" t="s">
        <v>375</v>
      </c>
      <c r="D186" s="120" t="s">
        <v>112</v>
      </c>
      <c r="E186" s="121" t="s">
        <v>376</v>
      </c>
      <c r="F186" s="122" t="s">
        <v>377</v>
      </c>
      <c r="G186" s="123" t="s">
        <v>138</v>
      </c>
      <c r="H186" s="124">
        <v>1</v>
      </c>
      <c r="I186" s="125"/>
      <c r="J186" s="126">
        <f>ROUND(I186*H186,1)</f>
        <v>0</v>
      </c>
      <c r="K186" s="122" t="s">
        <v>116</v>
      </c>
      <c r="L186" s="29"/>
      <c r="M186" s="127" t="s">
        <v>3</v>
      </c>
      <c r="N186" s="128" t="s">
        <v>41</v>
      </c>
      <c r="P186" s="129">
        <f>O186*H186</f>
        <v>0</v>
      </c>
      <c r="Q186" s="129">
        <v>7.4999999999999997E-3</v>
      </c>
      <c r="R186" s="129">
        <f>Q186*H186</f>
        <v>7.4999999999999997E-3</v>
      </c>
      <c r="S186" s="129">
        <v>0</v>
      </c>
      <c r="T186" s="129">
        <f>S186*H186</f>
        <v>0</v>
      </c>
      <c r="U186" s="130" t="s">
        <v>3</v>
      </c>
      <c r="AR186" s="131" t="s">
        <v>180</v>
      </c>
      <c r="AT186" s="131" t="s">
        <v>112</v>
      </c>
      <c r="AU186" s="131" t="s">
        <v>118</v>
      </c>
      <c r="AY186" s="14" t="s">
        <v>109</v>
      </c>
      <c r="BE186" s="132">
        <f>IF(N186="základní",J186,0)</f>
        <v>0</v>
      </c>
      <c r="BF186" s="132">
        <f>IF(N186="snížená",J186,0)</f>
        <v>0</v>
      </c>
      <c r="BG186" s="132">
        <f>IF(N186="zákl. přenesená",J186,0)</f>
        <v>0</v>
      </c>
      <c r="BH186" s="132">
        <f>IF(N186="sníž. přenesená",J186,0)</f>
        <v>0</v>
      </c>
      <c r="BI186" s="132">
        <f>IF(N186="nulová",J186,0)</f>
        <v>0</v>
      </c>
      <c r="BJ186" s="14" t="s">
        <v>118</v>
      </c>
      <c r="BK186" s="132">
        <f>ROUND(I186*H186,1)</f>
        <v>0</v>
      </c>
      <c r="BL186" s="14" t="s">
        <v>180</v>
      </c>
      <c r="BM186" s="131" t="s">
        <v>378</v>
      </c>
    </row>
    <row r="187" spans="2:65" s="1" customFormat="1">
      <c r="B187" s="29"/>
      <c r="D187" s="133" t="s">
        <v>120</v>
      </c>
      <c r="F187" s="134" t="s">
        <v>379</v>
      </c>
      <c r="I187" s="135"/>
      <c r="L187" s="29"/>
      <c r="M187" s="136"/>
      <c r="U187" s="50"/>
      <c r="AT187" s="14" t="s">
        <v>120</v>
      </c>
      <c r="AU187" s="14" t="s">
        <v>118</v>
      </c>
    </row>
    <row r="188" spans="2:65" s="1" customFormat="1" ht="24.2" customHeight="1">
      <c r="B188" s="119"/>
      <c r="C188" s="120" t="s">
        <v>380</v>
      </c>
      <c r="D188" s="120" t="s">
        <v>112</v>
      </c>
      <c r="E188" s="121" t="s">
        <v>381</v>
      </c>
      <c r="F188" s="122" t="s">
        <v>382</v>
      </c>
      <c r="G188" s="123" t="s">
        <v>138</v>
      </c>
      <c r="H188" s="124">
        <v>1</v>
      </c>
      <c r="I188" s="125"/>
      <c r="J188" s="126">
        <f>ROUND(I188*H188,1)</f>
        <v>0</v>
      </c>
      <c r="K188" s="122" t="s">
        <v>116</v>
      </c>
      <c r="L188" s="29"/>
      <c r="M188" s="127" t="s">
        <v>3</v>
      </c>
      <c r="N188" s="128" t="s">
        <v>41</v>
      </c>
      <c r="P188" s="129">
        <f>O188*H188</f>
        <v>0</v>
      </c>
      <c r="Q188" s="129">
        <v>1.2E-2</v>
      </c>
      <c r="R188" s="129">
        <f>Q188*H188</f>
        <v>1.2E-2</v>
      </c>
      <c r="S188" s="129">
        <v>0</v>
      </c>
      <c r="T188" s="129">
        <f>S188*H188</f>
        <v>0</v>
      </c>
      <c r="U188" s="130" t="s">
        <v>3</v>
      </c>
      <c r="AR188" s="131" t="s">
        <v>180</v>
      </c>
      <c r="AT188" s="131" t="s">
        <v>112</v>
      </c>
      <c r="AU188" s="131" t="s">
        <v>118</v>
      </c>
      <c r="AY188" s="14" t="s">
        <v>109</v>
      </c>
      <c r="BE188" s="132">
        <f>IF(N188="základní",J188,0)</f>
        <v>0</v>
      </c>
      <c r="BF188" s="132">
        <f>IF(N188="snížená",J188,0)</f>
        <v>0</v>
      </c>
      <c r="BG188" s="132">
        <f>IF(N188="zákl. přenesená",J188,0)</f>
        <v>0</v>
      </c>
      <c r="BH188" s="132">
        <f>IF(N188="sníž. přenesená",J188,0)</f>
        <v>0</v>
      </c>
      <c r="BI188" s="132">
        <f>IF(N188="nulová",J188,0)</f>
        <v>0</v>
      </c>
      <c r="BJ188" s="14" t="s">
        <v>118</v>
      </c>
      <c r="BK188" s="132">
        <f>ROUND(I188*H188,1)</f>
        <v>0</v>
      </c>
      <c r="BL188" s="14" t="s">
        <v>180</v>
      </c>
      <c r="BM188" s="131" t="s">
        <v>383</v>
      </c>
    </row>
    <row r="189" spans="2:65" s="1" customFormat="1">
      <c r="B189" s="29"/>
      <c r="D189" s="133" t="s">
        <v>120</v>
      </c>
      <c r="F189" s="134" t="s">
        <v>384</v>
      </c>
      <c r="I189" s="135"/>
      <c r="L189" s="29"/>
      <c r="M189" s="136"/>
      <c r="U189" s="50"/>
      <c r="AT189" s="14" t="s">
        <v>120</v>
      </c>
      <c r="AU189" s="14" t="s">
        <v>118</v>
      </c>
    </row>
    <row r="190" spans="2:65" s="1" customFormat="1" ht="16.5" customHeight="1">
      <c r="B190" s="119"/>
      <c r="C190" s="120" t="s">
        <v>385</v>
      </c>
      <c r="D190" s="120" t="s">
        <v>112</v>
      </c>
      <c r="E190" s="121" t="s">
        <v>386</v>
      </c>
      <c r="F190" s="122" t="s">
        <v>387</v>
      </c>
      <c r="G190" s="123" t="s">
        <v>138</v>
      </c>
      <c r="H190" s="124">
        <v>1</v>
      </c>
      <c r="I190" s="125"/>
      <c r="J190" s="126">
        <f>ROUND(I190*H190,1)</f>
        <v>0</v>
      </c>
      <c r="K190" s="122" t="s">
        <v>116</v>
      </c>
      <c r="L190" s="29"/>
      <c r="M190" s="127" t="s">
        <v>3</v>
      </c>
      <c r="N190" s="128" t="s">
        <v>41</v>
      </c>
      <c r="P190" s="129">
        <f>O190*H190</f>
        <v>0</v>
      </c>
      <c r="Q190" s="129">
        <v>2.9999999999999997E-4</v>
      </c>
      <c r="R190" s="129">
        <f>Q190*H190</f>
        <v>2.9999999999999997E-4</v>
      </c>
      <c r="S190" s="129">
        <v>0</v>
      </c>
      <c r="T190" s="129">
        <f>S190*H190</f>
        <v>0</v>
      </c>
      <c r="U190" s="130" t="s">
        <v>3</v>
      </c>
      <c r="AR190" s="131" t="s">
        <v>180</v>
      </c>
      <c r="AT190" s="131" t="s">
        <v>112</v>
      </c>
      <c r="AU190" s="131" t="s">
        <v>118</v>
      </c>
      <c r="AY190" s="14" t="s">
        <v>109</v>
      </c>
      <c r="BE190" s="132">
        <f>IF(N190="základní",J190,0)</f>
        <v>0</v>
      </c>
      <c r="BF190" s="132">
        <f>IF(N190="snížená",J190,0)</f>
        <v>0</v>
      </c>
      <c r="BG190" s="132">
        <f>IF(N190="zákl. přenesená",J190,0)</f>
        <v>0</v>
      </c>
      <c r="BH190" s="132">
        <f>IF(N190="sníž. přenesená",J190,0)</f>
        <v>0</v>
      </c>
      <c r="BI190" s="132">
        <f>IF(N190="nulová",J190,0)</f>
        <v>0</v>
      </c>
      <c r="BJ190" s="14" t="s">
        <v>118</v>
      </c>
      <c r="BK190" s="132">
        <f>ROUND(I190*H190,1)</f>
        <v>0</v>
      </c>
      <c r="BL190" s="14" t="s">
        <v>180</v>
      </c>
      <c r="BM190" s="131" t="s">
        <v>388</v>
      </c>
    </row>
    <row r="191" spans="2:65" s="1" customFormat="1">
      <c r="B191" s="29"/>
      <c r="D191" s="133" t="s">
        <v>120</v>
      </c>
      <c r="F191" s="134" t="s">
        <v>389</v>
      </c>
      <c r="I191" s="135"/>
      <c r="L191" s="29"/>
      <c r="M191" s="136"/>
      <c r="U191" s="50"/>
      <c r="AT191" s="14" t="s">
        <v>120</v>
      </c>
      <c r="AU191" s="14" t="s">
        <v>118</v>
      </c>
    </row>
    <row r="192" spans="2:65" s="1" customFormat="1" ht="16.5" customHeight="1">
      <c r="B192" s="119"/>
      <c r="C192" s="120" t="s">
        <v>390</v>
      </c>
      <c r="D192" s="120" t="s">
        <v>112</v>
      </c>
      <c r="E192" s="121" t="s">
        <v>391</v>
      </c>
      <c r="F192" s="122" t="s">
        <v>392</v>
      </c>
      <c r="G192" s="123" t="s">
        <v>138</v>
      </c>
      <c r="H192" s="124">
        <v>1</v>
      </c>
      <c r="I192" s="125"/>
      <c r="J192" s="126">
        <f>ROUND(I192*H192,1)</f>
        <v>0</v>
      </c>
      <c r="K192" s="122" t="s">
        <v>116</v>
      </c>
      <c r="L192" s="29"/>
      <c r="M192" s="127" t="s">
        <v>3</v>
      </c>
      <c r="N192" s="128" t="s">
        <v>41</v>
      </c>
      <c r="P192" s="129">
        <f>O192*H192</f>
        <v>0</v>
      </c>
      <c r="Q192" s="129">
        <v>6.9999999999999999E-4</v>
      </c>
      <c r="R192" s="129">
        <f>Q192*H192</f>
        <v>6.9999999999999999E-4</v>
      </c>
      <c r="S192" s="129">
        <v>0</v>
      </c>
      <c r="T192" s="129">
        <f>S192*H192</f>
        <v>0</v>
      </c>
      <c r="U192" s="130" t="s">
        <v>3</v>
      </c>
      <c r="AR192" s="131" t="s">
        <v>180</v>
      </c>
      <c r="AT192" s="131" t="s">
        <v>112</v>
      </c>
      <c r="AU192" s="131" t="s">
        <v>118</v>
      </c>
      <c r="AY192" s="14" t="s">
        <v>109</v>
      </c>
      <c r="BE192" s="132">
        <f>IF(N192="základní",J192,0)</f>
        <v>0</v>
      </c>
      <c r="BF192" s="132">
        <f>IF(N192="snížená",J192,0)</f>
        <v>0</v>
      </c>
      <c r="BG192" s="132">
        <f>IF(N192="zákl. přenesená",J192,0)</f>
        <v>0</v>
      </c>
      <c r="BH192" s="132">
        <f>IF(N192="sníž. přenesená",J192,0)</f>
        <v>0</v>
      </c>
      <c r="BI192" s="132">
        <f>IF(N192="nulová",J192,0)</f>
        <v>0</v>
      </c>
      <c r="BJ192" s="14" t="s">
        <v>118</v>
      </c>
      <c r="BK192" s="132">
        <f>ROUND(I192*H192,1)</f>
        <v>0</v>
      </c>
      <c r="BL192" s="14" t="s">
        <v>180</v>
      </c>
      <c r="BM192" s="131" t="s">
        <v>393</v>
      </c>
    </row>
    <row r="193" spans="2:65" s="1" customFormat="1">
      <c r="B193" s="29"/>
      <c r="D193" s="133" t="s">
        <v>120</v>
      </c>
      <c r="F193" s="134" t="s">
        <v>394</v>
      </c>
      <c r="I193" s="135"/>
      <c r="L193" s="29"/>
      <c r="M193" s="136"/>
      <c r="U193" s="50"/>
      <c r="AT193" s="14" t="s">
        <v>120</v>
      </c>
      <c r="AU193" s="14" t="s">
        <v>118</v>
      </c>
    </row>
    <row r="194" spans="2:65" s="1" customFormat="1" ht="16.5" customHeight="1">
      <c r="B194" s="119"/>
      <c r="C194" s="120" t="s">
        <v>395</v>
      </c>
      <c r="D194" s="120" t="s">
        <v>112</v>
      </c>
      <c r="E194" s="121" t="s">
        <v>396</v>
      </c>
      <c r="F194" s="122" t="s">
        <v>397</v>
      </c>
      <c r="G194" s="123" t="s">
        <v>115</v>
      </c>
      <c r="H194" s="124">
        <v>1</v>
      </c>
      <c r="I194" s="125"/>
      <c r="J194" s="126">
        <f>ROUND(I194*H194,1)</f>
        <v>0</v>
      </c>
      <c r="K194" s="122" t="s">
        <v>116</v>
      </c>
      <c r="L194" s="29"/>
      <c r="M194" s="127" t="s">
        <v>3</v>
      </c>
      <c r="N194" s="128" t="s">
        <v>41</v>
      </c>
      <c r="P194" s="129">
        <f>O194*H194</f>
        <v>0</v>
      </c>
      <c r="Q194" s="129">
        <v>2.0000000000000002E-5</v>
      </c>
      <c r="R194" s="129">
        <f>Q194*H194</f>
        <v>2.0000000000000002E-5</v>
      </c>
      <c r="S194" s="129">
        <v>0</v>
      </c>
      <c r="T194" s="129">
        <f>S194*H194</f>
        <v>0</v>
      </c>
      <c r="U194" s="130" t="s">
        <v>3</v>
      </c>
      <c r="AR194" s="131" t="s">
        <v>180</v>
      </c>
      <c r="AT194" s="131" t="s">
        <v>112</v>
      </c>
      <c r="AU194" s="131" t="s">
        <v>118</v>
      </c>
      <c r="AY194" s="14" t="s">
        <v>109</v>
      </c>
      <c r="BE194" s="132">
        <f>IF(N194="základní",J194,0)</f>
        <v>0</v>
      </c>
      <c r="BF194" s="132">
        <f>IF(N194="snížená",J194,0)</f>
        <v>0</v>
      </c>
      <c r="BG194" s="132">
        <f>IF(N194="zákl. přenesená",J194,0)</f>
        <v>0</v>
      </c>
      <c r="BH194" s="132">
        <f>IF(N194="sníž. přenesená",J194,0)</f>
        <v>0</v>
      </c>
      <c r="BI194" s="132">
        <f>IF(N194="nulová",J194,0)</f>
        <v>0</v>
      </c>
      <c r="BJ194" s="14" t="s">
        <v>118</v>
      </c>
      <c r="BK194" s="132">
        <f>ROUND(I194*H194,1)</f>
        <v>0</v>
      </c>
      <c r="BL194" s="14" t="s">
        <v>180</v>
      </c>
      <c r="BM194" s="131" t="s">
        <v>398</v>
      </c>
    </row>
    <row r="195" spans="2:65" s="1" customFormat="1">
      <c r="B195" s="29"/>
      <c r="D195" s="133" t="s">
        <v>120</v>
      </c>
      <c r="F195" s="134" t="s">
        <v>399</v>
      </c>
      <c r="I195" s="135"/>
      <c r="L195" s="29"/>
      <c r="M195" s="136"/>
      <c r="U195" s="50"/>
      <c r="AT195" s="14" t="s">
        <v>120</v>
      </c>
      <c r="AU195" s="14" t="s">
        <v>118</v>
      </c>
    </row>
    <row r="196" spans="2:65" s="1" customFormat="1" ht="16.5" customHeight="1">
      <c r="B196" s="119"/>
      <c r="C196" s="120" t="s">
        <v>400</v>
      </c>
      <c r="D196" s="120" t="s">
        <v>112</v>
      </c>
      <c r="E196" s="121" t="s">
        <v>401</v>
      </c>
      <c r="F196" s="122" t="s">
        <v>402</v>
      </c>
      <c r="G196" s="123" t="s">
        <v>115</v>
      </c>
      <c r="H196" s="124">
        <v>1</v>
      </c>
      <c r="I196" s="125"/>
      <c r="J196" s="126">
        <f>ROUND(I196*H196,1)</f>
        <v>0</v>
      </c>
      <c r="K196" s="122" t="s">
        <v>116</v>
      </c>
      <c r="L196" s="29"/>
      <c r="M196" s="127" t="s">
        <v>3</v>
      </c>
      <c r="N196" s="128" t="s">
        <v>41</v>
      </c>
      <c r="P196" s="129">
        <f>O196*H196</f>
        <v>0</v>
      </c>
      <c r="Q196" s="129">
        <v>0</v>
      </c>
      <c r="R196" s="129">
        <f>Q196*H196</f>
        <v>0</v>
      </c>
      <c r="S196" s="129">
        <v>0</v>
      </c>
      <c r="T196" s="129">
        <f>S196*H196</f>
        <v>0</v>
      </c>
      <c r="U196" s="130" t="s">
        <v>3</v>
      </c>
      <c r="AR196" s="131" t="s">
        <v>180</v>
      </c>
      <c r="AT196" s="131" t="s">
        <v>112</v>
      </c>
      <c r="AU196" s="131" t="s">
        <v>118</v>
      </c>
      <c r="AY196" s="14" t="s">
        <v>109</v>
      </c>
      <c r="BE196" s="132">
        <f>IF(N196="základní",J196,0)</f>
        <v>0</v>
      </c>
      <c r="BF196" s="132">
        <f>IF(N196="snížená",J196,0)</f>
        <v>0</v>
      </c>
      <c r="BG196" s="132">
        <f>IF(N196="zákl. přenesená",J196,0)</f>
        <v>0</v>
      </c>
      <c r="BH196" s="132">
        <f>IF(N196="sníž. přenesená",J196,0)</f>
        <v>0</v>
      </c>
      <c r="BI196" s="132">
        <f>IF(N196="nulová",J196,0)</f>
        <v>0</v>
      </c>
      <c r="BJ196" s="14" t="s">
        <v>118</v>
      </c>
      <c r="BK196" s="132">
        <f>ROUND(I196*H196,1)</f>
        <v>0</v>
      </c>
      <c r="BL196" s="14" t="s">
        <v>180</v>
      </c>
      <c r="BM196" s="131" t="s">
        <v>403</v>
      </c>
    </row>
    <row r="197" spans="2:65" s="1" customFormat="1">
      <c r="B197" s="29"/>
      <c r="D197" s="133" t="s">
        <v>120</v>
      </c>
      <c r="F197" s="134" t="s">
        <v>404</v>
      </c>
      <c r="I197" s="135"/>
      <c r="L197" s="29"/>
      <c r="M197" s="136"/>
      <c r="U197" s="50"/>
      <c r="AT197" s="14" t="s">
        <v>120</v>
      </c>
      <c r="AU197" s="14" t="s">
        <v>118</v>
      </c>
    </row>
    <row r="198" spans="2:65" s="1" customFormat="1" ht="21.75" customHeight="1">
      <c r="B198" s="119"/>
      <c r="C198" s="137" t="s">
        <v>405</v>
      </c>
      <c r="D198" s="137" t="s">
        <v>230</v>
      </c>
      <c r="E198" s="138" t="s">
        <v>406</v>
      </c>
      <c r="F198" s="139" t="s">
        <v>407</v>
      </c>
      <c r="G198" s="140" t="s">
        <v>138</v>
      </c>
      <c r="H198" s="141">
        <v>1</v>
      </c>
      <c r="I198" s="142"/>
      <c r="J198" s="143">
        <f>ROUND(I198*H198,1)</f>
        <v>0</v>
      </c>
      <c r="K198" s="139" t="s">
        <v>116</v>
      </c>
      <c r="L198" s="144"/>
      <c r="M198" s="145" t="s">
        <v>3</v>
      </c>
      <c r="N198" s="146" t="s">
        <v>41</v>
      </c>
      <c r="P198" s="129">
        <f>O198*H198</f>
        <v>0</v>
      </c>
      <c r="Q198" s="129">
        <v>2.5600000000000002E-3</v>
      </c>
      <c r="R198" s="129">
        <f>Q198*H198</f>
        <v>2.5600000000000002E-3</v>
      </c>
      <c r="S198" s="129">
        <v>0</v>
      </c>
      <c r="T198" s="129">
        <f>S198*H198</f>
        <v>0</v>
      </c>
      <c r="U198" s="130" t="s">
        <v>3</v>
      </c>
      <c r="AR198" s="131" t="s">
        <v>233</v>
      </c>
      <c r="AT198" s="131" t="s">
        <v>230</v>
      </c>
      <c r="AU198" s="131" t="s">
        <v>118</v>
      </c>
      <c r="AY198" s="14" t="s">
        <v>109</v>
      </c>
      <c r="BE198" s="132">
        <f>IF(N198="základní",J198,0)</f>
        <v>0</v>
      </c>
      <c r="BF198" s="132">
        <f>IF(N198="snížená",J198,0)</f>
        <v>0</v>
      </c>
      <c r="BG198" s="132">
        <f>IF(N198="zákl. přenesená",J198,0)</f>
        <v>0</v>
      </c>
      <c r="BH198" s="132">
        <f>IF(N198="sníž. přenesená",J198,0)</f>
        <v>0</v>
      </c>
      <c r="BI198" s="132">
        <f>IF(N198="nulová",J198,0)</f>
        <v>0</v>
      </c>
      <c r="BJ198" s="14" t="s">
        <v>118</v>
      </c>
      <c r="BK198" s="132">
        <f>ROUND(I198*H198,1)</f>
        <v>0</v>
      </c>
      <c r="BL198" s="14" t="s">
        <v>180</v>
      </c>
      <c r="BM198" s="131" t="s">
        <v>408</v>
      </c>
    </row>
    <row r="199" spans="2:65" s="1" customFormat="1" ht="24.2" customHeight="1">
      <c r="B199" s="119"/>
      <c r="C199" s="137" t="s">
        <v>409</v>
      </c>
      <c r="D199" s="137" t="s">
        <v>230</v>
      </c>
      <c r="E199" s="138" t="s">
        <v>410</v>
      </c>
      <c r="F199" s="139" t="s">
        <v>411</v>
      </c>
      <c r="G199" s="140" t="s">
        <v>138</v>
      </c>
      <c r="H199" s="141">
        <v>1</v>
      </c>
      <c r="I199" s="142"/>
      <c r="J199" s="143">
        <f>ROUND(I199*H199,1)</f>
        <v>0</v>
      </c>
      <c r="K199" s="139" t="s">
        <v>116</v>
      </c>
      <c r="L199" s="144"/>
      <c r="M199" s="145" t="s">
        <v>3</v>
      </c>
      <c r="N199" s="146" t="s">
        <v>41</v>
      </c>
      <c r="P199" s="129">
        <f>O199*H199</f>
        <v>0</v>
      </c>
      <c r="Q199" s="129">
        <v>3.2000000000000002E-3</v>
      </c>
      <c r="R199" s="129">
        <f>Q199*H199</f>
        <v>3.2000000000000002E-3</v>
      </c>
      <c r="S199" s="129">
        <v>0</v>
      </c>
      <c r="T199" s="129">
        <f>S199*H199</f>
        <v>0</v>
      </c>
      <c r="U199" s="130" t="s">
        <v>3</v>
      </c>
      <c r="AR199" s="131" t="s">
        <v>233</v>
      </c>
      <c r="AT199" s="131" t="s">
        <v>230</v>
      </c>
      <c r="AU199" s="131" t="s">
        <v>118</v>
      </c>
      <c r="AY199" s="14" t="s">
        <v>109</v>
      </c>
      <c r="BE199" s="132">
        <f>IF(N199="základní",J199,0)</f>
        <v>0</v>
      </c>
      <c r="BF199" s="132">
        <f>IF(N199="snížená",J199,0)</f>
        <v>0</v>
      </c>
      <c r="BG199" s="132">
        <f>IF(N199="zákl. přenesená",J199,0)</f>
        <v>0</v>
      </c>
      <c r="BH199" s="132">
        <f>IF(N199="sníž. přenesená",J199,0)</f>
        <v>0</v>
      </c>
      <c r="BI199" s="132">
        <f>IF(N199="nulová",J199,0)</f>
        <v>0</v>
      </c>
      <c r="BJ199" s="14" t="s">
        <v>118</v>
      </c>
      <c r="BK199" s="132">
        <f>ROUND(I199*H199,1)</f>
        <v>0</v>
      </c>
      <c r="BL199" s="14" t="s">
        <v>180</v>
      </c>
      <c r="BM199" s="131" t="s">
        <v>412</v>
      </c>
    </row>
    <row r="200" spans="2:65" s="1" customFormat="1" ht="16.5" customHeight="1">
      <c r="B200" s="119"/>
      <c r="C200" s="120" t="s">
        <v>413</v>
      </c>
      <c r="D200" s="120" t="s">
        <v>112</v>
      </c>
      <c r="E200" s="121" t="s">
        <v>414</v>
      </c>
      <c r="F200" s="122" t="s">
        <v>415</v>
      </c>
      <c r="G200" s="123" t="s">
        <v>115</v>
      </c>
      <c r="H200" s="124">
        <v>1</v>
      </c>
      <c r="I200" s="125"/>
      <c r="J200" s="126">
        <f>ROUND(I200*H200,1)</f>
        <v>0</v>
      </c>
      <c r="K200" s="122" t="s">
        <v>116</v>
      </c>
      <c r="L200" s="29"/>
      <c r="M200" s="127" t="s">
        <v>3</v>
      </c>
      <c r="N200" s="128" t="s">
        <v>41</v>
      </c>
      <c r="P200" s="129">
        <f>O200*H200</f>
        <v>0</v>
      </c>
      <c r="Q200" s="129">
        <v>1.26999E-5</v>
      </c>
      <c r="R200" s="129">
        <f>Q200*H200</f>
        <v>1.26999E-5</v>
      </c>
      <c r="S200" s="129">
        <v>0</v>
      </c>
      <c r="T200" s="129">
        <f>S200*H200</f>
        <v>0</v>
      </c>
      <c r="U200" s="130" t="s">
        <v>3</v>
      </c>
      <c r="AR200" s="131" t="s">
        <v>180</v>
      </c>
      <c r="AT200" s="131" t="s">
        <v>112</v>
      </c>
      <c r="AU200" s="131" t="s">
        <v>118</v>
      </c>
      <c r="AY200" s="14" t="s">
        <v>109</v>
      </c>
      <c r="BE200" s="132">
        <f>IF(N200="základní",J200,0)</f>
        <v>0</v>
      </c>
      <c r="BF200" s="132">
        <f>IF(N200="snížená",J200,0)</f>
        <v>0</v>
      </c>
      <c r="BG200" s="132">
        <f>IF(N200="zákl. přenesená",J200,0)</f>
        <v>0</v>
      </c>
      <c r="BH200" s="132">
        <f>IF(N200="sníž. přenesená",J200,0)</f>
        <v>0</v>
      </c>
      <c r="BI200" s="132">
        <f>IF(N200="nulová",J200,0)</f>
        <v>0</v>
      </c>
      <c r="BJ200" s="14" t="s">
        <v>118</v>
      </c>
      <c r="BK200" s="132">
        <f>ROUND(I200*H200,1)</f>
        <v>0</v>
      </c>
      <c r="BL200" s="14" t="s">
        <v>180</v>
      </c>
      <c r="BM200" s="131" t="s">
        <v>416</v>
      </c>
    </row>
    <row r="201" spans="2:65" s="1" customFormat="1">
      <c r="B201" s="29"/>
      <c r="D201" s="133" t="s">
        <v>120</v>
      </c>
      <c r="F201" s="134" t="s">
        <v>417</v>
      </c>
      <c r="I201" s="135"/>
      <c r="L201" s="29"/>
      <c r="M201" s="136"/>
      <c r="U201" s="50"/>
      <c r="AT201" s="14" t="s">
        <v>120</v>
      </c>
      <c r="AU201" s="14" t="s">
        <v>118</v>
      </c>
    </row>
    <row r="202" spans="2:65" s="1" customFormat="1" ht="16.5" customHeight="1">
      <c r="B202" s="119"/>
      <c r="C202" s="137" t="s">
        <v>418</v>
      </c>
      <c r="D202" s="137" t="s">
        <v>230</v>
      </c>
      <c r="E202" s="138" t="s">
        <v>419</v>
      </c>
      <c r="F202" s="139" t="s">
        <v>420</v>
      </c>
      <c r="G202" s="140" t="s">
        <v>115</v>
      </c>
      <c r="H202" s="141">
        <v>1</v>
      </c>
      <c r="I202" s="142"/>
      <c r="J202" s="143">
        <f>ROUND(I202*H202,1)</f>
        <v>0</v>
      </c>
      <c r="K202" s="139" t="s">
        <v>3</v>
      </c>
      <c r="L202" s="144"/>
      <c r="M202" s="145" t="s">
        <v>3</v>
      </c>
      <c r="N202" s="146" t="s">
        <v>41</v>
      </c>
      <c r="P202" s="129">
        <f>O202*H202</f>
        <v>0</v>
      </c>
      <c r="Q202" s="129">
        <v>2.7999999999999998E-4</v>
      </c>
      <c r="R202" s="129">
        <f>Q202*H202</f>
        <v>2.7999999999999998E-4</v>
      </c>
      <c r="S202" s="129">
        <v>0</v>
      </c>
      <c r="T202" s="129">
        <f>S202*H202</f>
        <v>0</v>
      </c>
      <c r="U202" s="130" t="s">
        <v>3</v>
      </c>
      <c r="AR202" s="131" t="s">
        <v>233</v>
      </c>
      <c r="AT202" s="131" t="s">
        <v>230</v>
      </c>
      <c r="AU202" s="131" t="s">
        <v>118</v>
      </c>
      <c r="AY202" s="14" t="s">
        <v>109</v>
      </c>
      <c r="BE202" s="132">
        <f>IF(N202="základní",J202,0)</f>
        <v>0</v>
      </c>
      <c r="BF202" s="132">
        <f>IF(N202="snížená",J202,0)</f>
        <v>0</v>
      </c>
      <c r="BG202" s="132">
        <f>IF(N202="zákl. přenesená",J202,0)</f>
        <v>0</v>
      </c>
      <c r="BH202" s="132">
        <f>IF(N202="sníž. přenesená",J202,0)</f>
        <v>0</v>
      </c>
      <c r="BI202" s="132">
        <f>IF(N202="nulová",J202,0)</f>
        <v>0</v>
      </c>
      <c r="BJ202" s="14" t="s">
        <v>118</v>
      </c>
      <c r="BK202" s="132">
        <f>ROUND(I202*H202,1)</f>
        <v>0</v>
      </c>
      <c r="BL202" s="14" t="s">
        <v>180</v>
      </c>
      <c r="BM202" s="131" t="s">
        <v>421</v>
      </c>
    </row>
    <row r="203" spans="2:65" s="1" customFormat="1" ht="16.5" customHeight="1">
      <c r="B203" s="119"/>
      <c r="C203" s="120" t="s">
        <v>422</v>
      </c>
      <c r="D203" s="120" t="s">
        <v>112</v>
      </c>
      <c r="E203" s="121" t="s">
        <v>423</v>
      </c>
      <c r="F203" s="122" t="s">
        <v>424</v>
      </c>
      <c r="G203" s="123" t="s">
        <v>115</v>
      </c>
      <c r="H203" s="124">
        <v>1</v>
      </c>
      <c r="I203" s="125"/>
      <c r="J203" s="126">
        <f>ROUND(I203*H203,1)</f>
        <v>0</v>
      </c>
      <c r="K203" s="122" t="s">
        <v>116</v>
      </c>
      <c r="L203" s="29"/>
      <c r="M203" s="127" t="s">
        <v>3</v>
      </c>
      <c r="N203" s="128" t="s">
        <v>41</v>
      </c>
      <c r="P203" s="129">
        <f>O203*H203</f>
        <v>0</v>
      </c>
      <c r="Q203" s="129">
        <v>1.0000000000000001E-5</v>
      </c>
      <c r="R203" s="129">
        <f>Q203*H203</f>
        <v>1.0000000000000001E-5</v>
      </c>
      <c r="S203" s="129">
        <v>0</v>
      </c>
      <c r="T203" s="129">
        <f>S203*H203</f>
        <v>0</v>
      </c>
      <c r="U203" s="130" t="s">
        <v>3</v>
      </c>
      <c r="AR203" s="131" t="s">
        <v>180</v>
      </c>
      <c r="AT203" s="131" t="s">
        <v>112</v>
      </c>
      <c r="AU203" s="131" t="s">
        <v>118</v>
      </c>
      <c r="AY203" s="14" t="s">
        <v>109</v>
      </c>
      <c r="BE203" s="132">
        <f>IF(N203="základní",J203,0)</f>
        <v>0</v>
      </c>
      <c r="BF203" s="132">
        <f>IF(N203="snížená",J203,0)</f>
        <v>0</v>
      </c>
      <c r="BG203" s="132">
        <f>IF(N203="zákl. přenesená",J203,0)</f>
        <v>0</v>
      </c>
      <c r="BH203" s="132">
        <f>IF(N203="sníž. přenesená",J203,0)</f>
        <v>0</v>
      </c>
      <c r="BI203" s="132">
        <f>IF(N203="nulová",J203,0)</f>
        <v>0</v>
      </c>
      <c r="BJ203" s="14" t="s">
        <v>118</v>
      </c>
      <c r="BK203" s="132">
        <f>ROUND(I203*H203,1)</f>
        <v>0</v>
      </c>
      <c r="BL203" s="14" t="s">
        <v>180</v>
      </c>
      <c r="BM203" s="131" t="s">
        <v>425</v>
      </c>
    </row>
    <row r="204" spans="2:65" s="1" customFormat="1">
      <c r="B204" s="29"/>
      <c r="D204" s="133" t="s">
        <v>120</v>
      </c>
      <c r="F204" s="134" t="s">
        <v>426</v>
      </c>
      <c r="I204" s="135"/>
      <c r="L204" s="29"/>
      <c r="M204" s="136"/>
      <c r="U204" s="50"/>
      <c r="AT204" s="14" t="s">
        <v>120</v>
      </c>
      <c r="AU204" s="14" t="s">
        <v>118</v>
      </c>
    </row>
    <row r="205" spans="2:65" s="1" customFormat="1" ht="16.5" customHeight="1">
      <c r="B205" s="119"/>
      <c r="C205" s="137" t="s">
        <v>427</v>
      </c>
      <c r="D205" s="137" t="s">
        <v>230</v>
      </c>
      <c r="E205" s="138" t="s">
        <v>428</v>
      </c>
      <c r="F205" s="139" t="s">
        <v>429</v>
      </c>
      <c r="G205" s="140" t="s">
        <v>115</v>
      </c>
      <c r="H205" s="141">
        <v>1</v>
      </c>
      <c r="I205" s="142"/>
      <c r="J205" s="143">
        <f>ROUND(I205*H205,1)</f>
        <v>0</v>
      </c>
      <c r="K205" s="139" t="s">
        <v>116</v>
      </c>
      <c r="L205" s="144"/>
      <c r="M205" s="145" t="s">
        <v>3</v>
      </c>
      <c r="N205" s="146" t="s">
        <v>41</v>
      </c>
      <c r="P205" s="129">
        <f>O205*H205</f>
        <v>0</v>
      </c>
      <c r="Q205" s="129">
        <v>2.2000000000000001E-4</v>
      </c>
      <c r="R205" s="129">
        <f>Q205*H205</f>
        <v>2.2000000000000001E-4</v>
      </c>
      <c r="S205" s="129">
        <v>0</v>
      </c>
      <c r="T205" s="129">
        <f>S205*H205</f>
        <v>0</v>
      </c>
      <c r="U205" s="130" t="s">
        <v>3</v>
      </c>
      <c r="AR205" s="131" t="s">
        <v>233</v>
      </c>
      <c r="AT205" s="131" t="s">
        <v>230</v>
      </c>
      <c r="AU205" s="131" t="s">
        <v>118</v>
      </c>
      <c r="AY205" s="14" t="s">
        <v>109</v>
      </c>
      <c r="BE205" s="132">
        <f>IF(N205="základní",J205,0)</f>
        <v>0</v>
      </c>
      <c r="BF205" s="132">
        <f>IF(N205="snížená",J205,0)</f>
        <v>0</v>
      </c>
      <c r="BG205" s="132">
        <f>IF(N205="zákl. přenesená",J205,0)</f>
        <v>0</v>
      </c>
      <c r="BH205" s="132">
        <f>IF(N205="sníž. přenesená",J205,0)</f>
        <v>0</v>
      </c>
      <c r="BI205" s="132">
        <f>IF(N205="nulová",J205,0)</f>
        <v>0</v>
      </c>
      <c r="BJ205" s="14" t="s">
        <v>118</v>
      </c>
      <c r="BK205" s="132">
        <f>ROUND(I205*H205,1)</f>
        <v>0</v>
      </c>
      <c r="BL205" s="14" t="s">
        <v>180</v>
      </c>
      <c r="BM205" s="131" t="s">
        <v>430</v>
      </c>
    </row>
    <row r="206" spans="2:65" s="1" customFormat="1" ht="16.5" customHeight="1">
      <c r="B206" s="119"/>
      <c r="C206" s="120" t="s">
        <v>431</v>
      </c>
      <c r="D206" s="120" t="s">
        <v>112</v>
      </c>
      <c r="E206" s="121" t="s">
        <v>432</v>
      </c>
      <c r="F206" s="122" t="s">
        <v>433</v>
      </c>
      <c r="G206" s="123" t="s">
        <v>115</v>
      </c>
      <c r="H206" s="124">
        <v>1</v>
      </c>
      <c r="I206" s="125"/>
      <c r="J206" s="126">
        <f>ROUND(I206*H206,1)</f>
        <v>0</v>
      </c>
      <c r="K206" s="122" t="s">
        <v>116</v>
      </c>
      <c r="L206" s="29"/>
      <c r="M206" s="127" t="s">
        <v>3</v>
      </c>
      <c r="N206" s="128" t="s">
        <v>41</v>
      </c>
      <c r="P206" s="129">
        <f>O206*H206</f>
        <v>0</v>
      </c>
      <c r="Q206" s="129">
        <v>0</v>
      </c>
      <c r="R206" s="129">
        <f>Q206*H206</f>
        <v>0</v>
      </c>
      <c r="S206" s="129">
        <v>0</v>
      </c>
      <c r="T206" s="129">
        <f>S206*H206</f>
        <v>0</v>
      </c>
      <c r="U206" s="130" t="s">
        <v>3</v>
      </c>
      <c r="AR206" s="131" t="s">
        <v>180</v>
      </c>
      <c r="AT206" s="131" t="s">
        <v>112</v>
      </c>
      <c r="AU206" s="131" t="s">
        <v>118</v>
      </c>
      <c r="AY206" s="14" t="s">
        <v>109</v>
      </c>
      <c r="BE206" s="132">
        <f>IF(N206="základní",J206,0)</f>
        <v>0</v>
      </c>
      <c r="BF206" s="132">
        <f>IF(N206="snížená",J206,0)</f>
        <v>0</v>
      </c>
      <c r="BG206" s="132">
        <f>IF(N206="zákl. přenesená",J206,0)</f>
        <v>0</v>
      </c>
      <c r="BH206" s="132">
        <f>IF(N206="sníž. přenesená",J206,0)</f>
        <v>0</v>
      </c>
      <c r="BI206" s="132">
        <f>IF(N206="nulová",J206,0)</f>
        <v>0</v>
      </c>
      <c r="BJ206" s="14" t="s">
        <v>118</v>
      </c>
      <c r="BK206" s="132">
        <f>ROUND(I206*H206,1)</f>
        <v>0</v>
      </c>
      <c r="BL206" s="14" t="s">
        <v>180</v>
      </c>
      <c r="BM206" s="131" t="s">
        <v>434</v>
      </c>
    </row>
    <row r="207" spans="2:65" s="1" customFormat="1">
      <c r="B207" s="29"/>
      <c r="D207" s="133" t="s">
        <v>120</v>
      </c>
      <c r="F207" s="134" t="s">
        <v>435</v>
      </c>
      <c r="I207" s="135"/>
      <c r="L207" s="29"/>
      <c r="M207" s="136"/>
      <c r="U207" s="50"/>
      <c r="AT207" s="14" t="s">
        <v>120</v>
      </c>
      <c r="AU207" s="14" t="s">
        <v>118</v>
      </c>
    </row>
    <row r="208" spans="2:65" s="1" customFormat="1" ht="16.5" customHeight="1">
      <c r="B208" s="119"/>
      <c r="C208" s="137" t="s">
        <v>436</v>
      </c>
      <c r="D208" s="137" t="s">
        <v>230</v>
      </c>
      <c r="E208" s="138" t="s">
        <v>437</v>
      </c>
      <c r="F208" s="139" t="s">
        <v>438</v>
      </c>
      <c r="G208" s="140" t="s">
        <v>115</v>
      </c>
      <c r="H208" s="141">
        <v>1</v>
      </c>
      <c r="I208" s="142"/>
      <c r="J208" s="143">
        <f>ROUND(I208*H208,1)</f>
        <v>0</v>
      </c>
      <c r="K208" s="139" t="s">
        <v>116</v>
      </c>
      <c r="L208" s="144"/>
      <c r="M208" s="145" t="s">
        <v>3</v>
      </c>
      <c r="N208" s="146" t="s">
        <v>41</v>
      </c>
      <c r="P208" s="129">
        <f>O208*H208</f>
        <v>0</v>
      </c>
      <c r="Q208" s="129">
        <v>4.0000000000000002E-4</v>
      </c>
      <c r="R208" s="129">
        <f>Q208*H208</f>
        <v>4.0000000000000002E-4</v>
      </c>
      <c r="S208" s="129">
        <v>0</v>
      </c>
      <c r="T208" s="129">
        <f>S208*H208</f>
        <v>0</v>
      </c>
      <c r="U208" s="130" t="s">
        <v>3</v>
      </c>
      <c r="AR208" s="131" t="s">
        <v>233</v>
      </c>
      <c r="AT208" s="131" t="s">
        <v>230</v>
      </c>
      <c r="AU208" s="131" t="s">
        <v>118</v>
      </c>
      <c r="AY208" s="14" t="s">
        <v>109</v>
      </c>
      <c r="BE208" s="132">
        <f>IF(N208="základní",J208,0)</f>
        <v>0</v>
      </c>
      <c r="BF208" s="132">
        <f>IF(N208="snížená",J208,0)</f>
        <v>0</v>
      </c>
      <c r="BG208" s="132">
        <f>IF(N208="zákl. přenesená",J208,0)</f>
        <v>0</v>
      </c>
      <c r="BH208" s="132">
        <f>IF(N208="sníž. přenesená",J208,0)</f>
        <v>0</v>
      </c>
      <c r="BI208" s="132">
        <f>IF(N208="nulová",J208,0)</f>
        <v>0</v>
      </c>
      <c r="BJ208" s="14" t="s">
        <v>118</v>
      </c>
      <c r="BK208" s="132">
        <f>ROUND(I208*H208,1)</f>
        <v>0</v>
      </c>
      <c r="BL208" s="14" t="s">
        <v>180</v>
      </c>
      <c r="BM208" s="131" t="s">
        <v>439</v>
      </c>
    </row>
    <row r="209" spans="2:65" s="1" customFormat="1" ht="16.5" customHeight="1">
      <c r="B209" s="119"/>
      <c r="C209" s="120" t="s">
        <v>440</v>
      </c>
      <c r="D209" s="120" t="s">
        <v>112</v>
      </c>
      <c r="E209" s="121" t="s">
        <v>441</v>
      </c>
      <c r="F209" s="122" t="s">
        <v>442</v>
      </c>
      <c r="G209" s="123" t="s">
        <v>115</v>
      </c>
      <c r="H209" s="124">
        <v>1</v>
      </c>
      <c r="I209" s="125"/>
      <c r="J209" s="126">
        <f>ROUND(I209*H209,1)</f>
        <v>0</v>
      </c>
      <c r="K209" s="122" t="s">
        <v>116</v>
      </c>
      <c r="L209" s="29"/>
      <c r="M209" s="127" t="s">
        <v>3</v>
      </c>
      <c r="N209" s="128" t="s">
        <v>41</v>
      </c>
      <c r="P209" s="129">
        <f>O209*H209</f>
        <v>0</v>
      </c>
      <c r="Q209" s="129">
        <v>0</v>
      </c>
      <c r="R209" s="129">
        <f>Q209*H209</f>
        <v>0</v>
      </c>
      <c r="S209" s="129">
        <v>0</v>
      </c>
      <c r="T209" s="129">
        <f>S209*H209</f>
        <v>0</v>
      </c>
      <c r="U209" s="130" t="s">
        <v>3</v>
      </c>
      <c r="AR209" s="131" t="s">
        <v>180</v>
      </c>
      <c r="AT209" s="131" t="s">
        <v>112</v>
      </c>
      <c r="AU209" s="131" t="s">
        <v>118</v>
      </c>
      <c r="AY209" s="14" t="s">
        <v>109</v>
      </c>
      <c r="BE209" s="132">
        <f>IF(N209="základní",J209,0)</f>
        <v>0</v>
      </c>
      <c r="BF209" s="132">
        <f>IF(N209="snížená",J209,0)</f>
        <v>0</v>
      </c>
      <c r="BG209" s="132">
        <f>IF(N209="zákl. přenesená",J209,0)</f>
        <v>0</v>
      </c>
      <c r="BH209" s="132">
        <f>IF(N209="sníž. přenesená",J209,0)</f>
        <v>0</v>
      </c>
      <c r="BI209" s="132">
        <f>IF(N209="nulová",J209,0)</f>
        <v>0</v>
      </c>
      <c r="BJ209" s="14" t="s">
        <v>118</v>
      </c>
      <c r="BK209" s="132">
        <f>ROUND(I209*H209,1)</f>
        <v>0</v>
      </c>
      <c r="BL209" s="14" t="s">
        <v>180</v>
      </c>
      <c r="BM209" s="131" t="s">
        <v>443</v>
      </c>
    </row>
    <row r="210" spans="2:65" s="1" customFormat="1">
      <c r="B210" s="29"/>
      <c r="D210" s="133" t="s">
        <v>120</v>
      </c>
      <c r="F210" s="134" t="s">
        <v>444</v>
      </c>
      <c r="I210" s="135"/>
      <c r="L210" s="29"/>
      <c r="M210" s="136"/>
      <c r="U210" s="50"/>
      <c r="AT210" s="14" t="s">
        <v>120</v>
      </c>
      <c r="AU210" s="14" t="s">
        <v>118</v>
      </c>
    </row>
    <row r="211" spans="2:65" s="1" customFormat="1" ht="16.5" customHeight="1">
      <c r="B211" s="119"/>
      <c r="C211" s="137" t="s">
        <v>445</v>
      </c>
      <c r="D211" s="137" t="s">
        <v>230</v>
      </c>
      <c r="E211" s="138" t="s">
        <v>446</v>
      </c>
      <c r="F211" s="139" t="s">
        <v>447</v>
      </c>
      <c r="G211" s="140" t="s">
        <v>115</v>
      </c>
      <c r="H211" s="141">
        <v>1</v>
      </c>
      <c r="I211" s="142"/>
      <c r="J211" s="143">
        <f>ROUND(I211*H211,1)</f>
        <v>0</v>
      </c>
      <c r="K211" s="139" t="s">
        <v>116</v>
      </c>
      <c r="L211" s="144"/>
      <c r="M211" s="145" t="s">
        <v>3</v>
      </c>
      <c r="N211" s="146" t="s">
        <v>41</v>
      </c>
      <c r="P211" s="129">
        <f>O211*H211</f>
        <v>0</v>
      </c>
      <c r="Q211" s="129">
        <v>1.6000000000000001E-4</v>
      </c>
      <c r="R211" s="129">
        <f>Q211*H211</f>
        <v>1.6000000000000001E-4</v>
      </c>
      <c r="S211" s="129">
        <v>0</v>
      </c>
      <c r="T211" s="129">
        <f>S211*H211</f>
        <v>0</v>
      </c>
      <c r="U211" s="130" t="s">
        <v>3</v>
      </c>
      <c r="AR211" s="131" t="s">
        <v>233</v>
      </c>
      <c r="AT211" s="131" t="s">
        <v>230</v>
      </c>
      <c r="AU211" s="131" t="s">
        <v>118</v>
      </c>
      <c r="AY211" s="14" t="s">
        <v>109</v>
      </c>
      <c r="BE211" s="132">
        <f>IF(N211="základní",J211,0)</f>
        <v>0</v>
      </c>
      <c r="BF211" s="132">
        <f>IF(N211="snížená",J211,0)</f>
        <v>0</v>
      </c>
      <c r="BG211" s="132">
        <f>IF(N211="zákl. přenesená",J211,0)</f>
        <v>0</v>
      </c>
      <c r="BH211" s="132">
        <f>IF(N211="sníž. přenesená",J211,0)</f>
        <v>0</v>
      </c>
      <c r="BI211" s="132">
        <f>IF(N211="nulová",J211,0)</f>
        <v>0</v>
      </c>
      <c r="BJ211" s="14" t="s">
        <v>118</v>
      </c>
      <c r="BK211" s="132">
        <f>ROUND(I211*H211,1)</f>
        <v>0</v>
      </c>
      <c r="BL211" s="14" t="s">
        <v>180</v>
      </c>
      <c r="BM211" s="131" t="s">
        <v>448</v>
      </c>
    </row>
    <row r="212" spans="2:65" s="1" customFormat="1" ht="24.2" customHeight="1">
      <c r="B212" s="119"/>
      <c r="C212" s="120" t="s">
        <v>449</v>
      </c>
      <c r="D212" s="120" t="s">
        <v>112</v>
      </c>
      <c r="E212" s="121" t="s">
        <v>450</v>
      </c>
      <c r="F212" s="122" t="s">
        <v>451</v>
      </c>
      <c r="G212" s="123" t="s">
        <v>146</v>
      </c>
      <c r="H212" s="124">
        <v>1</v>
      </c>
      <c r="I212" s="125"/>
      <c r="J212" s="126">
        <f>ROUND(I212*H212,1)</f>
        <v>0</v>
      </c>
      <c r="K212" s="122" t="s">
        <v>116</v>
      </c>
      <c r="L212" s="29"/>
      <c r="M212" s="127" t="s">
        <v>3</v>
      </c>
      <c r="N212" s="128" t="s">
        <v>41</v>
      </c>
      <c r="P212" s="129">
        <f>O212*H212</f>
        <v>0</v>
      </c>
      <c r="Q212" s="129">
        <v>0</v>
      </c>
      <c r="R212" s="129">
        <f>Q212*H212</f>
        <v>0</v>
      </c>
      <c r="S212" s="129">
        <v>0</v>
      </c>
      <c r="T212" s="129">
        <f>S212*H212</f>
        <v>0</v>
      </c>
      <c r="U212" s="130" t="s">
        <v>3</v>
      </c>
      <c r="AR212" s="131" t="s">
        <v>180</v>
      </c>
      <c r="AT212" s="131" t="s">
        <v>112</v>
      </c>
      <c r="AU212" s="131" t="s">
        <v>118</v>
      </c>
      <c r="AY212" s="14" t="s">
        <v>109</v>
      </c>
      <c r="BE212" s="132">
        <f>IF(N212="základní",J212,0)</f>
        <v>0</v>
      </c>
      <c r="BF212" s="132">
        <f>IF(N212="snížená",J212,0)</f>
        <v>0</v>
      </c>
      <c r="BG212" s="132">
        <f>IF(N212="zákl. přenesená",J212,0)</f>
        <v>0</v>
      </c>
      <c r="BH212" s="132">
        <f>IF(N212="sníž. přenesená",J212,0)</f>
        <v>0</v>
      </c>
      <c r="BI212" s="132">
        <f>IF(N212="nulová",J212,0)</f>
        <v>0</v>
      </c>
      <c r="BJ212" s="14" t="s">
        <v>118</v>
      </c>
      <c r="BK212" s="132">
        <f>ROUND(I212*H212,1)</f>
        <v>0</v>
      </c>
      <c r="BL212" s="14" t="s">
        <v>180</v>
      </c>
      <c r="BM212" s="131" t="s">
        <v>452</v>
      </c>
    </row>
    <row r="213" spans="2:65" s="1" customFormat="1">
      <c r="B213" s="29"/>
      <c r="D213" s="133" t="s">
        <v>120</v>
      </c>
      <c r="F213" s="134" t="s">
        <v>453</v>
      </c>
      <c r="I213" s="135"/>
      <c r="L213" s="29"/>
      <c r="M213" s="147"/>
      <c r="N213" s="148"/>
      <c r="O213" s="148"/>
      <c r="P213" s="148"/>
      <c r="Q213" s="148"/>
      <c r="R213" s="148"/>
      <c r="S213" s="148"/>
      <c r="T213" s="148"/>
      <c r="U213" s="149"/>
      <c r="AT213" s="14" t="s">
        <v>120</v>
      </c>
      <c r="AU213" s="14" t="s">
        <v>118</v>
      </c>
    </row>
    <row r="214" spans="2:65" s="1" customFormat="1" ht="6.95" customHeight="1">
      <c r="B214" s="38"/>
      <c r="C214" s="39"/>
      <c r="D214" s="39"/>
      <c r="E214" s="39"/>
      <c r="F214" s="39"/>
      <c r="G214" s="39"/>
      <c r="H214" s="39"/>
      <c r="I214" s="39"/>
      <c r="J214" s="39"/>
      <c r="K214" s="39"/>
      <c r="L214" s="29"/>
    </row>
  </sheetData>
  <autoFilter ref="C85:K213" xr:uid="{00000000-0009-0000-0000-000001000000}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hyperlinks>
    <hyperlink ref="F90" r:id="rId1" xr:uid="{00000000-0004-0000-0100-000000000000}"/>
    <hyperlink ref="F92" r:id="rId2" xr:uid="{00000000-0004-0000-0100-000001000000}"/>
    <hyperlink ref="F94" r:id="rId3" xr:uid="{00000000-0004-0000-0100-000002000000}"/>
    <hyperlink ref="F96" r:id="rId4" xr:uid="{00000000-0004-0000-0100-000003000000}"/>
    <hyperlink ref="F98" r:id="rId5" xr:uid="{00000000-0004-0000-0100-000004000000}"/>
    <hyperlink ref="F101" r:id="rId6" xr:uid="{00000000-0004-0000-0100-000005000000}"/>
    <hyperlink ref="F103" r:id="rId7" xr:uid="{00000000-0004-0000-0100-000006000000}"/>
    <hyperlink ref="F105" r:id="rId8" xr:uid="{00000000-0004-0000-0100-000007000000}"/>
    <hyperlink ref="F107" r:id="rId9" xr:uid="{00000000-0004-0000-0100-000008000000}"/>
    <hyperlink ref="F109" r:id="rId10" xr:uid="{00000000-0004-0000-0100-000009000000}"/>
    <hyperlink ref="F111" r:id="rId11" xr:uid="{00000000-0004-0000-0100-00000A000000}"/>
    <hyperlink ref="F115" r:id="rId12" xr:uid="{00000000-0004-0000-0100-00000B000000}"/>
    <hyperlink ref="F117" r:id="rId13" xr:uid="{00000000-0004-0000-0100-00000C000000}"/>
    <hyperlink ref="F119" r:id="rId14" xr:uid="{00000000-0004-0000-0100-00000D000000}"/>
    <hyperlink ref="F121" r:id="rId15" xr:uid="{00000000-0004-0000-0100-00000E000000}"/>
    <hyperlink ref="F123" r:id="rId16" xr:uid="{00000000-0004-0000-0100-00000F000000}"/>
    <hyperlink ref="F125" r:id="rId17" xr:uid="{00000000-0004-0000-0100-000010000000}"/>
    <hyperlink ref="F127" r:id="rId18" xr:uid="{00000000-0004-0000-0100-000011000000}"/>
    <hyperlink ref="F130" r:id="rId19" xr:uid="{00000000-0004-0000-0100-000012000000}"/>
    <hyperlink ref="F132" r:id="rId20" xr:uid="{00000000-0004-0000-0100-000013000000}"/>
    <hyperlink ref="F134" r:id="rId21" xr:uid="{00000000-0004-0000-0100-000014000000}"/>
    <hyperlink ref="F139" r:id="rId22" xr:uid="{00000000-0004-0000-0100-000015000000}"/>
    <hyperlink ref="F142" r:id="rId23" xr:uid="{00000000-0004-0000-0100-000016000000}"/>
    <hyperlink ref="F148" r:id="rId24" xr:uid="{00000000-0004-0000-0100-000017000000}"/>
    <hyperlink ref="F150" r:id="rId25" xr:uid="{00000000-0004-0000-0100-000018000000}"/>
    <hyperlink ref="F153" r:id="rId26" xr:uid="{00000000-0004-0000-0100-000019000000}"/>
    <hyperlink ref="F155" r:id="rId27" xr:uid="{00000000-0004-0000-0100-00001A000000}"/>
    <hyperlink ref="F160" r:id="rId28" xr:uid="{00000000-0004-0000-0100-00001B000000}"/>
    <hyperlink ref="F163" r:id="rId29" xr:uid="{00000000-0004-0000-0100-00001C000000}"/>
    <hyperlink ref="F165" r:id="rId30" xr:uid="{00000000-0004-0000-0100-00001D000000}"/>
    <hyperlink ref="F167" r:id="rId31" xr:uid="{00000000-0004-0000-0100-00001E000000}"/>
    <hyperlink ref="F169" r:id="rId32" xr:uid="{00000000-0004-0000-0100-00001F000000}"/>
    <hyperlink ref="F171" r:id="rId33" xr:uid="{00000000-0004-0000-0100-000020000000}"/>
    <hyperlink ref="F173" r:id="rId34" xr:uid="{00000000-0004-0000-0100-000021000000}"/>
    <hyperlink ref="F175" r:id="rId35" xr:uid="{00000000-0004-0000-0100-000022000000}"/>
    <hyperlink ref="F177" r:id="rId36" xr:uid="{00000000-0004-0000-0100-000023000000}"/>
    <hyperlink ref="F179" r:id="rId37" xr:uid="{00000000-0004-0000-0100-000024000000}"/>
    <hyperlink ref="F181" r:id="rId38" xr:uid="{00000000-0004-0000-0100-000025000000}"/>
    <hyperlink ref="F183" r:id="rId39" xr:uid="{00000000-0004-0000-0100-000026000000}"/>
    <hyperlink ref="F185" r:id="rId40" xr:uid="{00000000-0004-0000-0100-000027000000}"/>
    <hyperlink ref="F187" r:id="rId41" xr:uid="{00000000-0004-0000-0100-000028000000}"/>
    <hyperlink ref="F189" r:id="rId42" xr:uid="{00000000-0004-0000-0100-000029000000}"/>
    <hyperlink ref="F191" r:id="rId43" xr:uid="{00000000-0004-0000-0100-00002A000000}"/>
    <hyperlink ref="F193" r:id="rId44" xr:uid="{00000000-0004-0000-0100-00002B000000}"/>
    <hyperlink ref="F195" r:id="rId45" xr:uid="{00000000-0004-0000-0100-00002C000000}"/>
    <hyperlink ref="F197" r:id="rId46" xr:uid="{00000000-0004-0000-0100-00002D000000}"/>
    <hyperlink ref="F201" r:id="rId47" xr:uid="{00000000-0004-0000-0100-00002E000000}"/>
    <hyperlink ref="F204" r:id="rId48" xr:uid="{00000000-0004-0000-0100-00002F000000}"/>
    <hyperlink ref="F207" r:id="rId49" xr:uid="{00000000-0004-0000-0100-000030000000}"/>
    <hyperlink ref="F210" r:id="rId50" xr:uid="{00000000-0004-0000-0100-000031000000}"/>
    <hyperlink ref="F213" r:id="rId51" xr:uid="{00000000-0004-0000-0100-00003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150" customWidth="1"/>
    <col min="2" max="2" width="1.6640625" style="150" customWidth="1"/>
    <col min="3" max="4" width="5" style="150" customWidth="1"/>
    <col min="5" max="5" width="11.6640625" style="150" customWidth="1"/>
    <col min="6" max="6" width="9.1640625" style="150" customWidth="1"/>
    <col min="7" max="7" width="5" style="150" customWidth="1"/>
    <col min="8" max="8" width="77.83203125" style="150" customWidth="1"/>
    <col min="9" max="10" width="20" style="150" customWidth="1"/>
    <col min="11" max="11" width="1.6640625" style="150" customWidth="1"/>
  </cols>
  <sheetData>
    <row r="1" spans="2:11" customFormat="1" ht="37.5" customHeight="1"/>
    <row r="2" spans="2:11" customFormat="1" ht="7.5" customHeight="1">
      <c r="B2" s="151"/>
      <c r="C2" s="152"/>
      <c r="D2" s="152"/>
      <c r="E2" s="152"/>
      <c r="F2" s="152"/>
      <c r="G2" s="152"/>
      <c r="H2" s="152"/>
      <c r="I2" s="152"/>
      <c r="J2" s="152"/>
      <c r="K2" s="153"/>
    </row>
    <row r="3" spans="2:11" s="12" customFormat="1" ht="45" customHeight="1">
      <c r="B3" s="154"/>
      <c r="C3" s="279" t="s">
        <v>454</v>
      </c>
      <c r="D3" s="279"/>
      <c r="E3" s="279"/>
      <c r="F3" s="279"/>
      <c r="G3" s="279"/>
      <c r="H3" s="279"/>
      <c r="I3" s="279"/>
      <c r="J3" s="279"/>
      <c r="K3" s="155"/>
    </row>
    <row r="4" spans="2:11" customFormat="1" ht="25.5" customHeight="1">
      <c r="B4" s="156"/>
      <c r="C4" s="278" t="s">
        <v>455</v>
      </c>
      <c r="D4" s="278"/>
      <c r="E4" s="278"/>
      <c r="F4" s="278"/>
      <c r="G4" s="278"/>
      <c r="H4" s="278"/>
      <c r="I4" s="278"/>
      <c r="J4" s="278"/>
      <c r="K4" s="157"/>
    </row>
    <row r="5" spans="2:11" customFormat="1" ht="5.25" customHeight="1">
      <c r="B5" s="156"/>
      <c r="C5" s="158"/>
      <c r="D5" s="158"/>
      <c r="E5" s="158"/>
      <c r="F5" s="158"/>
      <c r="G5" s="158"/>
      <c r="H5" s="158"/>
      <c r="I5" s="158"/>
      <c r="J5" s="158"/>
      <c r="K5" s="157"/>
    </row>
    <row r="6" spans="2:11" customFormat="1" ht="15" customHeight="1">
      <c r="B6" s="156"/>
      <c r="C6" s="277" t="s">
        <v>456</v>
      </c>
      <c r="D6" s="277"/>
      <c r="E6" s="277"/>
      <c r="F6" s="277"/>
      <c r="G6" s="277"/>
      <c r="H6" s="277"/>
      <c r="I6" s="277"/>
      <c r="J6" s="277"/>
      <c r="K6" s="157"/>
    </row>
    <row r="7" spans="2:11" customFormat="1" ht="15" customHeight="1">
      <c r="B7" s="160"/>
      <c r="C7" s="277" t="s">
        <v>457</v>
      </c>
      <c r="D7" s="277"/>
      <c r="E7" s="277"/>
      <c r="F7" s="277"/>
      <c r="G7" s="277"/>
      <c r="H7" s="277"/>
      <c r="I7" s="277"/>
      <c r="J7" s="277"/>
      <c r="K7" s="157"/>
    </row>
    <row r="8" spans="2:11" customFormat="1" ht="12.75" customHeight="1">
      <c r="B8" s="160"/>
      <c r="C8" s="159"/>
      <c r="D8" s="159"/>
      <c r="E8" s="159"/>
      <c r="F8" s="159"/>
      <c r="G8" s="159"/>
      <c r="H8" s="159"/>
      <c r="I8" s="159"/>
      <c r="J8" s="159"/>
      <c r="K8" s="157"/>
    </row>
    <row r="9" spans="2:11" customFormat="1" ht="15" customHeight="1">
      <c r="B9" s="160"/>
      <c r="C9" s="277" t="s">
        <v>458</v>
      </c>
      <c r="D9" s="277"/>
      <c r="E9" s="277"/>
      <c r="F9" s="277"/>
      <c r="G9" s="277"/>
      <c r="H9" s="277"/>
      <c r="I9" s="277"/>
      <c r="J9" s="277"/>
      <c r="K9" s="157"/>
    </row>
    <row r="10" spans="2:11" customFormat="1" ht="15" customHeight="1">
      <c r="B10" s="160"/>
      <c r="C10" s="159"/>
      <c r="D10" s="277" t="s">
        <v>459</v>
      </c>
      <c r="E10" s="277"/>
      <c r="F10" s="277"/>
      <c r="G10" s="277"/>
      <c r="H10" s="277"/>
      <c r="I10" s="277"/>
      <c r="J10" s="277"/>
      <c r="K10" s="157"/>
    </row>
    <row r="11" spans="2:11" customFormat="1" ht="15" customHeight="1">
      <c r="B11" s="160"/>
      <c r="C11" s="161"/>
      <c r="D11" s="277" t="s">
        <v>460</v>
      </c>
      <c r="E11" s="277"/>
      <c r="F11" s="277"/>
      <c r="G11" s="277"/>
      <c r="H11" s="277"/>
      <c r="I11" s="277"/>
      <c r="J11" s="277"/>
      <c r="K11" s="157"/>
    </row>
    <row r="12" spans="2:11" customFormat="1" ht="15" customHeight="1">
      <c r="B12" s="160"/>
      <c r="C12" s="161"/>
      <c r="D12" s="159"/>
      <c r="E12" s="159"/>
      <c r="F12" s="159"/>
      <c r="G12" s="159"/>
      <c r="H12" s="159"/>
      <c r="I12" s="159"/>
      <c r="J12" s="159"/>
      <c r="K12" s="157"/>
    </row>
    <row r="13" spans="2:11" customFormat="1" ht="15" customHeight="1">
      <c r="B13" s="160"/>
      <c r="C13" s="161"/>
      <c r="D13" s="162" t="s">
        <v>461</v>
      </c>
      <c r="E13" s="159"/>
      <c r="F13" s="159"/>
      <c r="G13" s="159"/>
      <c r="H13" s="159"/>
      <c r="I13" s="159"/>
      <c r="J13" s="159"/>
      <c r="K13" s="157"/>
    </row>
    <row r="14" spans="2:11" customFormat="1" ht="12.75" customHeight="1">
      <c r="B14" s="160"/>
      <c r="C14" s="161"/>
      <c r="D14" s="161"/>
      <c r="E14" s="161"/>
      <c r="F14" s="161"/>
      <c r="G14" s="161"/>
      <c r="H14" s="161"/>
      <c r="I14" s="161"/>
      <c r="J14" s="161"/>
      <c r="K14" s="157"/>
    </row>
    <row r="15" spans="2:11" customFormat="1" ht="15" customHeight="1">
      <c r="B15" s="160"/>
      <c r="C15" s="161"/>
      <c r="D15" s="277" t="s">
        <v>462</v>
      </c>
      <c r="E15" s="277"/>
      <c r="F15" s="277"/>
      <c r="G15" s="277"/>
      <c r="H15" s="277"/>
      <c r="I15" s="277"/>
      <c r="J15" s="277"/>
      <c r="K15" s="157"/>
    </row>
    <row r="16" spans="2:11" customFormat="1" ht="15" customHeight="1">
      <c r="B16" s="160"/>
      <c r="C16" s="161"/>
      <c r="D16" s="277" t="s">
        <v>463</v>
      </c>
      <c r="E16" s="277"/>
      <c r="F16" s="277"/>
      <c r="G16" s="277"/>
      <c r="H16" s="277"/>
      <c r="I16" s="277"/>
      <c r="J16" s="277"/>
      <c r="K16" s="157"/>
    </row>
    <row r="17" spans="2:11" customFormat="1" ht="15" customHeight="1">
      <c r="B17" s="160"/>
      <c r="C17" s="161"/>
      <c r="D17" s="277" t="s">
        <v>464</v>
      </c>
      <c r="E17" s="277"/>
      <c r="F17" s="277"/>
      <c r="G17" s="277"/>
      <c r="H17" s="277"/>
      <c r="I17" s="277"/>
      <c r="J17" s="277"/>
      <c r="K17" s="157"/>
    </row>
    <row r="18" spans="2:11" customFormat="1" ht="15" customHeight="1">
      <c r="B18" s="160"/>
      <c r="C18" s="161"/>
      <c r="D18" s="161"/>
      <c r="E18" s="163" t="s">
        <v>76</v>
      </c>
      <c r="F18" s="277" t="s">
        <v>465</v>
      </c>
      <c r="G18" s="277"/>
      <c r="H18" s="277"/>
      <c r="I18" s="277"/>
      <c r="J18" s="277"/>
      <c r="K18" s="157"/>
    </row>
    <row r="19" spans="2:11" customFormat="1" ht="15" customHeight="1">
      <c r="B19" s="160"/>
      <c r="C19" s="161"/>
      <c r="D19" s="161"/>
      <c r="E19" s="163" t="s">
        <v>466</v>
      </c>
      <c r="F19" s="277" t="s">
        <v>467</v>
      </c>
      <c r="G19" s="277"/>
      <c r="H19" s="277"/>
      <c r="I19" s="277"/>
      <c r="J19" s="277"/>
      <c r="K19" s="157"/>
    </row>
    <row r="20" spans="2:11" customFormat="1" ht="15" customHeight="1">
      <c r="B20" s="160"/>
      <c r="C20" s="161"/>
      <c r="D20" s="161"/>
      <c r="E20" s="163" t="s">
        <v>468</v>
      </c>
      <c r="F20" s="277" t="s">
        <v>469</v>
      </c>
      <c r="G20" s="277"/>
      <c r="H20" s="277"/>
      <c r="I20" s="277"/>
      <c r="J20" s="277"/>
      <c r="K20" s="157"/>
    </row>
    <row r="21" spans="2:11" customFormat="1" ht="15" customHeight="1">
      <c r="B21" s="160"/>
      <c r="C21" s="161"/>
      <c r="D21" s="161"/>
      <c r="E21" s="163" t="s">
        <v>470</v>
      </c>
      <c r="F21" s="277" t="s">
        <v>471</v>
      </c>
      <c r="G21" s="277"/>
      <c r="H21" s="277"/>
      <c r="I21" s="277"/>
      <c r="J21" s="277"/>
      <c r="K21" s="157"/>
    </row>
    <row r="22" spans="2:11" customFormat="1" ht="15" customHeight="1">
      <c r="B22" s="160"/>
      <c r="C22" s="161"/>
      <c r="D22" s="161"/>
      <c r="E22" s="163" t="s">
        <v>472</v>
      </c>
      <c r="F22" s="277" t="s">
        <v>473</v>
      </c>
      <c r="G22" s="277"/>
      <c r="H22" s="277"/>
      <c r="I22" s="277"/>
      <c r="J22" s="277"/>
      <c r="K22" s="157"/>
    </row>
    <row r="23" spans="2:11" customFormat="1" ht="15" customHeight="1">
      <c r="B23" s="160"/>
      <c r="C23" s="161"/>
      <c r="D23" s="161"/>
      <c r="E23" s="163" t="s">
        <v>474</v>
      </c>
      <c r="F23" s="277" t="s">
        <v>475</v>
      </c>
      <c r="G23" s="277"/>
      <c r="H23" s="277"/>
      <c r="I23" s="277"/>
      <c r="J23" s="277"/>
      <c r="K23" s="157"/>
    </row>
    <row r="24" spans="2:11" customFormat="1" ht="12.75" customHeight="1">
      <c r="B24" s="160"/>
      <c r="C24" s="161"/>
      <c r="D24" s="161"/>
      <c r="E24" s="161"/>
      <c r="F24" s="161"/>
      <c r="G24" s="161"/>
      <c r="H24" s="161"/>
      <c r="I24" s="161"/>
      <c r="J24" s="161"/>
      <c r="K24" s="157"/>
    </row>
    <row r="25" spans="2:11" customFormat="1" ht="15" customHeight="1">
      <c r="B25" s="160"/>
      <c r="C25" s="277" t="s">
        <v>476</v>
      </c>
      <c r="D25" s="277"/>
      <c r="E25" s="277"/>
      <c r="F25" s="277"/>
      <c r="G25" s="277"/>
      <c r="H25" s="277"/>
      <c r="I25" s="277"/>
      <c r="J25" s="277"/>
      <c r="K25" s="157"/>
    </row>
    <row r="26" spans="2:11" customFormat="1" ht="15" customHeight="1">
      <c r="B26" s="160"/>
      <c r="C26" s="277" t="s">
        <v>477</v>
      </c>
      <c r="D26" s="277"/>
      <c r="E26" s="277"/>
      <c r="F26" s="277"/>
      <c r="G26" s="277"/>
      <c r="H26" s="277"/>
      <c r="I26" s="277"/>
      <c r="J26" s="277"/>
      <c r="K26" s="157"/>
    </row>
    <row r="27" spans="2:11" customFormat="1" ht="15" customHeight="1">
      <c r="B27" s="160"/>
      <c r="C27" s="159"/>
      <c r="D27" s="277" t="s">
        <v>478</v>
      </c>
      <c r="E27" s="277"/>
      <c r="F27" s="277"/>
      <c r="G27" s="277"/>
      <c r="H27" s="277"/>
      <c r="I27" s="277"/>
      <c r="J27" s="277"/>
      <c r="K27" s="157"/>
    </row>
    <row r="28" spans="2:11" customFormat="1" ht="15" customHeight="1">
      <c r="B28" s="160"/>
      <c r="C28" s="161"/>
      <c r="D28" s="277" t="s">
        <v>479</v>
      </c>
      <c r="E28" s="277"/>
      <c r="F28" s="277"/>
      <c r="G28" s="277"/>
      <c r="H28" s="277"/>
      <c r="I28" s="277"/>
      <c r="J28" s="277"/>
      <c r="K28" s="157"/>
    </row>
    <row r="29" spans="2:11" customFormat="1" ht="12.75" customHeight="1">
      <c r="B29" s="160"/>
      <c r="C29" s="161"/>
      <c r="D29" s="161"/>
      <c r="E29" s="161"/>
      <c r="F29" s="161"/>
      <c r="G29" s="161"/>
      <c r="H29" s="161"/>
      <c r="I29" s="161"/>
      <c r="J29" s="161"/>
      <c r="K29" s="157"/>
    </row>
    <row r="30" spans="2:11" customFormat="1" ht="15" customHeight="1">
      <c r="B30" s="160"/>
      <c r="C30" s="161"/>
      <c r="D30" s="277" t="s">
        <v>480</v>
      </c>
      <c r="E30" s="277"/>
      <c r="F30" s="277"/>
      <c r="G30" s="277"/>
      <c r="H30" s="277"/>
      <c r="I30" s="277"/>
      <c r="J30" s="277"/>
      <c r="K30" s="157"/>
    </row>
    <row r="31" spans="2:11" customFormat="1" ht="15" customHeight="1">
      <c r="B31" s="160"/>
      <c r="C31" s="161"/>
      <c r="D31" s="277" t="s">
        <v>481</v>
      </c>
      <c r="E31" s="277"/>
      <c r="F31" s="277"/>
      <c r="G31" s="277"/>
      <c r="H31" s="277"/>
      <c r="I31" s="277"/>
      <c r="J31" s="277"/>
      <c r="K31" s="157"/>
    </row>
    <row r="32" spans="2:11" customFormat="1" ht="12.75" customHeight="1">
      <c r="B32" s="160"/>
      <c r="C32" s="161"/>
      <c r="D32" s="161"/>
      <c r="E32" s="161"/>
      <c r="F32" s="161"/>
      <c r="G32" s="161"/>
      <c r="H32" s="161"/>
      <c r="I32" s="161"/>
      <c r="J32" s="161"/>
      <c r="K32" s="157"/>
    </row>
    <row r="33" spans="2:11" customFormat="1" ht="15" customHeight="1">
      <c r="B33" s="160"/>
      <c r="C33" s="161"/>
      <c r="D33" s="277" t="s">
        <v>482</v>
      </c>
      <c r="E33" s="277"/>
      <c r="F33" s="277"/>
      <c r="G33" s="277"/>
      <c r="H33" s="277"/>
      <c r="I33" s="277"/>
      <c r="J33" s="277"/>
      <c r="K33" s="157"/>
    </row>
    <row r="34" spans="2:11" customFormat="1" ht="15" customHeight="1">
      <c r="B34" s="160"/>
      <c r="C34" s="161"/>
      <c r="D34" s="277" t="s">
        <v>483</v>
      </c>
      <c r="E34" s="277"/>
      <c r="F34" s="277"/>
      <c r="G34" s="277"/>
      <c r="H34" s="277"/>
      <c r="I34" s="277"/>
      <c r="J34" s="277"/>
      <c r="K34" s="157"/>
    </row>
    <row r="35" spans="2:11" customFormat="1" ht="15" customHeight="1">
      <c r="B35" s="160"/>
      <c r="C35" s="161"/>
      <c r="D35" s="277" t="s">
        <v>484</v>
      </c>
      <c r="E35" s="277"/>
      <c r="F35" s="277"/>
      <c r="G35" s="277"/>
      <c r="H35" s="277"/>
      <c r="I35" s="277"/>
      <c r="J35" s="277"/>
      <c r="K35" s="157"/>
    </row>
    <row r="36" spans="2:11" customFormat="1" ht="15" customHeight="1">
      <c r="B36" s="160"/>
      <c r="C36" s="161"/>
      <c r="D36" s="159"/>
      <c r="E36" s="162" t="s">
        <v>94</v>
      </c>
      <c r="F36" s="159"/>
      <c r="G36" s="277" t="s">
        <v>485</v>
      </c>
      <c r="H36" s="277"/>
      <c r="I36" s="277"/>
      <c r="J36" s="277"/>
      <c r="K36" s="157"/>
    </row>
    <row r="37" spans="2:11" customFormat="1" ht="30.75" customHeight="1">
      <c r="B37" s="160"/>
      <c r="C37" s="161"/>
      <c r="D37" s="159"/>
      <c r="E37" s="162" t="s">
        <v>486</v>
      </c>
      <c r="F37" s="159"/>
      <c r="G37" s="277" t="s">
        <v>487</v>
      </c>
      <c r="H37" s="277"/>
      <c r="I37" s="277"/>
      <c r="J37" s="277"/>
      <c r="K37" s="157"/>
    </row>
    <row r="38" spans="2:11" customFormat="1" ht="15" customHeight="1">
      <c r="B38" s="160"/>
      <c r="C38" s="161"/>
      <c r="D38" s="159"/>
      <c r="E38" s="162" t="s">
        <v>50</v>
      </c>
      <c r="F38" s="159"/>
      <c r="G38" s="277" t="s">
        <v>488</v>
      </c>
      <c r="H38" s="277"/>
      <c r="I38" s="277"/>
      <c r="J38" s="277"/>
      <c r="K38" s="157"/>
    </row>
    <row r="39" spans="2:11" customFormat="1" ht="15" customHeight="1">
      <c r="B39" s="160"/>
      <c r="C39" s="161"/>
      <c r="D39" s="159"/>
      <c r="E39" s="162" t="s">
        <v>51</v>
      </c>
      <c r="F39" s="159"/>
      <c r="G39" s="277" t="s">
        <v>489</v>
      </c>
      <c r="H39" s="277"/>
      <c r="I39" s="277"/>
      <c r="J39" s="277"/>
      <c r="K39" s="157"/>
    </row>
    <row r="40" spans="2:11" customFormat="1" ht="15" customHeight="1">
      <c r="B40" s="160"/>
      <c r="C40" s="161"/>
      <c r="D40" s="159"/>
      <c r="E40" s="162" t="s">
        <v>95</v>
      </c>
      <c r="F40" s="159"/>
      <c r="G40" s="277" t="s">
        <v>490</v>
      </c>
      <c r="H40" s="277"/>
      <c r="I40" s="277"/>
      <c r="J40" s="277"/>
      <c r="K40" s="157"/>
    </row>
    <row r="41" spans="2:11" customFormat="1" ht="15" customHeight="1">
      <c r="B41" s="160"/>
      <c r="C41" s="161"/>
      <c r="D41" s="159"/>
      <c r="E41" s="162" t="s">
        <v>96</v>
      </c>
      <c r="F41" s="159"/>
      <c r="G41" s="277" t="s">
        <v>491</v>
      </c>
      <c r="H41" s="277"/>
      <c r="I41" s="277"/>
      <c r="J41" s="277"/>
      <c r="K41" s="157"/>
    </row>
    <row r="42" spans="2:11" customFormat="1" ht="15" customHeight="1">
      <c r="B42" s="160"/>
      <c r="C42" s="161"/>
      <c r="D42" s="159"/>
      <c r="E42" s="162" t="s">
        <v>492</v>
      </c>
      <c r="F42" s="159"/>
      <c r="G42" s="277" t="s">
        <v>493</v>
      </c>
      <c r="H42" s="277"/>
      <c r="I42" s="277"/>
      <c r="J42" s="277"/>
      <c r="K42" s="157"/>
    </row>
    <row r="43" spans="2:11" customFormat="1" ht="15" customHeight="1">
      <c r="B43" s="160"/>
      <c r="C43" s="161"/>
      <c r="D43" s="159"/>
      <c r="E43" s="162"/>
      <c r="F43" s="159"/>
      <c r="G43" s="277" t="s">
        <v>494</v>
      </c>
      <c r="H43" s="277"/>
      <c r="I43" s="277"/>
      <c r="J43" s="277"/>
      <c r="K43" s="157"/>
    </row>
    <row r="44" spans="2:11" customFormat="1" ht="15" customHeight="1">
      <c r="B44" s="160"/>
      <c r="C44" s="161"/>
      <c r="D44" s="159"/>
      <c r="E44" s="162" t="s">
        <v>495</v>
      </c>
      <c r="F44" s="159"/>
      <c r="G44" s="277" t="s">
        <v>496</v>
      </c>
      <c r="H44" s="277"/>
      <c r="I44" s="277"/>
      <c r="J44" s="277"/>
      <c r="K44" s="157"/>
    </row>
    <row r="45" spans="2:11" customFormat="1" ht="15" customHeight="1">
      <c r="B45" s="160"/>
      <c r="C45" s="161"/>
      <c r="D45" s="159"/>
      <c r="E45" s="162" t="s">
        <v>98</v>
      </c>
      <c r="F45" s="159"/>
      <c r="G45" s="277" t="s">
        <v>497</v>
      </c>
      <c r="H45" s="277"/>
      <c r="I45" s="277"/>
      <c r="J45" s="277"/>
      <c r="K45" s="157"/>
    </row>
    <row r="46" spans="2:11" customFormat="1" ht="12.75" customHeight="1">
      <c r="B46" s="160"/>
      <c r="C46" s="161"/>
      <c r="D46" s="159"/>
      <c r="E46" s="159"/>
      <c r="F46" s="159"/>
      <c r="G46" s="159"/>
      <c r="H46" s="159"/>
      <c r="I46" s="159"/>
      <c r="J46" s="159"/>
      <c r="K46" s="157"/>
    </row>
    <row r="47" spans="2:11" customFormat="1" ht="15" customHeight="1">
      <c r="B47" s="160"/>
      <c r="C47" s="161"/>
      <c r="D47" s="277" t="s">
        <v>498</v>
      </c>
      <c r="E47" s="277"/>
      <c r="F47" s="277"/>
      <c r="G47" s="277"/>
      <c r="H47" s="277"/>
      <c r="I47" s="277"/>
      <c r="J47" s="277"/>
      <c r="K47" s="157"/>
    </row>
    <row r="48" spans="2:11" customFormat="1" ht="15" customHeight="1">
      <c r="B48" s="160"/>
      <c r="C48" s="161"/>
      <c r="D48" s="161"/>
      <c r="E48" s="277" t="s">
        <v>499</v>
      </c>
      <c r="F48" s="277"/>
      <c r="G48" s="277"/>
      <c r="H48" s="277"/>
      <c r="I48" s="277"/>
      <c r="J48" s="277"/>
      <c r="K48" s="157"/>
    </row>
    <row r="49" spans="2:11" customFormat="1" ht="15" customHeight="1">
      <c r="B49" s="160"/>
      <c r="C49" s="161"/>
      <c r="D49" s="161"/>
      <c r="E49" s="277" t="s">
        <v>500</v>
      </c>
      <c r="F49" s="277"/>
      <c r="G49" s="277"/>
      <c r="H49" s="277"/>
      <c r="I49" s="277"/>
      <c r="J49" s="277"/>
      <c r="K49" s="157"/>
    </row>
    <row r="50" spans="2:11" customFormat="1" ht="15" customHeight="1">
      <c r="B50" s="160"/>
      <c r="C50" s="161"/>
      <c r="D50" s="161"/>
      <c r="E50" s="277" t="s">
        <v>501</v>
      </c>
      <c r="F50" s="277"/>
      <c r="G50" s="277"/>
      <c r="H50" s="277"/>
      <c r="I50" s="277"/>
      <c r="J50" s="277"/>
      <c r="K50" s="157"/>
    </row>
    <row r="51" spans="2:11" customFormat="1" ht="15" customHeight="1">
      <c r="B51" s="160"/>
      <c r="C51" s="161"/>
      <c r="D51" s="277" t="s">
        <v>502</v>
      </c>
      <c r="E51" s="277"/>
      <c r="F51" s="277"/>
      <c r="G51" s="277"/>
      <c r="H51" s="277"/>
      <c r="I51" s="277"/>
      <c r="J51" s="277"/>
      <c r="K51" s="157"/>
    </row>
    <row r="52" spans="2:11" customFormat="1" ht="25.5" customHeight="1">
      <c r="B52" s="156"/>
      <c r="C52" s="278" t="s">
        <v>503</v>
      </c>
      <c r="D52" s="278"/>
      <c r="E52" s="278"/>
      <c r="F52" s="278"/>
      <c r="G52" s="278"/>
      <c r="H52" s="278"/>
      <c r="I52" s="278"/>
      <c r="J52" s="278"/>
      <c r="K52" s="157"/>
    </row>
    <row r="53" spans="2:11" customFormat="1" ht="5.25" customHeight="1">
      <c r="B53" s="156"/>
      <c r="C53" s="158"/>
      <c r="D53" s="158"/>
      <c r="E53" s="158"/>
      <c r="F53" s="158"/>
      <c r="G53" s="158"/>
      <c r="H53" s="158"/>
      <c r="I53" s="158"/>
      <c r="J53" s="158"/>
      <c r="K53" s="157"/>
    </row>
    <row r="54" spans="2:11" customFormat="1" ht="15" customHeight="1">
      <c r="B54" s="156"/>
      <c r="C54" s="277" t="s">
        <v>504</v>
      </c>
      <c r="D54" s="277"/>
      <c r="E54" s="277"/>
      <c r="F54" s="277"/>
      <c r="G54" s="277"/>
      <c r="H54" s="277"/>
      <c r="I54" s="277"/>
      <c r="J54" s="277"/>
      <c r="K54" s="157"/>
    </row>
    <row r="55" spans="2:11" customFormat="1" ht="15" customHeight="1">
      <c r="B55" s="156"/>
      <c r="C55" s="277" t="s">
        <v>505</v>
      </c>
      <c r="D55" s="277"/>
      <c r="E55" s="277"/>
      <c r="F55" s="277"/>
      <c r="G55" s="277"/>
      <c r="H55" s="277"/>
      <c r="I55" s="277"/>
      <c r="J55" s="277"/>
      <c r="K55" s="157"/>
    </row>
    <row r="56" spans="2:11" customFormat="1" ht="12.75" customHeight="1">
      <c r="B56" s="156"/>
      <c r="C56" s="159"/>
      <c r="D56" s="159"/>
      <c r="E56" s="159"/>
      <c r="F56" s="159"/>
      <c r="G56" s="159"/>
      <c r="H56" s="159"/>
      <c r="I56" s="159"/>
      <c r="J56" s="159"/>
      <c r="K56" s="157"/>
    </row>
    <row r="57" spans="2:11" customFormat="1" ht="15" customHeight="1">
      <c r="B57" s="156"/>
      <c r="C57" s="277" t="s">
        <v>506</v>
      </c>
      <c r="D57" s="277"/>
      <c r="E57" s="277"/>
      <c r="F57" s="277"/>
      <c r="G57" s="277"/>
      <c r="H57" s="277"/>
      <c r="I57" s="277"/>
      <c r="J57" s="277"/>
      <c r="K57" s="157"/>
    </row>
    <row r="58" spans="2:11" customFormat="1" ht="15" customHeight="1">
      <c r="B58" s="156"/>
      <c r="C58" s="161"/>
      <c r="D58" s="277" t="s">
        <v>507</v>
      </c>
      <c r="E58" s="277"/>
      <c r="F58" s="277"/>
      <c r="G58" s="277"/>
      <c r="H58" s="277"/>
      <c r="I58" s="277"/>
      <c r="J58" s="277"/>
      <c r="K58" s="157"/>
    </row>
    <row r="59" spans="2:11" customFormat="1" ht="15" customHeight="1">
      <c r="B59" s="156"/>
      <c r="C59" s="161"/>
      <c r="D59" s="277" t="s">
        <v>508</v>
      </c>
      <c r="E59" s="277"/>
      <c r="F59" s="277"/>
      <c r="G59" s="277"/>
      <c r="H59" s="277"/>
      <c r="I59" s="277"/>
      <c r="J59" s="277"/>
      <c r="K59" s="157"/>
    </row>
    <row r="60" spans="2:11" customFormat="1" ht="15" customHeight="1">
      <c r="B60" s="156"/>
      <c r="C60" s="161"/>
      <c r="D60" s="277" t="s">
        <v>509</v>
      </c>
      <c r="E60" s="277"/>
      <c r="F60" s="277"/>
      <c r="G60" s="277"/>
      <c r="H60" s="277"/>
      <c r="I60" s="277"/>
      <c r="J60" s="277"/>
      <c r="K60" s="157"/>
    </row>
    <row r="61" spans="2:11" customFormat="1" ht="15" customHeight="1">
      <c r="B61" s="156"/>
      <c r="C61" s="161"/>
      <c r="D61" s="277" t="s">
        <v>510</v>
      </c>
      <c r="E61" s="277"/>
      <c r="F61" s="277"/>
      <c r="G61" s="277"/>
      <c r="H61" s="277"/>
      <c r="I61" s="277"/>
      <c r="J61" s="277"/>
      <c r="K61" s="157"/>
    </row>
    <row r="62" spans="2:11" customFormat="1" ht="15" customHeight="1">
      <c r="B62" s="156"/>
      <c r="C62" s="161"/>
      <c r="D62" s="280" t="s">
        <v>511</v>
      </c>
      <c r="E62" s="280"/>
      <c r="F62" s="280"/>
      <c r="G62" s="280"/>
      <c r="H62" s="280"/>
      <c r="I62" s="280"/>
      <c r="J62" s="280"/>
      <c r="K62" s="157"/>
    </row>
    <row r="63" spans="2:11" customFormat="1" ht="15" customHeight="1">
      <c r="B63" s="156"/>
      <c r="C63" s="161"/>
      <c r="D63" s="277" t="s">
        <v>512</v>
      </c>
      <c r="E63" s="277"/>
      <c r="F63" s="277"/>
      <c r="G63" s="277"/>
      <c r="H63" s="277"/>
      <c r="I63" s="277"/>
      <c r="J63" s="277"/>
      <c r="K63" s="157"/>
    </row>
    <row r="64" spans="2:11" customFormat="1" ht="12.75" customHeight="1">
      <c r="B64" s="156"/>
      <c r="C64" s="161"/>
      <c r="D64" s="161"/>
      <c r="E64" s="164"/>
      <c r="F64" s="161"/>
      <c r="G64" s="161"/>
      <c r="H64" s="161"/>
      <c r="I64" s="161"/>
      <c r="J64" s="161"/>
      <c r="K64" s="157"/>
    </row>
    <row r="65" spans="2:11" customFormat="1" ht="15" customHeight="1">
      <c r="B65" s="156"/>
      <c r="C65" s="161"/>
      <c r="D65" s="277" t="s">
        <v>513</v>
      </c>
      <c r="E65" s="277"/>
      <c r="F65" s="277"/>
      <c r="G65" s="277"/>
      <c r="H65" s="277"/>
      <c r="I65" s="277"/>
      <c r="J65" s="277"/>
      <c r="K65" s="157"/>
    </row>
    <row r="66" spans="2:11" customFormat="1" ht="15" customHeight="1">
      <c r="B66" s="156"/>
      <c r="C66" s="161"/>
      <c r="D66" s="280" t="s">
        <v>514</v>
      </c>
      <c r="E66" s="280"/>
      <c r="F66" s="280"/>
      <c r="G66" s="280"/>
      <c r="H66" s="280"/>
      <c r="I66" s="280"/>
      <c r="J66" s="280"/>
      <c r="K66" s="157"/>
    </row>
    <row r="67" spans="2:11" customFormat="1" ht="15" customHeight="1">
      <c r="B67" s="156"/>
      <c r="C67" s="161"/>
      <c r="D67" s="277" t="s">
        <v>515</v>
      </c>
      <c r="E67" s="277"/>
      <c r="F67" s="277"/>
      <c r="G67" s="277"/>
      <c r="H67" s="277"/>
      <c r="I67" s="277"/>
      <c r="J67" s="277"/>
      <c r="K67" s="157"/>
    </row>
    <row r="68" spans="2:11" customFormat="1" ht="15" customHeight="1">
      <c r="B68" s="156"/>
      <c r="C68" s="161"/>
      <c r="D68" s="277" t="s">
        <v>516</v>
      </c>
      <c r="E68" s="277"/>
      <c r="F68" s="277"/>
      <c r="G68" s="277"/>
      <c r="H68" s="277"/>
      <c r="I68" s="277"/>
      <c r="J68" s="277"/>
      <c r="K68" s="157"/>
    </row>
    <row r="69" spans="2:11" customFormat="1" ht="15" customHeight="1">
      <c r="B69" s="156"/>
      <c r="C69" s="161"/>
      <c r="D69" s="277" t="s">
        <v>517</v>
      </c>
      <c r="E69" s="277"/>
      <c r="F69" s="277"/>
      <c r="G69" s="277"/>
      <c r="H69" s="277"/>
      <c r="I69" s="277"/>
      <c r="J69" s="277"/>
      <c r="K69" s="157"/>
    </row>
    <row r="70" spans="2:11" customFormat="1" ht="15" customHeight="1">
      <c r="B70" s="156"/>
      <c r="C70" s="161"/>
      <c r="D70" s="277" t="s">
        <v>518</v>
      </c>
      <c r="E70" s="277"/>
      <c r="F70" s="277"/>
      <c r="G70" s="277"/>
      <c r="H70" s="277"/>
      <c r="I70" s="277"/>
      <c r="J70" s="277"/>
      <c r="K70" s="157"/>
    </row>
    <row r="71" spans="2:11" customFormat="1" ht="12.75" customHeight="1">
      <c r="B71" s="165"/>
      <c r="C71" s="166"/>
      <c r="D71" s="166"/>
      <c r="E71" s="166"/>
      <c r="F71" s="166"/>
      <c r="G71" s="166"/>
      <c r="H71" s="166"/>
      <c r="I71" s="166"/>
      <c r="J71" s="166"/>
      <c r="K71" s="167"/>
    </row>
    <row r="72" spans="2:11" customFormat="1" ht="18.75" customHeight="1">
      <c r="B72" s="168"/>
      <c r="C72" s="168"/>
      <c r="D72" s="168"/>
      <c r="E72" s="168"/>
      <c r="F72" s="168"/>
      <c r="G72" s="168"/>
      <c r="H72" s="168"/>
      <c r="I72" s="168"/>
      <c r="J72" s="168"/>
      <c r="K72" s="169"/>
    </row>
    <row r="73" spans="2:11" customFormat="1" ht="18.75" customHeight="1">
      <c r="B73" s="169"/>
      <c r="C73" s="169"/>
      <c r="D73" s="169"/>
      <c r="E73" s="169"/>
      <c r="F73" s="169"/>
      <c r="G73" s="169"/>
      <c r="H73" s="169"/>
      <c r="I73" s="169"/>
      <c r="J73" s="169"/>
      <c r="K73" s="169"/>
    </row>
    <row r="74" spans="2:11" customFormat="1" ht="7.5" customHeight="1">
      <c r="B74" s="170"/>
      <c r="C74" s="171"/>
      <c r="D74" s="171"/>
      <c r="E74" s="171"/>
      <c r="F74" s="171"/>
      <c r="G74" s="171"/>
      <c r="H74" s="171"/>
      <c r="I74" s="171"/>
      <c r="J74" s="171"/>
      <c r="K74" s="172"/>
    </row>
    <row r="75" spans="2:11" customFormat="1" ht="45" customHeight="1">
      <c r="B75" s="173"/>
      <c r="C75" s="281" t="s">
        <v>519</v>
      </c>
      <c r="D75" s="281"/>
      <c r="E75" s="281"/>
      <c r="F75" s="281"/>
      <c r="G75" s="281"/>
      <c r="H75" s="281"/>
      <c r="I75" s="281"/>
      <c r="J75" s="281"/>
      <c r="K75" s="174"/>
    </row>
    <row r="76" spans="2:11" customFormat="1" ht="17.25" customHeight="1">
      <c r="B76" s="173"/>
      <c r="C76" s="175" t="s">
        <v>520</v>
      </c>
      <c r="D76" s="175"/>
      <c r="E76" s="175"/>
      <c r="F76" s="175" t="s">
        <v>521</v>
      </c>
      <c r="G76" s="176"/>
      <c r="H76" s="175" t="s">
        <v>51</v>
      </c>
      <c r="I76" s="175" t="s">
        <v>54</v>
      </c>
      <c r="J76" s="175" t="s">
        <v>522</v>
      </c>
      <c r="K76" s="174"/>
    </row>
    <row r="77" spans="2:11" customFormat="1" ht="17.25" customHeight="1">
      <c r="B77" s="173"/>
      <c r="C77" s="177" t="s">
        <v>523</v>
      </c>
      <c r="D77" s="177"/>
      <c r="E77" s="177"/>
      <c r="F77" s="178" t="s">
        <v>524</v>
      </c>
      <c r="G77" s="179"/>
      <c r="H77" s="177"/>
      <c r="I77" s="177"/>
      <c r="J77" s="177" t="s">
        <v>525</v>
      </c>
      <c r="K77" s="174"/>
    </row>
    <row r="78" spans="2:11" customFormat="1" ht="5.25" customHeight="1">
      <c r="B78" s="173"/>
      <c r="C78" s="180"/>
      <c r="D78" s="180"/>
      <c r="E78" s="180"/>
      <c r="F78" s="180"/>
      <c r="G78" s="181"/>
      <c r="H78" s="180"/>
      <c r="I78" s="180"/>
      <c r="J78" s="180"/>
      <c r="K78" s="174"/>
    </row>
    <row r="79" spans="2:11" customFormat="1" ht="15" customHeight="1">
      <c r="B79" s="173"/>
      <c r="C79" s="162" t="s">
        <v>50</v>
      </c>
      <c r="D79" s="182"/>
      <c r="E79" s="182"/>
      <c r="F79" s="183" t="s">
        <v>526</v>
      </c>
      <c r="G79" s="184"/>
      <c r="H79" s="162" t="s">
        <v>527</v>
      </c>
      <c r="I79" s="162" t="s">
        <v>528</v>
      </c>
      <c r="J79" s="162">
        <v>20</v>
      </c>
      <c r="K79" s="174"/>
    </row>
    <row r="80" spans="2:11" customFormat="1" ht="15" customHeight="1">
      <c r="B80" s="173"/>
      <c r="C80" s="162" t="s">
        <v>529</v>
      </c>
      <c r="D80" s="162"/>
      <c r="E80" s="162"/>
      <c r="F80" s="183" t="s">
        <v>526</v>
      </c>
      <c r="G80" s="184"/>
      <c r="H80" s="162" t="s">
        <v>530</v>
      </c>
      <c r="I80" s="162" t="s">
        <v>528</v>
      </c>
      <c r="J80" s="162">
        <v>120</v>
      </c>
      <c r="K80" s="174"/>
    </row>
    <row r="81" spans="2:11" customFormat="1" ht="15" customHeight="1">
      <c r="B81" s="185"/>
      <c r="C81" s="162" t="s">
        <v>531</v>
      </c>
      <c r="D81" s="162"/>
      <c r="E81" s="162"/>
      <c r="F81" s="183" t="s">
        <v>532</v>
      </c>
      <c r="G81" s="184"/>
      <c r="H81" s="162" t="s">
        <v>533</v>
      </c>
      <c r="I81" s="162" t="s">
        <v>528</v>
      </c>
      <c r="J81" s="162">
        <v>50</v>
      </c>
      <c r="K81" s="174"/>
    </row>
    <row r="82" spans="2:11" customFormat="1" ht="15" customHeight="1">
      <c r="B82" s="185"/>
      <c r="C82" s="162" t="s">
        <v>534</v>
      </c>
      <c r="D82" s="162"/>
      <c r="E82" s="162"/>
      <c r="F82" s="183" t="s">
        <v>526</v>
      </c>
      <c r="G82" s="184"/>
      <c r="H82" s="162" t="s">
        <v>535</v>
      </c>
      <c r="I82" s="162" t="s">
        <v>536</v>
      </c>
      <c r="J82" s="162"/>
      <c r="K82" s="174"/>
    </row>
    <row r="83" spans="2:11" customFormat="1" ht="15" customHeight="1">
      <c r="B83" s="185"/>
      <c r="C83" s="162" t="s">
        <v>537</v>
      </c>
      <c r="D83" s="162"/>
      <c r="E83" s="162"/>
      <c r="F83" s="183" t="s">
        <v>532</v>
      </c>
      <c r="G83" s="162"/>
      <c r="H83" s="162" t="s">
        <v>538</v>
      </c>
      <c r="I83" s="162" t="s">
        <v>528</v>
      </c>
      <c r="J83" s="162">
        <v>15</v>
      </c>
      <c r="K83" s="174"/>
    </row>
    <row r="84" spans="2:11" customFormat="1" ht="15" customHeight="1">
      <c r="B84" s="185"/>
      <c r="C84" s="162" t="s">
        <v>539</v>
      </c>
      <c r="D84" s="162"/>
      <c r="E84" s="162"/>
      <c r="F84" s="183" t="s">
        <v>532</v>
      </c>
      <c r="G84" s="162"/>
      <c r="H84" s="162" t="s">
        <v>540</v>
      </c>
      <c r="I84" s="162" t="s">
        <v>528</v>
      </c>
      <c r="J84" s="162">
        <v>15</v>
      </c>
      <c r="K84" s="174"/>
    </row>
    <row r="85" spans="2:11" customFormat="1" ht="15" customHeight="1">
      <c r="B85" s="185"/>
      <c r="C85" s="162" t="s">
        <v>541</v>
      </c>
      <c r="D85" s="162"/>
      <c r="E85" s="162"/>
      <c r="F85" s="183" t="s">
        <v>532</v>
      </c>
      <c r="G85" s="162"/>
      <c r="H85" s="162" t="s">
        <v>542</v>
      </c>
      <c r="I85" s="162" t="s">
        <v>528</v>
      </c>
      <c r="J85" s="162">
        <v>20</v>
      </c>
      <c r="K85" s="174"/>
    </row>
    <row r="86" spans="2:11" customFormat="1" ht="15" customHeight="1">
      <c r="B86" s="185"/>
      <c r="C86" s="162" t="s">
        <v>543</v>
      </c>
      <c r="D86" s="162"/>
      <c r="E86" s="162"/>
      <c r="F86" s="183" t="s">
        <v>532</v>
      </c>
      <c r="G86" s="162"/>
      <c r="H86" s="162" t="s">
        <v>544</v>
      </c>
      <c r="I86" s="162" t="s">
        <v>528</v>
      </c>
      <c r="J86" s="162">
        <v>20</v>
      </c>
      <c r="K86" s="174"/>
    </row>
    <row r="87" spans="2:11" customFormat="1" ht="15" customHeight="1">
      <c r="B87" s="185"/>
      <c r="C87" s="162" t="s">
        <v>545</v>
      </c>
      <c r="D87" s="162"/>
      <c r="E87" s="162"/>
      <c r="F87" s="183" t="s">
        <v>532</v>
      </c>
      <c r="G87" s="184"/>
      <c r="H87" s="162" t="s">
        <v>546</v>
      </c>
      <c r="I87" s="162" t="s">
        <v>528</v>
      </c>
      <c r="J87" s="162">
        <v>50</v>
      </c>
      <c r="K87" s="174"/>
    </row>
    <row r="88" spans="2:11" customFormat="1" ht="15" customHeight="1">
      <c r="B88" s="185"/>
      <c r="C88" s="162" t="s">
        <v>547</v>
      </c>
      <c r="D88" s="162"/>
      <c r="E88" s="162"/>
      <c r="F88" s="183" t="s">
        <v>532</v>
      </c>
      <c r="G88" s="184"/>
      <c r="H88" s="162" t="s">
        <v>548</v>
      </c>
      <c r="I88" s="162" t="s">
        <v>528</v>
      </c>
      <c r="J88" s="162">
        <v>20</v>
      </c>
      <c r="K88" s="174"/>
    </row>
    <row r="89" spans="2:11" customFormat="1" ht="15" customHeight="1">
      <c r="B89" s="185"/>
      <c r="C89" s="162" t="s">
        <v>549</v>
      </c>
      <c r="D89" s="162"/>
      <c r="E89" s="162"/>
      <c r="F89" s="183" t="s">
        <v>532</v>
      </c>
      <c r="G89" s="184"/>
      <c r="H89" s="162" t="s">
        <v>550</v>
      </c>
      <c r="I89" s="162" t="s">
        <v>528</v>
      </c>
      <c r="J89" s="162">
        <v>20</v>
      </c>
      <c r="K89" s="174"/>
    </row>
    <row r="90" spans="2:11" customFormat="1" ht="15" customHeight="1">
      <c r="B90" s="185"/>
      <c r="C90" s="162" t="s">
        <v>551</v>
      </c>
      <c r="D90" s="162"/>
      <c r="E90" s="162"/>
      <c r="F90" s="183" t="s">
        <v>532</v>
      </c>
      <c r="G90" s="184"/>
      <c r="H90" s="162" t="s">
        <v>552</v>
      </c>
      <c r="I90" s="162" t="s">
        <v>528</v>
      </c>
      <c r="J90" s="162">
        <v>50</v>
      </c>
      <c r="K90" s="174"/>
    </row>
    <row r="91" spans="2:11" customFormat="1" ht="15" customHeight="1">
      <c r="B91" s="185"/>
      <c r="C91" s="162" t="s">
        <v>553</v>
      </c>
      <c r="D91" s="162"/>
      <c r="E91" s="162"/>
      <c r="F91" s="183" t="s">
        <v>532</v>
      </c>
      <c r="G91" s="184"/>
      <c r="H91" s="162" t="s">
        <v>553</v>
      </c>
      <c r="I91" s="162" t="s">
        <v>528</v>
      </c>
      <c r="J91" s="162">
        <v>50</v>
      </c>
      <c r="K91" s="174"/>
    </row>
    <row r="92" spans="2:11" customFormat="1" ht="15" customHeight="1">
      <c r="B92" s="185"/>
      <c r="C92" s="162" t="s">
        <v>554</v>
      </c>
      <c r="D92" s="162"/>
      <c r="E92" s="162"/>
      <c r="F92" s="183" t="s">
        <v>532</v>
      </c>
      <c r="G92" s="184"/>
      <c r="H92" s="162" t="s">
        <v>555</v>
      </c>
      <c r="I92" s="162" t="s">
        <v>528</v>
      </c>
      <c r="J92" s="162">
        <v>255</v>
      </c>
      <c r="K92" s="174"/>
    </row>
    <row r="93" spans="2:11" customFormat="1" ht="15" customHeight="1">
      <c r="B93" s="185"/>
      <c r="C93" s="162" t="s">
        <v>556</v>
      </c>
      <c r="D93" s="162"/>
      <c r="E93" s="162"/>
      <c r="F93" s="183" t="s">
        <v>526</v>
      </c>
      <c r="G93" s="184"/>
      <c r="H93" s="162" t="s">
        <v>557</v>
      </c>
      <c r="I93" s="162" t="s">
        <v>558</v>
      </c>
      <c r="J93" s="162"/>
      <c r="K93" s="174"/>
    </row>
    <row r="94" spans="2:11" customFormat="1" ht="15" customHeight="1">
      <c r="B94" s="185"/>
      <c r="C94" s="162" t="s">
        <v>559</v>
      </c>
      <c r="D94" s="162"/>
      <c r="E94" s="162"/>
      <c r="F94" s="183" t="s">
        <v>526</v>
      </c>
      <c r="G94" s="184"/>
      <c r="H94" s="162" t="s">
        <v>560</v>
      </c>
      <c r="I94" s="162" t="s">
        <v>561</v>
      </c>
      <c r="J94" s="162"/>
      <c r="K94" s="174"/>
    </row>
    <row r="95" spans="2:11" customFormat="1" ht="15" customHeight="1">
      <c r="B95" s="185"/>
      <c r="C95" s="162" t="s">
        <v>562</v>
      </c>
      <c r="D95" s="162"/>
      <c r="E95" s="162"/>
      <c r="F95" s="183" t="s">
        <v>526</v>
      </c>
      <c r="G95" s="184"/>
      <c r="H95" s="162" t="s">
        <v>562</v>
      </c>
      <c r="I95" s="162" t="s">
        <v>561</v>
      </c>
      <c r="J95" s="162"/>
      <c r="K95" s="174"/>
    </row>
    <row r="96" spans="2:11" customFormat="1" ht="15" customHeight="1">
      <c r="B96" s="185"/>
      <c r="C96" s="162" t="s">
        <v>35</v>
      </c>
      <c r="D96" s="162"/>
      <c r="E96" s="162"/>
      <c r="F96" s="183" t="s">
        <v>526</v>
      </c>
      <c r="G96" s="184"/>
      <c r="H96" s="162" t="s">
        <v>563</v>
      </c>
      <c r="I96" s="162" t="s">
        <v>561</v>
      </c>
      <c r="J96" s="162"/>
      <c r="K96" s="174"/>
    </row>
    <row r="97" spans="2:11" customFormat="1" ht="15" customHeight="1">
      <c r="B97" s="185"/>
      <c r="C97" s="162" t="s">
        <v>45</v>
      </c>
      <c r="D97" s="162"/>
      <c r="E97" s="162"/>
      <c r="F97" s="183" t="s">
        <v>526</v>
      </c>
      <c r="G97" s="184"/>
      <c r="H97" s="162" t="s">
        <v>564</v>
      </c>
      <c r="I97" s="162" t="s">
        <v>561</v>
      </c>
      <c r="J97" s="162"/>
      <c r="K97" s="174"/>
    </row>
    <row r="98" spans="2:11" customFormat="1" ht="15" customHeight="1">
      <c r="B98" s="186"/>
      <c r="C98" s="187"/>
      <c r="D98" s="187"/>
      <c r="E98" s="187"/>
      <c r="F98" s="187"/>
      <c r="G98" s="187"/>
      <c r="H98" s="187"/>
      <c r="I98" s="187"/>
      <c r="J98" s="187"/>
      <c r="K98" s="188"/>
    </row>
    <row r="99" spans="2:11" customFormat="1" ht="18.75" customHeight="1">
      <c r="B99" s="189"/>
      <c r="C99" s="190"/>
      <c r="D99" s="190"/>
      <c r="E99" s="190"/>
      <c r="F99" s="190"/>
      <c r="G99" s="190"/>
      <c r="H99" s="190"/>
      <c r="I99" s="190"/>
      <c r="J99" s="190"/>
      <c r="K99" s="189"/>
    </row>
    <row r="100" spans="2:11" customFormat="1" ht="18.75" customHeight="1">
      <c r="B100" s="169"/>
      <c r="C100" s="169"/>
      <c r="D100" s="169"/>
      <c r="E100" s="169"/>
      <c r="F100" s="169"/>
      <c r="G100" s="169"/>
      <c r="H100" s="169"/>
      <c r="I100" s="169"/>
      <c r="J100" s="169"/>
      <c r="K100" s="169"/>
    </row>
    <row r="101" spans="2:11" customFormat="1" ht="7.5" customHeight="1">
      <c r="B101" s="170"/>
      <c r="C101" s="171"/>
      <c r="D101" s="171"/>
      <c r="E101" s="171"/>
      <c r="F101" s="171"/>
      <c r="G101" s="171"/>
      <c r="H101" s="171"/>
      <c r="I101" s="171"/>
      <c r="J101" s="171"/>
      <c r="K101" s="172"/>
    </row>
    <row r="102" spans="2:11" customFormat="1" ht="45" customHeight="1">
      <c r="B102" s="173"/>
      <c r="C102" s="281" t="s">
        <v>565</v>
      </c>
      <c r="D102" s="281"/>
      <c r="E102" s="281"/>
      <c r="F102" s="281"/>
      <c r="G102" s="281"/>
      <c r="H102" s="281"/>
      <c r="I102" s="281"/>
      <c r="J102" s="281"/>
      <c r="K102" s="174"/>
    </row>
    <row r="103" spans="2:11" customFormat="1" ht="17.25" customHeight="1">
      <c r="B103" s="173"/>
      <c r="C103" s="175" t="s">
        <v>520</v>
      </c>
      <c r="D103" s="175"/>
      <c r="E103" s="175"/>
      <c r="F103" s="175" t="s">
        <v>521</v>
      </c>
      <c r="G103" s="176"/>
      <c r="H103" s="175" t="s">
        <v>51</v>
      </c>
      <c r="I103" s="175" t="s">
        <v>54</v>
      </c>
      <c r="J103" s="175" t="s">
        <v>522</v>
      </c>
      <c r="K103" s="174"/>
    </row>
    <row r="104" spans="2:11" customFormat="1" ht="17.25" customHeight="1">
      <c r="B104" s="173"/>
      <c r="C104" s="177" t="s">
        <v>523</v>
      </c>
      <c r="D104" s="177"/>
      <c r="E104" s="177"/>
      <c r="F104" s="178" t="s">
        <v>524</v>
      </c>
      <c r="G104" s="179"/>
      <c r="H104" s="177"/>
      <c r="I104" s="177"/>
      <c r="J104" s="177" t="s">
        <v>525</v>
      </c>
      <c r="K104" s="174"/>
    </row>
    <row r="105" spans="2:11" customFormat="1" ht="5.25" customHeight="1">
      <c r="B105" s="173"/>
      <c r="C105" s="175"/>
      <c r="D105" s="175"/>
      <c r="E105" s="175"/>
      <c r="F105" s="175"/>
      <c r="G105" s="191"/>
      <c r="H105" s="175"/>
      <c r="I105" s="175"/>
      <c r="J105" s="175"/>
      <c r="K105" s="174"/>
    </row>
    <row r="106" spans="2:11" customFormat="1" ht="15" customHeight="1">
      <c r="B106" s="173"/>
      <c r="C106" s="162" t="s">
        <v>50</v>
      </c>
      <c r="D106" s="182"/>
      <c r="E106" s="182"/>
      <c r="F106" s="183" t="s">
        <v>526</v>
      </c>
      <c r="G106" s="162"/>
      <c r="H106" s="162" t="s">
        <v>566</v>
      </c>
      <c r="I106" s="162" t="s">
        <v>528</v>
      </c>
      <c r="J106" s="162">
        <v>20</v>
      </c>
      <c r="K106" s="174"/>
    </row>
    <row r="107" spans="2:11" customFormat="1" ht="15" customHeight="1">
      <c r="B107" s="173"/>
      <c r="C107" s="162" t="s">
        <v>529</v>
      </c>
      <c r="D107" s="162"/>
      <c r="E107" s="162"/>
      <c r="F107" s="183" t="s">
        <v>526</v>
      </c>
      <c r="G107" s="162"/>
      <c r="H107" s="162" t="s">
        <v>566</v>
      </c>
      <c r="I107" s="162" t="s">
        <v>528</v>
      </c>
      <c r="J107" s="162">
        <v>120</v>
      </c>
      <c r="K107" s="174"/>
    </row>
    <row r="108" spans="2:11" customFormat="1" ht="15" customHeight="1">
      <c r="B108" s="185"/>
      <c r="C108" s="162" t="s">
        <v>531</v>
      </c>
      <c r="D108" s="162"/>
      <c r="E108" s="162"/>
      <c r="F108" s="183" t="s">
        <v>532</v>
      </c>
      <c r="G108" s="162"/>
      <c r="H108" s="162" t="s">
        <v>566</v>
      </c>
      <c r="I108" s="162" t="s">
        <v>528</v>
      </c>
      <c r="J108" s="162">
        <v>50</v>
      </c>
      <c r="K108" s="174"/>
    </row>
    <row r="109" spans="2:11" customFormat="1" ht="15" customHeight="1">
      <c r="B109" s="185"/>
      <c r="C109" s="162" t="s">
        <v>534</v>
      </c>
      <c r="D109" s="162"/>
      <c r="E109" s="162"/>
      <c r="F109" s="183" t="s">
        <v>526</v>
      </c>
      <c r="G109" s="162"/>
      <c r="H109" s="162" t="s">
        <v>566</v>
      </c>
      <c r="I109" s="162" t="s">
        <v>536</v>
      </c>
      <c r="J109" s="162"/>
      <c r="K109" s="174"/>
    </row>
    <row r="110" spans="2:11" customFormat="1" ht="15" customHeight="1">
      <c r="B110" s="185"/>
      <c r="C110" s="162" t="s">
        <v>545</v>
      </c>
      <c r="D110" s="162"/>
      <c r="E110" s="162"/>
      <c r="F110" s="183" t="s">
        <v>532</v>
      </c>
      <c r="G110" s="162"/>
      <c r="H110" s="162" t="s">
        <v>566</v>
      </c>
      <c r="I110" s="162" t="s">
        <v>528</v>
      </c>
      <c r="J110" s="162">
        <v>50</v>
      </c>
      <c r="K110" s="174"/>
    </row>
    <row r="111" spans="2:11" customFormat="1" ht="15" customHeight="1">
      <c r="B111" s="185"/>
      <c r="C111" s="162" t="s">
        <v>553</v>
      </c>
      <c r="D111" s="162"/>
      <c r="E111" s="162"/>
      <c r="F111" s="183" t="s">
        <v>532</v>
      </c>
      <c r="G111" s="162"/>
      <c r="H111" s="162" t="s">
        <v>566</v>
      </c>
      <c r="I111" s="162" t="s">
        <v>528</v>
      </c>
      <c r="J111" s="162">
        <v>50</v>
      </c>
      <c r="K111" s="174"/>
    </row>
    <row r="112" spans="2:11" customFormat="1" ht="15" customHeight="1">
      <c r="B112" s="185"/>
      <c r="C112" s="162" t="s">
        <v>551</v>
      </c>
      <c r="D112" s="162"/>
      <c r="E112" s="162"/>
      <c r="F112" s="183" t="s">
        <v>532</v>
      </c>
      <c r="G112" s="162"/>
      <c r="H112" s="162" t="s">
        <v>566</v>
      </c>
      <c r="I112" s="162" t="s">
        <v>528</v>
      </c>
      <c r="J112" s="162">
        <v>50</v>
      </c>
      <c r="K112" s="174"/>
    </row>
    <row r="113" spans="2:11" customFormat="1" ht="15" customHeight="1">
      <c r="B113" s="185"/>
      <c r="C113" s="162" t="s">
        <v>50</v>
      </c>
      <c r="D113" s="162"/>
      <c r="E113" s="162"/>
      <c r="F113" s="183" t="s">
        <v>526</v>
      </c>
      <c r="G113" s="162"/>
      <c r="H113" s="162" t="s">
        <v>567</v>
      </c>
      <c r="I113" s="162" t="s">
        <v>528</v>
      </c>
      <c r="J113" s="162">
        <v>20</v>
      </c>
      <c r="K113" s="174"/>
    </row>
    <row r="114" spans="2:11" customFormat="1" ht="15" customHeight="1">
      <c r="B114" s="185"/>
      <c r="C114" s="162" t="s">
        <v>568</v>
      </c>
      <c r="D114" s="162"/>
      <c r="E114" s="162"/>
      <c r="F114" s="183" t="s">
        <v>526</v>
      </c>
      <c r="G114" s="162"/>
      <c r="H114" s="162" t="s">
        <v>569</v>
      </c>
      <c r="I114" s="162" t="s">
        <v>528</v>
      </c>
      <c r="J114" s="162">
        <v>120</v>
      </c>
      <c r="K114" s="174"/>
    </row>
    <row r="115" spans="2:11" customFormat="1" ht="15" customHeight="1">
      <c r="B115" s="185"/>
      <c r="C115" s="162" t="s">
        <v>35</v>
      </c>
      <c r="D115" s="162"/>
      <c r="E115" s="162"/>
      <c r="F115" s="183" t="s">
        <v>526</v>
      </c>
      <c r="G115" s="162"/>
      <c r="H115" s="162" t="s">
        <v>570</v>
      </c>
      <c r="I115" s="162" t="s">
        <v>561</v>
      </c>
      <c r="J115" s="162"/>
      <c r="K115" s="174"/>
    </row>
    <row r="116" spans="2:11" customFormat="1" ht="15" customHeight="1">
      <c r="B116" s="185"/>
      <c r="C116" s="162" t="s">
        <v>45</v>
      </c>
      <c r="D116" s="162"/>
      <c r="E116" s="162"/>
      <c r="F116" s="183" t="s">
        <v>526</v>
      </c>
      <c r="G116" s="162"/>
      <c r="H116" s="162" t="s">
        <v>571</v>
      </c>
      <c r="I116" s="162" t="s">
        <v>561</v>
      </c>
      <c r="J116" s="162"/>
      <c r="K116" s="174"/>
    </row>
    <row r="117" spans="2:11" customFormat="1" ht="15" customHeight="1">
      <c r="B117" s="185"/>
      <c r="C117" s="162" t="s">
        <v>54</v>
      </c>
      <c r="D117" s="162"/>
      <c r="E117" s="162"/>
      <c r="F117" s="183" t="s">
        <v>526</v>
      </c>
      <c r="G117" s="162"/>
      <c r="H117" s="162" t="s">
        <v>572</v>
      </c>
      <c r="I117" s="162" t="s">
        <v>573</v>
      </c>
      <c r="J117" s="162"/>
      <c r="K117" s="174"/>
    </row>
    <row r="118" spans="2:11" customFormat="1" ht="15" customHeight="1">
      <c r="B118" s="186"/>
      <c r="C118" s="192"/>
      <c r="D118" s="192"/>
      <c r="E118" s="192"/>
      <c r="F118" s="192"/>
      <c r="G118" s="192"/>
      <c r="H118" s="192"/>
      <c r="I118" s="192"/>
      <c r="J118" s="192"/>
      <c r="K118" s="188"/>
    </row>
    <row r="119" spans="2:11" customFormat="1" ht="18.75" customHeight="1">
      <c r="B119" s="193"/>
      <c r="C119" s="194"/>
      <c r="D119" s="194"/>
      <c r="E119" s="194"/>
      <c r="F119" s="195"/>
      <c r="G119" s="194"/>
      <c r="H119" s="194"/>
      <c r="I119" s="194"/>
      <c r="J119" s="194"/>
      <c r="K119" s="193"/>
    </row>
    <row r="120" spans="2:11" customFormat="1" ht="18.75" customHeight="1"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</row>
    <row r="121" spans="2:11" customFormat="1" ht="7.5" customHeight="1">
      <c r="B121" s="196"/>
      <c r="C121" s="197"/>
      <c r="D121" s="197"/>
      <c r="E121" s="197"/>
      <c r="F121" s="197"/>
      <c r="G121" s="197"/>
      <c r="H121" s="197"/>
      <c r="I121" s="197"/>
      <c r="J121" s="197"/>
      <c r="K121" s="198"/>
    </row>
    <row r="122" spans="2:11" customFormat="1" ht="45" customHeight="1">
      <c r="B122" s="199"/>
      <c r="C122" s="279" t="s">
        <v>574</v>
      </c>
      <c r="D122" s="279"/>
      <c r="E122" s="279"/>
      <c r="F122" s="279"/>
      <c r="G122" s="279"/>
      <c r="H122" s="279"/>
      <c r="I122" s="279"/>
      <c r="J122" s="279"/>
      <c r="K122" s="200"/>
    </row>
    <row r="123" spans="2:11" customFormat="1" ht="17.25" customHeight="1">
      <c r="B123" s="201"/>
      <c r="C123" s="175" t="s">
        <v>520</v>
      </c>
      <c r="D123" s="175"/>
      <c r="E123" s="175"/>
      <c r="F123" s="175" t="s">
        <v>521</v>
      </c>
      <c r="G123" s="176"/>
      <c r="H123" s="175" t="s">
        <v>51</v>
      </c>
      <c r="I123" s="175" t="s">
        <v>54</v>
      </c>
      <c r="J123" s="175" t="s">
        <v>522</v>
      </c>
      <c r="K123" s="202"/>
    </row>
    <row r="124" spans="2:11" customFormat="1" ht="17.25" customHeight="1">
      <c r="B124" s="201"/>
      <c r="C124" s="177" t="s">
        <v>523</v>
      </c>
      <c r="D124" s="177"/>
      <c r="E124" s="177"/>
      <c r="F124" s="178" t="s">
        <v>524</v>
      </c>
      <c r="G124" s="179"/>
      <c r="H124" s="177"/>
      <c r="I124" s="177"/>
      <c r="J124" s="177" t="s">
        <v>525</v>
      </c>
      <c r="K124" s="202"/>
    </row>
    <row r="125" spans="2:11" customFormat="1" ht="5.25" customHeight="1">
      <c r="B125" s="203"/>
      <c r="C125" s="180"/>
      <c r="D125" s="180"/>
      <c r="E125" s="180"/>
      <c r="F125" s="180"/>
      <c r="G125" s="204"/>
      <c r="H125" s="180"/>
      <c r="I125" s="180"/>
      <c r="J125" s="180"/>
      <c r="K125" s="205"/>
    </row>
    <row r="126" spans="2:11" customFormat="1" ht="15" customHeight="1">
      <c r="B126" s="203"/>
      <c r="C126" s="162" t="s">
        <v>529</v>
      </c>
      <c r="D126" s="182"/>
      <c r="E126" s="182"/>
      <c r="F126" s="183" t="s">
        <v>526</v>
      </c>
      <c r="G126" s="162"/>
      <c r="H126" s="162" t="s">
        <v>566</v>
      </c>
      <c r="I126" s="162" t="s">
        <v>528</v>
      </c>
      <c r="J126" s="162">
        <v>120</v>
      </c>
      <c r="K126" s="206"/>
    </row>
    <row r="127" spans="2:11" customFormat="1" ht="15" customHeight="1">
      <c r="B127" s="203"/>
      <c r="C127" s="162" t="s">
        <v>575</v>
      </c>
      <c r="D127" s="162"/>
      <c r="E127" s="162"/>
      <c r="F127" s="183" t="s">
        <v>526</v>
      </c>
      <c r="G127" s="162"/>
      <c r="H127" s="162" t="s">
        <v>576</v>
      </c>
      <c r="I127" s="162" t="s">
        <v>528</v>
      </c>
      <c r="J127" s="162" t="s">
        <v>577</v>
      </c>
      <c r="K127" s="206"/>
    </row>
    <row r="128" spans="2:11" customFormat="1" ht="15" customHeight="1">
      <c r="B128" s="203"/>
      <c r="C128" s="162" t="s">
        <v>474</v>
      </c>
      <c r="D128" s="162"/>
      <c r="E128" s="162"/>
      <c r="F128" s="183" t="s">
        <v>526</v>
      </c>
      <c r="G128" s="162"/>
      <c r="H128" s="162" t="s">
        <v>578</v>
      </c>
      <c r="I128" s="162" t="s">
        <v>528</v>
      </c>
      <c r="J128" s="162" t="s">
        <v>577</v>
      </c>
      <c r="K128" s="206"/>
    </row>
    <row r="129" spans="2:11" customFormat="1" ht="15" customHeight="1">
      <c r="B129" s="203"/>
      <c r="C129" s="162" t="s">
        <v>537</v>
      </c>
      <c r="D129" s="162"/>
      <c r="E129" s="162"/>
      <c r="F129" s="183" t="s">
        <v>532</v>
      </c>
      <c r="G129" s="162"/>
      <c r="H129" s="162" t="s">
        <v>538</v>
      </c>
      <c r="I129" s="162" t="s">
        <v>528</v>
      </c>
      <c r="J129" s="162">
        <v>15</v>
      </c>
      <c r="K129" s="206"/>
    </row>
    <row r="130" spans="2:11" customFormat="1" ht="15" customHeight="1">
      <c r="B130" s="203"/>
      <c r="C130" s="162" t="s">
        <v>539</v>
      </c>
      <c r="D130" s="162"/>
      <c r="E130" s="162"/>
      <c r="F130" s="183" t="s">
        <v>532</v>
      </c>
      <c r="G130" s="162"/>
      <c r="H130" s="162" t="s">
        <v>540</v>
      </c>
      <c r="I130" s="162" t="s">
        <v>528</v>
      </c>
      <c r="J130" s="162">
        <v>15</v>
      </c>
      <c r="K130" s="206"/>
    </row>
    <row r="131" spans="2:11" customFormat="1" ht="15" customHeight="1">
      <c r="B131" s="203"/>
      <c r="C131" s="162" t="s">
        <v>541</v>
      </c>
      <c r="D131" s="162"/>
      <c r="E131" s="162"/>
      <c r="F131" s="183" t="s">
        <v>532</v>
      </c>
      <c r="G131" s="162"/>
      <c r="H131" s="162" t="s">
        <v>542</v>
      </c>
      <c r="I131" s="162" t="s">
        <v>528</v>
      </c>
      <c r="J131" s="162">
        <v>20</v>
      </c>
      <c r="K131" s="206"/>
    </row>
    <row r="132" spans="2:11" customFormat="1" ht="15" customHeight="1">
      <c r="B132" s="203"/>
      <c r="C132" s="162" t="s">
        <v>543</v>
      </c>
      <c r="D132" s="162"/>
      <c r="E132" s="162"/>
      <c r="F132" s="183" t="s">
        <v>532</v>
      </c>
      <c r="G132" s="162"/>
      <c r="H132" s="162" t="s">
        <v>544</v>
      </c>
      <c r="I132" s="162" t="s">
        <v>528</v>
      </c>
      <c r="J132" s="162">
        <v>20</v>
      </c>
      <c r="K132" s="206"/>
    </row>
    <row r="133" spans="2:11" customFormat="1" ht="15" customHeight="1">
      <c r="B133" s="203"/>
      <c r="C133" s="162" t="s">
        <v>531</v>
      </c>
      <c r="D133" s="162"/>
      <c r="E133" s="162"/>
      <c r="F133" s="183" t="s">
        <v>532</v>
      </c>
      <c r="G133" s="162"/>
      <c r="H133" s="162" t="s">
        <v>566</v>
      </c>
      <c r="I133" s="162" t="s">
        <v>528</v>
      </c>
      <c r="J133" s="162">
        <v>50</v>
      </c>
      <c r="K133" s="206"/>
    </row>
    <row r="134" spans="2:11" customFormat="1" ht="15" customHeight="1">
      <c r="B134" s="203"/>
      <c r="C134" s="162" t="s">
        <v>545</v>
      </c>
      <c r="D134" s="162"/>
      <c r="E134" s="162"/>
      <c r="F134" s="183" t="s">
        <v>532</v>
      </c>
      <c r="G134" s="162"/>
      <c r="H134" s="162" t="s">
        <v>566</v>
      </c>
      <c r="I134" s="162" t="s">
        <v>528</v>
      </c>
      <c r="J134" s="162">
        <v>50</v>
      </c>
      <c r="K134" s="206"/>
    </row>
    <row r="135" spans="2:11" customFormat="1" ht="15" customHeight="1">
      <c r="B135" s="203"/>
      <c r="C135" s="162" t="s">
        <v>551</v>
      </c>
      <c r="D135" s="162"/>
      <c r="E135" s="162"/>
      <c r="F135" s="183" t="s">
        <v>532</v>
      </c>
      <c r="G135" s="162"/>
      <c r="H135" s="162" t="s">
        <v>566</v>
      </c>
      <c r="I135" s="162" t="s">
        <v>528</v>
      </c>
      <c r="J135" s="162">
        <v>50</v>
      </c>
      <c r="K135" s="206"/>
    </row>
    <row r="136" spans="2:11" customFormat="1" ht="15" customHeight="1">
      <c r="B136" s="203"/>
      <c r="C136" s="162" t="s">
        <v>553</v>
      </c>
      <c r="D136" s="162"/>
      <c r="E136" s="162"/>
      <c r="F136" s="183" t="s">
        <v>532</v>
      </c>
      <c r="G136" s="162"/>
      <c r="H136" s="162" t="s">
        <v>566</v>
      </c>
      <c r="I136" s="162" t="s">
        <v>528</v>
      </c>
      <c r="J136" s="162">
        <v>50</v>
      </c>
      <c r="K136" s="206"/>
    </row>
    <row r="137" spans="2:11" customFormat="1" ht="15" customHeight="1">
      <c r="B137" s="203"/>
      <c r="C137" s="162" t="s">
        <v>554</v>
      </c>
      <c r="D137" s="162"/>
      <c r="E137" s="162"/>
      <c r="F137" s="183" t="s">
        <v>532</v>
      </c>
      <c r="G137" s="162"/>
      <c r="H137" s="162" t="s">
        <v>579</v>
      </c>
      <c r="I137" s="162" t="s">
        <v>528</v>
      </c>
      <c r="J137" s="162">
        <v>255</v>
      </c>
      <c r="K137" s="206"/>
    </row>
    <row r="138" spans="2:11" customFormat="1" ht="15" customHeight="1">
      <c r="B138" s="203"/>
      <c r="C138" s="162" t="s">
        <v>556</v>
      </c>
      <c r="D138" s="162"/>
      <c r="E138" s="162"/>
      <c r="F138" s="183" t="s">
        <v>526</v>
      </c>
      <c r="G138" s="162"/>
      <c r="H138" s="162" t="s">
        <v>580</v>
      </c>
      <c r="I138" s="162" t="s">
        <v>558</v>
      </c>
      <c r="J138" s="162"/>
      <c r="K138" s="206"/>
    </row>
    <row r="139" spans="2:11" customFormat="1" ht="15" customHeight="1">
      <c r="B139" s="203"/>
      <c r="C139" s="162" t="s">
        <v>559</v>
      </c>
      <c r="D139" s="162"/>
      <c r="E139" s="162"/>
      <c r="F139" s="183" t="s">
        <v>526</v>
      </c>
      <c r="G139" s="162"/>
      <c r="H139" s="162" t="s">
        <v>581</v>
      </c>
      <c r="I139" s="162" t="s">
        <v>561</v>
      </c>
      <c r="J139" s="162"/>
      <c r="K139" s="206"/>
    </row>
    <row r="140" spans="2:11" customFormat="1" ht="15" customHeight="1">
      <c r="B140" s="203"/>
      <c r="C140" s="162" t="s">
        <v>562</v>
      </c>
      <c r="D140" s="162"/>
      <c r="E140" s="162"/>
      <c r="F140" s="183" t="s">
        <v>526</v>
      </c>
      <c r="G140" s="162"/>
      <c r="H140" s="162" t="s">
        <v>562</v>
      </c>
      <c r="I140" s="162" t="s">
        <v>561</v>
      </c>
      <c r="J140" s="162"/>
      <c r="K140" s="206"/>
    </row>
    <row r="141" spans="2:11" customFormat="1" ht="15" customHeight="1">
      <c r="B141" s="203"/>
      <c r="C141" s="162" t="s">
        <v>35</v>
      </c>
      <c r="D141" s="162"/>
      <c r="E141" s="162"/>
      <c r="F141" s="183" t="s">
        <v>526</v>
      </c>
      <c r="G141" s="162"/>
      <c r="H141" s="162" t="s">
        <v>582</v>
      </c>
      <c r="I141" s="162" t="s">
        <v>561</v>
      </c>
      <c r="J141" s="162"/>
      <c r="K141" s="206"/>
    </row>
    <row r="142" spans="2:11" customFormat="1" ht="15" customHeight="1">
      <c r="B142" s="203"/>
      <c r="C142" s="162" t="s">
        <v>583</v>
      </c>
      <c r="D142" s="162"/>
      <c r="E142" s="162"/>
      <c r="F142" s="183" t="s">
        <v>526</v>
      </c>
      <c r="G142" s="162"/>
      <c r="H142" s="162" t="s">
        <v>584</v>
      </c>
      <c r="I142" s="162" t="s">
        <v>561</v>
      </c>
      <c r="J142" s="162"/>
      <c r="K142" s="206"/>
    </row>
    <row r="143" spans="2:11" customFormat="1" ht="15" customHeight="1">
      <c r="B143" s="207"/>
      <c r="C143" s="208"/>
      <c r="D143" s="208"/>
      <c r="E143" s="208"/>
      <c r="F143" s="208"/>
      <c r="G143" s="208"/>
      <c r="H143" s="208"/>
      <c r="I143" s="208"/>
      <c r="J143" s="208"/>
      <c r="K143" s="209"/>
    </row>
    <row r="144" spans="2:11" customFormat="1" ht="18.75" customHeight="1">
      <c r="B144" s="194"/>
      <c r="C144" s="194"/>
      <c r="D144" s="194"/>
      <c r="E144" s="194"/>
      <c r="F144" s="195"/>
      <c r="G144" s="194"/>
      <c r="H144" s="194"/>
      <c r="I144" s="194"/>
      <c r="J144" s="194"/>
      <c r="K144" s="194"/>
    </row>
    <row r="145" spans="2:11" customFormat="1" ht="18.75" customHeight="1"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</row>
    <row r="146" spans="2:11" customFormat="1" ht="7.5" customHeight="1">
      <c r="B146" s="170"/>
      <c r="C146" s="171"/>
      <c r="D146" s="171"/>
      <c r="E146" s="171"/>
      <c r="F146" s="171"/>
      <c r="G146" s="171"/>
      <c r="H146" s="171"/>
      <c r="I146" s="171"/>
      <c r="J146" s="171"/>
      <c r="K146" s="172"/>
    </row>
    <row r="147" spans="2:11" customFormat="1" ht="45" customHeight="1">
      <c r="B147" s="173"/>
      <c r="C147" s="281" t="s">
        <v>585</v>
      </c>
      <c r="D147" s="281"/>
      <c r="E147" s="281"/>
      <c r="F147" s="281"/>
      <c r="G147" s="281"/>
      <c r="H147" s="281"/>
      <c r="I147" s="281"/>
      <c r="J147" s="281"/>
      <c r="K147" s="174"/>
    </row>
    <row r="148" spans="2:11" customFormat="1" ht="17.25" customHeight="1">
      <c r="B148" s="173"/>
      <c r="C148" s="175" t="s">
        <v>520</v>
      </c>
      <c r="D148" s="175"/>
      <c r="E148" s="175"/>
      <c r="F148" s="175" t="s">
        <v>521</v>
      </c>
      <c r="G148" s="176"/>
      <c r="H148" s="175" t="s">
        <v>51</v>
      </c>
      <c r="I148" s="175" t="s">
        <v>54</v>
      </c>
      <c r="J148" s="175" t="s">
        <v>522</v>
      </c>
      <c r="K148" s="174"/>
    </row>
    <row r="149" spans="2:11" customFormat="1" ht="17.25" customHeight="1">
      <c r="B149" s="173"/>
      <c r="C149" s="177" t="s">
        <v>523</v>
      </c>
      <c r="D149" s="177"/>
      <c r="E149" s="177"/>
      <c r="F149" s="178" t="s">
        <v>524</v>
      </c>
      <c r="G149" s="179"/>
      <c r="H149" s="177"/>
      <c r="I149" s="177"/>
      <c r="J149" s="177" t="s">
        <v>525</v>
      </c>
      <c r="K149" s="174"/>
    </row>
    <row r="150" spans="2:11" customFormat="1" ht="5.25" customHeight="1">
      <c r="B150" s="185"/>
      <c r="C150" s="180"/>
      <c r="D150" s="180"/>
      <c r="E150" s="180"/>
      <c r="F150" s="180"/>
      <c r="G150" s="181"/>
      <c r="H150" s="180"/>
      <c r="I150" s="180"/>
      <c r="J150" s="180"/>
      <c r="K150" s="206"/>
    </row>
    <row r="151" spans="2:11" customFormat="1" ht="15" customHeight="1">
      <c r="B151" s="185"/>
      <c r="C151" s="210" t="s">
        <v>529</v>
      </c>
      <c r="D151" s="162"/>
      <c r="E151" s="162"/>
      <c r="F151" s="211" t="s">
        <v>526</v>
      </c>
      <c r="G151" s="162"/>
      <c r="H151" s="210" t="s">
        <v>566</v>
      </c>
      <c r="I151" s="210" t="s">
        <v>528</v>
      </c>
      <c r="J151" s="210">
        <v>120</v>
      </c>
      <c r="K151" s="206"/>
    </row>
    <row r="152" spans="2:11" customFormat="1" ht="15" customHeight="1">
      <c r="B152" s="185"/>
      <c r="C152" s="210" t="s">
        <v>575</v>
      </c>
      <c r="D152" s="162"/>
      <c r="E152" s="162"/>
      <c r="F152" s="211" t="s">
        <v>526</v>
      </c>
      <c r="G152" s="162"/>
      <c r="H152" s="210" t="s">
        <v>586</v>
      </c>
      <c r="I152" s="210" t="s">
        <v>528</v>
      </c>
      <c r="J152" s="210" t="s">
        <v>577</v>
      </c>
      <c r="K152" s="206"/>
    </row>
    <row r="153" spans="2:11" customFormat="1" ht="15" customHeight="1">
      <c r="B153" s="185"/>
      <c r="C153" s="210" t="s">
        <v>474</v>
      </c>
      <c r="D153" s="162"/>
      <c r="E153" s="162"/>
      <c r="F153" s="211" t="s">
        <v>526</v>
      </c>
      <c r="G153" s="162"/>
      <c r="H153" s="210" t="s">
        <v>587</v>
      </c>
      <c r="I153" s="210" t="s">
        <v>528</v>
      </c>
      <c r="J153" s="210" t="s">
        <v>577</v>
      </c>
      <c r="K153" s="206"/>
    </row>
    <row r="154" spans="2:11" customFormat="1" ht="15" customHeight="1">
      <c r="B154" s="185"/>
      <c r="C154" s="210" t="s">
        <v>531</v>
      </c>
      <c r="D154" s="162"/>
      <c r="E154" s="162"/>
      <c r="F154" s="211" t="s">
        <v>532</v>
      </c>
      <c r="G154" s="162"/>
      <c r="H154" s="210" t="s">
        <v>566</v>
      </c>
      <c r="I154" s="210" t="s">
        <v>528</v>
      </c>
      <c r="J154" s="210">
        <v>50</v>
      </c>
      <c r="K154" s="206"/>
    </row>
    <row r="155" spans="2:11" customFormat="1" ht="15" customHeight="1">
      <c r="B155" s="185"/>
      <c r="C155" s="210" t="s">
        <v>534</v>
      </c>
      <c r="D155" s="162"/>
      <c r="E155" s="162"/>
      <c r="F155" s="211" t="s">
        <v>526</v>
      </c>
      <c r="G155" s="162"/>
      <c r="H155" s="210" t="s">
        <v>566</v>
      </c>
      <c r="I155" s="210" t="s">
        <v>536</v>
      </c>
      <c r="J155" s="210"/>
      <c r="K155" s="206"/>
    </row>
    <row r="156" spans="2:11" customFormat="1" ht="15" customHeight="1">
      <c r="B156" s="185"/>
      <c r="C156" s="210" t="s">
        <v>545</v>
      </c>
      <c r="D156" s="162"/>
      <c r="E156" s="162"/>
      <c r="F156" s="211" t="s">
        <v>532</v>
      </c>
      <c r="G156" s="162"/>
      <c r="H156" s="210" t="s">
        <v>566</v>
      </c>
      <c r="I156" s="210" t="s">
        <v>528</v>
      </c>
      <c r="J156" s="210">
        <v>50</v>
      </c>
      <c r="K156" s="206"/>
    </row>
    <row r="157" spans="2:11" customFormat="1" ht="15" customHeight="1">
      <c r="B157" s="185"/>
      <c r="C157" s="210" t="s">
        <v>553</v>
      </c>
      <c r="D157" s="162"/>
      <c r="E157" s="162"/>
      <c r="F157" s="211" t="s">
        <v>532</v>
      </c>
      <c r="G157" s="162"/>
      <c r="H157" s="210" t="s">
        <v>566</v>
      </c>
      <c r="I157" s="210" t="s">
        <v>528</v>
      </c>
      <c r="J157" s="210">
        <v>50</v>
      </c>
      <c r="K157" s="206"/>
    </row>
    <row r="158" spans="2:11" customFormat="1" ht="15" customHeight="1">
      <c r="B158" s="185"/>
      <c r="C158" s="210" t="s">
        <v>551</v>
      </c>
      <c r="D158" s="162"/>
      <c r="E158" s="162"/>
      <c r="F158" s="211" t="s">
        <v>532</v>
      </c>
      <c r="G158" s="162"/>
      <c r="H158" s="210" t="s">
        <v>566</v>
      </c>
      <c r="I158" s="210" t="s">
        <v>528</v>
      </c>
      <c r="J158" s="210">
        <v>50</v>
      </c>
      <c r="K158" s="206"/>
    </row>
    <row r="159" spans="2:11" customFormat="1" ht="15" customHeight="1">
      <c r="B159" s="185"/>
      <c r="C159" s="210" t="s">
        <v>83</v>
      </c>
      <c r="D159" s="162"/>
      <c r="E159" s="162"/>
      <c r="F159" s="211" t="s">
        <v>526</v>
      </c>
      <c r="G159" s="162"/>
      <c r="H159" s="210" t="s">
        <v>588</v>
      </c>
      <c r="I159" s="210" t="s">
        <v>528</v>
      </c>
      <c r="J159" s="210" t="s">
        <v>589</v>
      </c>
      <c r="K159" s="206"/>
    </row>
    <row r="160" spans="2:11" customFormat="1" ht="15" customHeight="1">
      <c r="B160" s="185"/>
      <c r="C160" s="210" t="s">
        <v>590</v>
      </c>
      <c r="D160" s="162"/>
      <c r="E160" s="162"/>
      <c r="F160" s="211" t="s">
        <v>526</v>
      </c>
      <c r="G160" s="162"/>
      <c r="H160" s="210" t="s">
        <v>591</v>
      </c>
      <c r="I160" s="210" t="s">
        <v>561</v>
      </c>
      <c r="J160" s="210"/>
      <c r="K160" s="206"/>
    </row>
    <row r="161" spans="2:11" customFormat="1" ht="15" customHeight="1">
      <c r="B161" s="212"/>
      <c r="C161" s="192"/>
      <c r="D161" s="192"/>
      <c r="E161" s="192"/>
      <c r="F161" s="192"/>
      <c r="G161" s="192"/>
      <c r="H161" s="192"/>
      <c r="I161" s="192"/>
      <c r="J161" s="192"/>
      <c r="K161" s="213"/>
    </row>
    <row r="162" spans="2:11" customFormat="1" ht="18.75" customHeight="1">
      <c r="B162" s="194"/>
      <c r="C162" s="204"/>
      <c r="D162" s="204"/>
      <c r="E162" s="204"/>
      <c r="F162" s="214"/>
      <c r="G162" s="204"/>
      <c r="H162" s="204"/>
      <c r="I162" s="204"/>
      <c r="J162" s="204"/>
      <c r="K162" s="194"/>
    </row>
    <row r="163" spans="2:11" customFormat="1" ht="18.75" customHeight="1">
      <c r="B163" s="169"/>
      <c r="C163" s="169"/>
      <c r="D163" s="169"/>
      <c r="E163" s="169"/>
      <c r="F163" s="169"/>
      <c r="G163" s="169"/>
      <c r="H163" s="169"/>
      <c r="I163" s="169"/>
      <c r="J163" s="169"/>
      <c r="K163" s="169"/>
    </row>
    <row r="164" spans="2:11" customFormat="1" ht="7.5" customHeight="1">
      <c r="B164" s="151"/>
      <c r="C164" s="152"/>
      <c r="D164" s="152"/>
      <c r="E164" s="152"/>
      <c r="F164" s="152"/>
      <c r="G164" s="152"/>
      <c r="H164" s="152"/>
      <c r="I164" s="152"/>
      <c r="J164" s="152"/>
      <c r="K164" s="153"/>
    </row>
    <row r="165" spans="2:11" customFormat="1" ht="45" customHeight="1">
      <c r="B165" s="154"/>
      <c r="C165" s="279" t="s">
        <v>592</v>
      </c>
      <c r="D165" s="279"/>
      <c r="E165" s="279"/>
      <c r="F165" s="279"/>
      <c r="G165" s="279"/>
      <c r="H165" s="279"/>
      <c r="I165" s="279"/>
      <c r="J165" s="279"/>
      <c r="K165" s="155"/>
    </row>
    <row r="166" spans="2:11" customFormat="1" ht="17.25" customHeight="1">
      <c r="B166" s="154"/>
      <c r="C166" s="175" t="s">
        <v>520</v>
      </c>
      <c r="D166" s="175"/>
      <c r="E166" s="175"/>
      <c r="F166" s="175" t="s">
        <v>521</v>
      </c>
      <c r="G166" s="215"/>
      <c r="H166" s="216" t="s">
        <v>51</v>
      </c>
      <c r="I166" s="216" t="s">
        <v>54</v>
      </c>
      <c r="J166" s="175" t="s">
        <v>522</v>
      </c>
      <c r="K166" s="155"/>
    </row>
    <row r="167" spans="2:11" customFormat="1" ht="17.25" customHeight="1">
      <c r="B167" s="156"/>
      <c r="C167" s="177" t="s">
        <v>523</v>
      </c>
      <c r="D167" s="177"/>
      <c r="E167" s="177"/>
      <c r="F167" s="178" t="s">
        <v>524</v>
      </c>
      <c r="G167" s="217"/>
      <c r="H167" s="218"/>
      <c r="I167" s="218"/>
      <c r="J167" s="177" t="s">
        <v>525</v>
      </c>
      <c r="K167" s="157"/>
    </row>
    <row r="168" spans="2:11" customFormat="1" ht="5.25" customHeight="1">
      <c r="B168" s="185"/>
      <c r="C168" s="180"/>
      <c r="D168" s="180"/>
      <c r="E168" s="180"/>
      <c r="F168" s="180"/>
      <c r="G168" s="181"/>
      <c r="H168" s="180"/>
      <c r="I168" s="180"/>
      <c r="J168" s="180"/>
      <c r="K168" s="206"/>
    </row>
    <row r="169" spans="2:11" customFormat="1" ht="15" customHeight="1">
      <c r="B169" s="185"/>
      <c r="C169" s="162" t="s">
        <v>529</v>
      </c>
      <c r="D169" s="162"/>
      <c r="E169" s="162"/>
      <c r="F169" s="183" t="s">
        <v>526</v>
      </c>
      <c r="G169" s="162"/>
      <c r="H169" s="162" t="s">
        <v>566</v>
      </c>
      <c r="I169" s="162" t="s">
        <v>528</v>
      </c>
      <c r="J169" s="162">
        <v>120</v>
      </c>
      <c r="K169" s="206"/>
    </row>
    <row r="170" spans="2:11" customFormat="1" ht="15" customHeight="1">
      <c r="B170" s="185"/>
      <c r="C170" s="162" t="s">
        <v>575</v>
      </c>
      <c r="D170" s="162"/>
      <c r="E170" s="162"/>
      <c r="F170" s="183" t="s">
        <v>526</v>
      </c>
      <c r="G170" s="162"/>
      <c r="H170" s="162" t="s">
        <v>576</v>
      </c>
      <c r="I170" s="162" t="s">
        <v>528</v>
      </c>
      <c r="J170" s="162" t="s">
        <v>577</v>
      </c>
      <c r="K170" s="206"/>
    </row>
    <row r="171" spans="2:11" customFormat="1" ht="15" customHeight="1">
      <c r="B171" s="185"/>
      <c r="C171" s="162" t="s">
        <v>474</v>
      </c>
      <c r="D171" s="162"/>
      <c r="E171" s="162"/>
      <c r="F171" s="183" t="s">
        <v>526</v>
      </c>
      <c r="G171" s="162"/>
      <c r="H171" s="162" t="s">
        <v>593</v>
      </c>
      <c r="I171" s="162" t="s">
        <v>528</v>
      </c>
      <c r="J171" s="162" t="s">
        <v>577</v>
      </c>
      <c r="K171" s="206"/>
    </row>
    <row r="172" spans="2:11" customFormat="1" ht="15" customHeight="1">
      <c r="B172" s="185"/>
      <c r="C172" s="162" t="s">
        <v>531</v>
      </c>
      <c r="D172" s="162"/>
      <c r="E172" s="162"/>
      <c r="F172" s="183" t="s">
        <v>532</v>
      </c>
      <c r="G172" s="162"/>
      <c r="H172" s="162" t="s">
        <v>593</v>
      </c>
      <c r="I172" s="162" t="s">
        <v>528</v>
      </c>
      <c r="J172" s="162">
        <v>50</v>
      </c>
      <c r="K172" s="206"/>
    </row>
    <row r="173" spans="2:11" customFormat="1" ht="15" customHeight="1">
      <c r="B173" s="185"/>
      <c r="C173" s="162" t="s">
        <v>534</v>
      </c>
      <c r="D173" s="162"/>
      <c r="E173" s="162"/>
      <c r="F173" s="183" t="s">
        <v>526</v>
      </c>
      <c r="G173" s="162"/>
      <c r="H173" s="162" t="s">
        <v>593</v>
      </c>
      <c r="I173" s="162" t="s">
        <v>536</v>
      </c>
      <c r="J173" s="162"/>
      <c r="K173" s="206"/>
    </row>
    <row r="174" spans="2:11" customFormat="1" ht="15" customHeight="1">
      <c r="B174" s="185"/>
      <c r="C174" s="162" t="s">
        <v>545</v>
      </c>
      <c r="D174" s="162"/>
      <c r="E174" s="162"/>
      <c r="F174" s="183" t="s">
        <v>532</v>
      </c>
      <c r="G174" s="162"/>
      <c r="H174" s="162" t="s">
        <v>593</v>
      </c>
      <c r="I174" s="162" t="s">
        <v>528</v>
      </c>
      <c r="J174" s="162">
        <v>50</v>
      </c>
      <c r="K174" s="206"/>
    </row>
    <row r="175" spans="2:11" customFormat="1" ht="15" customHeight="1">
      <c r="B175" s="185"/>
      <c r="C175" s="162" t="s">
        <v>553</v>
      </c>
      <c r="D175" s="162"/>
      <c r="E175" s="162"/>
      <c r="F175" s="183" t="s">
        <v>532</v>
      </c>
      <c r="G175" s="162"/>
      <c r="H175" s="162" t="s">
        <v>593</v>
      </c>
      <c r="I175" s="162" t="s">
        <v>528</v>
      </c>
      <c r="J175" s="162">
        <v>50</v>
      </c>
      <c r="K175" s="206"/>
    </row>
    <row r="176" spans="2:11" customFormat="1" ht="15" customHeight="1">
      <c r="B176" s="185"/>
      <c r="C176" s="162" t="s">
        <v>551</v>
      </c>
      <c r="D176" s="162"/>
      <c r="E176" s="162"/>
      <c r="F176" s="183" t="s">
        <v>532</v>
      </c>
      <c r="G176" s="162"/>
      <c r="H176" s="162" t="s">
        <v>593</v>
      </c>
      <c r="I176" s="162" t="s">
        <v>528</v>
      </c>
      <c r="J176" s="162">
        <v>50</v>
      </c>
      <c r="K176" s="206"/>
    </row>
    <row r="177" spans="2:11" customFormat="1" ht="15" customHeight="1">
      <c r="B177" s="185"/>
      <c r="C177" s="162" t="s">
        <v>94</v>
      </c>
      <c r="D177" s="162"/>
      <c r="E177" s="162"/>
      <c r="F177" s="183" t="s">
        <v>526</v>
      </c>
      <c r="G177" s="162"/>
      <c r="H177" s="162" t="s">
        <v>594</v>
      </c>
      <c r="I177" s="162" t="s">
        <v>595</v>
      </c>
      <c r="J177" s="162"/>
      <c r="K177" s="206"/>
    </row>
    <row r="178" spans="2:11" customFormat="1" ht="15" customHeight="1">
      <c r="B178" s="185"/>
      <c r="C178" s="162" t="s">
        <v>54</v>
      </c>
      <c r="D178" s="162"/>
      <c r="E178" s="162"/>
      <c r="F178" s="183" t="s">
        <v>526</v>
      </c>
      <c r="G178" s="162"/>
      <c r="H178" s="162" t="s">
        <v>596</v>
      </c>
      <c r="I178" s="162" t="s">
        <v>597</v>
      </c>
      <c r="J178" s="162">
        <v>1</v>
      </c>
      <c r="K178" s="206"/>
    </row>
    <row r="179" spans="2:11" customFormat="1" ht="15" customHeight="1">
      <c r="B179" s="185"/>
      <c r="C179" s="162" t="s">
        <v>50</v>
      </c>
      <c r="D179" s="162"/>
      <c r="E179" s="162"/>
      <c r="F179" s="183" t="s">
        <v>526</v>
      </c>
      <c r="G179" s="162"/>
      <c r="H179" s="162" t="s">
        <v>598</v>
      </c>
      <c r="I179" s="162" t="s">
        <v>528</v>
      </c>
      <c r="J179" s="162">
        <v>20</v>
      </c>
      <c r="K179" s="206"/>
    </row>
    <row r="180" spans="2:11" customFormat="1" ht="15" customHeight="1">
      <c r="B180" s="185"/>
      <c r="C180" s="162" t="s">
        <v>51</v>
      </c>
      <c r="D180" s="162"/>
      <c r="E180" s="162"/>
      <c r="F180" s="183" t="s">
        <v>526</v>
      </c>
      <c r="G180" s="162"/>
      <c r="H180" s="162" t="s">
        <v>599</v>
      </c>
      <c r="I180" s="162" t="s">
        <v>528</v>
      </c>
      <c r="J180" s="162">
        <v>255</v>
      </c>
      <c r="K180" s="206"/>
    </row>
    <row r="181" spans="2:11" customFormat="1" ht="15" customHeight="1">
      <c r="B181" s="185"/>
      <c r="C181" s="162" t="s">
        <v>95</v>
      </c>
      <c r="D181" s="162"/>
      <c r="E181" s="162"/>
      <c r="F181" s="183" t="s">
        <v>526</v>
      </c>
      <c r="G181" s="162"/>
      <c r="H181" s="162" t="s">
        <v>490</v>
      </c>
      <c r="I181" s="162" t="s">
        <v>528</v>
      </c>
      <c r="J181" s="162">
        <v>10</v>
      </c>
      <c r="K181" s="206"/>
    </row>
    <row r="182" spans="2:11" customFormat="1" ht="15" customHeight="1">
      <c r="B182" s="185"/>
      <c r="C182" s="162" t="s">
        <v>96</v>
      </c>
      <c r="D182" s="162"/>
      <c r="E182" s="162"/>
      <c r="F182" s="183" t="s">
        <v>526</v>
      </c>
      <c r="G182" s="162"/>
      <c r="H182" s="162" t="s">
        <v>600</v>
      </c>
      <c r="I182" s="162" t="s">
        <v>561</v>
      </c>
      <c r="J182" s="162"/>
      <c r="K182" s="206"/>
    </row>
    <row r="183" spans="2:11" customFormat="1" ht="15" customHeight="1">
      <c r="B183" s="185"/>
      <c r="C183" s="162" t="s">
        <v>601</v>
      </c>
      <c r="D183" s="162"/>
      <c r="E183" s="162"/>
      <c r="F183" s="183" t="s">
        <v>526</v>
      </c>
      <c r="G183" s="162"/>
      <c r="H183" s="162" t="s">
        <v>602</v>
      </c>
      <c r="I183" s="162" t="s">
        <v>561</v>
      </c>
      <c r="J183" s="162"/>
      <c r="K183" s="206"/>
    </row>
    <row r="184" spans="2:11" customFormat="1" ht="15" customHeight="1">
      <c r="B184" s="185"/>
      <c r="C184" s="162" t="s">
        <v>590</v>
      </c>
      <c r="D184" s="162"/>
      <c r="E184" s="162"/>
      <c r="F184" s="183" t="s">
        <v>526</v>
      </c>
      <c r="G184" s="162"/>
      <c r="H184" s="162" t="s">
        <v>603</v>
      </c>
      <c r="I184" s="162" t="s">
        <v>561</v>
      </c>
      <c r="J184" s="162"/>
      <c r="K184" s="206"/>
    </row>
    <row r="185" spans="2:11" customFormat="1" ht="15" customHeight="1">
      <c r="B185" s="185"/>
      <c r="C185" s="162" t="s">
        <v>98</v>
      </c>
      <c r="D185" s="162"/>
      <c r="E185" s="162"/>
      <c r="F185" s="183" t="s">
        <v>532</v>
      </c>
      <c r="G185" s="162"/>
      <c r="H185" s="162" t="s">
        <v>604</v>
      </c>
      <c r="I185" s="162" t="s">
        <v>528</v>
      </c>
      <c r="J185" s="162">
        <v>50</v>
      </c>
      <c r="K185" s="206"/>
    </row>
    <row r="186" spans="2:11" customFormat="1" ht="15" customHeight="1">
      <c r="B186" s="185"/>
      <c r="C186" s="162" t="s">
        <v>605</v>
      </c>
      <c r="D186" s="162"/>
      <c r="E186" s="162"/>
      <c r="F186" s="183" t="s">
        <v>532</v>
      </c>
      <c r="G186" s="162"/>
      <c r="H186" s="162" t="s">
        <v>606</v>
      </c>
      <c r="I186" s="162" t="s">
        <v>607</v>
      </c>
      <c r="J186" s="162"/>
      <c r="K186" s="206"/>
    </row>
    <row r="187" spans="2:11" customFormat="1" ht="15" customHeight="1">
      <c r="B187" s="185"/>
      <c r="C187" s="162" t="s">
        <v>608</v>
      </c>
      <c r="D187" s="162"/>
      <c r="E187" s="162"/>
      <c r="F187" s="183" t="s">
        <v>532</v>
      </c>
      <c r="G187" s="162"/>
      <c r="H187" s="162" t="s">
        <v>609</v>
      </c>
      <c r="I187" s="162" t="s">
        <v>607</v>
      </c>
      <c r="J187" s="162"/>
      <c r="K187" s="206"/>
    </row>
    <row r="188" spans="2:11" customFormat="1" ht="15" customHeight="1">
      <c r="B188" s="185"/>
      <c r="C188" s="162" t="s">
        <v>610</v>
      </c>
      <c r="D188" s="162"/>
      <c r="E188" s="162"/>
      <c r="F188" s="183" t="s">
        <v>532</v>
      </c>
      <c r="G188" s="162"/>
      <c r="H188" s="162" t="s">
        <v>611</v>
      </c>
      <c r="I188" s="162" t="s">
        <v>607</v>
      </c>
      <c r="J188" s="162"/>
      <c r="K188" s="206"/>
    </row>
    <row r="189" spans="2:11" customFormat="1" ht="15" customHeight="1">
      <c r="B189" s="185"/>
      <c r="C189" s="219" t="s">
        <v>612</v>
      </c>
      <c r="D189" s="162"/>
      <c r="E189" s="162"/>
      <c r="F189" s="183" t="s">
        <v>532</v>
      </c>
      <c r="G189" s="162"/>
      <c r="H189" s="162" t="s">
        <v>613</v>
      </c>
      <c r="I189" s="162" t="s">
        <v>614</v>
      </c>
      <c r="J189" s="220" t="s">
        <v>615</v>
      </c>
      <c r="K189" s="206"/>
    </row>
    <row r="190" spans="2:11" customFormat="1" ht="15" customHeight="1">
      <c r="B190" s="221"/>
      <c r="C190" s="222" t="s">
        <v>616</v>
      </c>
      <c r="D190" s="223"/>
      <c r="E190" s="223"/>
      <c r="F190" s="224" t="s">
        <v>532</v>
      </c>
      <c r="G190" s="223"/>
      <c r="H190" s="223" t="s">
        <v>617</v>
      </c>
      <c r="I190" s="223" t="s">
        <v>614</v>
      </c>
      <c r="J190" s="225" t="s">
        <v>615</v>
      </c>
      <c r="K190" s="226"/>
    </row>
    <row r="191" spans="2:11" customFormat="1" ht="15" customHeight="1">
      <c r="B191" s="185"/>
      <c r="C191" s="219" t="s">
        <v>39</v>
      </c>
      <c r="D191" s="162"/>
      <c r="E191" s="162"/>
      <c r="F191" s="183" t="s">
        <v>526</v>
      </c>
      <c r="G191" s="162"/>
      <c r="H191" s="159" t="s">
        <v>618</v>
      </c>
      <c r="I191" s="162" t="s">
        <v>619</v>
      </c>
      <c r="J191" s="162"/>
      <c r="K191" s="206"/>
    </row>
    <row r="192" spans="2:11" customFormat="1" ht="15" customHeight="1">
      <c r="B192" s="185"/>
      <c r="C192" s="219" t="s">
        <v>620</v>
      </c>
      <c r="D192" s="162"/>
      <c r="E192" s="162"/>
      <c r="F192" s="183" t="s">
        <v>526</v>
      </c>
      <c r="G192" s="162"/>
      <c r="H192" s="162" t="s">
        <v>621</v>
      </c>
      <c r="I192" s="162" t="s">
        <v>561</v>
      </c>
      <c r="J192" s="162"/>
      <c r="K192" s="206"/>
    </row>
    <row r="193" spans="2:11" customFormat="1" ht="15" customHeight="1">
      <c r="B193" s="185"/>
      <c r="C193" s="219" t="s">
        <v>622</v>
      </c>
      <c r="D193" s="162"/>
      <c r="E193" s="162"/>
      <c r="F193" s="183" t="s">
        <v>526</v>
      </c>
      <c r="G193" s="162"/>
      <c r="H193" s="162" t="s">
        <v>623</v>
      </c>
      <c r="I193" s="162" t="s">
        <v>561</v>
      </c>
      <c r="J193" s="162"/>
      <c r="K193" s="206"/>
    </row>
    <row r="194" spans="2:11" customFormat="1" ht="15" customHeight="1">
      <c r="B194" s="185"/>
      <c r="C194" s="219" t="s">
        <v>624</v>
      </c>
      <c r="D194" s="162"/>
      <c r="E194" s="162"/>
      <c r="F194" s="183" t="s">
        <v>532</v>
      </c>
      <c r="G194" s="162"/>
      <c r="H194" s="162" t="s">
        <v>625</v>
      </c>
      <c r="I194" s="162" t="s">
        <v>561</v>
      </c>
      <c r="J194" s="162"/>
      <c r="K194" s="206"/>
    </row>
    <row r="195" spans="2:11" customFormat="1" ht="15" customHeight="1">
      <c r="B195" s="212"/>
      <c r="C195" s="227"/>
      <c r="D195" s="192"/>
      <c r="E195" s="192"/>
      <c r="F195" s="192"/>
      <c r="G195" s="192"/>
      <c r="H195" s="192"/>
      <c r="I195" s="192"/>
      <c r="J195" s="192"/>
      <c r="K195" s="213"/>
    </row>
    <row r="196" spans="2:11" customFormat="1" ht="18.75" customHeight="1">
      <c r="B196" s="194"/>
      <c r="C196" s="204"/>
      <c r="D196" s="204"/>
      <c r="E196" s="204"/>
      <c r="F196" s="214"/>
      <c r="G196" s="204"/>
      <c r="H196" s="204"/>
      <c r="I196" s="204"/>
      <c r="J196" s="204"/>
      <c r="K196" s="194"/>
    </row>
    <row r="197" spans="2:11" customFormat="1" ht="18.75" customHeight="1">
      <c r="B197" s="194"/>
      <c r="C197" s="204"/>
      <c r="D197" s="204"/>
      <c r="E197" s="204"/>
      <c r="F197" s="214"/>
      <c r="G197" s="204"/>
      <c r="H197" s="204"/>
      <c r="I197" s="204"/>
      <c r="J197" s="204"/>
      <c r="K197" s="194"/>
    </row>
    <row r="198" spans="2:11" customFormat="1" ht="18.75" customHeight="1">
      <c r="B198" s="169"/>
      <c r="C198" s="169"/>
      <c r="D198" s="169"/>
      <c r="E198" s="169"/>
      <c r="F198" s="169"/>
      <c r="G198" s="169"/>
      <c r="H198" s="169"/>
      <c r="I198" s="169"/>
      <c r="J198" s="169"/>
      <c r="K198" s="169"/>
    </row>
    <row r="199" spans="2:11" customFormat="1" ht="13.5">
      <c r="B199" s="151"/>
      <c r="C199" s="152"/>
      <c r="D199" s="152"/>
      <c r="E199" s="152"/>
      <c r="F199" s="152"/>
      <c r="G199" s="152"/>
      <c r="H199" s="152"/>
      <c r="I199" s="152"/>
      <c r="J199" s="152"/>
      <c r="K199" s="153"/>
    </row>
    <row r="200" spans="2:11" customFormat="1" ht="21">
      <c r="B200" s="154"/>
      <c r="C200" s="279" t="s">
        <v>626</v>
      </c>
      <c r="D200" s="279"/>
      <c r="E200" s="279"/>
      <c r="F200" s="279"/>
      <c r="G200" s="279"/>
      <c r="H200" s="279"/>
      <c r="I200" s="279"/>
      <c r="J200" s="279"/>
      <c r="K200" s="155"/>
    </row>
    <row r="201" spans="2:11" customFormat="1" ht="25.5" customHeight="1">
      <c r="B201" s="154"/>
      <c r="C201" s="228" t="s">
        <v>627</v>
      </c>
      <c r="D201" s="228"/>
      <c r="E201" s="228"/>
      <c r="F201" s="228" t="s">
        <v>628</v>
      </c>
      <c r="G201" s="229"/>
      <c r="H201" s="282" t="s">
        <v>629</v>
      </c>
      <c r="I201" s="282"/>
      <c r="J201" s="282"/>
      <c r="K201" s="155"/>
    </row>
    <row r="202" spans="2:11" customFormat="1" ht="5.25" customHeight="1">
      <c r="B202" s="185"/>
      <c r="C202" s="180"/>
      <c r="D202" s="180"/>
      <c r="E202" s="180"/>
      <c r="F202" s="180"/>
      <c r="G202" s="204"/>
      <c r="H202" s="180"/>
      <c r="I202" s="180"/>
      <c r="J202" s="180"/>
      <c r="K202" s="206"/>
    </row>
    <row r="203" spans="2:11" customFormat="1" ht="15" customHeight="1">
      <c r="B203" s="185"/>
      <c r="C203" s="162" t="s">
        <v>619</v>
      </c>
      <c r="D203" s="162"/>
      <c r="E203" s="162"/>
      <c r="F203" s="183" t="s">
        <v>40</v>
      </c>
      <c r="G203" s="162"/>
      <c r="H203" s="283" t="s">
        <v>630</v>
      </c>
      <c r="I203" s="283"/>
      <c r="J203" s="283"/>
      <c r="K203" s="206"/>
    </row>
    <row r="204" spans="2:11" customFormat="1" ht="15" customHeight="1">
      <c r="B204" s="185"/>
      <c r="C204" s="162"/>
      <c r="D204" s="162"/>
      <c r="E204" s="162"/>
      <c r="F204" s="183" t="s">
        <v>41</v>
      </c>
      <c r="G204" s="162"/>
      <c r="H204" s="283" t="s">
        <v>631</v>
      </c>
      <c r="I204" s="283"/>
      <c r="J204" s="283"/>
      <c r="K204" s="206"/>
    </row>
    <row r="205" spans="2:11" customFormat="1" ht="15" customHeight="1">
      <c r="B205" s="185"/>
      <c r="C205" s="162"/>
      <c r="D205" s="162"/>
      <c r="E205" s="162"/>
      <c r="F205" s="183" t="s">
        <v>44</v>
      </c>
      <c r="G205" s="162"/>
      <c r="H205" s="283" t="s">
        <v>632</v>
      </c>
      <c r="I205" s="283"/>
      <c r="J205" s="283"/>
      <c r="K205" s="206"/>
    </row>
    <row r="206" spans="2:11" customFormat="1" ht="15" customHeight="1">
      <c r="B206" s="185"/>
      <c r="C206" s="162"/>
      <c r="D206" s="162"/>
      <c r="E206" s="162"/>
      <c r="F206" s="183" t="s">
        <v>42</v>
      </c>
      <c r="G206" s="162"/>
      <c r="H206" s="283" t="s">
        <v>633</v>
      </c>
      <c r="I206" s="283"/>
      <c r="J206" s="283"/>
      <c r="K206" s="206"/>
    </row>
    <row r="207" spans="2:11" customFormat="1" ht="15" customHeight="1">
      <c r="B207" s="185"/>
      <c r="C207" s="162"/>
      <c r="D207" s="162"/>
      <c r="E207" s="162"/>
      <c r="F207" s="183" t="s">
        <v>43</v>
      </c>
      <c r="G207" s="162"/>
      <c r="H207" s="283" t="s">
        <v>634</v>
      </c>
      <c r="I207" s="283"/>
      <c r="J207" s="283"/>
      <c r="K207" s="206"/>
    </row>
    <row r="208" spans="2:11" customFormat="1" ht="15" customHeight="1">
      <c r="B208" s="185"/>
      <c r="C208" s="162"/>
      <c r="D208" s="162"/>
      <c r="E208" s="162"/>
      <c r="F208" s="183"/>
      <c r="G208" s="162"/>
      <c r="H208" s="162"/>
      <c r="I208" s="162"/>
      <c r="J208" s="162"/>
      <c r="K208" s="206"/>
    </row>
    <row r="209" spans="2:11" customFormat="1" ht="15" customHeight="1">
      <c r="B209" s="185"/>
      <c r="C209" s="162" t="s">
        <v>573</v>
      </c>
      <c r="D209" s="162"/>
      <c r="E209" s="162"/>
      <c r="F209" s="183" t="s">
        <v>76</v>
      </c>
      <c r="G209" s="162"/>
      <c r="H209" s="283" t="s">
        <v>635</v>
      </c>
      <c r="I209" s="283"/>
      <c r="J209" s="283"/>
      <c r="K209" s="206"/>
    </row>
    <row r="210" spans="2:11" customFormat="1" ht="15" customHeight="1">
      <c r="B210" s="185"/>
      <c r="C210" s="162"/>
      <c r="D210" s="162"/>
      <c r="E210" s="162"/>
      <c r="F210" s="183" t="s">
        <v>468</v>
      </c>
      <c r="G210" s="162"/>
      <c r="H210" s="283" t="s">
        <v>469</v>
      </c>
      <c r="I210" s="283"/>
      <c r="J210" s="283"/>
      <c r="K210" s="206"/>
    </row>
    <row r="211" spans="2:11" customFormat="1" ht="15" customHeight="1">
      <c r="B211" s="185"/>
      <c r="C211" s="162"/>
      <c r="D211" s="162"/>
      <c r="E211" s="162"/>
      <c r="F211" s="183" t="s">
        <v>466</v>
      </c>
      <c r="G211" s="162"/>
      <c r="H211" s="283" t="s">
        <v>636</v>
      </c>
      <c r="I211" s="283"/>
      <c r="J211" s="283"/>
      <c r="K211" s="206"/>
    </row>
    <row r="212" spans="2:11" customFormat="1" ht="15" customHeight="1">
      <c r="B212" s="230"/>
      <c r="C212" s="162"/>
      <c r="D212" s="162"/>
      <c r="E212" s="162"/>
      <c r="F212" s="183" t="s">
        <v>470</v>
      </c>
      <c r="G212" s="219"/>
      <c r="H212" s="284" t="s">
        <v>471</v>
      </c>
      <c r="I212" s="284"/>
      <c r="J212" s="284"/>
      <c r="K212" s="231"/>
    </row>
    <row r="213" spans="2:11" customFormat="1" ht="15" customHeight="1">
      <c r="B213" s="230"/>
      <c r="C213" s="162"/>
      <c r="D213" s="162"/>
      <c r="E213" s="162"/>
      <c r="F213" s="183" t="s">
        <v>472</v>
      </c>
      <c r="G213" s="219"/>
      <c r="H213" s="284" t="s">
        <v>637</v>
      </c>
      <c r="I213" s="284"/>
      <c r="J213" s="284"/>
      <c r="K213" s="231"/>
    </row>
    <row r="214" spans="2:11" customFormat="1" ht="15" customHeight="1">
      <c r="B214" s="230"/>
      <c r="C214" s="162"/>
      <c r="D214" s="162"/>
      <c r="E214" s="162"/>
      <c r="F214" s="183"/>
      <c r="G214" s="219"/>
      <c r="H214" s="210"/>
      <c r="I214" s="210"/>
      <c r="J214" s="210"/>
      <c r="K214" s="231"/>
    </row>
    <row r="215" spans="2:11" customFormat="1" ht="15" customHeight="1">
      <c r="B215" s="230"/>
      <c r="C215" s="162" t="s">
        <v>597</v>
      </c>
      <c r="D215" s="162"/>
      <c r="E215" s="162"/>
      <c r="F215" s="183">
        <v>1</v>
      </c>
      <c r="G215" s="219"/>
      <c r="H215" s="284" t="s">
        <v>638</v>
      </c>
      <c r="I215" s="284"/>
      <c r="J215" s="284"/>
      <c r="K215" s="231"/>
    </row>
    <row r="216" spans="2:11" customFormat="1" ht="15" customHeight="1">
      <c r="B216" s="230"/>
      <c r="C216" s="162"/>
      <c r="D216" s="162"/>
      <c r="E216" s="162"/>
      <c r="F216" s="183">
        <v>2</v>
      </c>
      <c r="G216" s="219"/>
      <c r="H216" s="284" t="s">
        <v>639</v>
      </c>
      <c r="I216" s="284"/>
      <c r="J216" s="284"/>
      <c r="K216" s="231"/>
    </row>
    <row r="217" spans="2:11" customFormat="1" ht="15" customHeight="1">
      <c r="B217" s="230"/>
      <c r="C217" s="162"/>
      <c r="D217" s="162"/>
      <c r="E217" s="162"/>
      <c r="F217" s="183">
        <v>3</v>
      </c>
      <c r="G217" s="219"/>
      <c r="H217" s="284" t="s">
        <v>640</v>
      </c>
      <c r="I217" s="284"/>
      <c r="J217" s="284"/>
      <c r="K217" s="231"/>
    </row>
    <row r="218" spans="2:11" customFormat="1" ht="15" customHeight="1">
      <c r="B218" s="230"/>
      <c r="C218" s="162"/>
      <c r="D218" s="162"/>
      <c r="E218" s="162"/>
      <c r="F218" s="183">
        <v>4</v>
      </c>
      <c r="G218" s="219"/>
      <c r="H218" s="284" t="s">
        <v>641</v>
      </c>
      <c r="I218" s="284"/>
      <c r="J218" s="284"/>
      <c r="K218" s="231"/>
    </row>
    <row r="219" spans="2:11" customFormat="1" ht="12.75" customHeight="1">
      <c r="B219" s="232"/>
      <c r="C219" s="233"/>
      <c r="D219" s="233"/>
      <c r="E219" s="233"/>
      <c r="F219" s="233"/>
      <c r="G219" s="233"/>
      <c r="H219" s="233"/>
      <c r="I219" s="233"/>
      <c r="J219" s="233"/>
      <c r="K219" s="234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01 - VÝMĚNA PVC, KUCHYŇSK...</vt:lpstr>
      <vt:lpstr>Pokyny pro vyplnění</vt:lpstr>
      <vt:lpstr>'01 - VÝMĚNA PVC, KUCHYŇSK...'!Názvy_tisku</vt:lpstr>
      <vt:lpstr>'Rekapitulace stavby'!Názvy_tisku</vt:lpstr>
      <vt:lpstr>'01 - VÝMĚNA PVC, KUCHYŇSK...'!Oblast_tisku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Blavková</dc:creator>
  <cp:lastModifiedBy>Nina Blavková</cp:lastModifiedBy>
  <dcterms:created xsi:type="dcterms:W3CDTF">2025-08-14T10:59:59Z</dcterms:created>
  <dcterms:modified xsi:type="dcterms:W3CDTF">2025-08-14T11:08:30Z</dcterms:modified>
</cp:coreProperties>
</file>