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68CFEC7-22DF-44F7-ACD1-50CE3D0F39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apitulace stavby" sheetId="1" r:id="rId1"/>
    <sheet name="02 - MALBY, NÁTĚRY, OBKLADY" sheetId="2" r:id="rId2"/>
    <sheet name="Pokyny pro vyplnění" sheetId="3" r:id="rId3"/>
  </sheets>
  <definedNames>
    <definedName name="_xlnm._FilterDatabase" localSheetId="1" hidden="1">'02 - MALBY, NÁTĚRY, OBKLADY'!$C$92:$K$272</definedName>
    <definedName name="_xlnm.Print_Titles" localSheetId="1">'02 - MALBY, NÁTĚRY, OBKLADY'!$92:$92</definedName>
    <definedName name="_xlnm.Print_Titles" localSheetId="0">'Rekapitulace stavby'!$52:$52</definedName>
    <definedName name="_xlnm.Print_Area" localSheetId="1">'02 - MALBY, NÁTĚRY, OBKLADY'!$C$4:$J$39,'02 - MALBY, NÁTĚRY, OBKLADY'!$C$45:$J$74,'02 - MALBY, NÁTĚRY, OBKLADY'!$C$80:$K$272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T145" i="2"/>
  <c r="R146" i="2"/>
  <c r="R145" i="2"/>
  <c r="P146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BI121" i="2"/>
  <c r="BH121" i="2"/>
  <c r="BG121" i="2"/>
  <c r="BE121" i="2"/>
  <c r="T121" i="2"/>
  <c r="R121" i="2"/>
  <c r="P121" i="2"/>
  <c r="BI118" i="2"/>
  <c r="BH118" i="2"/>
  <c r="BG118" i="2"/>
  <c r="BE118" i="2"/>
  <c r="T118" i="2"/>
  <c r="R118" i="2"/>
  <c r="P118" i="2"/>
  <c r="BI116" i="2"/>
  <c r="BH116" i="2"/>
  <c r="BG116" i="2"/>
  <c r="BE116" i="2"/>
  <c r="T116" i="2"/>
  <c r="R116" i="2"/>
  <c r="P116" i="2"/>
  <c r="BI114" i="2"/>
  <c r="BH114" i="2"/>
  <c r="BG114" i="2"/>
  <c r="BE114" i="2"/>
  <c r="T114" i="2"/>
  <c r="R114" i="2"/>
  <c r="P114" i="2"/>
  <c r="BI110" i="2"/>
  <c r="BH110" i="2"/>
  <c r="BG110" i="2"/>
  <c r="BE110" i="2"/>
  <c r="T110" i="2"/>
  <c r="R110" i="2"/>
  <c r="P110" i="2"/>
  <c r="BI108" i="2"/>
  <c r="BH108" i="2"/>
  <c r="BG108" i="2"/>
  <c r="BE108" i="2"/>
  <c r="T108" i="2"/>
  <c r="R108" i="2"/>
  <c r="P108" i="2"/>
  <c r="BI106" i="2"/>
  <c r="BH106" i="2"/>
  <c r="BG106" i="2"/>
  <c r="BE106" i="2"/>
  <c r="T106" i="2"/>
  <c r="R106" i="2"/>
  <c r="P106" i="2"/>
  <c r="BI104" i="2"/>
  <c r="BH104" i="2"/>
  <c r="BG104" i="2"/>
  <c r="BE104" i="2"/>
  <c r="T104" i="2"/>
  <c r="R104" i="2"/>
  <c r="P104" i="2"/>
  <c r="BI102" i="2"/>
  <c r="BH102" i="2"/>
  <c r="BG102" i="2"/>
  <c r="BE102" i="2"/>
  <c r="T102" i="2"/>
  <c r="R102" i="2"/>
  <c r="P102" i="2"/>
  <c r="BI100" i="2"/>
  <c r="BH100" i="2"/>
  <c r="BG100" i="2"/>
  <c r="BE100" i="2"/>
  <c r="T100" i="2"/>
  <c r="R100" i="2"/>
  <c r="P100" i="2"/>
  <c r="BI98" i="2"/>
  <c r="BH98" i="2"/>
  <c r="BG98" i="2"/>
  <c r="BE98" i="2"/>
  <c r="T98" i="2"/>
  <c r="R98" i="2"/>
  <c r="P98" i="2"/>
  <c r="BI96" i="2"/>
  <c r="BH96" i="2"/>
  <c r="BG96" i="2"/>
  <c r="BE96" i="2"/>
  <c r="T96" i="2"/>
  <c r="R96" i="2"/>
  <c r="P96" i="2"/>
  <c r="J90" i="2"/>
  <c r="J89" i="2"/>
  <c r="F89" i="2"/>
  <c r="F87" i="2"/>
  <c r="E85" i="2"/>
  <c r="J55" i="2"/>
  <c r="J54" i="2"/>
  <c r="F54" i="2"/>
  <c r="F52" i="2"/>
  <c r="E50" i="2"/>
  <c r="J18" i="2"/>
  <c r="E18" i="2"/>
  <c r="F90" i="2" s="1"/>
  <c r="J17" i="2"/>
  <c r="J12" i="2"/>
  <c r="J87" i="2" s="1"/>
  <c r="E7" i="2"/>
  <c r="E48" i="2" s="1"/>
  <c r="L50" i="1"/>
  <c r="AM50" i="1"/>
  <c r="AM49" i="1"/>
  <c r="L49" i="1"/>
  <c r="AM47" i="1"/>
  <c r="L47" i="1"/>
  <c r="L45" i="1"/>
  <c r="L44" i="1"/>
  <c r="J180" i="2"/>
  <c r="BK194" i="2"/>
  <c r="J134" i="2"/>
  <c r="J234" i="2"/>
  <c r="J160" i="2"/>
  <c r="BK206" i="2"/>
  <c r="BK220" i="2"/>
  <c r="J184" i="2"/>
  <c r="J238" i="2"/>
  <c r="BK204" i="2"/>
  <c r="J106" i="2"/>
  <c r="BK230" i="2"/>
  <c r="BK256" i="2"/>
  <c r="BK156" i="2"/>
  <c r="J114" i="2"/>
  <c r="BK226" i="2"/>
  <c r="J244" i="2"/>
  <c r="J222" i="2"/>
  <c r="BK200" i="2"/>
  <c r="BK146" i="2"/>
  <c r="J232" i="2"/>
  <c r="J132" i="2"/>
  <c r="J102" i="2"/>
  <c r="BK176" i="2"/>
  <c r="J204" i="2"/>
  <c r="J116" i="2"/>
  <c r="J156" i="2"/>
  <c r="J216" i="2"/>
  <c r="J176" i="2"/>
  <c r="J246" i="2"/>
  <c r="J242" i="2"/>
  <c r="BK250" i="2"/>
  <c r="BK104" i="2"/>
  <c r="J258" i="2"/>
  <c r="BK102" i="2"/>
  <c r="BK143" i="2"/>
  <c r="BK253" i="2"/>
  <c r="J146" i="2"/>
  <c r="J125" i="2"/>
  <c r="J224" i="2"/>
  <c r="J194" i="2"/>
  <c r="AS54" i="1"/>
  <c r="BK244" i="2"/>
  <c r="BK182" i="2"/>
  <c r="BK139" i="2"/>
  <c r="BK154" i="2"/>
  <c r="J214" i="2"/>
  <c r="BK264" i="2"/>
  <c r="J141" i="2"/>
  <c r="BK261" i="2"/>
  <c r="J172" i="2"/>
  <c r="J200" i="2"/>
  <c r="J96" i="2"/>
  <c r="BK188" i="2"/>
  <c r="BK158" i="2"/>
  <c r="BK152" i="2"/>
  <c r="BK267" i="2"/>
  <c r="J192" i="2"/>
  <c r="J206" i="2"/>
  <c r="J198" i="2"/>
  <c r="J212" i="2"/>
  <c r="BK130" i="2"/>
  <c r="BK209" i="2"/>
  <c r="BK236" i="2"/>
  <c r="BK258" i="2"/>
  <c r="BK196" i="2"/>
  <c r="J208" i="2"/>
  <c r="J165" i="2"/>
  <c r="J202" i="2"/>
  <c r="BK174" i="2"/>
  <c r="BK198" i="2"/>
  <c r="J162" i="2"/>
  <c r="BK238" i="2"/>
  <c r="J218" i="2"/>
  <c r="J269" i="2"/>
  <c r="J250" i="2"/>
  <c r="BK123" i="2"/>
  <c r="J196" i="2"/>
  <c r="BK234" i="2"/>
  <c r="BK108" i="2"/>
  <c r="BK216" i="2"/>
  <c r="J108" i="2"/>
  <c r="BK232" i="2"/>
  <c r="BK162" i="2"/>
  <c r="BK172" i="2"/>
  <c r="J143" i="2"/>
  <c r="J178" i="2"/>
  <c r="BK127" i="2"/>
  <c r="J174" i="2"/>
  <c r="BK269" i="2"/>
  <c r="BK160" i="2"/>
  <c r="BK150" i="2"/>
  <c r="BK242" i="2"/>
  <c r="J98" i="2"/>
  <c r="J240" i="2"/>
  <c r="BK118" i="2"/>
  <c r="J220" i="2"/>
  <c r="J271" i="2"/>
  <c r="J253" i="2"/>
  <c r="BK125" i="2"/>
  <c r="BK218" i="2"/>
  <c r="J104" i="2"/>
  <c r="J121" i="2"/>
  <c r="BK271" i="2"/>
  <c r="J188" i="2"/>
  <c r="J267" i="2"/>
  <c r="BK192" i="2"/>
  <c r="BK214" i="2"/>
  <c r="J186" i="2"/>
  <c r="BK141" i="2"/>
  <c r="J261" i="2"/>
  <c r="BK255" i="2"/>
  <c r="BK116" i="2"/>
  <c r="J123" i="2"/>
  <c r="BK114" i="2"/>
  <c r="BK137" i="2"/>
  <c r="BK228" i="2"/>
  <c r="BK180" i="2"/>
  <c r="BK265" i="2"/>
  <c r="J154" i="2"/>
  <c r="J248" i="2"/>
  <c r="BK164" i="2"/>
  <c r="BK98" i="2"/>
  <c r="BK132" i="2"/>
  <c r="BK96" i="2"/>
  <c r="J152" i="2"/>
  <c r="BK248" i="2"/>
  <c r="BK224" i="2"/>
  <c r="J118" i="2"/>
  <c r="J230" i="2"/>
  <c r="J158" i="2"/>
  <c r="J137" i="2"/>
  <c r="J256" i="2"/>
  <c r="J264" i="2"/>
  <c r="J164" i="2"/>
  <c r="BK240" i="2"/>
  <c r="BK165" i="2"/>
  <c r="BK168" i="2"/>
  <c r="J130" i="2"/>
  <c r="BK106" i="2"/>
  <c r="BK246" i="2"/>
  <c r="BK222" i="2"/>
  <c r="BK190" i="2"/>
  <c r="BK186" i="2"/>
  <c r="BK208" i="2"/>
  <c r="BK202" i="2"/>
  <c r="J168" i="2"/>
  <c r="J190" i="2"/>
  <c r="BK178" i="2"/>
  <c r="BK100" i="2"/>
  <c r="J262" i="2"/>
  <c r="J228" i="2"/>
  <c r="J259" i="2"/>
  <c r="J209" i="2"/>
  <c r="J139" i="2"/>
  <c r="J182" i="2"/>
  <c r="J236" i="2"/>
  <c r="J265" i="2"/>
  <c r="J150" i="2"/>
  <c r="BK170" i="2"/>
  <c r="BK262" i="2"/>
  <c r="J226" i="2"/>
  <c r="BK212" i="2"/>
  <c r="BK121" i="2"/>
  <c r="J255" i="2"/>
  <c r="J127" i="2"/>
  <c r="J100" i="2"/>
  <c r="BK184" i="2"/>
  <c r="BK134" i="2"/>
  <c r="BK259" i="2"/>
  <c r="BK110" i="2"/>
  <c r="J110" i="2"/>
  <c r="J170" i="2"/>
  <c r="F35" i="2" l="1"/>
  <c r="BB55" i="1" s="1"/>
  <c r="BB54" i="1" s="1"/>
  <c r="AX54" i="1" s="1"/>
  <c r="F37" i="2"/>
  <c r="BD55" i="1" s="1"/>
  <c r="BD54" i="1" s="1"/>
  <c r="W33" i="1" s="1"/>
  <c r="F33" i="2"/>
  <c r="AZ55" i="1" s="1"/>
  <c r="AZ54" i="1" s="1"/>
  <c r="AV54" i="1" s="1"/>
  <c r="AK29" i="1" s="1"/>
  <c r="F36" i="2"/>
  <c r="BC55" i="1" s="1"/>
  <c r="BC54" i="1" s="1"/>
  <c r="AY54" i="1" s="1"/>
  <c r="J33" i="2"/>
  <c r="AV55" i="1" s="1"/>
  <c r="P95" i="2"/>
  <c r="R136" i="2"/>
  <c r="BK167" i="2"/>
  <c r="J167" i="2" s="1"/>
  <c r="J70" i="2" s="1"/>
  <c r="BK113" i="2"/>
  <c r="J113" i="2"/>
  <c r="J63" i="2"/>
  <c r="T167" i="2"/>
  <c r="T136" i="2"/>
  <c r="P211" i="2"/>
  <c r="R113" i="2"/>
  <c r="P129" i="2"/>
  <c r="BK241" i="2"/>
  <c r="J241" i="2" s="1"/>
  <c r="J72" i="2" s="1"/>
  <c r="T113" i="2"/>
  <c r="T129" i="2"/>
  <c r="R211" i="2"/>
  <c r="BK129" i="2"/>
  <c r="J129" i="2" s="1"/>
  <c r="J65" i="2" s="1"/>
  <c r="R149" i="2"/>
  <c r="P241" i="2"/>
  <c r="R95" i="2"/>
  <c r="P120" i="2"/>
  <c r="R129" i="2"/>
  <c r="P167" i="2"/>
  <c r="BK252" i="2"/>
  <c r="J252" i="2" s="1"/>
  <c r="J73" i="2" s="1"/>
  <c r="P136" i="2"/>
  <c r="T149" i="2"/>
  <c r="R241" i="2"/>
  <c r="BK120" i="2"/>
  <c r="J120" i="2" s="1"/>
  <c r="J64" i="2" s="1"/>
  <c r="R167" i="2"/>
  <c r="T241" i="2"/>
  <c r="T95" i="2"/>
  <c r="BK136" i="2"/>
  <c r="J136" i="2" s="1"/>
  <c r="J66" i="2" s="1"/>
  <c r="T211" i="2"/>
  <c r="P113" i="2"/>
  <c r="BK149" i="2"/>
  <c r="J149" i="2" s="1"/>
  <c r="J69" i="2" s="1"/>
  <c r="P252" i="2"/>
  <c r="T120" i="2"/>
  <c r="P149" i="2"/>
  <c r="R252" i="2"/>
  <c r="BK95" i="2"/>
  <c r="J95" i="2" s="1"/>
  <c r="J61" i="2" s="1"/>
  <c r="R120" i="2"/>
  <c r="BK211" i="2"/>
  <c r="J211" i="2" s="1"/>
  <c r="J71" i="2" s="1"/>
  <c r="T252" i="2"/>
  <c r="BK145" i="2"/>
  <c r="J145" i="2" s="1"/>
  <c r="J67" i="2" s="1"/>
  <c r="J52" i="2"/>
  <c r="BF141" i="2"/>
  <c r="BF158" i="2"/>
  <c r="BF178" i="2"/>
  <c r="E83" i="2"/>
  <c r="BF96" i="2"/>
  <c r="BF116" i="2"/>
  <c r="BF127" i="2"/>
  <c r="BF152" i="2"/>
  <c r="BF162" i="2"/>
  <c r="BF170" i="2"/>
  <c r="BF172" i="2"/>
  <c r="BF182" i="2"/>
  <c r="BF218" i="2"/>
  <c r="BF224" i="2"/>
  <c r="BF102" i="2"/>
  <c r="BF121" i="2"/>
  <c r="BF125" i="2"/>
  <c r="BF130" i="2"/>
  <c r="BF150" i="2"/>
  <c r="BF160" i="2"/>
  <c r="BF164" i="2"/>
  <c r="BF176" i="2"/>
  <c r="BF190" i="2"/>
  <c r="BF192" i="2"/>
  <c r="BF212" i="2"/>
  <c r="BF214" i="2"/>
  <c r="BF246" i="2"/>
  <c r="BF248" i="2"/>
  <c r="BF255" i="2"/>
  <c r="BF104" i="2"/>
  <c r="BF132" i="2"/>
  <c r="BF143" i="2"/>
  <c r="BF146" i="2"/>
  <c r="BF196" i="2"/>
  <c r="BF209" i="2"/>
  <c r="BF226" i="2"/>
  <c r="BF242" i="2"/>
  <c r="BF258" i="2"/>
  <c r="BF267" i="2"/>
  <c r="BF106" i="2"/>
  <c r="BF118" i="2"/>
  <c r="BF134" i="2"/>
  <c r="BF137" i="2"/>
  <c r="BF180" i="2"/>
  <c r="BF222" i="2"/>
  <c r="BF234" i="2"/>
  <c r="BF240" i="2"/>
  <c r="BF244" i="2"/>
  <c r="BF250" i="2"/>
  <c r="BF256" i="2"/>
  <c r="F55" i="2"/>
  <c r="BF110" i="2"/>
  <c r="BF114" i="2"/>
  <c r="BF123" i="2"/>
  <c r="BF139" i="2"/>
  <c r="BF156" i="2"/>
  <c r="BF165" i="2"/>
  <c r="BF206" i="2"/>
  <c r="BF208" i="2"/>
  <c r="BF216" i="2"/>
  <c r="BF269" i="2"/>
  <c r="BF184" i="2"/>
  <c r="BF186" i="2"/>
  <c r="BF230" i="2"/>
  <c r="BF232" i="2"/>
  <c r="BF261" i="2"/>
  <c r="BF265" i="2"/>
  <c r="BF108" i="2"/>
  <c r="BF168" i="2"/>
  <c r="BF174" i="2"/>
  <c r="BF198" i="2"/>
  <c r="BF204" i="2"/>
  <c r="BF220" i="2"/>
  <c r="BF236" i="2"/>
  <c r="BF238" i="2"/>
  <c r="BF253" i="2"/>
  <c r="BF259" i="2"/>
  <c r="BF262" i="2"/>
  <c r="BF264" i="2"/>
  <c r="BF98" i="2"/>
  <c r="BF100" i="2"/>
  <c r="BF154" i="2"/>
  <c r="BF188" i="2"/>
  <c r="BF194" i="2"/>
  <c r="BF200" i="2"/>
  <c r="BF202" i="2"/>
  <c r="BF228" i="2"/>
  <c r="BF271" i="2"/>
  <c r="P148" i="2" l="1"/>
  <c r="P112" i="2"/>
  <c r="T148" i="2"/>
  <c r="R112" i="2"/>
  <c r="R94" i="2"/>
  <c r="T112" i="2"/>
  <c r="T94" i="2" s="1"/>
  <c r="R148" i="2"/>
  <c r="P94" i="2"/>
  <c r="BK112" i="2"/>
  <c r="J112" i="2" s="1"/>
  <c r="J62" i="2" s="1"/>
  <c r="BK148" i="2"/>
  <c r="J148" i="2" s="1"/>
  <c r="J68" i="2" s="1"/>
  <c r="W29" i="1"/>
  <c r="F34" i="2"/>
  <c r="BA55" i="1" s="1"/>
  <c r="BA54" i="1" s="1"/>
  <c r="AW54" i="1" s="1"/>
  <c r="AK30" i="1" s="1"/>
  <c r="J34" i="2"/>
  <c r="AW55" i="1" s="1"/>
  <c r="AT55" i="1" s="1"/>
  <c r="W31" i="1"/>
  <c r="W32" i="1"/>
  <c r="T93" i="2" l="1"/>
  <c r="P93" i="2"/>
  <c r="AU55" i="1" s="1"/>
  <c r="AU54" i="1" s="1"/>
  <c r="BK94" i="2"/>
  <c r="BK93" i="2" s="1"/>
  <c r="J93" i="2" s="1"/>
  <c r="J59" i="2" s="1"/>
  <c r="R93" i="2"/>
  <c r="W30" i="1"/>
  <c r="AT54" i="1"/>
  <c r="J94" i="2" l="1"/>
  <c r="J60" i="2" s="1"/>
  <c r="J30" i="2"/>
  <c r="AG55" i="1" s="1"/>
  <c r="AG54" i="1" s="1"/>
  <c r="AK26" i="1" s="1"/>
  <c r="AK35" i="1" s="1"/>
  <c r="AN54" i="1" l="1"/>
  <c r="J39" i="2"/>
  <c r="AN55" i="1"/>
</calcChain>
</file>

<file path=xl/sharedStrings.xml><?xml version="1.0" encoding="utf-8"?>
<sst xmlns="http://schemas.openxmlformats.org/spreadsheetml/2006/main" count="2525" uniqueCount="754">
  <si>
    <t>Export Komplet</t>
  </si>
  <si>
    <t>VZ</t>
  </si>
  <si>
    <t>2.0</t>
  </si>
  <si>
    <t/>
  </si>
  <si>
    <t>False</t>
  </si>
  <si>
    <t>{10fa8c2e-fb28-4317-b802-6a640530a000}</t>
  </si>
  <si>
    <t>&gt;&gt;  skryté sloupce  &lt;&lt;</t>
  </si>
  <si>
    <t>0,1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</si>
  <si>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</si>
  <si>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</si>
  <si>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</si>
  <si>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</si>
  <si>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</si>
  <si>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</si>
  <si>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</si>
  <si>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</si>
  <si>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</si>
  <si>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</si>
  <si>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</si>
  <si>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</si>
  <si>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 xml:space="preserve"> </t>
  </si>
  <si>
    <t>Datum:</t>
  </si>
  <si>
    <t>8. 6. 2025</t>
  </si>
  <si>
    <t>Zadavatel:</t>
  </si>
  <si>
    <t>IČ:</t>
  </si>
  <si>
    <t>STATUTÁRNÍ MĚSTO DĚČÍN</t>
  </si>
  <si>
    <t>DIČ:</t>
  </si>
  <si>
    <t>Účastník:</t>
  </si>
  <si>
    <t>Vyplň údaj</t>
  </si>
  <si>
    <t>Projektant:</t>
  </si>
  <si>
    <t>True</t>
  </si>
  <si>
    <t>Zpracovatel:</t>
  </si>
  <si>
    <t>Hošek Pavel Děčín</t>
  </si>
  <si>
    <t>Poznámka:</t>
  </si>
  <si>
    <t>POZNÁMKA: SOUČÁSTÍ VÝKAZU JE PŘÍLOHA SEZNAMU DOTČENÝCH OBJEKTŮ.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</si>
  <si>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</si>
  <si>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</si>
  <si>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</si>
  <si>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</si>
  <si>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</si>
  <si>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</si>
  <si>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</si>
  <si>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</si>
  <si>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</si>
  <si>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</si>
  <si>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</si>
  <si>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</si>
  <si>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</si>
  <si>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</si>
  <si>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</si>
  <si>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</si>
  <si>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</si>
  <si>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</si>
  <si>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</si>
  <si>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</si>
  <si>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</si>
  <si>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</si>
  <si>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</si>
  <si>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</si>
  <si>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</si>
  <si>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</si>
  <si>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</si>
  <si>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</si>
  <si>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</si>
  <si>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</si>
  <si>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</si>
  <si>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</si>
  <si>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</si>
  <si>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</si>
  <si>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</si>
  <si>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</si>
  <si>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</si>
  <si>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</si>
  <si>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</si>
  <si>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</t>
  </si>
  <si>
    <t>MALBY, NÁTĚRY, OBKLADY</t>
  </si>
  <si>
    <t>STA</t>
  </si>
  <si>
    <t>1</t>
  </si>
  <si>
    <t>{1326367c-f4da-4572-9855-b51a7f925974}</t>
  </si>
  <si>
    <t>KRYCÍ LIST SOUPISU PRACÍ</t>
  </si>
  <si>
    <t>Objekt:</t>
  </si>
  <si>
    <t>02 - MALBY, NÁTĚRY, OBKLADY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</si>
  <si>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</si>
  <si>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</si>
  <si>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</si>
  <si>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</si>
  <si>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</si>
  <si>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61 - Úprava povrchů vnitřních</t>
  </si>
  <si>
    <t xml:space="preserve">    9 - Ostatní konstrukce a práce, bourání</t>
  </si>
  <si>
    <t xml:space="preserve">      94. - Lešení </t>
  </si>
  <si>
    <t xml:space="preserve">      951 - Ostatní konstrukce a práce  </t>
  </si>
  <si>
    <t xml:space="preserve">      978 - Otlučení omítek</t>
  </si>
  <si>
    <t xml:space="preserve">    997 - Doprava suti a vybouraných hmot</t>
  </si>
  <si>
    <t xml:space="preserve">    998 - Přesun hmot</t>
  </si>
  <si>
    <t>PSV - Práce a dodávky PSV</t>
  </si>
  <si>
    <t xml:space="preserve">    781 - Dokončovací práce - obklady</t>
  </si>
  <si>
    <t xml:space="preserve">    783 - Dokončovací práce - nátěry zárubní, otopných těles a trubek</t>
  </si>
  <si>
    <t xml:space="preserve">    7840 - Dokončovací práce - malby  </t>
  </si>
  <si>
    <t xml:space="preserve">    7841 - Dokončovací práce - tapety (odstranění)</t>
  </si>
  <si>
    <t xml:space="preserve">    7842 - Úklid a zakrývání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</si>
  <si>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</si>
  <si>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</si>
  <si>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</si>
  <si>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</si>
  <si>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</si>
  <si>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</si>
  <si>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</si>
  <si>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</si>
  <si>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</si>
  <si>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</si>
  <si>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</si>
  <si>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</si>
  <si>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</si>
  <si>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</si>
  <si>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</si>
  <si>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</si>
  <si>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</si>
  <si>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61</t>
  </si>
  <si>
    <t>Úprava povrchů vnitřních</t>
  </si>
  <si>
    <t>K</t>
  </si>
  <si>
    <t>611325411</t>
  </si>
  <si>
    <t>Oprava vápenocementové omítky vnitřních ploch hladké, tl. do 20 mm stropů, v rozsahu opravované plochy do 10%</t>
  </si>
  <si>
    <t>m2</t>
  </si>
  <si>
    <t>CS ÚRS 2025 01</t>
  </si>
  <si>
    <t>4</t>
  </si>
  <si>
    <t>2</t>
  </si>
  <si>
    <t>-308798306</t>
  </si>
  <si>
    <t>Online PSC</t>
  </si>
  <si>
    <t>https://podminky.urs.cz/item/CS_URS_2025_01/611325411</t>
  </si>
  <si>
    <t>612325411</t>
  </si>
  <si>
    <t>Oprava vápenocementové omítky vnitřních ploch hladké, tl. do 20 mm stěn, v rozsahu opravované plochy do 10%</t>
  </si>
  <si>
    <t>1726638376</t>
  </si>
  <si>
    <t>https://podminky.urs.cz/item/CS_URS_2025_01/612325411</t>
  </si>
  <si>
    <t>3</t>
  </si>
  <si>
    <t>611131121</t>
  </si>
  <si>
    <t>Podkladní a spojovací vrstva vnitřních omítaných ploch penetrace disperzní nanášená ručně stropů</t>
  </si>
  <si>
    <t>-2075958382</t>
  </si>
  <si>
    <t>https://podminky.urs.cz/item/CS_URS_2025_01/611131121</t>
  </si>
  <si>
    <t>612131121</t>
  </si>
  <si>
    <t>Podkladní a spojovací vrstva vnitřních omítaných ploch penetrace disperzní nanášená ručně stěn</t>
  </si>
  <si>
    <t>-936528791</t>
  </si>
  <si>
    <t>https://podminky.urs.cz/item/CS_URS_2025_01/612131121</t>
  </si>
  <si>
    <t>5</t>
  </si>
  <si>
    <t>611142001</t>
  </si>
  <si>
    <t>Pletivo vnitřních ploch v ploše nebo pruzích, na plném podkladu sklovláknité vtlačené do tmelu včetně tmelu stropů</t>
  </si>
  <si>
    <t>-1715545643</t>
  </si>
  <si>
    <t>https://podminky.urs.cz/item/CS_URS_2025_01/611142001</t>
  </si>
  <si>
    <t>6</t>
  </si>
  <si>
    <t>612142001</t>
  </si>
  <si>
    <t>Pletivo vnitřních ploch v ploše nebo pruzích, na plném podkladu sklovláknité vtlačené do tmelu včetně tmelu stěn</t>
  </si>
  <si>
    <t>-562458199</t>
  </si>
  <si>
    <t>https://podminky.urs.cz/item/CS_URS_2025_01/612142001</t>
  </si>
  <si>
    <t>7</t>
  </si>
  <si>
    <t>611321131</t>
  </si>
  <si>
    <t>Vápenocementový štuk vnitřních ploch tloušťky do 3 mm vodorovných konstrukcí stropů rovných</t>
  </si>
  <si>
    <t>1029394139</t>
  </si>
  <si>
    <t>https://podminky.urs.cz/item/CS_URS_2025_01/611321131</t>
  </si>
  <si>
    <t>8</t>
  </si>
  <si>
    <t>612321131</t>
  </si>
  <si>
    <t>Vápenocementový štuk vnitřních ploch tloušťky do 3 mm svislých konstrukcí stěn</t>
  </si>
  <si>
    <t>1611200134</t>
  </si>
  <si>
    <t>https://podminky.urs.cz/item/CS_URS_2025_01/612321131</t>
  </si>
  <si>
    <t>9</t>
  </si>
  <si>
    <t>Ostatní konstrukce a práce, bourání</t>
  </si>
  <si>
    <t>94.</t>
  </si>
  <si>
    <t xml:space="preserve">Lešení </t>
  </si>
  <si>
    <t>949121112</t>
  </si>
  <si>
    <t>Lešení lehké kozové dílcové o výšce lešeňové podlahy přes 1,2 do 1,9 m montáž</t>
  </si>
  <si>
    <t>sada</t>
  </si>
  <si>
    <t>-414279049</t>
  </si>
  <si>
    <t>https://podminky.urs.cz/item/CS_URS_2025_01/949121112</t>
  </si>
  <si>
    <t>10</t>
  </si>
  <si>
    <t>949121212</t>
  </si>
  <si>
    <t>Lešení lehké kozové dílcové o výšce lešeňové podlahy přes 1,2 do 1,9 m příplatek k ceně za každý den použití</t>
  </si>
  <si>
    <t>-1096590491</t>
  </si>
  <si>
    <t>https://podminky.urs.cz/item/CS_URS_2025_01/949121212</t>
  </si>
  <si>
    <t>11</t>
  </si>
  <si>
    <t>949121812</t>
  </si>
  <si>
    <t>Lešení lehké kozové dílcové o výšce lešeňové podlahy přes 1,2 do 1,9 m demontáž</t>
  </si>
  <si>
    <t>1175896355</t>
  </si>
  <si>
    <t>https://podminky.urs.cz/item/CS_URS_2025_01/949121812</t>
  </si>
  <si>
    <t>951</t>
  </si>
  <si>
    <t xml:space="preserve">Ostatní konstrukce a práce  </t>
  </si>
  <si>
    <t>619991005</t>
  </si>
  <si>
    <t>Zakrytí vnitřních ploch před znečištěním PE fólií včetně pozdějšího odkrytí stěn nebo svislých ploch</t>
  </si>
  <si>
    <t>1003305383</t>
  </si>
  <si>
    <t>https://podminky.urs.cz/item/CS_URS_2025_01/619991005</t>
  </si>
  <si>
    <t>13</t>
  </si>
  <si>
    <t>619991011</t>
  </si>
  <si>
    <t>Zakrytí vnitřních ploch před znečištěním PE fólií včetně pozdějšího odkrytí samostatných konstrukcí a prvků</t>
  </si>
  <si>
    <t>-1094724872</t>
  </si>
  <si>
    <t>https://podminky.urs.cz/item/CS_URS_2025_01/619991011</t>
  </si>
  <si>
    <t>14</t>
  </si>
  <si>
    <t>619991015</t>
  </si>
  <si>
    <t>Zakrytí vnitřních ploch před znečištěním textilií absorpční včetně pozdějšího odkrytí podlah</t>
  </si>
  <si>
    <t>739487407</t>
  </si>
  <si>
    <t>https://podminky.urs.cz/item/CS_URS_2025_01/619991015</t>
  </si>
  <si>
    <t>15</t>
  </si>
  <si>
    <t>952901111</t>
  </si>
  <si>
    <t>Vyčištění budov nebo objektů před předáním do užívání budov bytové nebo občanské výstavby, světlé výšky podlaží do 4 m</t>
  </si>
  <si>
    <t>1793716465</t>
  </si>
  <si>
    <t>https://podminky.urs.cz/item/CS_URS_2025_01/952901111</t>
  </si>
  <si>
    <t>978</t>
  </si>
  <si>
    <t>Otlučení omítek</t>
  </si>
  <si>
    <t>16</t>
  </si>
  <si>
    <t>978011121</t>
  </si>
  <si>
    <t>Otlučení vápenných nebo vápenocementových omítek vnitřních ploch stropů, v rozsahu přes 5 do 10 %</t>
  </si>
  <si>
    <t>-197520910</t>
  </si>
  <si>
    <t>https://podminky.urs.cz/item/CS_URS_2025_01/978011121</t>
  </si>
  <si>
    <t>17</t>
  </si>
  <si>
    <t>978012121</t>
  </si>
  <si>
    <t>Otlučení vápenných nebo vápenocementových omítek vnitřních ploch stropů rákosovaných, v rozsahu přes 5 do 10 %</t>
  </si>
  <si>
    <t>1471821812</t>
  </si>
  <si>
    <t>https://podminky.urs.cz/item/CS_URS_2025_01/978012121</t>
  </si>
  <si>
    <t>18</t>
  </si>
  <si>
    <t>978013121</t>
  </si>
  <si>
    <t>Otlučení vápenných nebo vápenocementových omítek vnitřních ploch stěn s vyškrabáním spar, s očištěním zdiva, v rozsahu přes 5 do 10 %</t>
  </si>
  <si>
    <t>-428427326</t>
  </si>
  <si>
    <t>https://podminky.urs.cz/item/CS_URS_2025_01/978013121</t>
  </si>
  <si>
    <t>997</t>
  </si>
  <si>
    <t>Doprava suti a vybouraných hmot</t>
  </si>
  <si>
    <t>19</t>
  </si>
  <si>
    <t>997013213</t>
  </si>
  <si>
    <t>Vnitrostaveništní doprava suti a vybouraných hmot vodorovně do 50 m s naložením ručně pro budovy a haly výšky přes 9 do 12 m</t>
  </si>
  <si>
    <t>t</t>
  </si>
  <si>
    <t>507029245</t>
  </si>
  <si>
    <t>https://podminky.urs.cz/item/CS_URS_2025_01/997013213</t>
  </si>
  <si>
    <t>20</t>
  </si>
  <si>
    <t>997013501</t>
  </si>
  <si>
    <t>Odvoz suti a vybouraných hmot na skládku nebo meziskládku se složením, na vzdálenost do 1 km</t>
  </si>
  <si>
    <t>963279695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</si>
  <si>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</si>
  <si>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</si>
  <si>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</si>
  <si>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563340042</t>
  </si>
  <si>
    <t>https://podminky.urs.cz/item/CS_URS_2025_01/997013509</t>
  </si>
  <si>
    <t>22</t>
  </si>
  <si>
    <t>997013631</t>
  </si>
  <si>
    <t>Poplatek za uložení stavebního odpadu na skládce (skládkovné) směsného stavebního a demoličního zatříděného do Katalogu odpadů pod kódem 17 09 04</t>
  </si>
  <si>
    <t>1263221166</t>
  </si>
  <si>
    <t>https://podminky.urs.cz/item/CS_URS_2025_01/997013631</t>
  </si>
  <si>
    <t>998</t>
  </si>
  <si>
    <t>Přesun hmot</t>
  </si>
  <si>
    <t>23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</si>
  <si>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</si>
  <si>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</si>
  <si>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289229186</t>
  </si>
  <si>
    <t>https://podminky.urs.cz/item/CS_URS_2025_01/998018002</t>
  </si>
  <si>
    <t>PSV</t>
  </si>
  <si>
    <t>Práce a dodávky PSV</t>
  </si>
  <si>
    <t>781</t>
  </si>
  <si>
    <t>Dokončovací práce - obklady</t>
  </si>
  <si>
    <t>24</t>
  </si>
  <si>
    <t>781471810</t>
  </si>
  <si>
    <t>Demontáž obkladů z dlaždic keramických kladených do malty</t>
  </si>
  <si>
    <t>1512215218</t>
  </si>
  <si>
    <t>https://podminky.urs.cz/item/CS_URS_2025_01/781471810</t>
  </si>
  <si>
    <t>25</t>
  </si>
  <si>
    <t>781473810</t>
  </si>
  <si>
    <t>Demontáž obkladů z dlaždic keramických lepených</t>
  </si>
  <si>
    <t>-1479264380</t>
  </si>
  <si>
    <t>https://podminky.urs.cz/item/CS_URS_2025_01/781473810</t>
  </si>
  <si>
    <t>26</t>
  </si>
  <si>
    <t>781111011</t>
  </si>
  <si>
    <t>Příprava podkladu před provedením obkladu oprášení (ometení) stěny</t>
  </si>
  <si>
    <t>-274254047</t>
  </si>
  <si>
    <t>https://podminky.urs.cz/item/CS_URS_2025_01/781111011</t>
  </si>
  <si>
    <t>27</t>
  </si>
  <si>
    <t>781121011</t>
  </si>
  <si>
    <t>Příprava podkladu před provedením obkladu nátěr penetrační na stěnu</t>
  </si>
  <si>
    <t>-375927229</t>
  </si>
  <si>
    <t>https://podminky.urs.cz/item/CS_URS_2025_01/781121011</t>
  </si>
  <si>
    <t>28</t>
  </si>
  <si>
    <t>781151031</t>
  </si>
  <si>
    <t>Příprava podkladu před provedením obkladu celoplošné vyrovnání podkladu stěrkou, tloušťky 3 mm</t>
  </si>
  <si>
    <t>283647308</t>
  </si>
  <si>
    <t>https://podminky.urs.cz/item/CS_URS_2025_01/781151031</t>
  </si>
  <si>
    <t>29</t>
  </si>
  <si>
    <t>781131112</t>
  </si>
  <si>
    <t>Izolace stěny pod obklad izolace nátěrem nebo stěrkou ve dvou vrstvách</t>
  </si>
  <si>
    <t>1154417697</t>
  </si>
  <si>
    <t>https://podminky.urs.cz/item/CS_URS_2025_01/781131112</t>
  </si>
  <si>
    <t>30</t>
  </si>
  <si>
    <t>781472316</t>
  </si>
  <si>
    <t>Montáž keramických obkladů stěn lepených cementovým flexibilním rychletuhnoucím lepidlem hladkých přes 9 do 12 ks/m2</t>
  </si>
  <si>
    <t>1682253557</t>
  </si>
  <si>
    <t>https://podminky.urs.cz/item/CS_URS_2025_01/781472316</t>
  </si>
  <si>
    <t>31</t>
  </si>
  <si>
    <t>M</t>
  </si>
  <si>
    <t>59761160</t>
  </si>
  <si>
    <t>dlažba keramická slinutá mrazuvzdorná povrch hladký/matný tl do 10mm přes 9 do 12ks/m2</t>
  </si>
  <si>
    <t>32</t>
  </si>
  <si>
    <t>1875285862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</si>
  <si>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</si>
  <si>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</si>
  <si>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940896504</t>
  </si>
  <si>
    <t>https://podminky.urs.cz/item/CS_URS_2025_01/998781122</t>
  </si>
  <si>
    <t>783</t>
  </si>
  <si>
    <t>Dokončovací práce - nátěry zárubní, otopných těles a trubek</t>
  </si>
  <si>
    <t>33</t>
  </si>
  <si>
    <t>783306809</t>
  </si>
  <si>
    <t>Odstranění nátěrů ze zámečnických konstrukcí okartáčováním</t>
  </si>
  <si>
    <t>610537038</t>
  </si>
  <si>
    <t>https://podminky.urs.cz/item/CS_URS_2025_01/783306809</t>
  </si>
  <si>
    <t>34</t>
  </si>
  <si>
    <t>783301311</t>
  </si>
  <si>
    <t>Příprava podkladu zámečnických konstrukcí před provedením nátěru odmaštění odmašťovačem vodou ředitelným</t>
  </si>
  <si>
    <t>1248389543</t>
  </si>
  <si>
    <t>https://podminky.urs.cz/item/CS_URS_2025_01/783301311</t>
  </si>
  <si>
    <t>35</t>
  </si>
  <si>
    <t>783314101</t>
  </si>
  <si>
    <t>Základní nátěr zámečnických konstrukcí jednonásobný syntetický</t>
  </si>
  <si>
    <t>-478699618</t>
  </si>
  <si>
    <t>https://podminky.urs.cz/item/CS_URS_2025_01/783314101</t>
  </si>
  <si>
    <t>36</t>
  </si>
  <si>
    <t>783315101</t>
  </si>
  <si>
    <t>Mezinátěr zámečnických konstrukcí jednonásobný syntetický standardní</t>
  </si>
  <si>
    <t>884243140</t>
  </si>
  <si>
    <t>https://podminky.urs.cz/item/CS_URS_2025_01/783315101</t>
  </si>
  <si>
    <t>37</t>
  </si>
  <si>
    <t>783317101</t>
  </si>
  <si>
    <t>Krycí nátěr (email) zámečnických konstrukcí jednonásobný syntetický standardní</t>
  </si>
  <si>
    <t>-1354369260</t>
  </si>
  <si>
    <t>https://podminky.urs.cz/item/CS_URS_2025_01/783317101</t>
  </si>
  <si>
    <t>38</t>
  </si>
  <si>
    <t>783606809</t>
  </si>
  <si>
    <t>Odstranění nátěrů z otopných těles deskových okartáčováním</t>
  </si>
  <si>
    <t>-1967828021</t>
  </si>
  <si>
    <t>https://podminky.urs.cz/item/CS_URS_2025_01/783606809</t>
  </si>
  <si>
    <t>39</t>
  </si>
  <si>
    <t>783606814</t>
  </si>
  <si>
    <t>Odstranění nátěrů z otopných těles článkových okartáčováním</t>
  </si>
  <si>
    <t>2115057058</t>
  </si>
  <si>
    <t>https://podminky.urs.cz/item/CS_URS_2025_01/783606814</t>
  </si>
  <si>
    <t>40</t>
  </si>
  <si>
    <t>783601315</t>
  </si>
  <si>
    <t>Příprava podkladu otopných těles před provedením nátěrů deskových odmaštěním vodou ředitelným</t>
  </si>
  <si>
    <t>1909061997</t>
  </si>
  <si>
    <t>https://podminky.urs.cz/item/CS_URS_2025_01/783601315</t>
  </si>
  <si>
    <t>41</t>
  </si>
  <si>
    <t>783601321</t>
  </si>
  <si>
    <t>Příprava podkladu otopných těles před provedením nátěrů článkových odrezivěním bezoplachovým</t>
  </si>
  <si>
    <t>655005961</t>
  </si>
  <si>
    <t>https://podminky.urs.cz/item/CS_URS_2025_01/783601321</t>
  </si>
  <si>
    <t>42</t>
  </si>
  <si>
    <t>783614121</t>
  </si>
  <si>
    <t>Základní nátěr otopných těles jednonásobný deskových syntetický</t>
  </si>
  <si>
    <t>-1843942418</t>
  </si>
  <si>
    <t>https://podminky.urs.cz/item/CS_URS_2025_01/783614121</t>
  </si>
  <si>
    <t>43</t>
  </si>
  <si>
    <t>783614111</t>
  </si>
  <si>
    <t>Základní nátěr otopných těles jednonásobný článkových syntetický</t>
  </si>
  <si>
    <t>1684866691</t>
  </si>
  <si>
    <t>https://podminky.urs.cz/item/CS_URS_2025_01/783614111</t>
  </si>
  <si>
    <t>44</t>
  </si>
  <si>
    <t>783617121</t>
  </si>
  <si>
    <t>Krycí nátěr (email) otopných těles deskových jednonásobný syntetický</t>
  </si>
  <si>
    <t>1456629446</t>
  </si>
  <si>
    <t>https://podminky.urs.cz/item/CS_URS_2025_01/783617121</t>
  </si>
  <si>
    <t>45</t>
  </si>
  <si>
    <t>783617111</t>
  </si>
  <si>
    <t>Krycí nátěr (email) otopných těles článkových jednonásobný syntetický</t>
  </si>
  <si>
    <t>1367271766</t>
  </si>
  <si>
    <t>https://podminky.urs.cz/item/CS_URS_2025_01/783617111</t>
  </si>
  <si>
    <t>46</t>
  </si>
  <si>
    <t>783606864</t>
  </si>
  <si>
    <t>Odstranění nátěrů z armatur a kovových potrubí potrubí do DN 50 mm okartáčováním</t>
  </si>
  <si>
    <t>m</t>
  </si>
  <si>
    <t>-525364791</t>
  </si>
  <si>
    <t>https://podminky.urs.cz/item/CS_URS_2025_01/783606864</t>
  </si>
  <si>
    <t>47</t>
  </si>
  <si>
    <t>783601713</t>
  </si>
  <si>
    <t>Příprava podkladu armatur a kovových potrubí před provedením nátěru potrubí do DN 50 mm odmaštěním, odmašťovačem vodou ředitelným</t>
  </si>
  <si>
    <t>-1927202510</t>
  </si>
  <si>
    <t>https://podminky.urs.cz/item/CS_URS_2025_01/783601713</t>
  </si>
  <si>
    <t>48</t>
  </si>
  <si>
    <t>783614551</t>
  </si>
  <si>
    <t>Základní nátěr armatur a kovových potrubí jednonásobný potrubí do DN 50 mm syntetický</t>
  </si>
  <si>
    <t>-1415588130</t>
  </si>
  <si>
    <t>https://podminky.urs.cz/item/CS_URS_2025_01/783614551</t>
  </si>
  <si>
    <t>49</t>
  </si>
  <si>
    <t>783617601</t>
  </si>
  <si>
    <t>Krycí nátěr (email) armatur a kovových potrubí potrubí do DN 50 mm jednonásobný syntetický standardní</t>
  </si>
  <si>
    <t>-2081733581</t>
  </si>
  <si>
    <t>https://podminky.urs.cz/item/CS_URS_2025_01/783617601</t>
  </si>
  <si>
    <t>50</t>
  </si>
  <si>
    <t>783000103</t>
  </si>
  <si>
    <t>Zakrývání konstrukcí včetně pozdějšího odkrytí podlah nebo vodorovných ploch položením fólie</t>
  </si>
  <si>
    <t>307851927</t>
  </si>
  <si>
    <t>https://podminky.urs.cz/item/CS_URS_2025_01/783000103</t>
  </si>
  <si>
    <t>51</t>
  </si>
  <si>
    <t>58124844</t>
  </si>
  <si>
    <t>fólie pro malířské potřeby zakrývací tl 25µ 4x5m</t>
  </si>
  <si>
    <t>429266568</t>
  </si>
  <si>
    <t>VV</t>
  </si>
  <si>
    <t>0*1,05 'Přepočtené koeficientem množství</t>
  </si>
  <si>
    <t>52</t>
  </si>
  <si>
    <t>783000111</t>
  </si>
  <si>
    <t>Zakrývání konstrukcí včetně pozdějšího odkrytí svislých ploch olepením páskou nebo fólií</t>
  </si>
  <si>
    <t>-180476146</t>
  </si>
  <si>
    <t>https://podminky.urs.cz/item/CS_URS_2025_01/783000111</t>
  </si>
  <si>
    <t>53</t>
  </si>
  <si>
    <t>58124838</t>
  </si>
  <si>
    <t>páska maskovací krepová pro malířské potřeby š 50mm</t>
  </si>
  <si>
    <t>702236576</t>
  </si>
  <si>
    <t>54</t>
  </si>
  <si>
    <t>783000225</t>
  </si>
  <si>
    <t>Ostatní práce vyvěšení nebo zavěšení křídel dveřních nebo okenních jednoduchých</t>
  </si>
  <si>
    <t>-344499312</t>
  </si>
  <si>
    <t>https://podminky.urs.cz/item/CS_URS_2025_01/783000225</t>
  </si>
  <si>
    <t>7840</t>
  </si>
  <si>
    <t xml:space="preserve">Dokončovací práce - malby  </t>
  </si>
  <si>
    <t>55</t>
  </si>
  <si>
    <t>784121001</t>
  </si>
  <si>
    <t>Oškrabání malby v místnostech výšky do 3,80 m</t>
  </si>
  <si>
    <t>1871172182</t>
  </si>
  <si>
    <t>https://podminky.urs.cz/item/CS_URS_2025_01/784121001</t>
  </si>
  <si>
    <t>56</t>
  </si>
  <si>
    <t>784121011</t>
  </si>
  <si>
    <t>Rozmývání podkladu po oškrabání malby v místnostech výšky do 3,80 m</t>
  </si>
  <si>
    <t>-1448522764</t>
  </si>
  <si>
    <t>https://podminky.urs.cz/item/CS_URS_2025_01/784121011</t>
  </si>
  <si>
    <t>57</t>
  </si>
  <si>
    <t>784141001</t>
  </si>
  <si>
    <t>Odstranění plísní v místnostech výšky do 3,80 m</t>
  </si>
  <si>
    <t>1684527276</t>
  </si>
  <si>
    <t>https://podminky.urs.cz/item/CS_URS_2025_01/784141001</t>
  </si>
  <si>
    <t>58</t>
  </si>
  <si>
    <t>784161001</t>
  </si>
  <si>
    <t>Tmelení spar a rohů, šířky do 3 mm akrylátovým tmelem v místnostech výšky do 3,80 m</t>
  </si>
  <si>
    <t>-84251208</t>
  </si>
  <si>
    <t>https://podminky.urs.cz/item/CS_URS_2025_01/784161001</t>
  </si>
  <si>
    <t>59</t>
  </si>
  <si>
    <t>784161211</t>
  </si>
  <si>
    <t>Lokální vyrovnání podkladu sádrovou stěrkou, tloušťky do 3 mm, plochy přes 0,1 do 0,25 m2 v místnostech výšky do 3,80 m</t>
  </si>
  <si>
    <t>kus</t>
  </si>
  <si>
    <t>-1945117945</t>
  </si>
  <si>
    <t>https://podminky.urs.cz/item/CS_URS_2025_01/784161211</t>
  </si>
  <si>
    <t>60</t>
  </si>
  <si>
    <t>784161221</t>
  </si>
  <si>
    <t>Lokální vyrovnání podkladu sádrovou stěrkou, tloušťky do 3 mm, plochy přes 0,25 do 0,5 m2 v místnostech výšky do 3,80 m</t>
  </si>
  <si>
    <t>1514971445</t>
  </si>
  <si>
    <t>https://podminky.urs.cz/item/CS_URS_2025_01/784161221</t>
  </si>
  <si>
    <t>784161401</t>
  </si>
  <si>
    <t>Celoplošné vyrovnání podkladu sádrovou stěrkou, tloušťky do 3 mm vyhlazením v místnostech výšky do 3,80 m</t>
  </si>
  <si>
    <t>-241915479</t>
  </si>
  <si>
    <t>https://podminky.urs.cz/item/CS_URS_2025_01/784161401</t>
  </si>
  <si>
    <t>62</t>
  </si>
  <si>
    <t>784181121</t>
  </si>
  <si>
    <t>Penetrace podkladu jednonásobná hloubková akrylátová bezbarvá v místnostech výšky do 3,80 m</t>
  </si>
  <si>
    <t>1447330564</t>
  </si>
  <si>
    <t>https://podminky.urs.cz/item/CS_URS_2025_01/784181121</t>
  </si>
  <si>
    <t>63</t>
  </si>
  <si>
    <t>784211121</t>
  </si>
  <si>
    <t>Malby z malířských směsí oděruvzdorných za mokra dvojnásobné, bílé za mokra oděruvzdorné středně v místnostech výšky do 3,80 m</t>
  </si>
  <si>
    <t>-2040165847</t>
  </si>
  <si>
    <t>https://podminky.urs.cz/item/CS_URS_2025_01/784211121</t>
  </si>
  <si>
    <t>64</t>
  </si>
  <si>
    <t>784211131</t>
  </si>
  <si>
    <t>Malby z malířských směsí oděruvzdorných za mokra dvojnásobné, bílé za mokra oděruvzdorné minimálně v místnostech výšky do 3,80 m</t>
  </si>
  <si>
    <t>-1446698564</t>
  </si>
  <si>
    <t>https://podminky.urs.cz/item/CS_URS_2025_01/784211131</t>
  </si>
  <si>
    <t>65</t>
  </si>
  <si>
    <t>784111017</t>
  </si>
  <si>
    <t>Obroušení podkladu omítky na schodišti o výšce podlaží do 3,80 m (SOKL - CHODBA, SCHODIŠTĚ)</t>
  </si>
  <si>
    <t>174730605</t>
  </si>
  <si>
    <t>https://podminky.urs.cz/item/CS_URS_2025_01/784111017</t>
  </si>
  <si>
    <t>66</t>
  </si>
  <si>
    <t>784181127</t>
  </si>
  <si>
    <t>Penetrace podkladu jednonásobná hloubková akrylátová bezbarvá na schodišti o výšce podlaží do 3,80 m (SOKL - CHODBA, SCHODIŠTĚ)</t>
  </si>
  <si>
    <t>-1901354537</t>
  </si>
  <si>
    <t>https://podminky.urs.cz/item/CS_URS_2025_01/784181127</t>
  </si>
  <si>
    <t>67</t>
  </si>
  <si>
    <t>784361007</t>
  </si>
  <si>
    <t>Malby trvale pružné (armovací) na schodišti o výšce podlaží do 3,80 m (SOKL - CHODBA, SCHODIŠTĚ)</t>
  </si>
  <si>
    <t>155318582</t>
  </si>
  <si>
    <t>https://podminky.urs.cz/item/CS_URS_2025_01/784361007</t>
  </si>
  <si>
    <t>68</t>
  </si>
  <si>
    <t>784211107</t>
  </si>
  <si>
    <t>Malby z malířských směsí oděruvzdorných za mokra dvojnásobné, bílé za mokra oděruvzdorné výborně na schodišti o výšce podlaží do 3,80 m (SOKL - CHODBA, SCHODIŠTĚ)</t>
  </si>
  <si>
    <t>-754792150</t>
  </si>
  <si>
    <t>https://podminky.urs.cz/item/CS_URS_2025_01/784211107</t>
  </si>
  <si>
    <t>69</t>
  </si>
  <si>
    <t>78421100.r01</t>
  </si>
  <si>
    <t>Jednonásobný omyvatelný bezbarvý lak na stěny - sokl (SOKL - CHODBA, SCHODIŠTĚ)</t>
  </si>
  <si>
    <t>840009634</t>
  </si>
  <si>
    <t>7841</t>
  </si>
  <si>
    <t>Dokončovací práce - tapety (odstranění)</t>
  </si>
  <si>
    <t>70</t>
  </si>
  <si>
    <t>784131011</t>
  </si>
  <si>
    <t>Odstranění tapet lepených výšky do 3,80 m s makulaturou stropů nebo sloupů</t>
  </si>
  <si>
    <t>-867303990</t>
  </si>
  <si>
    <t>https://podminky.urs.cz/item/CS_URS_2025_01/784131011</t>
  </si>
  <si>
    <t>71</t>
  </si>
  <si>
    <t>784131013</t>
  </si>
  <si>
    <t>Odstranění tapet lepených výšky do 3,80 m s makulaturou stěn</t>
  </si>
  <si>
    <t>-2113588344</t>
  </si>
  <si>
    <t>https://podminky.urs.cz/item/CS_URS_2025_01/784131013</t>
  </si>
  <si>
    <t>72</t>
  </si>
  <si>
    <t>784131015</t>
  </si>
  <si>
    <t>Odstranění tapet lepených výšky do 3,80 m bez makulatury stropů nebo sloupů</t>
  </si>
  <si>
    <t>1010016597</t>
  </si>
  <si>
    <t>https://podminky.urs.cz/item/CS_URS_2025_01/784131015</t>
  </si>
  <si>
    <t>73</t>
  </si>
  <si>
    <t>784131017</t>
  </si>
  <si>
    <t>Odstranění tapet lepených výšky do 3,80 m bez makulatury stěn</t>
  </si>
  <si>
    <t>2110645705</t>
  </si>
  <si>
    <t>https://podminky.urs.cz/item/CS_URS_2025_01/784131017</t>
  </si>
  <si>
    <t>74</t>
  </si>
  <si>
    <t>784131021</t>
  </si>
  <si>
    <t>Odstranění tapet stříkaných v místnostech výšky do 3,80 m</t>
  </si>
  <si>
    <t>780985418</t>
  </si>
  <si>
    <t>https://podminky.urs.cz/item/CS_URS_2025_01/784131021</t>
  </si>
  <si>
    <t>7842</t>
  </si>
  <si>
    <t>Úklid a zakrývání</t>
  </si>
  <si>
    <t>75</t>
  </si>
  <si>
    <t>784171001</t>
  </si>
  <si>
    <t>Olepování vnitřních ploch (materiál ve specifikaci) včetně pozdějšího odlepení páskou nebo fólií v místnostech výšky do 3,80 m</t>
  </si>
  <si>
    <t>141756011</t>
  </si>
  <si>
    <t>https://podminky.urs.cz/item/CS_URS_2025_01/784171001</t>
  </si>
  <si>
    <t>76</t>
  </si>
  <si>
    <t>118560993</t>
  </si>
  <si>
    <t>77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</si>
  <si>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</si>
  <si>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</si>
  <si>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821676482</t>
  </si>
  <si>
    <t>https://podminky.urs.cz/item/CS_URS_2025_01/784171121</t>
  </si>
  <si>
    <t>78</t>
  </si>
  <si>
    <t>28323152</t>
  </si>
  <si>
    <t>fólie s papírovou samolepící páskou pro vnitřní malířské potřeby 1,8mx33m</t>
  </si>
  <si>
    <t>-1588025710</t>
  </si>
  <si>
    <t>79</t>
  </si>
  <si>
    <t>784171101</t>
  </si>
  <si>
    <t>Zakrytí nemalovaných ploch (materiál ve specifikaci) včetně pozdějšího odkrytí podlah</t>
  </si>
  <si>
    <t>511242402</t>
  </si>
  <si>
    <t>https://podminky.urs.cz/item/CS_URS_2025_01/784171101</t>
  </si>
  <si>
    <t>80</t>
  </si>
  <si>
    <t>-1870121807</t>
  </si>
  <si>
    <t>81</t>
  </si>
  <si>
    <t>784171111</t>
  </si>
  <si>
    <t>Zakrytí nemalovaných ploch (materiál ve specifikaci) včetně pozdějšího odkrytí svislých ploch např. stěn, oken, dveří v místnostech výšky do 3,80</t>
  </si>
  <si>
    <t>-360101813</t>
  </si>
  <si>
    <t>https://podminky.urs.cz/item/CS_URS_2025_01/784171111</t>
  </si>
  <si>
    <t>82</t>
  </si>
  <si>
    <t>369371423</t>
  </si>
  <si>
    <t>83</t>
  </si>
  <si>
    <t>784191001</t>
  </si>
  <si>
    <t>Čištění vnitřních ploch hrubý úklid po provedení malířských prací omytím oken nebo balkonových dveří jednoduchých</t>
  </si>
  <si>
    <t>-998875621</t>
  </si>
  <si>
    <t>https://podminky.urs.cz/item/CS_URS_2025_01/784191001</t>
  </si>
  <si>
    <t>84</t>
  </si>
  <si>
    <t>784191003</t>
  </si>
  <si>
    <t>Čištění vnitřních ploch hrubý úklid po provedení malířských prací omytím oken dvojitých nebo zdvojených</t>
  </si>
  <si>
    <t>-194256148</t>
  </si>
  <si>
    <t>https://podminky.urs.cz/item/CS_URS_2025_01/784191003</t>
  </si>
  <si>
    <t>85</t>
  </si>
  <si>
    <t>784191005</t>
  </si>
  <si>
    <t>Čištění vnitřních ploch hrubý úklid po provedení malířských prací omytím dveří nebo vrat</t>
  </si>
  <si>
    <t>1036587308</t>
  </si>
  <si>
    <t>https://podminky.urs.cz/item/CS_URS_2025_01/784191005</t>
  </si>
  <si>
    <t>86</t>
  </si>
  <si>
    <t>784191007</t>
  </si>
  <si>
    <t>Čištění vnitřních ploch hrubý úklid po provedení malířských prací omytím podlah</t>
  </si>
  <si>
    <t>2020439453</t>
  </si>
  <si>
    <t>https://podminky.urs.cz/item/CS_URS_2025_01/784191007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</si>
  <si>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</si>
  <si>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</si>
  <si>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</si>
  <si>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</si>
  <si>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</si>
  <si>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</si>
  <si>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</si>
  <si>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</si>
  <si>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</si>
  <si>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</si>
  <si>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</si>
  <si>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</si>
  <si>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</si>
  <si>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</si>
  <si>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</si>
  <si>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</si>
  <si>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</si>
  <si>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</si>
  <si>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</si>
  <si>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</si>
  <si>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</si>
  <si>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</si>
  <si>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</si>
  <si>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</si>
  <si>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</si>
  <si>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</si>
  <si>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</si>
  <si>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</si>
  <si>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</si>
  <si>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</si>
  <si>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</si>
  <si>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</si>
  <si>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</si>
  <si>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</si>
  <si>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</si>
  <si>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</si>
  <si>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</si>
  <si>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</si>
  <si>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</si>
  <si>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</si>
  <si>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</si>
  <si>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</si>
  <si>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</si>
  <si>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</si>
  <si>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</si>
  <si>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</si>
  <si>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</si>
  <si>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</si>
  <si>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</si>
  <si>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</si>
  <si>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</si>
  <si>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</si>
  <si>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</si>
  <si>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</si>
  <si>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</si>
  <si>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</si>
  <si>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</si>
  <si>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</si>
  <si>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</si>
  <si>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</si>
  <si>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</si>
  <si>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</si>
  <si>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</si>
  <si>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</si>
  <si>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</si>
  <si>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</si>
  <si>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</si>
  <si>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</si>
  <si>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</si>
  <si>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</si>
  <si>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</si>
  <si>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</si>
  <si>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</si>
  <si>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</si>
  <si>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</si>
  <si>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</si>
  <si>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</si>
  <si>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</si>
  <si>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</si>
  <si>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</si>
  <si>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</si>
  <si>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</si>
  <si>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</si>
  <si>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</si>
  <si>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</si>
  <si>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</si>
  <si>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</si>
  <si>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</si>
  <si>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</si>
  <si>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</si>
  <si>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</si>
  <si>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</si>
  <si>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</si>
  <si>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</si>
  <si>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</si>
  <si>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</si>
  <si>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</si>
  <si>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</si>
  <si>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</si>
  <si>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</si>
  <si>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</si>
  <si>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</si>
  <si>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</si>
  <si>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</si>
  <si>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</si>
  <si>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</si>
  <si>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</si>
  <si>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</si>
  <si>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</si>
  <si>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</si>
  <si>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</si>
  <si>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</si>
  <si>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</si>
  <si>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</si>
  <si>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</si>
  <si>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</si>
  <si>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</si>
  <si>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</si>
  <si>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</si>
  <si>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</si>
  <si>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</si>
  <si>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</si>
  <si>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</si>
  <si>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</si>
  <si>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</si>
  <si>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</si>
  <si>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</si>
  <si>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</si>
  <si>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</si>
  <si>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</si>
  <si>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</si>
  <si>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</si>
  <si>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</si>
  <si>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</si>
  <si>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</si>
  <si>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</si>
  <si>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</si>
  <si>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</si>
  <si>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</si>
  <si>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</si>
  <si>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</si>
  <si>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</si>
  <si>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</si>
  <si>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</si>
  <si>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</si>
  <si>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</si>
  <si>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</si>
  <si>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</si>
  <si>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</si>
  <si>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</si>
  <si>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</si>
  <si>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</si>
  <si>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</si>
  <si>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</si>
  <si>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</si>
  <si>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</si>
  <si>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</si>
  <si>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</si>
  <si>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</si>
  <si>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</si>
  <si>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</si>
  <si>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</si>
  <si>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</si>
  <si>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</si>
  <si>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</si>
  <si>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</si>
  <si>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</si>
  <si>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</si>
  <si>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</si>
  <si>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</si>
  <si>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</si>
  <si>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</si>
  <si>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</si>
  <si>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</si>
  <si>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</si>
  <si>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</si>
  <si>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</si>
  <si>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</si>
  <si>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</si>
  <si>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</si>
  <si>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</si>
  <si>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</si>
  <si>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</si>
  <si>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</si>
  <si>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</si>
  <si>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</si>
  <si>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</si>
  <si>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</si>
  <si>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Povrchové úpravy vnitřních prostor-malby, nátěry v bytových objektech vč. souvisejících nebytových prostor v majetku statutárního města Děčín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</si>
</sst>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0" fontId="8" fillId="0" borderId="16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4" fontId="33" fillId="3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4" fillId="0" borderId="4" xfId="0" applyFont="1" applyBorder="1" applyAlignment="1">
      <alignment vertical="center"/>
    </xf>
    <xf numFmtId="0" fontId="33" fillId="3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81111011" TargetMode="External"/><Relationship Id="rId21" Type="http://schemas.openxmlformats.org/officeDocument/2006/relationships/hyperlink" Target="https://podminky.urs.cz/item/CS_URS_2025_01/997013509" TargetMode="External"/><Relationship Id="rId42" Type="http://schemas.openxmlformats.org/officeDocument/2006/relationships/hyperlink" Target="https://podminky.urs.cz/item/CS_URS_2025_01/783614111" TargetMode="External"/><Relationship Id="rId47" Type="http://schemas.openxmlformats.org/officeDocument/2006/relationships/hyperlink" Target="https://podminky.urs.cz/item/CS_URS_2025_01/783614551" TargetMode="External"/><Relationship Id="rId63" Type="http://schemas.openxmlformats.org/officeDocument/2006/relationships/hyperlink" Target="https://podminky.urs.cz/item/CS_URS_2025_01/784181127" TargetMode="External"/><Relationship Id="rId68" Type="http://schemas.openxmlformats.org/officeDocument/2006/relationships/hyperlink" Target="https://podminky.urs.cz/item/CS_URS_2025_01/784131015" TargetMode="External"/><Relationship Id="rId16" Type="http://schemas.openxmlformats.org/officeDocument/2006/relationships/hyperlink" Target="https://podminky.urs.cz/item/CS_URS_2025_01/978011121" TargetMode="External"/><Relationship Id="rId11" Type="http://schemas.openxmlformats.org/officeDocument/2006/relationships/hyperlink" Target="https://podminky.urs.cz/item/CS_URS_2025_01/949121812" TargetMode="External"/><Relationship Id="rId24" Type="http://schemas.openxmlformats.org/officeDocument/2006/relationships/hyperlink" Target="https://podminky.urs.cz/item/CS_URS_2025_01/781471810" TargetMode="External"/><Relationship Id="rId32" Type="http://schemas.openxmlformats.org/officeDocument/2006/relationships/hyperlink" Target="https://podminky.urs.cz/item/CS_URS_2025_01/783306809" TargetMode="External"/><Relationship Id="rId37" Type="http://schemas.openxmlformats.org/officeDocument/2006/relationships/hyperlink" Target="https://podminky.urs.cz/item/CS_URS_2025_01/783606809" TargetMode="External"/><Relationship Id="rId40" Type="http://schemas.openxmlformats.org/officeDocument/2006/relationships/hyperlink" Target="https://podminky.urs.cz/item/CS_URS_2025_01/783601321" TargetMode="External"/><Relationship Id="rId45" Type="http://schemas.openxmlformats.org/officeDocument/2006/relationships/hyperlink" Target="https://podminky.urs.cz/item/CS_URS_2025_01/783606864" TargetMode="External"/><Relationship Id="rId53" Type="http://schemas.openxmlformats.org/officeDocument/2006/relationships/hyperlink" Target="https://podminky.urs.cz/item/CS_URS_2025_01/784121011" TargetMode="External"/><Relationship Id="rId58" Type="http://schemas.openxmlformats.org/officeDocument/2006/relationships/hyperlink" Target="https://podminky.urs.cz/item/CS_URS_2025_01/784161401" TargetMode="External"/><Relationship Id="rId66" Type="http://schemas.openxmlformats.org/officeDocument/2006/relationships/hyperlink" Target="https://podminky.urs.cz/item/CS_URS_2025_01/784131011" TargetMode="External"/><Relationship Id="rId74" Type="http://schemas.openxmlformats.org/officeDocument/2006/relationships/hyperlink" Target="https://podminky.urs.cz/item/CS_URS_2025_01/784171111" TargetMode="External"/><Relationship Id="rId79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611142001" TargetMode="External"/><Relationship Id="rId61" Type="http://schemas.openxmlformats.org/officeDocument/2006/relationships/hyperlink" Target="https://podminky.urs.cz/item/CS_URS_2025_01/784211131" TargetMode="External"/><Relationship Id="rId19" Type="http://schemas.openxmlformats.org/officeDocument/2006/relationships/hyperlink" Target="https://podminky.urs.cz/item/CS_URS_2025_01/997013213" TargetMode="External"/><Relationship Id="rId14" Type="http://schemas.openxmlformats.org/officeDocument/2006/relationships/hyperlink" Target="https://podminky.urs.cz/item/CS_URS_2025_01/619991015" TargetMode="External"/><Relationship Id="rId22" Type="http://schemas.openxmlformats.org/officeDocument/2006/relationships/hyperlink" Target="https://podminky.urs.cz/item/CS_URS_2025_01/997013631" TargetMode="External"/><Relationship Id="rId27" Type="http://schemas.openxmlformats.org/officeDocument/2006/relationships/hyperlink" Target="https://podminky.urs.cz/item/CS_URS_2025_01/781121011" TargetMode="External"/><Relationship Id="rId30" Type="http://schemas.openxmlformats.org/officeDocument/2006/relationships/hyperlink" Target="https://podminky.urs.cz/item/CS_URS_2025_01/781472316" TargetMode="External"/><Relationship Id="rId35" Type="http://schemas.openxmlformats.org/officeDocument/2006/relationships/hyperlink" Target="https://podminky.urs.cz/item/CS_URS_2025_01/783315101" TargetMode="External"/><Relationship Id="rId43" Type="http://schemas.openxmlformats.org/officeDocument/2006/relationships/hyperlink" Target="https://podminky.urs.cz/item/CS_URS_2025_01/783617121" TargetMode="External"/><Relationship Id="rId48" Type="http://schemas.openxmlformats.org/officeDocument/2006/relationships/hyperlink" Target="https://podminky.urs.cz/item/CS_URS_2025_01/783617601" TargetMode="External"/><Relationship Id="rId56" Type="http://schemas.openxmlformats.org/officeDocument/2006/relationships/hyperlink" Target="https://podminky.urs.cz/item/CS_URS_2025_01/784161211" TargetMode="External"/><Relationship Id="rId64" Type="http://schemas.openxmlformats.org/officeDocument/2006/relationships/hyperlink" Target="https://podminky.urs.cz/item/CS_URS_2025_01/784361007" TargetMode="External"/><Relationship Id="rId69" Type="http://schemas.openxmlformats.org/officeDocument/2006/relationships/hyperlink" Target="https://podminky.urs.cz/item/CS_URS_2025_01/784131017" TargetMode="External"/><Relationship Id="rId77" Type="http://schemas.openxmlformats.org/officeDocument/2006/relationships/hyperlink" Target="https://podminky.urs.cz/item/CS_URS_2025_01/784191005" TargetMode="External"/><Relationship Id="rId8" Type="http://schemas.openxmlformats.org/officeDocument/2006/relationships/hyperlink" Target="https://podminky.urs.cz/item/CS_URS_2025_01/612321131" TargetMode="External"/><Relationship Id="rId51" Type="http://schemas.openxmlformats.org/officeDocument/2006/relationships/hyperlink" Target="https://podminky.urs.cz/item/CS_URS_2025_01/783000225" TargetMode="External"/><Relationship Id="rId72" Type="http://schemas.openxmlformats.org/officeDocument/2006/relationships/hyperlink" Target="https://podminky.urs.cz/item/CS_URS_2025_01/784171121" TargetMode="External"/><Relationship Id="rId3" Type="http://schemas.openxmlformats.org/officeDocument/2006/relationships/hyperlink" Target="https://podminky.urs.cz/item/CS_URS_2025_01/611131121" TargetMode="External"/><Relationship Id="rId12" Type="http://schemas.openxmlformats.org/officeDocument/2006/relationships/hyperlink" Target="https://podminky.urs.cz/item/CS_URS_2025_01/619991005" TargetMode="External"/><Relationship Id="rId17" Type="http://schemas.openxmlformats.org/officeDocument/2006/relationships/hyperlink" Target="https://podminky.urs.cz/item/CS_URS_2025_01/978012121" TargetMode="External"/><Relationship Id="rId25" Type="http://schemas.openxmlformats.org/officeDocument/2006/relationships/hyperlink" Target="https://podminky.urs.cz/item/CS_URS_2025_01/781473810" TargetMode="External"/><Relationship Id="rId33" Type="http://schemas.openxmlformats.org/officeDocument/2006/relationships/hyperlink" Target="https://podminky.urs.cz/item/CS_URS_2025_01/783301311" TargetMode="External"/><Relationship Id="rId38" Type="http://schemas.openxmlformats.org/officeDocument/2006/relationships/hyperlink" Target="https://podminky.urs.cz/item/CS_URS_2025_01/783606814" TargetMode="External"/><Relationship Id="rId46" Type="http://schemas.openxmlformats.org/officeDocument/2006/relationships/hyperlink" Target="https://podminky.urs.cz/item/CS_URS_2025_01/783601713" TargetMode="External"/><Relationship Id="rId59" Type="http://schemas.openxmlformats.org/officeDocument/2006/relationships/hyperlink" Target="https://podminky.urs.cz/item/CS_URS_2025_01/784181121" TargetMode="External"/><Relationship Id="rId67" Type="http://schemas.openxmlformats.org/officeDocument/2006/relationships/hyperlink" Target="https://podminky.urs.cz/item/CS_URS_2025_01/784131013" TargetMode="External"/><Relationship Id="rId20" Type="http://schemas.openxmlformats.org/officeDocument/2006/relationships/hyperlink" Target="https://podminky.urs.cz/item/CS_URS_2025_01/997013501" TargetMode="External"/><Relationship Id="rId41" Type="http://schemas.openxmlformats.org/officeDocument/2006/relationships/hyperlink" Target="https://podminky.urs.cz/item/CS_URS_2025_01/783614121" TargetMode="External"/><Relationship Id="rId54" Type="http://schemas.openxmlformats.org/officeDocument/2006/relationships/hyperlink" Target="https://podminky.urs.cz/item/CS_URS_2025_01/784141001" TargetMode="External"/><Relationship Id="rId62" Type="http://schemas.openxmlformats.org/officeDocument/2006/relationships/hyperlink" Target="https://podminky.urs.cz/item/CS_URS_2025_01/784111017" TargetMode="External"/><Relationship Id="rId70" Type="http://schemas.openxmlformats.org/officeDocument/2006/relationships/hyperlink" Target="https://podminky.urs.cz/item/CS_URS_2025_01/784131021" TargetMode="External"/><Relationship Id="rId75" Type="http://schemas.openxmlformats.org/officeDocument/2006/relationships/hyperlink" Target="https://podminky.urs.cz/item/CS_URS_2025_01/784191001" TargetMode="External"/><Relationship Id="rId1" Type="http://schemas.openxmlformats.org/officeDocument/2006/relationships/hyperlink" Target="https://podminky.urs.cz/item/CS_URS_2025_01/611325411" TargetMode="External"/><Relationship Id="rId6" Type="http://schemas.openxmlformats.org/officeDocument/2006/relationships/hyperlink" Target="https://podminky.urs.cz/item/CS_URS_2025_01/612142001" TargetMode="External"/><Relationship Id="rId15" Type="http://schemas.openxmlformats.org/officeDocument/2006/relationships/hyperlink" Target="https://podminky.urs.cz/item/CS_URS_2025_01/952901111" TargetMode="External"/><Relationship Id="rId23" Type="http://schemas.openxmlformats.org/officeDocument/2006/relationships/hyperlink" Target="https://podminky.urs.cz/item/CS_URS_2025_01/998018002" TargetMode="External"/><Relationship Id="rId28" Type="http://schemas.openxmlformats.org/officeDocument/2006/relationships/hyperlink" Target="https://podminky.urs.cz/item/CS_URS_2025_01/781151031" TargetMode="External"/><Relationship Id="rId36" Type="http://schemas.openxmlformats.org/officeDocument/2006/relationships/hyperlink" Target="https://podminky.urs.cz/item/CS_URS_2025_01/783317101" TargetMode="External"/><Relationship Id="rId49" Type="http://schemas.openxmlformats.org/officeDocument/2006/relationships/hyperlink" Target="https://podminky.urs.cz/item/CS_URS_2025_01/783000103" TargetMode="External"/><Relationship Id="rId57" Type="http://schemas.openxmlformats.org/officeDocument/2006/relationships/hyperlink" Target="https://podminky.urs.cz/item/CS_URS_2025_01/784161221" TargetMode="External"/><Relationship Id="rId10" Type="http://schemas.openxmlformats.org/officeDocument/2006/relationships/hyperlink" Target="https://podminky.urs.cz/item/CS_URS_2025_01/949121212" TargetMode="External"/><Relationship Id="rId31" Type="http://schemas.openxmlformats.org/officeDocument/2006/relationships/hyperlink" Target="https://podminky.urs.cz/item/CS_URS_2025_01/998781122" TargetMode="External"/><Relationship Id="rId44" Type="http://schemas.openxmlformats.org/officeDocument/2006/relationships/hyperlink" Target="https://podminky.urs.cz/item/CS_URS_2025_01/783617111" TargetMode="External"/><Relationship Id="rId52" Type="http://schemas.openxmlformats.org/officeDocument/2006/relationships/hyperlink" Target="https://podminky.urs.cz/item/CS_URS_2025_01/784121001" TargetMode="External"/><Relationship Id="rId60" Type="http://schemas.openxmlformats.org/officeDocument/2006/relationships/hyperlink" Target="https://podminky.urs.cz/item/CS_URS_2025_01/784211121" TargetMode="External"/><Relationship Id="rId65" Type="http://schemas.openxmlformats.org/officeDocument/2006/relationships/hyperlink" Target="https://podminky.urs.cz/item/CS_URS_2025_01/784211107" TargetMode="External"/><Relationship Id="rId73" Type="http://schemas.openxmlformats.org/officeDocument/2006/relationships/hyperlink" Target="https://podminky.urs.cz/item/CS_URS_2025_01/784171101" TargetMode="External"/><Relationship Id="rId78" Type="http://schemas.openxmlformats.org/officeDocument/2006/relationships/hyperlink" Target="https://podminky.urs.cz/item/CS_URS_2025_01/784191007" TargetMode="External"/><Relationship Id="rId4" Type="http://schemas.openxmlformats.org/officeDocument/2006/relationships/hyperlink" Target="https://podminky.urs.cz/item/CS_URS_2025_01/612131121" TargetMode="External"/><Relationship Id="rId9" Type="http://schemas.openxmlformats.org/officeDocument/2006/relationships/hyperlink" Target="https://podminky.urs.cz/item/CS_URS_2025_01/949121112" TargetMode="External"/><Relationship Id="rId13" Type="http://schemas.openxmlformats.org/officeDocument/2006/relationships/hyperlink" Target="https://podminky.urs.cz/item/CS_URS_2025_01/619991011" TargetMode="External"/><Relationship Id="rId18" Type="http://schemas.openxmlformats.org/officeDocument/2006/relationships/hyperlink" Target="https://podminky.urs.cz/item/CS_URS_2025_01/978013121" TargetMode="External"/><Relationship Id="rId39" Type="http://schemas.openxmlformats.org/officeDocument/2006/relationships/hyperlink" Target="https://podminky.urs.cz/item/CS_URS_2025_01/783601315" TargetMode="External"/><Relationship Id="rId34" Type="http://schemas.openxmlformats.org/officeDocument/2006/relationships/hyperlink" Target="https://podminky.urs.cz/item/CS_URS_2025_01/783314101" TargetMode="External"/><Relationship Id="rId50" Type="http://schemas.openxmlformats.org/officeDocument/2006/relationships/hyperlink" Target="https://podminky.urs.cz/item/CS_URS_2025_01/783000111" TargetMode="External"/><Relationship Id="rId55" Type="http://schemas.openxmlformats.org/officeDocument/2006/relationships/hyperlink" Target="https://podminky.urs.cz/item/CS_URS_2025_01/784161001" TargetMode="External"/><Relationship Id="rId76" Type="http://schemas.openxmlformats.org/officeDocument/2006/relationships/hyperlink" Target="https://podminky.urs.cz/item/CS_URS_2025_01/784191003" TargetMode="External"/><Relationship Id="rId7" Type="http://schemas.openxmlformats.org/officeDocument/2006/relationships/hyperlink" Target="https://podminky.urs.cz/item/CS_URS_2025_01/611321131" TargetMode="External"/><Relationship Id="rId71" Type="http://schemas.openxmlformats.org/officeDocument/2006/relationships/hyperlink" Target="https://podminky.urs.cz/item/CS_URS_2025_01/784171001" TargetMode="External"/><Relationship Id="rId2" Type="http://schemas.openxmlformats.org/officeDocument/2006/relationships/hyperlink" Target="https://podminky.urs.cz/item/CS_URS_2025_01/612325411" TargetMode="External"/><Relationship Id="rId29" Type="http://schemas.openxmlformats.org/officeDocument/2006/relationships/hyperlink" Target="https://podminky.urs.cz/item/CS_URS_2025_01/7811311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C23" sqref="C2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64" t="s">
        <v>6</v>
      </c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5" t="s">
        <v>7</v>
      </c>
      <c r="BT2" s="15" t="s">
        <v>8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ht="24.95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ht="12" customHeight="1">
      <c r="B5" s="18"/>
      <c r="D5" s="22" t="s">
        <v>14</v>
      </c>
      <c r="K5" s="250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R5" s="18"/>
      <c r="BE5" s="247" t="s">
        <v>15</v>
      </c>
      <c r="BS5" s="15" t="s">
        <v>7</v>
      </c>
    </row>
    <row r="6" spans="1:74" ht="36.950000000000003" customHeight="1">
      <c r="B6" s="18"/>
      <c r="D6" s="24" t="s">
        <v>16</v>
      </c>
      <c r="K6" s="252" t="s">
        <v>753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R6" s="18"/>
      <c r="BE6" s="248"/>
      <c r="BS6" s="15" t="s">
        <v>7</v>
      </c>
    </row>
    <row r="7" spans="1:74" ht="12" customHeight="1">
      <c r="B7" s="18"/>
      <c r="D7" s="25" t="s">
        <v>17</v>
      </c>
      <c r="K7" s="23" t="s">
        <v>3</v>
      </c>
      <c r="AK7" s="25" t="s">
        <v>18</v>
      </c>
      <c r="AN7" s="23" t="s">
        <v>3</v>
      </c>
      <c r="AR7" s="18"/>
      <c r="BE7" s="248"/>
      <c r="BS7" s="15" t="s">
        <v>7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248"/>
      <c r="BS8" s="15" t="s">
        <v>7</v>
      </c>
    </row>
    <row r="9" spans="1:74" ht="14.45" customHeight="1">
      <c r="B9" s="18"/>
      <c r="AR9" s="18"/>
      <c r="BE9" s="248"/>
      <c r="BS9" s="15" t="s">
        <v>7</v>
      </c>
    </row>
    <row r="10" spans="1:74" ht="12" customHeight="1">
      <c r="B10" s="18"/>
      <c r="D10" s="25" t="s">
        <v>23</v>
      </c>
      <c r="AK10" s="25" t="s">
        <v>24</v>
      </c>
      <c r="AN10" s="23" t="s">
        <v>3</v>
      </c>
      <c r="AR10" s="18"/>
      <c r="BE10" s="248"/>
      <c r="BS10" s="15" t="s">
        <v>7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3</v>
      </c>
      <c r="AR11" s="18"/>
      <c r="BE11" s="248"/>
      <c r="BS11" s="15" t="s">
        <v>7</v>
      </c>
    </row>
    <row r="12" spans="1:74" ht="6.95" customHeight="1">
      <c r="B12" s="18"/>
      <c r="AR12" s="18"/>
      <c r="BE12" s="248"/>
      <c r="BS12" s="15" t="s">
        <v>7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248"/>
      <c r="BS13" s="15" t="s">
        <v>7</v>
      </c>
    </row>
    <row r="14" spans="1:74" ht="12.75">
      <c r="B14" s="18"/>
      <c r="E14" s="253" t="s">
        <v>28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" t="s">
        <v>26</v>
      </c>
      <c r="AN14" s="27" t="s">
        <v>28</v>
      </c>
      <c r="AR14" s="18"/>
      <c r="BE14" s="248"/>
      <c r="BS14" s="15" t="s">
        <v>7</v>
      </c>
    </row>
    <row r="15" spans="1:74" ht="6.95" customHeight="1">
      <c r="B15" s="18"/>
      <c r="AR15" s="18"/>
      <c r="BE15" s="248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3</v>
      </c>
      <c r="AR16" s="18"/>
      <c r="BE16" s="248"/>
      <c r="BS16" s="15" t="s">
        <v>4</v>
      </c>
    </row>
    <row r="17" spans="2:71" ht="18.399999999999999" customHeight="1">
      <c r="B17" s="18"/>
      <c r="E17" s="23" t="s">
        <v>20</v>
      </c>
      <c r="AK17" s="25" t="s">
        <v>26</v>
      </c>
      <c r="AN17" s="23" t="s">
        <v>3</v>
      </c>
      <c r="AR17" s="18"/>
      <c r="BE17" s="248"/>
      <c r="BS17" s="15" t="s">
        <v>30</v>
      </c>
    </row>
    <row r="18" spans="2:71" ht="6.95" customHeight="1">
      <c r="B18" s="18"/>
      <c r="AR18" s="18"/>
      <c r="BE18" s="248"/>
      <c r="BS18" s="15" t="s">
        <v>7</v>
      </c>
    </row>
    <row r="19" spans="2:71" ht="12" customHeight="1">
      <c r="B19" s="18"/>
      <c r="D19" s="25" t="s">
        <v>31</v>
      </c>
      <c r="AK19" s="25" t="s">
        <v>24</v>
      </c>
      <c r="AN19" s="23" t="s">
        <v>3</v>
      </c>
      <c r="AR19" s="18"/>
      <c r="BE19" s="248"/>
      <c r="BS19" s="15" t="s">
        <v>7</v>
      </c>
    </row>
    <row r="20" spans="2:71" ht="18.399999999999999" customHeight="1">
      <c r="B20" s="18"/>
      <c r="E20" s="23" t="s">
        <v>32</v>
      </c>
      <c r="AK20" s="25" t="s">
        <v>26</v>
      </c>
      <c r="AN20" s="23" t="s">
        <v>3</v>
      </c>
      <c r="AR20" s="18"/>
      <c r="BE20" s="248"/>
      <c r="BS20" s="15" t="s">
        <v>4</v>
      </c>
    </row>
    <row r="21" spans="2:71" ht="6.95" customHeight="1">
      <c r="B21" s="18"/>
      <c r="AR21" s="18"/>
      <c r="BE21" s="248"/>
    </row>
    <row r="22" spans="2:71" ht="12" customHeight="1">
      <c r="B22" s="18"/>
      <c r="D22" s="25" t="s">
        <v>33</v>
      </c>
      <c r="AR22" s="18"/>
      <c r="BE22" s="248"/>
    </row>
    <row r="23" spans="2:71" ht="16.5" customHeight="1">
      <c r="B23" s="18"/>
      <c r="E23" s="255" t="s">
        <v>34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R23" s="18"/>
      <c r="BE23" s="248"/>
    </row>
    <row r="24" spans="2:71" ht="6.95" customHeight="1">
      <c r="B24" s="18"/>
      <c r="AR24" s="18"/>
      <c r="BE24" s="248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8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6">
        <f>ROUND(AG54,1)</f>
        <v>0</v>
      </c>
      <c r="AL26" s="257"/>
      <c r="AM26" s="257"/>
      <c r="AN26" s="257"/>
      <c r="AO26" s="257"/>
      <c r="AR26" s="30"/>
      <c r="BE26" s="248"/>
    </row>
    <row r="27" spans="2:71" s="1" customFormat="1" ht="6.95" customHeight="1">
      <c r="B27" s="30"/>
      <c r="AR27" s="30"/>
      <c r="BE27" s="248"/>
    </row>
    <row r="28" spans="2:71" s="1" customFormat="1" ht="12.75">
      <c r="B28" s="30"/>
      <c r="L28" s="258" t="s">
        <v>36</v>
      </c>
      <c r="M28" s="258"/>
      <c r="N28" s="258"/>
      <c r="O28" s="258"/>
      <c r="P28" s="258"/>
      <c r="W28" s="258" t="s">
        <v>37</v>
      </c>
      <c r="X28" s="258"/>
      <c r="Y28" s="258"/>
      <c r="Z28" s="258"/>
      <c r="AA28" s="258"/>
      <c r="AB28" s="258"/>
      <c r="AC28" s="258"/>
      <c r="AD28" s="258"/>
      <c r="AE28" s="258"/>
      <c r="AK28" s="258" t="s">
        <v>38</v>
      </c>
      <c r="AL28" s="258"/>
      <c r="AM28" s="258"/>
      <c r="AN28" s="258"/>
      <c r="AO28" s="258"/>
      <c r="AR28" s="30"/>
      <c r="BE28" s="248"/>
    </row>
    <row r="29" spans="2:71" s="2" customFormat="1" ht="14.45" customHeight="1">
      <c r="B29" s="34"/>
      <c r="D29" s="25" t="s">
        <v>39</v>
      </c>
      <c r="F29" s="25" t="s">
        <v>40</v>
      </c>
      <c r="L29" s="246">
        <v>0.21</v>
      </c>
      <c r="M29" s="245"/>
      <c r="N29" s="245"/>
      <c r="O29" s="245"/>
      <c r="P29" s="245"/>
      <c r="W29" s="244">
        <f>ROUND(AZ54, 1)</f>
        <v>0</v>
      </c>
      <c r="X29" s="245"/>
      <c r="Y29" s="245"/>
      <c r="Z29" s="245"/>
      <c r="AA29" s="245"/>
      <c r="AB29" s="245"/>
      <c r="AC29" s="245"/>
      <c r="AD29" s="245"/>
      <c r="AE29" s="245"/>
      <c r="AK29" s="244">
        <f>ROUND(AV54, 1)</f>
        <v>0</v>
      </c>
      <c r="AL29" s="245"/>
      <c r="AM29" s="245"/>
      <c r="AN29" s="245"/>
      <c r="AO29" s="245"/>
      <c r="AR29" s="34"/>
      <c r="BE29" s="249"/>
    </row>
    <row r="30" spans="2:71" s="2" customFormat="1" ht="14.45" customHeight="1">
      <c r="B30" s="34"/>
      <c r="F30" s="25" t="s">
        <v>41</v>
      </c>
      <c r="L30" s="246">
        <v>0.12</v>
      </c>
      <c r="M30" s="245"/>
      <c r="N30" s="245"/>
      <c r="O30" s="245"/>
      <c r="P30" s="245"/>
      <c r="W30" s="244">
        <f>ROUND(BA54, 1)</f>
        <v>0</v>
      </c>
      <c r="X30" s="245"/>
      <c r="Y30" s="245"/>
      <c r="Z30" s="245"/>
      <c r="AA30" s="245"/>
      <c r="AB30" s="245"/>
      <c r="AC30" s="245"/>
      <c r="AD30" s="245"/>
      <c r="AE30" s="245"/>
      <c r="AK30" s="244">
        <f>ROUND(AW54, 1)</f>
        <v>0</v>
      </c>
      <c r="AL30" s="245"/>
      <c r="AM30" s="245"/>
      <c r="AN30" s="245"/>
      <c r="AO30" s="245"/>
      <c r="AR30" s="34"/>
      <c r="BE30" s="249"/>
    </row>
    <row r="31" spans="2:71" s="2" customFormat="1" ht="14.45" hidden="1" customHeight="1">
      <c r="B31" s="34"/>
      <c r="F31" s="25" t="s">
        <v>42</v>
      </c>
      <c r="L31" s="246">
        <v>0.21</v>
      </c>
      <c r="M31" s="245"/>
      <c r="N31" s="245"/>
      <c r="O31" s="245"/>
      <c r="P31" s="245"/>
      <c r="W31" s="244">
        <f>ROUND(BB54, 1)</f>
        <v>0</v>
      </c>
      <c r="X31" s="245"/>
      <c r="Y31" s="245"/>
      <c r="Z31" s="245"/>
      <c r="AA31" s="245"/>
      <c r="AB31" s="245"/>
      <c r="AC31" s="245"/>
      <c r="AD31" s="245"/>
      <c r="AE31" s="245"/>
      <c r="AK31" s="244">
        <v>0</v>
      </c>
      <c r="AL31" s="245"/>
      <c r="AM31" s="245"/>
      <c r="AN31" s="245"/>
      <c r="AO31" s="245"/>
      <c r="AR31" s="34"/>
      <c r="BE31" s="249"/>
    </row>
    <row r="32" spans="2:71" s="2" customFormat="1" ht="14.45" hidden="1" customHeight="1">
      <c r="B32" s="34"/>
      <c r="F32" s="25" t="s">
        <v>43</v>
      </c>
      <c r="L32" s="246">
        <v>0.12</v>
      </c>
      <c r="M32" s="245"/>
      <c r="N32" s="245"/>
      <c r="O32" s="245"/>
      <c r="P32" s="245"/>
      <c r="W32" s="244">
        <f>ROUND(BC54, 1)</f>
        <v>0</v>
      </c>
      <c r="X32" s="245"/>
      <c r="Y32" s="245"/>
      <c r="Z32" s="245"/>
      <c r="AA32" s="245"/>
      <c r="AB32" s="245"/>
      <c r="AC32" s="245"/>
      <c r="AD32" s="245"/>
      <c r="AE32" s="245"/>
      <c r="AK32" s="244">
        <v>0</v>
      </c>
      <c r="AL32" s="245"/>
      <c r="AM32" s="245"/>
      <c r="AN32" s="245"/>
      <c r="AO32" s="245"/>
      <c r="AR32" s="34"/>
      <c r="BE32" s="249"/>
    </row>
    <row r="33" spans="2:44" s="2" customFormat="1" ht="14.45" hidden="1" customHeight="1">
      <c r="B33" s="34"/>
      <c r="F33" s="25" t="s">
        <v>44</v>
      </c>
      <c r="L33" s="246">
        <v>0</v>
      </c>
      <c r="M33" s="245"/>
      <c r="N33" s="245"/>
      <c r="O33" s="245"/>
      <c r="P33" s="245"/>
      <c r="W33" s="244">
        <f>ROUND(BD54, 1)</f>
        <v>0</v>
      </c>
      <c r="X33" s="245"/>
      <c r="Y33" s="245"/>
      <c r="Z33" s="245"/>
      <c r="AA33" s="245"/>
      <c r="AB33" s="245"/>
      <c r="AC33" s="245"/>
      <c r="AD33" s="245"/>
      <c r="AE33" s="245"/>
      <c r="AK33" s="244">
        <v>0</v>
      </c>
      <c r="AL33" s="245"/>
      <c r="AM33" s="245"/>
      <c r="AN33" s="245"/>
      <c r="AO33" s="245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78" t="s">
        <v>47</v>
      </c>
      <c r="Y35" s="279"/>
      <c r="Z35" s="279"/>
      <c r="AA35" s="279"/>
      <c r="AB35" s="279"/>
      <c r="AC35" s="37"/>
      <c r="AD35" s="37"/>
      <c r="AE35" s="37"/>
      <c r="AF35" s="37"/>
      <c r="AG35" s="37"/>
      <c r="AH35" s="37"/>
      <c r="AI35" s="37"/>
      <c r="AJ35" s="37"/>
      <c r="AK35" s="280">
        <f>SUM(AK26:AK33)</f>
        <v>0</v>
      </c>
      <c r="AL35" s="279"/>
      <c r="AM35" s="279"/>
      <c r="AN35" s="279"/>
      <c r="AO35" s="281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48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14</v>
      </c>
      <c r="L44" s="3">
        <f>K5</f>
        <v>0</v>
      </c>
      <c r="AR44" s="43"/>
    </row>
    <row r="45" spans="2:44" s="4" customFormat="1" ht="36.950000000000003" customHeight="1">
      <c r="B45" s="44"/>
      <c r="C45" s="45" t="s">
        <v>16</v>
      </c>
      <c r="L45" s="269" t="str">
        <f>K6</f>
        <v>Povrchové úpravy vnitřních prostor-malby, nátěry v bytových objektech vč. souvisejících nebytových prostor v majetku statutárního města Děčín</v>
      </c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19</v>
      </c>
      <c r="L47" s="46" t="str">
        <f>IF(K8="","",K8)</f>
        <v xml:space="preserve"> </v>
      </c>
      <c r="AI47" s="25" t="s">
        <v>21</v>
      </c>
      <c r="AM47" s="271" t="str">
        <f>IF(AN8= "","",AN8)</f>
        <v>8. 6. 2025</v>
      </c>
      <c r="AN47" s="271"/>
      <c r="AR47" s="30"/>
    </row>
    <row r="48" spans="2:44" s="1" customFormat="1" ht="6.95" customHeight="1">
      <c r="B48" s="30"/>
      <c r="AR48" s="30"/>
    </row>
    <row r="49" spans="1:91" s="1" customFormat="1" ht="15.2" customHeight="1">
      <c r="B49" s="30"/>
      <c r="C49" s="25" t="s">
        <v>23</v>
      </c>
      <c r="L49" s="3" t="str">
        <f>IF(E11= "","",E11)</f>
        <v>STATUTÁRNÍ MĚSTO DĚČÍN</v>
      </c>
      <c r="AI49" s="25" t="s">
        <v>29</v>
      </c>
      <c r="AM49" s="272" t="str">
        <f>IF(E17="","",E17)</f>
        <v xml:space="preserve"> </v>
      </c>
      <c r="AN49" s="273"/>
      <c r="AO49" s="273"/>
      <c r="AP49" s="273"/>
      <c r="AR49" s="30"/>
      <c r="AS49" s="274" t="s">
        <v>49</v>
      </c>
      <c r="AT49" s="275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2" customHeight="1">
      <c r="B50" s="30"/>
      <c r="C50" s="25" t="s">
        <v>27</v>
      </c>
      <c r="L50" s="3" t="str">
        <f>IF(E14= "Vyplň údaj","",E14)</f>
        <v/>
      </c>
      <c r="AI50" s="25" t="s">
        <v>31</v>
      </c>
      <c r="AM50" s="272" t="str">
        <f>IF(E20="","",E20)</f>
        <v>Hošek Pavel Děčín</v>
      </c>
      <c r="AN50" s="273"/>
      <c r="AO50" s="273"/>
      <c r="AP50" s="273"/>
      <c r="AR50" s="30"/>
      <c r="AS50" s="276"/>
      <c r="AT50" s="277"/>
      <c r="BD50" s="51"/>
    </row>
    <row r="51" spans="1:91" s="1" customFormat="1" ht="10.9" customHeight="1">
      <c r="B51" s="30"/>
      <c r="AR51" s="30"/>
      <c r="AS51" s="276"/>
      <c r="AT51" s="277"/>
      <c r="BD51" s="51"/>
    </row>
    <row r="52" spans="1:91" s="1" customFormat="1" ht="29.25" customHeight="1">
      <c r="B52" s="30"/>
      <c r="C52" s="265" t="s">
        <v>50</v>
      </c>
      <c r="D52" s="266"/>
      <c r="E52" s="266"/>
      <c r="F52" s="266"/>
      <c r="G52" s="266"/>
      <c r="H52" s="52"/>
      <c r="I52" s="267" t="s">
        <v>51</v>
      </c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8" t="s">
        <v>52</v>
      </c>
      <c r="AH52" s="266"/>
      <c r="AI52" s="266"/>
      <c r="AJ52" s="266"/>
      <c r="AK52" s="266"/>
      <c r="AL52" s="266"/>
      <c r="AM52" s="266"/>
      <c r="AN52" s="267" t="s">
        <v>53</v>
      </c>
      <c r="AO52" s="266"/>
      <c r="AP52" s="266"/>
      <c r="AQ52" s="53" t="s">
        <v>54</v>
      </c>
      <c r="AR52" s="30"/>
      <c r="AS52" s="54" t="s">
        <v>55</v>
      </c>
      <c r="AT52" s="55" t="s">
        <v>56</v>
      </c>
      <c r="AU52" s="55" t="s">
        <v>57</v>
      </c>
      <c r="AV52" s="55" t="s">
        <v>58</v>
      </c>
      <c r="AW52" s="55" t="s">
        <v>59</v>
      </c>
      <c r="AX52" s="55" t="s">
        <v>60</v>
      </c>
      <c r="AY52" s="55" t="s">
        <v>61</v>
      </c>
      <c r="AZ52" s="55" t="s">
        <v>62</v>
      </c>
      <c r="BA52" s="55" t="s">
        <v>63</v>
      </c>
      <c r="BB52" s="55" t="s">
        <v>64</v>
      </c>
      <c r="BC52" s="55" t="s">
        <v>65</v>
      </c>
      <c r="BD52" s="56" t="s">
        <v>66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67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62">
        <f>ROUND(AG55,1)</f>
        <v>0</v>
      </c>
      <c r="AH54" s="262"/>
      <c r="AI54" s="262"/>
      <c r="AJ54" s="262"/>
      <c r="AK54" s="262"/>
      <c r="AL54" s="262"/>
      <c r="AM54" s="262"/>
      <c r="AN54" s="263">
        <f>SUM(AG54,AT54)</f>
        <v>0</v>
      </c>
      <c r="AO54" s="263"/>
      <c r="AP54" s="263"/>
      <c r="AQ54" s="62" t="s">
        <v>3</v>
      </c>
      <c r="AR54" s="58"/>
      <c r="AS54" s="63">
        <f>ROUND(AS55,1)</f>
        <v>0</v>
      </c>
      <c r="AT54" s="64">
        <f>ROUND(SUM(AV54:AW54),1)</f>
        <v>0</v>
      </c>
      <c r="AU54" s="65">
        <f>ROUND(AU55,5)</f>
        <v>0</v>
      </c>
      <c r="AV54" s="64">
        <f>ROUND(AZ54*L29,1)</f>
        <v>0</v>
      </c>
      <c r="AW54" s="64">
        <f>ROUND(BA54*L30,1)</f>
        <v>0</v>
      </c>
      <c r="AX54" s="64">
        <f>ROUND(BB54*L29,1)</f>
        <v>0</v>
      </c>
      <c r="AY54" s="64">
        <f>ROUND(BC54*L30,1)</f>
        <v>0</v>
      </c>
      <c r="AZ54" s="64">
        <f>ROUND(AZ55,1)</f>
        <v>0</v>
      </c>
      <c r="BA54" s="64">
        <f>ROUND(BA55,1)</f>
        <v>0</v>
      </c>
      <c r="BB54" s="64">
        <f>ROUND(BB55,1)</f>
        <v>0</v>
      </c>
      <c r="BC54" s="64">
        <f>ROUND(BC55,1)</f>
        <v>0</v>
      </c>
      <c r="BD54" s="66">
        <f>ROUND(BD55,1)</f>
        <v>0</v>
      </c>
      <c r="BS54" s="67" t="s">
        <v>68</v>
      </c>
      <c r="BT54" s="67" t="s">
        <v>69</v>
      </c>
      <c r="BU54" s="68" t="s">
        <v>70</v>
      </c>
      <c r="BV54" s="67" t="s">
        <v>71</v>
      </c>
      <c r="BW54" s="67" t="s">
        <v>5</v>
      </c>
      <c r="BX54" s="67" t="s">
        <v>72</v>
      </c>
      <c r="CL54" s="67" t="s">
        <v>3</v>
      </c>
    </row>
    <row r="55" spans="1:91" s="6" customFormat="1" ht="16.5" customHeight="1">
      <c r="A55" s="69" t="s">
        <v>73</v>
      </c>
      <c r="B55" s="70"/>
      <c r="C55" s="71"/>
      <c r="D55" s="261" t="s">
        <v>74</v>
      </c>
      <c r="E55" s="261"/>
      <c r="F55" s="261"/>
      <c r="G55" s="261"/>
      <c r="H55" s="261"/>
      <c r="I55" s="72"/>
      <c r="J55" s="261" t="s">
        <v>75</v>
      </c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59">
        <f>'02 - MALBY, NÁTĚRY, OBKLADY'!J30</f>
        <v>0</v>
      </c>
      <c r="AH55" s="260"/>
      <c r="AI55" s="260"/>
      <c r="AJ55" s="260"/>
      <c r="AK55" s="260"/>
      <c r="AL55" s="260"/>
      <c r="AM55" s="260"/>
      <c r="AN55" s="259">
        <f>SUM(AG55,AT55)</f>
        <v>0</v>
      </c>
      <c r="AO55" s="260"/>
      <c r="AP55" s="260"/>
      <c r="AQ55" s="73" t="s">
        <v>76</v>
      </c>
      <c r="AR55" s="70"/>
      <c r="AS55" s="74">
        <v>0</v>
      </c>
      <c r="AT55" s="75">
        <f>ROUND(SUM(AV55:AW55),1)</f>
        <v>0</v>
      </c>
      <c r="AU55" s="76">
        <f>'02 - MALBY, NÁTĚRY, OBKLADY'!P93</f>
        <v>0</v>
      </c>
      <c r="AV55" s="75">
        <f>'02 - MALBY, NÁTĚRY, OBKLADY'!J33</f>
        <v>0</v>
      </c>
      <c r="AW55" s="75">
        <f>'02 - MALBY, NÁTĚRY, OBKLADY'!J34</f>
        <v>0</v>
      </c>
      <c r="AX55" s="75">
        <f>'02 - MALBY, NÁTĚRY, OBKLADY'!J35</f>
        <v>0</v>
      </c>
      <c r="AY55" s="75">
        <f>'02 - MALBY, NÁTĚRY, OBKLADY'!J36</f>
        <v>0</v>
      </c>
      <c r="AZ55" s="75">
        <f>'02 - MALBY, NÁTĚRY, OBKLADY'!F33</f>
        <v>0</v>
      </c>
      <c r="BA55" s="75">
        <f>'02 - MALBY, NÁTĚRY, OBKLADY'!F34</f>
        <v>0</v>
      </c>
      <c r="BB55" s="75">
        <f>'02 - MALBY, NÁTĚRY, OBKLADY'!F35</f>
        <v>0</v>
      </c>
      <c r="BC55" s="75">
        <f>'02 - MALBY, NÁTĚRY, OBKLADY'!F36</f>
        <v>0</v>
      </c>
      <c r="BD55" s="77">
        <f>'02 - MALBY, NÁTĚRY, OBKLADY'!F37</f>
        <v>0</v>
      </c>
      <c r="BT55" s="78" t="s">
        <v>77</v>
      </c>
      <c r="BV55" s="78" t="s">
        <v>71</v>
      </c>
      <c r="BW55" s="78" t="s">
        <v>78</v>
      </c>
      <c r="BX55" s="78" t="s">
        <v>5</v>
      </c>
      <c r="CL55" s="78" t="s">
        <v>3</v>
      </c>
      <c r="CM55" s="78" t="s">
        <v>77</v>
      </c>
    </row>
    <row r="56" spans="1:91" s="1" customFormat="1" ht="30" customHeight="1">
      <c r="B56" s="30"/>
      <c r="AR56" s="30"/>
    </row>
    <row r="57" spans="1:91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2 - MALBY, NÁTĚRY, OBKLA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3"/>
  <sheetViews>
    <sheetView showGridLines="0" topLeftCell="A77" workbookViewId="0">
      <selection activeCell="F96" sqref="F9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4" t="s">
        <v>6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5" t="s">
        <v>78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pans="2:46" ht="24.95" customHeight="1">
      <c r="B4" s="18"/>
      <c r="D4" s="19" t="s">
        <v>79</v>
      </c>
      <c r="L4" s="18"/>
      <c r="M4" s="79" t="s">
        <v>11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83" t="str">
        <f>'Rekapitulace stavby'!K6</f>
        <v>Povrchové úpravy vnitřních prostor-malby, nátěry v bytových objektech vč. souvisejících nebytových prostor v majetku statutárního města Děčín</v>
      </c>
      <c r="F7" s="284"/>
      <c r="G7" s="284"/>
      <c r="H7" s="284"/>
      <c r="L7" s="18"/>
    </row>
    <row r="8" spans="2:46" s="1" customFormat="1" ht="12" customHeight="1">
      <c r="B8" s="30"/>
      <c r="D8" s="25" t="s">
        <v>80</v>
      </c>
      <c r="L8" s="30"/>
    </row>
    <row r="9" spans="2:46" s="1" customFormat="1" ht="16.5" customHeight="1">
      <c r="B9" s="30"/>
      <c r="E9" s="269" t="s">
        <v>81</v>
      </c>
      <c r="F9" s="282"/>
      <c r="G9" s="282"/>
      <c r="H9" s="282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17</v>
      </c>
      <c r="F11" s="23" t="s">
        <v>3</v>
      </c>
      <c r="I11" s="25" t="s">
        <v>18</v>
      </c>
      <c r="J11" s="23" t="s">
        <v>3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47" t="str">
        <f>'Rekapitulace stavby'!AN8</f>
        <v>8. 6. 2025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3</v>
      </c>
      <c r="L14" s="30"/>
    </row>
    <row r="15" spans="2:46" s="1" customFormat="1" ht="18" customHeight="1">
      <c r="B15" s="30"/>
      <c r="E15" s="23" t="s">
        <v>25</v>
      </c>
      <c r="I15" s="25" t="s">
        <v>26</v>
      </c>
      <c r="J15" s="23" t="s">
        <v>3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85" t="str">
        <f>'Rekapitulace stavby'!E14</f>
        <v>Vyplň údaj</v>
      </c>
      <c r="F18" s="250"/>
      <c r="G18" s="250"/>
      <c r="H18" s="250"/>
      <c r="I18" s="25" t="s">
        <v>26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24</v>
      </c>
      <c r="J20" s="23" t="s">
        <v>3</v>
      </c>
      <c r="L20" s="30"/>
    </row>
    <row r="21" spans="2:12" s="1" customFormat="1" ht="18" customHeight="1">
      <c r="B21" s="30"/>
      <c r="E21" s="23" t="s">
        <v>20</v>
      </c>
      <c r="I21" s="25" t="s">
        <v>26</v>
      </c>
      <c r="J21" s="23" t="s">
        <v>3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31</v>
      </c>
      <c r="I23" s="25" t="s">
        <v>24</v>
      </c>
      <c r="J23" s="23" t="s">
        <v>3</v>
      </c>
      <c r="L23" s="30"/>
    </row>
    <row r="24" spans="2:12" s="1" customFormat="1" ht="18" customHeight="1">
      <c r="B24" s="30"/>
      <c r="E24" s="23" t="s">
        <v>32</v>
      </c>
      <c r="I24" s="25" t="s">
        <v>26</v>
      </c>
      <c r="J24" s="23" t="s">
        <v>3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0"/>
      <c r="E27" s="255" t="s">
        <v>34</v>
      </c>
      <c r="F27" s="255"/>
      <c r="G27" s="255"/>
      <c r="H27" s="255"/>
      <c r="L27" s="8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1" t="s">
        <v>35</v>
      </c>
      <c r="J30" s="61">
        <f>ROUND(J93, 1)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0" t="s">
        <v>39</v>
      </c>
      <c r="E33" s="25" t="s">
        <v>40</v>
      </c>
      <c r="F33" s="82">
        <f>ROUND((SUM(BE93:BE272)),  1)</f>
        <v>0</v>
      </c>
      <c r="I33" s="83">
        <v>0.21</v>
      </c>
      <c r="J33" s="82">
        <f>ROUND(((SUM(BE93:BE272))*I33),  1)</f>
        <v>0</v>
      </c>
      <c r="L33" s="30"/>
    </row>
    <row r="34" spans="2:12" s="1" customFormat="1" ht="14.45" customHeight="1">
      <c r="B34" s="30"/>
      <c r="E34" s="25" t="s">
        <v>41</v>
      </c>
      <c r="F34" s="82">
        <f>ROUND((SUM(BF93:BF272)),  1)</f>
        <v>0</v>
      </c>
      <c r="I34" s="83">
        <v>0.12</v>
      </c>
      <c r="J34" s="82">
        <f>ROUND(((SUM(BF93:BF272))*I34),  1)</f>
        <v>0</v>
      </c>
      <c r="L34" s="30"/>
    </row>
    <row r="35" spans="2:12" s="1" customFormat="1" ht="14.45" hidden="1" customHeight="1">
      <c r="B35" s="30"/>
      <c r="E35" s="25" t="s">
        <v>42</v>
      </c>
      <c r="F35" s="82">
        <f>ROUND((SUM(BG93:BG272)),  1)</f>
        <v>0</v>
      </c>
      <c r="I35" s="83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2">
        <f>ROUND((SUM(BH93:BH272)),  1)</f>
        <v>0</v>
      </c>
      <c r="I36" s="83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2">
        <f>ROUND((SUM(BI93:BI272)),  1)</f>
        <v>0</v>
      </c>
      <c r="I37" s="83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4"/>
      <c r="D39" s="85" t="s">
        <v>45</v>
      </c>
      <c r="E39" s="52"/>
      <c r="F39" s="52"/>
      <c r="G39" s="86" t="s">
        <v>46</v>
      </c>
      <c r="H39" s="87" t="s">
        <v>47</v>
      </c>
      <c r="I39" s="52"/>
      <c r="J39" s="88">
        <f>SUM(J30:J37)</f>
        <v>0</v>
      </c>
      <c r="K39" s="8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82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26.25" customHeight="1">
      <c r="B48" s="30"/>
      <c r="E48" s="283" t="str">
        <f>E7</f>
        <v>Povrchové úpravy vnitřních prostor-malby, nátěry v bytových objektech vč. souvisejících nebytových prostor v majetku statutárního města Děčín</v>
      </c>
      <c r="F48" s="284"/>
      <c r="G48" s="284"/>
      <c r="H48" s="284"/>
      <c r="L48" s="30"/>
    </row>
    <row r="49" spans="2:47" s="1" customFormat="1" ht="12" customHeight="1">
      <c r="B49" s="30"/>
      <c r="C49" s="25" t="s">
        <v>80</v>
      </c>
      <c r="L49" s="30"/>
    </row>
    <row r="50" spans="2:47" s="1" customFormat="1" ht="16.5" customHeight="1">
      <c r="B50" s="30"/>
      <c r="E50" s="269" t="str">
        <f>E9</f>
        <v>02 - MALBY, NÁTĚRY, OBKLADY</v>
      </c>
      <c r="F50" s="282"/>
      <c r="G50" s="282"/>
      <c r="H50" s="282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19</v>
      </c>
      <c r="F52" s="23" t="str">
        <f>F12</f>
        <v xml:space="preserve"> </v>
      </c>
      <c r="I52" s="25" t="s">
        <v>21</v>
      </c>
      <c r="J52" s="47" t="str">
        <f>IF(J12="","",J12)</f>
        <v>8. 6. 2025</v>
      </c>
      <c r="L52" s="30"/>
    </row>
    <row r="53" spans="2:47" s="1" customFormat="1" ht="6.95" customHeight="1">
      <c r="B53" s="30"/>
      <c r="L53" s="30"/>
    </row>
    <row r="54" spans="2:47" s="1" customFormat="1" ht="15.2" customHeight="1">
      <c r="B54" s="30"/>
      <c r="C54" s="25" t="s">
        <v>23</v>
      </c>
      <c r="F54" s="23" t="str">
        <f>E15</f>
        <v>STATUTÁRNÍ MĚSTO DĚČÍN</v>
      </c>
      <c r="I54" s="25" t="s">
        <v>29</v>
      </c>
      <c r="J54" s="28" t="str">
        <f>E21</f>
        <v xml:space="preserve"> </v>
      </c>
      <c r="L54" s="30"/>
    </row>
    <row r="55" spans="2:47" s="1" customFormat="1" ht="15.2" customHeight="1">
      <c r="B55" s="30"/>
      <c r="C55" s="25" t="s">
        <v>27</v>
      </c>
      <c r="F55" s="23" t="str">
        <f>IF(E18="","",E18)</f>
        <v>Vyplň údaj</v>
      </c>
      <c r="I55" s="25" t="s">
        <v>31</v>
      </c>
      <c r="J55" s="28" t="str">
        <f>E24</f>
        <v>Hošek Pavel Děčín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0" t="s">
        <v>83</v>
      </c>
      <c r="D57" s="84"/>
      <c r="E57" s="84"/>
      <c r="F57" s="84"/>
      <c r="G57" s="84"/>
      <c r="H57" s="84"/>
      <c r="I57" s="84"/>
      <c r="J57" s="91" t="s">
        <v>84</v>
      </c>
      <c r="K57" s="84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2" t="s">
        <v>67</v>
      </c>
      <c r="J59" s="61">
        <f>J93</f>
        <v>0</v>
      </c>
      <c r="L59" s="30"/>
      <c r="AU59" s="15" t="s">
        <v>85</v>
      </c>
    </row>
    <row r="60" spans="2:47" s="8" customFormat="1" ht="24.95" customHeight="1">
      <c r="B60" s="93"/>
      <c r="D60" s="94" t="s">
        <v>86</v>
      </c>
      <c r="E60" s="95"/>
      <c r="F60" s="95"/>
      <c r="G60" s="95"/>
      <c r="H60" s="95"/>
      <c r="I60" s="95"/>
      <c r="J60" s="96">
        <f>J94</f>
        <v>0</v>
      </c>
      <c r="L60" s="93"/>
    </row>
    <row r="61" spans="2:47" s="9" customFormat="1" ht="19.899999999999999" customHeight="1">
      <c r="B61" s="97"/>
      <c r="D61" s="98" t="s">
        <v>87</v>
      </c>
      <c r="E61" s="99"/>
      <c r="F61" s="99"/>
      <c r="G61" s="99"/>
      <c r="H61" s="99"/>
      <c r="I61" s="99"/>
      <c r="J61" s="100">
        <f>J95</f>
        <v>0</v>
      </c>
      <c r="L61" s="97"/>
    </row>
    <row r="62" spans="2:47" s="9" customFormat="1" ht="19.899999999999999" customHeight="1">
      <c r="B62" s="97"/>
      <c r="D62" s="98" t="s">
        <v>88</v>
      </c>
      <c r="E62" s="99"/>
      <c r="F62" s="99"/>
      <c r="G62" s="99"/>
      <c r="H62" s="99"/>
      <c r="I62" s="99"/>
      <c r="J62" s="100">
        <f>J112</f>
        <v>0</v>
      </c>
      <c r="L62" s="97"/>
    </row>
    <row r="63" spans="2:47" s="9" customFormat="1" ht="14.85" customHeight="1">
      <c r="B63" s="97"/>
      <c r="D63" s="98" t="s">
        <v>89</v>
      </c>
      <c r="E63" s="99"/>
      <c r="F63" s="99"/>
      <c r="G63" s="99"/>
      <c r="H63" s="99"/>
      <c r="I63" s="99"/>
      <c r="J63" s="100">
        <f>J113</f>
        <v>0</v>
      </c>
      <c r="L63" s="97"/>
    </row>
    <row r="64" spans="2:47" s="9" customFormat="1" ht="14.85" customHeight="1">
      <c r="B64" s="97"/>
      <c r="D64" s="98" t="s">
        <v>90</v>
      </c>
      <c r="E64" s="99"/>
      <c r="F64" s="99"/>
      <c r="G64" s="99"/>
      <c r="H64" s="99"/>
      <c r="I64" s="99"/>
      <c r="J64" s="100">
        <f>J120</f>
        <v>0</v>
      </c>
      <c r="L64" s="97"/>
    </row>
    <row r="65" spans="2:12" s="9" customFormat="1" ht="14.85" customHeight="1">
      <c r="B65" s="97"/>
      <c r="D65" s="98" t="s">
        <v>91</v>
      </c>
      <c r="E65" s="99"/>
      <c r="F65" s="99"/>
      <c r="G65" s="99"/>
      <c r="H65" s="99"/>
      <c r="I65" s="99"/>
      <c r="J65" s="100">
        <f>J129</f>
        <v>0</v>
      </c>
      <c r="L65" s="97"/>
    </row>
    <row r="66" spans="2:12" s="9" customFormat="1" ht="19.899999999999999" customHeight="1">
      <c r="B66" s="97"/>
      <c r="D66" s="98" t="s">
        <v>92</v>
      </c>
      <c r="E66" s="99"/>
      <c r="F66" s="99"/>
      <c r="G66" s="99"/>
      <c r="H66" s="99"/>
      <c r="I66" s="99"/>
      <c r="J66" s="100">
        <f>J136</f>
        <v>0</v>
      </c>
      <c r="L66" s="97"/>
    </row>
    <row r="67" spans="2:12" s="9" customFormat="1" ht="19.899999999999999" customHeight="1">
      <c r="B67" s="97"/>
      <c r="D67" s="98" t="s">
        <v>93</v>
      </c>
      <c r="E67" s="99"/>
      <c r="F67" s="99"/>
      <c r="G67" s="99"/>
      <c r="H67" s="99"/>
      <c r="I67" s="99"/>
      <c r="J67" s="100">
        <f>J145</f>
        <v>0</v>
      </c>
      <c r="L67" s="97"/>
    </row>
    <row r="68" spans="2:12" s="8" customFormat="1" ht="24.95" customHeight="1">
      <c r="B68" s="93"/>
      <c r="D68" s="94" t="s">
        <v>94</v>
      </c>
      <c r="E68" s="95"/>
      <c r="F68" s="95"/>
      <c r="G68" s="95"/>
      <c r="H68" s="95"/>
      <c r="I68" s="95"/>
      <c r="J68" s="96">
        <f>J148</f>
        <v>0</v>
      </c>
      <c r="L68" s="93"/>
    </row>
    <row r="69" spans="2:12" s="9" customFormat="1" ht="19.899999999999999" customHeight="1">
      <c r="B69" s="97"/>
      <c r="D69" s="98" t="s">
        <v>95</v>
      </c>
      <c r="E69" s="99"/>
      <c r="F69" s="99"/>
      <c r="G69" s="99"/>
      <c r="H69" s="99"/>
      <c r="I69" s="99"/>
      <c r="J69" s="100">
        <f>J149</f>
        <v>0</v>
      </c>
      <c r="L69" s="97"/>
    </row>
    <row r="70" spans="2:12" s="9" customFormat="1" ht="19.899999999999999" customHeight="1">
      <c r="B70" s="97"/>
      <c r="D70" s="98" t="s">
        <v>96</v>
      </c>
      <c r="E70" s="99"/>
      <c r="F70" s="99"/>
      <c r="G70" s="99"/>
      <c r="H70" s="99"/>
      <c r="I70" s="99"/>
      <c r="J70" s="100">
        <f>J167</f>
        <v>0</v>
      </c>
      <c r="L70" s="97"/>
    </row>
    <row r="71" spans="2:12" s="9" customFormat="1" ht="19.899999999999999" customHeight="1">
      <c r="B71" s="97"/>
      <c r="D71" s="98" t="s">
        <v>97</v>
      </c>
      <c r="E71" s="99"/>
      <c r="F71" s="99"/>
      <c r="G71" s="99"/>
      <c r="H71" s="99"/>
      <c r="I71" s="99"/>
      <c r="J71" s="100">
        <f>J211</f>
        <v>0</v>
      </c>
      <c r="L71" s="97"/>
    </row>
    <row r="72" spans="2:12" s="9" customFormat="1" ht="19.899999999999999" customHeight="1">
      <c r="B72" s="97"/>
      <c r="D72" s="98" t="s">
        <v>98</v>
      </c>
      <c r="E72" s="99"/>
      <c r="F72" s="99"/>
      <c r="G72" s="99"/>
      <c r="H72" s="99"/>
      <c r="I72" s="99"/>
      <c r="J72" s="100">
        <f>J241</f>
        <v>0</v>
      </c>
      <c r="L72" s="97"/>
    </row>
    <row r="73" spans="2:12" s="9" customFormat="1" ht="19.899999999999999" customHeight="1">
      <c r="B73" s="97"/>
      <c r="D73" s="98" t="s">
        <v>99</v>
      </c>
      <c r="E73" s="99"/>
      <c r="F73" s="99"/>
      <c r="G73" s="99"/>
      <c r="H73" s="99"/>
      <c r="I73" s="99"/>
      <c r="J73" s="100">
        <f>J252</f>
        <v>0</v>
      </c>
      <c r="L73" s="97"/>
    </row>
    <row r="74" spans="2:12" s="1" customFormat="1" ht="21.75" customHeight="1">
      <c r="B74" s="30"/>
      <c r="L74" s="30"/>
    </row>
    <row r="75" spans="2:12" s="1" customFormat="1" ht="6.9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30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30"/>
    </row>
    <row r="80" spans="2:12" s="1" customFormat="1" ht="24.95" customHeight="1">
      <c r="B80" s="30"/>
      <c r="C80" s="19" t="s">
        <v>100</v>
      </c>
      <c r="L80" s="30"/>
    </row>
    <row r="81" spans="2:65" s="1" customFormat="1" ht="6.95" customHeight="1">
      <c r="B81" s="30"/>
      <c r="L81" s="30"/>
    </row>
    <row r="82" spans="2:65" s="1" customFormat="1" ht="12" customHeight="1">
      <c r="B82" s="30"/>
      <c r="C82" s="25" t="s">
        <v>16</v>
      </c>
      <c r="L82" s="30"/>
    </row>
    <row r="83" spans="2:65" s="1" customFormat="1" ht="26.25" customHeight="1">
      <c r="B83" s="30"/>
      <c r="E83" s="283" t="str">
        <f>E7</f>
        <v>Povrchové úpravy vnitřních prostor-malby, nátěry v bytových objektech vč. souvisejících nebytových prostor v majetku statutárního města Děčín</v>
      </c>
      <c r="F83" s="284"/>
      <c r="G83" s="284"/>
      <c r="H83" s="284"/>
      <c r="L83" s="30"/>
    </row>
    <row r="84" spans="2:65" s="1" customFormat="1" ht="12" customHeight="1">
      <c r="B84" s="30"/>
      <c r="C84" s="25" t="s">
        <v>80</v>
      </c>
      <c r="L84" s="30"/>
    </row>
    <row r="85" spans="2:65" s="1" customFormat="1" ht="16.5" customHeight="1">
      <c r="B85" s="30"/>
      <c r="E85" s="269" t="str">
        <f>E9</f>
        <v>02 - MALBY, NÁTĚRY, OBKLADY</v>
      </c>
      <c r="F85" s="282"/>
      <c r="G85" s="282"/>
      <c r="H85" s="282"/>
      <c r="L85" s="30"/>
    </row>
    <row r="86" spans="2:65" s="1" customFormat="1" ht="6.95" customHeight="1">
      <c r="B86" s="30"/>
      <c r="L86" s="30"/>
    </row>
    <row r="87" spans="2:65" s="1" customFormat="1" ht="12" customHeight="1">
      <c r="B87" s="30"/>
      <c r="C87" s="25" t="s">
        <v>19</v>
      </c>
      <c r="F87" s="23" t="str">
        <f>F12</f>
        <v xml:space="preserve"> </v>
      </c>
      <c r="I87" s="25" t="s">
        <v>21</v>
      </c>
      <c r="J87" s="47" t="str">
        <f>IF(J12="","",J12)</f>
        <v>8. 6. 2025</v>
      </c>
      <c r="L87" s="30"/>
    </row>
    <row r="88" spans="2:65" s="1" customFormat="1" ht="6.95" customHeight="1">
      <c r="B88" s="30"/>
      <c r="L88" s="30"/>
    </row>
    <row r="89" spans="2:65" s="1" customFormat="1" ht="15.2" customHeight="1">
      <c r="B89" s="30"/>
      <c r="C89" s="25" t="s">
        <v>23</v>
      </c>
      <c r="F89" s="23" t="str">
        <f>E15</f>
        <v>STATUTÁRNÍ MĚSTO DĚČÍN</v>
      </c>
      <c r="I89" s="25" t="s">
        <v>29</v>
      </c>
      <c r="J89" s="28" t="str">
        <f>E21</f>
        <v xml:space="preserve"> </v>
      </c>
      <c r="L89" s="30"/>
    </row>
    <row r="90" spans="2:65" s="1" customFormat="1" ht="15.2" customHeight="1">
      <c r="B90" s="30"/>
      <c r="C90" s="25" t="s">
        <v>27</v>
      </c>
      <c r="F90" s="23" t="str">
        <f>IF(E18="","",E18)</f>
        <v>Vyplň údaj</v>
      </c>
      <c r="I90" s="25" t="s">
        <v>31</v>
      </c>
      <c r="J90" s="28" t="str">
        <f>E24</f>
        <v>Hošek Pavel Děčín</v>
      </c>
      <c r="L90" s="30"/>
    </row>
    <row r="91" spans="2:65" s="1" customFormat="1" ht="10.35" customHeight="1">
      <c r="B91" s="30"/>
      <c r="L91" s="30"/>
    </row>
    <row r="92" spans="2:65" s="10" customFormat="1" ht="29.25" customHeight="1">
      <c r="B92" s="101"/>
      <c r="C92" s="102" t="s">
        <v>101</v>
      </c>
      <c r="D92" s="103" t="s">
        <v>54</v>
      </c>
      <c r="E92" s="103" t="s">
        <v>50</v>
      </c>
      <c r="F92" s="103" t="s">
        <v>51</v>
      </c>
      <c r="G92" s="103" t="s">
        <v>102</v>
      </c>
      <c r="H92" s="103" t="s">
        <v>103</v>
      </c>
      <c r="I92" s="103" t="s">
        <v>104</v>
      </c>
      <c r="J92" s="103" t="s">
        <v>84</v>
      </c>
      <c r="K92" s="104" t="s">
        <v>105</v>
      </c>
      <c r="L92" s="101"/>
      <c r="M92" s="54" t="s">
        <v>3</v>
      </c>
      <c r="N92" s="55" t="s">
        <v>39</v>
      </c>
      <c r="O92" s="55" t="s">
        <v>106</v>
      </c>
      <c r="P92" s="55" t="s">
        <v>107</v>
      </c>
      <c r="Q92" s="55" t="s">
        <v>108</v>
      </c>
      <c r="R92" s="55" t="s">
        <v>109</v>
      </c>
      <c r="S92" s="55" t="s">
        <v>110</v>
      </c>
      <c r="T92" s="55" t="s">
        <v>111</v>
      </c>
      <c r="U92" s="56" t="s">
        <v>112</v>
      </c>
    </row>
    <row r="93" spans="2:65" s="1" customFormat="1" ht="22.9" customHeight="1">
      <c r="B93" s="30"/>
      <c r="C93" s="59" t="s">
        <v>113</v>
      </c>
      <c r="J93" s="105">
        <f>BK93</f>
        <v>0</v>
      </c>
      <c r="L93" s="30"/>
      <c r="M93" s="57"/>
      <c r="N93" s="48"/>
      <c r="O93" s="48"/>
      <c r="P93" s="106">
        <f>P94+P148</f>
        <v>0</v>
      </c>
      <c r="Q93" s="48"/>
      <c r="R93" s="106">
        <f>R94+R148</f>
        <v>7.2199336000000003E-2</v>
      </c>
      <c r="S93" s="48"/>
      <c r="T93" s="106">
        <f>T94+T148</f>
        <v>0.12281050000000002</v>
      </c>
      <c r="U93" s="49"/>
      <c r="AT93" s="15" t="s">
        <v>68</v>
      </c>
      <c r="AU93" s="15" t="s">
        <v>85</v>
      </c>
      <c r="BK93" s="107">
        <f>BK94+BK148</f>
        <v>0</v>
      </c>
    </row>
    <row r="94" spans="2:65" s="11" customFormat="1" ht="25.9" customHeight="1">
      <c r="B94" s="108"/>
      <c r="D94" s="109" t="s">
        <v>68</v>
      </c>
      <c r="E94" s="110" t="s">
        <v>114</v>
      </c>
      <c r="F94" s="110" t="s">
        <v>115</v>
      </c>
      <c r="I94" s="111"/>
      <c r="J94" s="112">
        <f>BK94</f>
        <v>0</v>
      </c>
      <c r="L94" s="108"/>
      <c r="M94" s="113"/>
      <c r="P94" s="114">
        <f>P95+P112+P136+P145</f>
        <v>0</v>
      </c>
      <c r="R94" s="114">
        <f>R95+R112+R136+R145</f>
        <v>2.6373999999999995E-2</v>
      </c>
      <c r="T94" s="114">
        <f>T95+T112+T136+T145</f>
        <v>1.2359999999999999E-2</v>
      </c>
      <c r="U94" s="115"/>
      <c r="AR94" s="109" t="s">
        <v>77</v>
      </c>
      <c r="AT94" s="116" t="s">
        <v>68</v>
      </c>
      <c r="AU94" s="116" t="s">
        <v>69</v>
      </c>
      <c r="AY94" s="109" t="s">
        <v>116</v>
      </c>
      <c r="BK94" s="117">
        <f>BK95+BK112+BK136+BK145</f>
        <v>0</v>
      </c>
    </row>
    <row r="95" spans="2:65" s="11" customFormat="1" ht="22.9" customHeight="1">
      <c r="B95" s="108"/>
      <c r="D95" s="109" t="s">
        <v>68</v>
      </c>
      <c r="E95" s="118" t="s">
        <v>117</v>
      </c>
      <c r="F95" s="118" t="s">
        <v>118</v>
      </c>
      <c r="I95" s="111"/>
      <c r="J95" s="119">
        <f>BK95</f>
        <v>0</v>
      </c>
      <c r="L95" s="108"/>
      <c r="M95" s="113"/>
      <c r="P95" s="114">
        <f>SUM(P96:P111)</f>
        <v>0</v>
      </c>
      <c r="R95" s="114">
        <f>SUM(R96:R111)</f>
        <v>2.5913999999999996E-2</v>
      </c>
      <c r="T95" s="114">
        <f>SUM(T96:T111)</f>
        <v>0</v>
      </c>
      <c r="U95" s="115"/>
      <c r="AR95" s="109" t="s">
        <v>77</v>
      </c>
      <c r="AT95" s="116" t="s">
        <v>68</v>
      </c>
      <c r="AU95" s="116" t="s">
        <v>77</v>
      </c>
      <c r="AY95" s="109" t="s">
        <v>116</v>
      </c>
      <c r="BK95" s="117">
        <f>SUM(BK96:BK111)</f>
        <v>0</v>
      </c>
    </row>
    <row r="96" spans="2:65" s="1" customFormat="1" ht="24.2" customHeight="1">
      <c r="B96" s="120"/>
      <c r="C96" s="121" t="s">
        <v>77</v>
      </c>
      <c r="D96" s="121" t="s">
        <v>119</v>
      </c>
      <c r="E96" s="122" t="s">
        <v>120</v>
      </c>
      <c r="F96" s="123" t="s">
        <v>121</v>
      </c>
      <c r="G96" s="124" t="s">
        <v>122</v>
      </c>
      <c r="H96" s="125">
        <v>1</v>
      </c>
      <c r="I96" s="126"/>
      <c r="J96" s="127">
        <f>ROUND(I96*H96,1)</f>
        <v>0</v>
      </c>
      <c r="K96" s="123" t="s">
        <v>123</v>
      </c>
      <c r="L96" s="30"/>
      <c r="M96" s="128" t="s">
        <v>3</v>
      </c>
      <c r="N96" s="129" t="s">
        <v>41</v>
      </c>
      <c r="P96" s="130">
        <f>O96*H96</f>
        <v>0</v>
      </c>
      <c r="Q96" s="130">
        <v>5.3099999999999996E-3</v>
      </c>
      <c r="R96" s="130">
        <f>Q96*H96</f>
        <v>5.3099999999999996E-3</v>
      </c>
      <c r="S96" s="130">
        <v>0</v>
      </c>
      <c r="T96" s="130">
        <f>S96*H96</f>
        <v>0</v>
      </c>
      <c r="U96" s="131" t="s">
        <v>3</v>
      </c>
      <c r="AR96" s="132" t="s">
        <v>124</v>
      </c>
      <c r="AT96" s="132" t="s">
        <v>119</v>
      </c>
      <c r="AU96" s="132" t="s">
        <v>125</v>
      </c>
      <c r="AY96" s="15" t="s">
        <v>116</v>
      </c>
      <c r="BE96" s="133">
        <f>IF(N96="základní",J96,0)</f>
        <v>0</v>
      </c>
      <c r="BF96" s="133">
        <f>IF(N96="snížená",J96,0)</f>
        <v>0</v>
      </c>
      <c r="BG96" s="133">
        <f>IF(N96="zákl. přenesená",J96,0)</f>
        <v>0</v>
      </c>
      <c r="BH96" s="133">
        <f>IF(N96="sníž. přenesená",J96,0)</f>
        <v>0</v>
      </c>
      <c r="BI96" s="133">
        <f>IF(N96="nulová",J96,0)</f>
        <v>0</v>
      </c>
      <c r="BJ96" s="15" t="s">
        <v>125</v>
      </c>
      <c r="BK96" s="133">
        <f>ROUND(I96*H96,1)</f>
        <v>0</v>
      </c>
      <c r="BL96" s="15" t="s">
        <v>124</v>
      </c>
      <c r="BM96" s="132" t="s">
        <v>126</v>
      </c>
    </row>
    <row r="97" spans="2:65" s="1" customFormat="1">
      <c r="B97" s="30"/>
      <c r="D97" s="134" t="s">
        <v>127</v>
      </c>
      <c r="F97" s="135" t="s">
        <v>128</v>
      </c>
      <c r="I97" s="136"/>
      <c r="L97" s="30"/>
      <c r="M97" s="137"/>
      <c r="U97" s="51"/>
      <c r="AT97" s="15" t="s">
        <v>127</v>
      </c>
      <c r="AU97" s="15" t="s">
        <v>125</v>
      </c>
    </row>
    <row r="98" spans="2:65" s="1" customFormat="1" ht="24.2" customHeight="1">
      <c r="B98" s="120"/>
      <c r="C98" s="121" t="s">
        <v>125</v>
      </c>
      <c r="D98" s="121" t="s">
        <v>119</v>
      </c>
      <c r="E98" s="122" t="s">
        <v>129</v>
      </c>
      <c r="F98" s="123" t="s">
        <v>130</v>
      </c>
      <c r="G98" s="124" t="s">
        <v>122</v>
      </c>
      <c r="H98" s="125">
        <v>1</v>
      </c>
      <c r="I98" s="126"/>
      <c r="J98" s="127">
        <f>ROUND(I98*H98,1)</f>
        <v>0</v>
      </c>
      <c r="K98" s="123" t="s">
        <v>123</v>
      </c>
      <c r="L98" s="30"/>
      <c r="M98" s="128" t="s">
        <v>3</v>
      </c>
      <c r="N98" s="129" t="s">
        <v>41</v>
      </c>
      <c r="P98" s="130">
        <f>O98*H98</f>
        <v>0</v>
      </c>
      <c r="Q98" s="130">
        <v>5.3099999999999996E-3</v>
      </c>
      <c r="R98" s="130">
        <f>Q98*H98</f>
        <v>5.3099999999999996E-3</v>
      </c>
      <c r="S98" s="130">
        <v>0</v>
      </c>
      <c r="T98" s="130">
        <f>S98*H98</f>
        <v>0</v>
      </c>
      <c r="U98" s="131" t="s">
        <v>3</v>
      </c>
      <c r="AR98" s="132" t="s">
        <v>124</v>
      </c>
      <c r="AT98" s="132" t="s">
        <v>119</v>
      </c>
      <c r="AU98" s="132" t="s">
        <v>125</v>
      </c>
      <c r="AY98" s="15" t="s">
        <v>116</v>
      </c>
      <c r="BE98" s="133">
        <f>IF(N98="základní",J98,0)</f>
        <v>0</v>
      </c>
      <c r="BF98" s="133">
        <f>IF(N98="snížená",J98,0)</f>
        <v>0</v>
      </c>
      <c r="BG98" s="133">
        <f>IF(N98="zákl. přenesená",J98,0)</f>
        <v>0</v>
      </c>
      <c r="BH98" s="133">
        <f>IF(N98="sníž. přenesená",J98,0)</f>
        <v>0</v>
      </c>
      <c r="BI98" s="133">
        <f>IF(N98="nulová",J98,0)</f>
        <v>0</v>
      </c>
      <c r="BJ98" s="15" t="s">
        <v>125</v>
      </c>
      <c r="BK98" s="133">
        <f>ROUND(I98*H98,1)</f>
        <v>0</v>
      </c>
      <c r="BL98" s="15" t="s">
        <v>124</v>
      </c>
      <c r="BM98" s="132" t="s">
        <v>131</v>
      </c>
    </row>
    <row r="99" spans="2:65" s="1" customFormat="1">
      <c r="B99" s="30"/>
      <c r="D99" s="134" t="s">
        <v>127</v>
      </c>
      <c r="F99" s="135" t="s">
        <v>132</v>
      </c>
      <c r="I99" s="136"/>
      <c r="L99" s="30"/>
      <c r="M99" s="137"/>
      <c r="U99" s="51"/>
      <c r="AT99" s="15" t="s">
        <v>127</v>
      </c>
      <c r="AU99" s="15" t="s">
        <v>125</v>
      </c>
    </row>
    <row r="100" spans="2:65" s="1" customFormat="1" ht="16.5" customHeight="1">
      <c r="B100" s="120"/>
      <c r="C100" s="121" t="s">
        <v>133</v>
      </c>
      <c r="D100" s="121" t="s">
        <v>119</v>
      </c>
      <c r="E100" s="122" t="s">
        <v>134</v>
      </c>
      <c r="F100" s="123" t="s">
        <v>135</v>
      </c>
      <c r="G100" s="124" t="s">
        <v>122</v>
      </c>
      <c r="H100" s="125">
        <v>1</v>
      </c>
      <c r="I100" s="126"/>
      <c r="J100" s="127">
        <f>ROUND(I100*H100,1)</f>
        <v>0</v>
      </c>
      <c r="K100" s="123" t="s">
        <v>123</v>
      </c>
      <c r="L100" s="30"/>
      <c r="M100" s="128" t="s">
        <v>3</v>
      </c>
      <c r="N100" s="129" t="s">
        <v>41</v>
      </c>
      <c r="P100" s="130">
        <f>O100*H100</f>
        <v>0</v>
      </c>
      <c r="Q100" s="130">
        <v>2.63E-4</v>
      </c>
      <c r="R100" s="130">
        <f>Q100*H100</f>
        <v>2.63E-4</v>
      </c>
      <c r="S100" s="130">
        <v>0</v>
      </c>
      <c r="T100" s="130">
        <f>S100*H100</f>
        <v>0</v>
      </c>
      <c r="U100" s="131" t="s">
        <v>3</v>
      </c>
      <c r="AR100" s="132" t="s">
        <v>124</v>
      </c>
      <c r="AT100" s="132" t="s">
        <v>119</v>
      </c>
      <c r="AU100" s="132" t="s">
        <v>125</v>
      </c>
      <c r="AY100" s="15" t="s">
        <v>116</v>
      </c>
      <c r="BE100" s="133">
        <f>IF(N100="základní",J100,0)</f>
        <v>0</v>
      </c>
      <c r="BF100" s="133">
        <f>IF(N100="snížená",J100,0)</f>
        <v>0</v>
      </c>
      <c r="BG100" s="133">
        <f>IF(N100="zákl. přenesená",J100,0)</f>
        <v>0</v>
      </c>
      <c r="BH100" s="133">
        <f>IF(N100="sníž. přenesená",J100,0)</f>
        <v>0</v>
      </c>
      <c r="BI100" s="133">
        <f>IF(N100="nulová",J100,0)</f>
        <v>0</v>
      </c>
      <c r="BJ100" s="15" t="s">
        <v>125</v>
      </c>
      <c r="BK100" s="133">
        <f>ROUND(I100*H100,1)</f>
        <v>0</v>
      </c>
      <c r="BL100" s="15" t="s">
        <v>124</v>
      </c>
      <c r="BM100" s="132" t="s">
        <v>136</v>
      </c>
    </row>
    <row r="101" spans="2:65" s="1" customFormat="1">
      <c r="B101" s="30"/>
      <c r="D101" s="134" t="s">
        <v>127</v>
      </c>
      <c r="F101" s="135" t="s">
        <v>137</v>
      </c>
      <c r="I101" s="136"/>
      <c r="L101" s="30"/>
      <c r="M101" s="137"/>
      <c r="U101" s="51"/>
      <c r="AT101" s="15" t="s">
        <v>127</v>
      </c>
      <c r="AU101" s="15" t="s">
        <v>125</v>
      </c>
    </row>
    <row r="102" spans="2:65" s="1" customFormat="1" ht="16.5" customHeight="1">
      <c r="B102" s="120"/>
      <c r="C102" s="121" t="s">
        <v>124</v>
      </c>
      <c r="D102" s="121" t="s">
        <v>119</v>
      </c>
      <c r="E102" s="122" t="s">
        <v>138</v>
      </c>
      <c r="F102" s="123" t="s">
        <v>139</v>
      </c>
      <c r="G102" s="124" t="s">
        <v>122</v>
      </c>
      <c r="H102" s="125">
        <v>1</v>
      </c>
      <c r="I102" s="126"/>
      <c r="J102" s="127">
        <f>ROUND(I102*H102,1)</f>
        <v>0</v>
      </c>
      <c r="K102" s="123" t="s">
        <v>123</v>
      </c>
      <c r="L102" s="30"/>
      <c r="M102" s="128" t="s">
        <v>3</v>
      </c>
      <c r="N102" s="129" t="s">
        <v>41</v>
      </c>
      <c r="P102" s="130">
        <f>O102*H102</f>
        <v>0</v>
      </c>
      <c r="Q102" s="130">
        <v>2.63E-4</v>
      </c>
      <c r="R102" s="130">
        <f>Q102*H102</f>
        <v>2.63E-4</v>
      </c>
      <c r="S102" s="130">
        <v>0</v>
      </c>
      <c r="T102" s="130">
        <f>S102*H102</f>
        <v>0</v>
      </c>
      <c r="U102" s="131" t="s">
        <v>3</v>
      </c>
      <c r="AR102" s="132" t="s">
        <v>124</v>
      </c>
      <c r="AT102" s="132" t="s">
        <v>119</v>
      </c>
      <c r="AU102" s="132" t="s">
        <v>125</v>
      </c>
      <c r="AY102" s="15" t="s">
        <v>116</v>
      </c>
      <c r="BE102" s="133">
        <f>IF(N102="základní",J102,0)</f>
        <v>0</v>
      </c>
      <c r="BF102" s="133">
        <f>IF(N102="snížená",J102,0)</f>
        <v>0</v>
      </c>
      <c r="BG102" s="133">
        <f>IF(N102="zákl. přenesená",J102,0)</f>
        <v>0</v>
      </c>
      <c r="BH102" s="133">
        <f>IF(N102="sníž. přenesená",J102,0)</f>
        <v>0</v>
      </c>
      <c r="BI102" s="133">
        <f>IF(N102="nulová",J102,0)</f>
        <v>0</v>
      </c>
      <c r="BJ102" s="15" t="s">
        <v>125</v>
      </c>
      <c r="BK102" s="133">
        <f>ROUND(I102*H102,1)</f>
        <v>0</v>
      </c>
      <c r="BL102" s="15" t="s">
        <v>124</v>
      </c>
      <c r="BM102" s="132" t="s">
        <v>140</v>
      </c>
    </row>
    <row r="103" spans="2:65" s="1" customFormat="1">
      <c r="B103" s="30"/>
      <c r="D103" s="134" t="s">
        <v>127</v>
      </c>
      <c r="F103" s="135" t="s">
        <v>141</v>
      </c>
      <c r="I103" s="136"/>
      <c r="L103" s="30"/>
      <c r="M103" s="137"/>
      <c r="U103" s="51"/>
      <c r="AT103" s="15" t="s">
        <v>127</v>
      </c>
      <c r="AU103" s="15" t="s">
        <v>125</v>
      </c>
    </row>
    <row r="104" spans="2:65" s="1" customFormat="1" ht="24.2" customHeight="1">
      <c r="B104" s="120"/>
      <c r="C104" s="121" t="s">
        <v>142</v>
      </c>
      <c r="D104" s="121" t="s">
        <v>119</v>
      </c>
      <c r="E104" s="122" t="s">
        <v>143</v>
      </c>
      <c r="F104" s="123" t="s">
        <v>144</v>
      </c>
      <c r="G104" s="124" t="s">
        <v>122</v>
      </c>
      <c r="H104" s="125">
        <v>1</v>
      </c>
      <c r="I104" s="126"/>
      <c r="J104" s="127">
        <f>ROUND(I104*H104,1)</f>
        <v>0</v>
      </c>
      <c r="K104" s="123" t="s">
        <v>123</v>
      </c>
      <c r="L104" s="30"/>
      <c r="M104" s="128" t="s">
        <v>3</v>
      </c>
      <c r="N104" s="129" t="s">
        <v>41</v>
      </c>
      <c r="P104" s="130">
        <f>O104*H104</f>
        <v>0</v>
      </c>
      <c r="Q104" s="130">
        <v>4.3839999999999999E-3</v>
      </c>
      <c r="R104" s="130">
        <f>Q104*H104</f>
        <v>4.3839999999999999E-3</v>
      </c>
      <c r="S104" s="130">
        <v>0</v>
      </c>
      <c r="T104" s="130">
        <f>S104*H104</f>
        <v>0</v>
      </c>
      <c r="U104" s="131" t="s">
        <v>3</v>
      </c>
      <c r="AR104" s="132" t="s">
        <v>124</v>
      </c>
      <c r="AT104" s="132" t="s">
        <v>119</v>
      </c>
      <c r="AU104" s="132" t="s">
        <v>125</v>
      </c>
      <c r="AY104" s="15" t="s">
        <v>116</v>
      </c>
      <c r="BE104" s="133">
        <f>IF(N104="základní",J104,0)</f>
        <v>0</v>
      </c>
      <c r="BF104" s="133">
        <f>IF(N104="snížená",J104,0)</f>
        <v>0</v>
      </c>
      <c r="BG104" s="133">
        <f>IF(N104="zákl. přenesená",J104,0)</f>
        <v>0</v>
      </c>
      <c r="BH104" s="133">
        <f>IF(N104="sníž. přenesená",J104,0)</f>
        <v>0</v>
      </c>
      <c r="BI104" s="133">
        <f>IF(N104="nulová",J104,0)</f>
        <v>0</v>
      </c>
      <c r="BJ104" s="15" t="s">
        <v>125</v>
      </c>
      <c r="BK104" s="133">
        <f>ROUND(I104*H104,1)</f>
        <v>0</v>
      </c>
      <c r="BL104" s="15" t="s">
        <v>124</v>
      </c>
      <c r="BM104" s="132" t="s">
        <v>145</v>
      </c>
    </row>
    <row r="105" spans="2:65" s="1" customFormat="1">
      <c r="B105" s="30"/>
      <c r="D105" s="134" t="s">
        <v>127</v>
      </c>
      <c r="F105" s="135" t="s">
        <v>146</v>
      </c>
      <c r="I105" s="136"/>
      <c r="L105" s="30"/>
      <c r="M105" s="137"/>
      <c r="U105" s="51"/>
      <c r="AT105" s="15" t="s">
        <v>127</v>
      </c>
      <c r="AU105" s="15" t="s">
        <v>125</v>
      </c>
    </row>
    <row r="106" spans="2:65" s="1" customFormat="1" ht="24.2" customHeight="1">
      <c r="B106" s="120"/>
      <c r="C106" s="121" t="s">
        <v>147</v>
      </c>
      <c r="D106" s="121" t="s">
        <v>119</v>
      </c>
      <c r="E106" s="122" t="s">
        <v>148</v>
      </c>
      <c r="F106" s="123" t="s">
        <v>149</v>
      </c>
      <c r="G106" s="124" t="s">
        <v>122</v>
      </c>
      <c r="H106" s="125">
        <v>1</v>
      </c>
      <c r="I106" s="126"/>
      <c r="J106" s="127">
        <f>ROUND(I106*H106,1)</f>
        <v>0</v>
      </c>
      <c r="K106" s="123" t="s">
        <v>123</v>
      </c>
      <c r="L106" s="30"/>
      <c r="M106" s="128" t="s">
        <v>3</v>
      </c>
      <c r="N106" s="129" t="s">
        <v>41</v>
      </c>
      <c r="P106" s="130">
        <f>O106*H106</f>
        <v>0</v>
      </c>
      <c r="Q106" s="130">
        <v>4.3839999999999999E-3</v>
      </c>
      <c r="R106" s="130">
        <f>Q106*H106</f>
        <v>4.3839999999999999E-3</v>
      </c>
      <c r="S106" s="130">
        <v>0</v>
      </c>
      <c r="T106" s="130">
        <f>S106*H106</f>
        <v>0</v>
      </c>
      <c r="U106" s="131" t="s">
        <v>3</v>
      </c>
      <c r="AR106" s="132" t="s">
        <v>124</v>
      </c>
      <c r="AT106" s="132" t="s">
        <v>119</v>
      </c>
      <c r="AU106" s="132" t="s">
        <v>125</v>
      </c>
      <c r="AY106" s="15" t="s">
        <v>116</v>
      </c>
      <c r="BE106" s="133">
        <f>IF(N106="základní",J106,0)</f>
        <v>0</v>
      </c>
      <c r="BF106" s="133">
        <f>IF(N106="snížená",J106,0)</f>
        <v>0</v>
      </c>
      <c r="BG106" s="133">
        <f>IF(N106="zákl. přenesená",J106,0)</f>
        <v>0</v>
      </c>
      <c r="BH106" s="133">
        <f>IF(N106="sníž. přenesená",J106,0)</f>
        <v>0</v>
      </c>
      <c r="BI106" s="133">
        <f>IF(N106="nulová",J106,0)</f>
        <v>0</v>
      </c>
      <c r="BJ106" s="15" t="s">
        <v>125</v>
      </c>
      <c r="BK106" s="133">
        <f>ROUND(I106*H106,1)</f>
        <v>0</v>
      </c>
      <c r="BL106" s="15" t="s">
        <v>124</v>
      </c>
      <c r="BM106" s="132" t="s">
        <v>150</v>
      </c>
    </row>
    <row r="107" spans="2:65" s="1" customFormat="1">
      <c r="B107" s="30"/>
      <c r="D107" s="134" t="s">
        <v>127</v>
      </c>
      <c r="F107" s="135" t="s">
        <v>151</v>
      </c>
      <c r="I107" s="136"/>
      <c r="L107" s="30"/>
      <c r="M107" s="137"/>
      <c r="U107" s="51"/>
      <c r="AT107" s="15" t="s">
        <v>127</v>
      </c>
      <c r="AU107" s="15" t="s">
        <v>125</v>
      </c>
    </row>
    <row r="108" spans="2:65" s="1" customFormat="1" ht="16.5" customHeight="1">
      <c r="B108" s="120"/>
      <c r="C108" s="121" t="s">
        <v>152</v>
      </c>
      <c r="D108" s="121" t="s">
        <v>119</v>
      </c>
      <c r="E108" s="122" t="s">
        <v>153</v>
      </c>
      <c r="F108" s="123" t="s">
        <v>154</v>
      </c>
      <c r="G108" s="124" t="s">
        <v>122</v>
      </c>
      <c r="H108" s="125">
        <v>1</v>
      </c>
      <c r="I108" s="126"/>
      <c r="J108" s="127">
        <f>ROUND(I108*H108,1)</f>
        <v>0</v>
      </c>
      <c r="K108" s="123" t="s">
        <v>123</v>
      </c>
      <c r="L108" s="30"/>
      <c r="M108" s="128" t="s">
        <v>3</v>
      </c>
      <c r="N108" s="129" t="s">
        <v>41</v>
      </c>
      <c r="P108" s="130">
        <f>O108*H108</f>
        <v>0</v>
      </c>
      <c r="Q108" s="130">
        <v>3.0000000000000001E-3</v>
      </c>
      <c r="R108" s="130">
        <f>Q108*H108</f>
        <v>3.0000000000000001E-3</v>
      </c>
      <c r="S108" s="130">
        <v>0</v>
      </c>
      <c r="T108" s="130">
        <f>S108*H108</f>
        <v>0</v>
      </c>
      <c r="U108" s="131" t="s">
        <v>3</v>
      </c>
      <c r="AR108" s="132" t="s">
        <v>124</v>
      </c>
      <c r="AT108" s="132" t="s">
        <v>119</v>
      </c>
      <c r="AU108" s="132" t="s">
        <v>125</v>
      </c>
      <c r="AY108" s="15" t="s">
        <v>116</v>
      </c>
      <c r="BE108" s="133">
        <f>IF(N108="základní",J108,0)</f>
        <v>0</v>
      </c>
      <c r="BF108" s="133">
        <f>IF(N108="snížená",J108,0)</f>
        <v>0</v>
      </c>
      <c r="BG108" s="133">
        <f>IF(N108="zákl. přenesená",J108,0)</f>
        <v>0</v>
      </c>
      <c r="BH108" s="133">
        <f>IF(N108="sníž. přenesená",J108,0)</f>
        <v>0</v>
      </c>
      <c r="BI108" s="133">
        <f>IF(N108="nulová",J108,0)</f>
        <v>0</v>
      </c>
      <c r="BJ108" s="15" t="s">
        <v>125</v>
      </c>
      <c r="BK108" s="133">
        <f>ROUND(I108*H108,1)</f>
        <v>0</v>
      </c>
      <c r="BL108" s="15" t="s">
        <v>124</v>
      </c>
      <c r="BM108" s="132" t="s">
        <v>155</v>
      </c>
    </row>
    <row r="109" spans="2:65" s="1" customFormat="1">
      <c r="B109" s="30"/>
      <c r="D109" s="134" t="s">
        <v>127</v>
      </c>
      <c r="F109" s="135" t="s">
        <v>156</v>
      </c>
      <c r="I109" s="136"/>
      <c r="L109" s="30"/>
      <c r="M109" s="137"/>
      <c r="U109" s="51"/>
      <c r="AT109" s="15" t="s">
        <v>127</v>
      </c>
      <c r="AU109" s="15" t="s">
        <v>125</v>
      </c>
    </row>
    <row r="110" spans="2:65" s="1" customFormat="1" ht="16.5" customHeight="1">
      <c r="B110" s="120"/>
      <c r="C110" s="121" t="s">
        <v>157</v>
      </c>
      <c r="D110" s="121" t="s">
        <v>119</v>
      </c>
      <c r="E110" s="122" t="s">
        <v>158</v>
      </c>
      <c r="F110" s="123" t="s">
        <v>159</v>
      </c>
      <c r="G110" s="124" t="s">
        <v>122</v>
      </c>
      <c r="H110" s="125">
        <v>1</v>
      </c>
      <c r="I110" s="126"/>
      <c r="J110" s="127">
        <f>ROUND(I110*H110,1)</f>
        <v>0</v>
      </c>
      <c r="K110" s="123" t="s">
        <v>123</v>
      </c>
      <c r="L110" s="30"/>
      <c r="M110" s="128" t="s">
        <v>3</v>
      </c>
      <c r="N110" s="129" t="s">
        <v>41</v>
      </c>
      <c r="P110" s="130">
        <f>O110*H110</f>
        <v>0</v>
      </c>
      <c r="Q110" s="130">
        <v>3.0000000000000001E-3</v>
      </c>
      <c r="R110" s="130">
        <f>Q110*H110</f>
        <v>3.0000000000000001E-3</v>
      </c>
      <c r="S110" s="130">
        <v>0</v>
      </c>
      <c r="T110" s="130">
        <f>S110*H110</f>
        <v>0</v>
      </c>
      <c r="U110" s="131" t="s">
        <v>3</v>
      </c>
      <c r="AR110" s="132" t="s">
        <v>124</v>
      </c>
      <c r="AT110" s="132" t="s">
        <v>119</v>
      </c>
      <c r="AU110" s="132" t="s">
        <v>125</v>
      </c>
      <c r="AY110" s="15" t="s">
        <v>116</v>
      </c>
      <c r="BE110" s="133">
        <f>IF(N110="základní",J110,0)</f>
        <v>0</v>
      </c>
      <c r="BF110" s="133">
        <f>IF(N110="snížená",J110,0)</f>
        <v>0</v>
      </c>
      <c r="BG110" s="133">
        <f>IF(N110="zákl. přenesená",J110,0)</f>
        <v>0</v>
      </c>
      <c r="BH110" s="133">
        <f>IF(N110="sníž. přenesená",J110,0)</f>
        <v>0</v>
      </c>
      <c r="BI110" s="133">
        <f>IF(N110="nulová",J110,0)</f>
        <v>0</v>
      </c>
      <c r="BJ110" s="15" t="s">
        <v>125</v>
      </c>
      <c r="BK110" s="133">
        <f>ROUND(I110*H110,1)</f>
        <v>0</v>
      </c>
      <c r="BL110" s="15" t="s">
        <v>124</v>
      </c>
      <c r="BM110" s="132" t="s">
        <v>160</v>
      </c>
    </row>
    <row r="111" spans="2:65" s="1" customFormat="1">
      <c r="B111" s="30"/>
      <c r="D111" s="134" t="s">
        <v>127</v>
      </c>
      <c r="F111" s="135" t="s">
        <v>161</v>
      </c>
      <c r="I111" s="136"/>
      <c r="L111" s="30"/>
      <c r="M111" s="137"/>
      <c r="U111" s="51"/>
      <c r="AT111" s="15" t="s">
        <v>127</v>
      </c>
      <c r="AU111" s="15" t="s">
        <v>125</v>
      </c>
    </row>
    <row r="112" spans="2:65" s="11" customFormat="1" ht="22.9" customHeight="1">
      <c r="B112" s="108"/>
      <c r="D112" s="109" t="s">
        <v>68</v>
      </c>
      <c r="E112" s="118" t="s">
        <v>162</v>
      </c>
      <c r="F112" s="118" t="s">
        <v>163</v>
      </c>
      <c r="I112" s="111"/>
      <c r="J112" s="119">
        <f>BK112</f>
        <v>0</v>
      </c>
      <c r="L112" s="108"/>
      <c r="M112" s="113"/>
      <c r="P112" s="114">
        <f>P113+P120+P129</f>
        <v>0</v>
      </c>
      <c r="R112" s="114">
        <f>R113+R120+R129</f>
        <v>4.6000000000000001E-4</v>
      </c>
      <c r="T112" s="114">
        <f>T113+T120+T129</f>
        <v>1.2359999999999999E-2</v>
      </c>
      <c r="U112" s="115"/>
      <c r="AR112" s="109" t="s">
        <v>77</v>
      </c>
      <c r="AT112" s="116" t="s">
        <v>68</v>
      </c>
      <c r="AU112" s="116" t="s">
        <v>77</v>
      </c>
      <c r="AY112" s="109" t="s">
        <v>116</v>
      </c>
      <c r="BK112" s="117">
        <f>BK113+BK120+BK129</f>
        <v>0</v>
      </c>
    </row>
    <row r="113" spans="2:65" s="11" customFormat="1" ht="20.85" customHeight="1">
      <c r="B113" s="108"/>
      <c r="D113" s="109" t="s">
        <v>68</v>
      </c>
      <c r="E113" s="118" t="s">
        <v>164</v>
      </c>
      <c r="F113" s="118" t="s">
        <v>165</v>
      </c>
      <c r="I113" s="111"/>
      <c r="J113" s="119">
        <f>BK113</f>
        <v>0</v>
      </c>
      <c r="L113" s="108"/>
      <c r="M113" s="113"/>
      <c r="P113" s="114">
        <f>SUM(P114:P119)</f>
        <v>0</v>
      </c>
      <c r="R113" s="114">
        <f>SUM(R114:R119)</f>
        <v>0</v>
      </c>
      <c r="T113" s="114">
        <f>SUM(T114:T119)</f>
        <v>0</v>
      </c>
      <c r="U113" s="115"/>
      <c r="AR113" s="109" t="s">
        <v>77</v>
      </c>
      <c r="AT113" s="116" t="s">
        <v>68</v>
      </c>
      <c r="AU113" s="116" t="s">
        <v>125</v>
      </c>
      <c r="AY113" s="109" t="s">
        <v>116</v>
      </c>
      <c r="BK113" s="117">
        <f>SUM(BK114:BK119)</f>
        <v>0</v>
      </c>
    </row>
    <row r="114" spans="2:65" s="1" customFormat="1" ht="16.5" customHeight="1">
      <c r="B114" s="120"/>
      <c r="C114" s="121" t="s">
        <v>162</v>
      </c>
      <c r="D114" s="121" t="s">
        <v>119</v>
      </c>
      <c r="E114" s="122" t="s">
        <v>166</v>
      </c>
      <c r="F114" s="123" t="s">
        <v>167</v>
      </c>
      <c r="G114" s="124" t="s">
        <v>168</v>
      </c>
      <c r="H114" s="125">
        <v>1</v>
      </c>
      <c r="I114" s="126"/>
      <c r="J114" s="127">
        <f>ROUND(I114*H114,1)</f>
        <v>0</v>
      </c>
      <c r="K114" s="123" t="s">
        <v>123</v>
      </c>
      <c r="L114" s="30"/>
      <c r="M114" s="128" t="s">
        <v>3</v>
      </c>
      <c r="N114" s="129" t="s">
        <v>41</v>
      </c>
      <c r="P114" s="130">
        <f>O114*H114</f>
        <v>0</v>
      </c>
      <c r="Q114" s="130">
        <v>0</v>
      </c>
      <c r="R114" s="130">
        <f>Q114*H114</f>
        <v>0</v>
      </c>
      <c r="S114" s="130">
        <v>0</v>
      </c>
      <c r="T114" s="130">
        <f>S114*H114</f>
        <v>0</v>
      </c>
      <c r="U114" s="131" t="s">
        <v>3</v>
      </c>
      <c r="AR114" s="132" t="s">
        <v>124</v>
      </c>
      <c r="AT114" s="132" t="s">
        <v>119</v>
      </c>
      <c r="AU114" s="132" t="s">
        <v>133</v>
      </c>
      <c r="AY114" s="15" t="s">
        <v>116</v>
      </c>
      <c r="BE114" s="133">
        <f>IF(N114="základní",J114,0)</f>
        <v>0</v>
      </c>
      <c r="BF114" s="133">
        <f>IF(N114="snížená",J114,0)</f>
        <v>0</v>
      </c>
      <c r="BG114" s="133">
        <f>IF(N114="zákl. přenesená",J114,0)</f>
        <v>0</v>
      </c>
      <c r="BH114" s="133">
        <f>IF(N114="sníž. přenesená",J114,0)</f>
        <v>0</v>
      </c>
      <c r="BI114" s="133">
        <f>IF(N114="nulová",J114,0)</f>
        <v>0</v>
      </c>
      <c r="BJ114" s="15" t="s">
        <v>125</v>
      </c>
      <c r="BK114" s="133">
        <f>ROUND(I114*H114,1)</f>
        <v>0</v>
      </c>
      <c r="BL114" s="15" t="s">
        <v>124</v>
      </c>
      <c r="BM114" s="132" t="s">
        <v>169</v>
      </c>
    </row>
    <row r="115" spans="2:65" s="1" customFormat="1">
      <c r="B115" s="30"/>
      <c r="D115" s="134" t="s">
        <v>127</v>
      </c>
      <c r="F115" s="135" t="s">
        <v>170</v>
      </c>
      <c r="I115" s="136"/>
      <c r="L115" s="30"/>
      <c r="M115" s="137"/>
      <c r="U115" s="51"/>
      <c r="AT115" s="15" t="s">
        <v>127</v>
      </c>
      <c r="AU115" s="15" t="s">
        <v>133</v>
      </c>
    </row>
    <row r="116" spans="2:65" s="1" customFormat="1" ht="21.75" customHeight="1">
      <c r="B116" s="120"/>
      <c r="C116" s="121" t="s">
        <v>171</v>
      </c>
      <c r="D116" s="121" t="s">
        <v>119</v>
      </c>
      <c r="E116" s="122" t="s">
        <v>172</v>
      </c>
      <c r="F116" s="123" t="s">
        <v>173</v>
      </c>
      <c r="G116" s="124" t="s">
        <v>168</v>
      </c>
      <c r="H116" s="125">
        <v>1</v>
      </c>
      <c r="I116" s="126"/>
      <c r="J116" s="127">
        <f>ROUND(I116*H116,1)</f>
        <v>0</v>
      </c>
      <c r="K116" s="123" t="s">
        <v>123</v>
      </c>
      <c r="L116" s="30"/>
      <c r="M116" s="128" t="s">
        <v>3</v>
      </c>
      <c r="N116" s="129" t="s">
        <v>41</v>
      </c>
      <c r="P116" s="130">
        <f>O116*H116</f>
        <v>0</v>
      </c>
      <c r="Q116" s="130">
        <v>0</v>
      </c>
      <c r="R116" s="130">
        <f>Q116*H116</f>
        <v>0</v>
      </c>
      <c r="S116" s="130">
        <v>0</v>
      </c>
      <c r="T116" s="130">
        <f>S116*H116</f>
        <v>0</v>
      </c>
      <c r="U116" s="131" t="s">
        <v>3</v>
      </c>
      <c r="AR116" s="132" t="s">
        <v>124</v>
      </c>
      <c r="AT116" s="132" t="s">
        <v>119</v>
      </c>
      <c r="AU116" s="132" t="s">
        <v>133</v>
      </c>
      <c r="AY116" s="15" t="s">
        <v>116</v>
      </c>
      <c r="BE116" s="133">
        <f>IF(N116="základní",J116,0)</f>
        <v>0</v>
      </c>
      <c r="BF116" s="133">
        <f>IF(N116="snížená",J116,0)</f>
        <v>0</v>
      </c>
      <c r="BG116" s="133">
        <f>IF(N116="zákl. přenesená",J116,0)</f>
        <v>0</v>
      </c>
      <c r="BH116" s="133">
        <f>IF(N116="sníž. přenesená",J116,0)</f>
        <v>0</v>
      </c>
      <c r="BI116" s="133">
        <f>IF(N116="nulová",J116,0)</f>
        <v>0</v>
      </c>
      <c r="BJ116" s="15" t="s">
        <v>125</v>
      </c>
      <c r="BK116" s="133">
        <f>ROUND(I116*H116,1)</f>
        <v>0</v>
      </c>
      <c r="BL116" s="15" t="s">
        <v>124</v>
      </c>
      <c r="BM116" s="132" t="s">
        <v>174</v>
      </c>
    </row>
    <row r="117" spans="2:65" s="1" customFormat="1">
      <c r="B117" s="30"/>
      <c r="D117" s="134" t="s">
        <v>127</v>
      </c>
      <c r="F117" s="135" t="s">
        <v>175</v>
      </c>
      <c r="I117" s="136"/>
      <c r="L117" s="30"/>
      <c r="M117" s="137"/>
      <c r="U117" s="51"/>
      <c r="AT117" s="15" t="s">
        <v>127</v>
      </c>
      <c r="AU117" s="15" t="s">
        <v>133</v>
      </c>
    </row>
    <row r="118" spans="2:65" s="1" customFormat="1" ht="16.5" customHeight="1">
      <c r="B118" s="120"/>
      <c r="C118" s="121" t="s">
        <v>176</v>
      </c>
      <c r="D118" s="121" t="s">
        <v>119</v>
      </c>
      <c r="E118" s="122" t="s">
        <v>177</v>
      </c>
      <c r="F118" s="123" t="s">
        <v>178</v>
      </c>
      <c r="G118" s="124" t="s">
        <v>168</v>
      </c>
      <c r="H118" s="125">
        <v>1</v>
      </c>
      <c r="I118" s="126"/>
      <c r="J118" s="127">
        <f>ROUND(I118*H118,1)</f>
        <v>0</v>
      </c>
      <c r="K118" s="123" t="s">
        <v>123</v>
      </c>
      <c r="L118" s="30"/>
      <c r="M118" s="128" t="s">
        <v>3</v>
      </c>
      <c r="N118" s="129" t="s">
        <v>41</v>
      </c>
      <c r="P118" s="130">
        <f>O118*H118</f>
        <v>0</v>
      </c>
      <c r="Q118" s="130">
        <v>0</v>
      </c>
      <c r="R118" s="130">
        <f>Q118*H118</f>
        <v>0</v>
      </c>
      <c r="S118" s="130">
        <v>0</v>
      </c>
      <c r="T118" s="130">
        <f>S118*H118</f>
        <v>0</v>
      </c>
      <c r="U118" s="131" t="s">
        <v>3</v>
      </c>
      <c r="AR118" s="132" t="s">
        <v>124</v>
      </c>
      <c r="AT118" s="132" t="s">
        <v>119</v>
      </c>
      <c r="AU118" s="132" t="s">
        <v>133</v>
      </c>
      <c r="AY118" s="15" t="s">
        <v>116</v>
      </c>
      <c r="BE118" s="133">
        <f>IF(N118="základní",J118,0)</f>
        <v>0</v>
      </c>
      <c r="BF118" s="133">
        <f>IF(N118="snížená",J118,0)</f>
        <v>0</v>
      </c>
      <c r="BG118" s="133">
        <f>IF(N118="zákl. přenesená",J118,0)</f>
        <v>0</v>
      </c>
      <c r="BH118" s="133">
        <f>IF(N118="sníž. přenesená",J118,0)</f>
        <v>0</v>
      </c>
      <c r="BI118" s="133">
        <f>IF(N118="nulová",J118,0)</f>
        <v>0</v>
      </c>
      <c r="BJ118" s="15" t="s">
        <v>125</v>
      </c>
      <c r="BK118" s="133">
        <f>ROUND(I118*H118,1)</f>
        <v>0</v>
      </c>
      <c r="BL118" s="15" t="s">
        <v>124</v>
      </c>
      <c r="BM118" s="132" t="s">
        <v>179</v>
      </c>
    </row>
    <row r="119" spans="2:65" s="1" customFormat="1">
      <c r="B119" s="30"/>
      <c r="D119" s="134" t="s">
        <v>127</v>
      </c>
      <c r="F119" s="135" t="s">
        <v>180</v>
      </c>
      <c r="I119" s="136"/>
      <c r="L119" s="30"/>
      <c r="M119" s="137"/>
      <c r="U119" s="51"/>
      <c r="AT119" s="15" t="s">
        <v>127</v>
      </c>
      <c r="AU119" s="15" t="s">
        <v>133</v>
      </c>
    </row>
    <row r="120" spans="2:65" s="11" customFormat="1" ht="20.85" customHeight="1">
      <c r="B120" s="108"/>
      <c r="D120" s="109" t="s">
        <v>68</v>
      </c>
      <c r="E120" s="118" t="s">
        <v>181</v>
      </c>
      <c r="F120" s="118" t="s">
        <v>182</v>
      </c>
      <c r="I120" s="111"/>
      <c r="J120" s="119">
        <f>BK120</f>
        <v>0</v>
      </c>
      <c r="L120" s="108"/>
      <c r="M120" s="113"/>
      <c r="P120" s="114">
        <f>SUM(P121:P128)</f>
        <v>0</v>
      </c>
      <c r="R120" s="114">
        <f>SUM(R121:R128)</f>
        <v>4.6000000000000001E-4</v>
      </c>
      <c r="T120" s="114">
        <f>SUM(T121:T128)</f>
        <v>3.6000000000000002E-4</v>
      </c>
      <c r="U120" s="115"/>
      <c r="AR120" s="109" t="s">
        <v>77</v>
      </c>
      <c r="AT120" s="116" t="s">
        <v>68</v>
      </c>
      <c r="AU120" s="116" t="s">
        <v>125</v>
      </c>
      <c r="AY120" s="109" t="s">
        <v>116</v>
      </c>
      <c r="BK120" s="117">
        <f>SUM(BK121:BK128)</f>
        <v>0</v>
      </c>
    </row>
    <row r="121" spans="2:65" s="1" customFormat="1" ht="21.75" customHeight="1">
      <c r="B121" s="120"/>
      <c r="C121" s="121" t="s">
        <v>9</v>
      </c>
      <c r="D121" s="121" t="s">
        <v>119</v>
      </c>
      <c r="E121" s="122" t="s">
        <v>183</v>
      </c>
      <c r="F121" s="123" t="s">
        <v>184</v>
      </c>
      <c r="G121" s="124" t="s">
        <v>122</v>
      </c>
      <c r="H121" s="125">
        <v>1</v>
      </c>
      <c r="I121" s="126"/>
      <c r="J121" s="127">
        <f>ROUND(I121*H121,1)</f>
        <v>0</v>
      </c>
      <c r="K121" s="123" t="s">
        <v>123</v>
      </c>
      <c r="L121" s="30"/>
      <c r="M121" s="128" t="s">
        <v>3</v>
      </c>
      <c r="N121" s="129" t="s">
        <v>41</v>
      </c>
      <c r="P121" s="130">
        <f>O121*H121</f>
        <v>0</v>
      </c>
      <c r="Q121" s="130">
        <v>9.0000000000000006E-5</v>
      </c>
      <c r="R121" s="130">
        <f>Q121*H121</f>
        <v>9.0000000000000006E-5</v>
      </c>
      <c r="S121" s="130">
        <v>6.0000000000000002E-5</v>
      </c>
      <c r="T121" s="130">
        <f>S121*H121</f>
        <v>6.0000000000000002E-5</v>
      </c>
      <c r="U121" s="131" t="s">
        <v>3</v>
      </c>
      <c r="AR121" s="132" t="s">
        <v>124</v>
      </c>
      <c r="AT121" s="132" t="s">
        <v>119</v>
      </c>
      <c r="AU121" s="132" t="s">
        <v>133</v>
      </c>
      <c r="AY121" s="15" t="s">
        <v>116</v>
      </c>
      <c r="BE121" s="133">
        <f>IF(N121="základní",J121,0)</f>
        <v>0</v>
      </c>
      <c r="BF121" s="133">
        <f>IF(N121="snížená",J121,0)</f>
        <v>0</v>
      </c>
      <c r="BG121" s="133">
        <f>IF(N121="zákl. přenesená",J121,0)</f>
        <v>0</v>
      </c>
      <c r="BH121" s="133">
        <f>IF(N121="sníž. přenesená",J121,0)</f>
        <v>0</v>
      </c>
      <c r="BI121" s="133">
        <f>IF(N121="nulová",J121,0)</f>
        <v>0</v>
      </c>
      <c r="BJ121" s="15" t="s">
        <v>125</v>
      </c>
      <c r="BK121" s="133">
        <f>ROUND(I121*H121,1)</f>
        <v>0</v>
      </c>
      <c r="BL121" s="15" t="s">
        <v>124</v>
      </c>
      <c r="BM121" s="132" t="s">
        <v>185</v>
      </c>
    </row>
    <row r="122" spans="2:65" s="1" customFormat="1">
      <c r="B122" s="30"/>
      <c r="D122" s="134" t="s">
        <v>127</v>
      </c>
      <c r="F122" s="135" t="s">
        <v>186</v>
      </c>
      <c r="I122" s="136"/>
      <c r="L122" s="30"/>
      <c r="M122" s="137"/>
      <c r="U122" s="51"/>
      <c r="AT122" s="15" t="s">
        <v>127</v>
      </c>
      <c r="AU122" s="15" t="s">
        <v>133</v>
      </c>
    </row>
    <row r="123" spans="2:65" s="1" customFormat="1" ht="21.75" customHeight="1">
      <c r="B123" s="120"/>
      <c r="C123" s="121" t="s">
        <v>187</v>
      </c>
      <c r="D123" s="121" t="s">
        <v>119</v>
      </c>
      <c r="E123" s="122" t="s">
        <v>188</v>
      </c>
      <c r="F123" s="123" t="s">
        <v>189</v>
      </c>
      <c r="G123" s="124" t="s">
        <v>122</v>
      </c>
      <c r="H123" s="125">
        <v>1</v>
      </c>
      <c r="I123" s="126"/>
      <c r="J123" s="127">
        <f>ROUND(I123*H123,1)</f>
        <v>0</v>
      </c>
      <c r="K123" s="123" t="s">
        <v>123</v>
      </c>
      <c r="L123" s="30"/>
      <c r="M123" s="128" t="s">
        <v>3</v>
      </c>
      <c r="N123" s="129" t="s">
        <v>41</v>
      </c>
      <c r="P123" s="130">
        <f>O123*H123</f>
        <v>0</v>
      </c>
      <c r="Q123" s="130">
        <v>9.0000000000000006E-5</v>
      </c>
      <c r="R123" s="130">
        <f>Q123*H123</f>
        <v>9.0000000000000006E-5</v>
      </c>
      <c r="S123" s="130">
        <v>6.0000000000000002E-5</v>
      </c>
      <c r="T123" s="130">
        <f>S123*H123</f>
        <v>6.0000000000000002E-5</v>
      </c>
      <c r="U123" s="131" t="s">
        <v>3</v>
      </c>
      <c r="AR123" s="132" t="s">
        <v>124</v>
      </c>
      <c r="AT123" s="132" t="s">
        <v>119</v>
      </c>
      <c r="AU123" s="132" t="s">
        <v>133</v>
      </c>
      <c r="AY123" s="15" t="s">
        <v>116</v>
      </c>
      <c r="BE123" s="133">
        <f>IF(N123="základní",J123,0)</f>
        <v>0</v>
      </c>
      <c r="BF123" s="133">
        <f>IF(N123="snížená",J123,0)</f>
        <v>0</v>
      </c>
      <c r="BG123" s="133">
        <f>IF(N123="zákl. přenesená",J123,0)</f>
        <v>0</v>
      </c>
      <c r="BH123" s="133">
        <f>IF(N123="sníž. přenesená",J123,0)</f>
        <v>0</v>
      </c>
      <c r="BI123" s="133">
        <f>IF(N123="nulová",J123,0)</f>
        <v>0</v>
      </c>
      <c r="BJ123" s="15" t="s">
        <v>125</v>
      </c>
      <c r="BK123" s="133">
        <f>ROUND(I123*H123,1)</f>
        <v>0</v>
      </c>
      <c r="BL123" s="15" t="s">
        <v>124</v>
      </c>
      <c r="BM123" s="132" t="s">
        <v>190</v>
      </c>
    </row>
    <row r="124" spans="2:65" s="1" customFormat="1">
      <c r="B124" s="30"/>
      <c r="D124" s="134" t="s">
        <v>127</v>
      </c>
      <c r="F124" s="135" t="s">
        <v>191</v>
      </c>
      <c r="I124" s="136"/>
      <c r="L124" s="30"/>
      <c r="M124" s="137"/>
      <c r="U124" s="51"/>
      <c r="AT124" s="15" t="s">
        <v>127</v>
      </c>
      <c r="AU124" s="15" t="s">
        <v>133</v>
      </c>
    </row>
    <row r="125" spans="2:65" s="1" customFormat="1" ht="16.5" customHeight="1">
      <c r="B125" s="120"/>
      <c r="C125" s="121" t="s">
        <v>192</v>
      </c>
      <c r="D125" s="121" t="s">
        <v>119</v>
      </c>
      <c r="E125" s="122" t="s">
        <v>193</v>
      </c>
      <c r="F125" s="123" t="s">
        <v>194</v>
      </c>
      <c r="G125" s="124" t="s">
        <v>122</v>
      </c>
      <c r="H125" s="125">
        <v>1</v>
      </c>
      <c r="I125" s="126"/>
      <c r="J125" s="127">
        <f>ROUND(I125*H125,1)</f>
        <v>0</v>
      </c>
      <c r="K125" s="123" t="s">
        <v>123</v>
      </c>
      <c r="L125" s="30"/>
      <c r="M125" s="128" t="s">
        <v>3</v>
      </c>
      <c r="N125" s="129" t="s">
        <v>41</v>
      </c>
      <c r="P125" s="130">
        <f>O125*H125</f>
        <v>0</v>
      </c>
      <c r="Q125" s="130">
        <v>2.4000000000000001E-4</v>
      </c>
      <c r="R125" s="130">
        <f>Q125*H125</f>
        <v>2.4000000000000001E-4</v>
      </c>
      <c r="S125" s="130">
        <v>2.4000000000000001E-4</v>
      </c>
      <c r="T125" s="130">
        <f>S125*H125</f>
        <v>2.4000000000000001E-4</v>
      </c>
      <c r="U125" s="131" t="s">
        <v>3</v>
      </c>
      <c r="AR125" s="132" t="s">
        <v>124</v>
      </c>
      <c r="AT125" s="132" t="s">
        <v>119</v>
      </c>
      <c r="AU125" s="132" t="s">
        <v>133</v>
      </c>
      <c r="AY125" s="15" t="s">
        <v>116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5" t="s">
        <v>125</v>
      </c>
      <c r="BK125" s="133">
        <f>ROUND(I125*H125,1)</f>
        <v>0</v>
      </c>
      <c r="BL125" s="15" t="s">
        <v>124</v>
      </c>
      <c r="BM125" s="132" t="s">
        <v>195</v>
      </c>
    </row>
    <row r="126" spans="2:65" s="1" customFormat="1">
      <c r="B126" s="30"/>
      <c r="D126" s="134" t="s">
        <v>127</v>
      </c>
      <c r="F126" s="135" t="s">
        <v>196</v>
      </c>
      <c r="I126" s="136"/>
      <c r="L126" s="30"/>
      <c r="M126" s="137"/>
      <c r="U126" s="51"/>
      <c r="AT126" s="15" t="s">
        <v>127</v>
      </c>
      <c r="AU126" s="15" t="s">
        <v>133</v>
      </c>
    </row>
    <row r="127" spans="2:65" s="1" customFormat="1" ht="24.2" customHeight="1">
      <c r="B127" s="120"/>
      <c r="C127" s="121" t="s">
        <v>197</v>
      </c>
      <c r="D127" s="121" t="s">
        <v>119</v>
      </c>
      <c r="E127" s="122" t="s">
        <v>198</v>
      </c>
      <c r="F127" s="123" t="s">
        <v>199</v>
      </c>
      <c r="G127" s="124" t="s">
        <v>122</v>
      </c>
      <c r="H127" s="125">
        <v>1</v>
      </c>
      <c r="I127" s="126"/>
      <c r="J127" s="127">
        <f>ROUND(I127*H127,1)</f>
        <v>0</v>
      </c>
      <c r="K127" s="123" t="s">
        <v>123</v>
      </c>
      <c r="L127" s="30"/>
      <c r="M127" s="128" t="s">
        <v>3</v>
      </c>
      <c r="N127" s="129" t="s">
        <v>41</v>
      </c>
      <c r="P127" s="130">
        <f>O127*H127</f>
        <v>0</v>
      </c>
      <c r="Q127" s="130">
        <v>4.0000000000000003E-5</v>
      </c>
      <c r="R127" s="130">
        <f>Q127*H127</f>
        <v>4.0000000000000003E-5</v>
      </c>
      <c r="S127" s="130">
        <v>0</v>
      </c>
      <c r="T127" s="130">
        <f>S127*H127</f>
        <v>0</v>
      </c>
      <c r="U127" s="131" t="s">
        <v>3</v>
      </c>
      <c r="AR127" s="132" t="s">
        <v>124</v>
      </c>
      <c r="AT127" s="132" t="s">
        <v>119</v>
      </c>
      <c r="AU127" s="132" t="s">
        <v>133</v>
      </c>
      <c r="AY127" s="15" t="s">
        <v>116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15" t="s">
        <v>125</v>
      </c>
      <c r="BK127" s="133">
        <f>ROUND(I127*H127,1)</f>
        <v>0</v>
      </c>
      <c r="BL127" s="15" t="s">
        <v>124</v>
      </c>
      <c r="BM127" s="132" t="s">
        <v>200</v>
      </c>
    </row>
    <row r="128" spans="2:65" s="1" customFormat="1">
      <c r="B128" s="30"/>
      <c r="D128" s="134" t="s">
        <v>127</v>
      </c>
      <c r="F128" s="135" t="s">
        <v>201</v>
      </c>
      <c r="I128" s="136"/>
      <c r="L128" s="30"/>
      <c r="M128" s="137"/>
      <c r="U128" s="51"/>
      <c r="AT128" s="15" t="s">
        <v>127</v>
      </c>
      <c r="AU128" s="15" t="s">
        <v>133</v>
      </c>
    </row>
    <row r="129" spans="2:65" s="11" customFormat="1" ht="20.85" customHeight="1">
      <c r="B129" s="108"/>
      <c r="D129" s="109" t="s">
        <v>68</v>
      </c>
      <c r="E129" s="118" t="s">
        <v>202</v>
      </c>
      <c r="F129" s="118" t="s">
        <v>203</v>
      </c>
      <c r="I129" s="111"/>
      <c r="J129" s="119">
        <f>BK129</f>
        <v>0</v>
      </c>
      <c r="L129" s="108"/>
      <c r="M129" s="113"/>
      <c r="P129" s="114">
        <f>SUM(P130:P135)</f>
        <v>0</v>
      </c>
      <c r="R129" s="114">
        <f>SUM(R130:R135)</f>
        <v>0</v>
      </c>
      <c r="T129" s="114">
        <f>SUM(T130:T135)</f>
        <v>1.2E-2</v>
      </c>
      <c r="U129" s="115"/>
      <c r="AR129" s="109" t="s">
        <v>77</v>
      </c>
      <c r="AT129" s="116" t="s">
        <v>68</v>
      </c>
      <c r="AU129" s="116" t="s">
        <v>125</v>
      </c>
      <c r="AY129" s="109" t="s">
        <v>116</v>
      </c>
      <c r="BK129" s="117">
        <f>SUM(BK130:BK135)</f>
        <v>0</v>
      </c>
    </row>
    <row r="130" spans="2:65" s="1" customFormat="1" ht="21.75" customHeight="1">
      <c r="B130" s="120"/>
      <c r="C130" s="121" t="s">
        <v>204</v>
      </c>
      <c r="D130" s="121" t="s">
        <v>119</v>
      </c>
      <c r="E130" s="122" t="s">
        <v>205</v>
      </c>
      <c r="F130" s="123" t="s">
        <v>206</v>
      </c>
      <c r="G130" s="124" t="s">
        <v>122</v>
      </c>
      <c r="H130" s="125">
        <v>1</v>
      </c>
      <c r="I130" s="126"/>
      <c r="J130" s="127">
        <f>ROUND(I130*H130,1)</f>
        <v>0</v>
      </c>
      <c r="K130" s="123" t="s">
        <v>123</v>
      </c>
      <c r="L130" s="30"/>
      <c r="M130" s="128" t="s">
        <v>3</v>
      </c>
      <c r="N130" s="129" t="s">
        <v>41</v>
      </c>
      <c r="P130" s="130">
        <f>O130*H130</f>
        <v>0</v>
      </c>
      <c r="Q130" s="130">
        <v>0</v>
      </c>
      <c r="R130" s="130">
        <f>Q130*H130</f>
        <v>0</v>
      </c>
      <c r="S130" s="130">
        <v>4.0000000000000001E-3</v>
      </c>
      <c r="T130" s="130">
        <f>S130*H130</f>
        <v>4.0000000000000001E-3</v>
      </c>
      <c r="U130" s="131" t="s">
        <v>3</v>
      </c>
      <c r="AR130" s="132" t="s">
        <v>124</v>
      </c>
      <c r="AT130" s="132" t="s">
        <v>119</v>
      </c>
      <c r="AU130" s="132" t="s">
        <v>133</v>
      </c>
      <c r="AY130" s="15" t="s">
        <v>116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15" t="s">
        <v>125</v>
      </c>
      <c r="BK130" s="133">
        <f>ROUND(I130*H130,1)</f>
        <v>0</v>
      </c>
      <c r="BL130" s="15" t="s">
        <v>124</v>
      </c>
      <c r="BM130" s="132" t="s">
        <v>207</v>
      </c>
    </row>
    <row r="131" spans="2:65" s="1" customFormat="1">
      <c r="B131" s="30"/>
      <c r="D131" s="134" t="s">
        <v>127</v>
      </c>
      <c r="F131" s="135" t="s">
        <v>208</v>
      </c>
      <c r="I131" s="136"/>
      <c r="L131" s="30"/>
      <c r="M131" s="137"/>
      <c r="U131" s="51"/>
      <c r="AT131" s="15" t="s">
        <v>127</v>
      </c>
      <c r="AU131" s="15" t="s">
        <v>133</v>
      </c>
    </row>
    <row r="132" spans="2:65" s="1" customFormat="1" ht="24.2" customHeight="1">
      <c r="B132" s="120"/>
      <c r="C132" s="121" t="s">
        <v>209</v>
      </c>
      <c r="D132" s="121" t="s">
        <v>119</v>
      </c>
      <c r="E132" s="122" t="s">
        <v>210</v>
      </c>
      <c r="F132" s="123" t="s">
        <v>211</v>
      </c>
      <c r="G132" s="124" t="s">
        <v>122</v>
      </c>
      <c r="H132" s="125">
        <v>1</v>
      </c>
      <c r="I132" s="126"/>
      <c r="J132" s="127">
        <f>ROUND(I132*H132,1)</f>
        <v>0</v>
      </c>
      <c r="K132" s="123" t="s">
        <v>123</v>
      </c>
      <c r="L132" s="30"/>
      <c r="M132" s="128" t="s">
        <v>3</v>
      </c>
      <c r="N132" s="129" t="s">
        <v>41</v>
      </c>
      <c r="P132" s="130">
        <f>O132*H132</f>
        <v>0</v>
      </c>
      <c r="Q132" s="130">
        <v>0</v>
      </c>
      <c r="R132" s="130">
        <f>Q132*H132</f>
        <v>0</v>
      </c>
      <c r="S132" s="130">
        <v>4.0000000000000001E-3</v>
      </c>
      <c r="T132" s="130">
        <f>S132*H132</f>
        <v>4.0000000000000001E-3</v>
      </c>
      <c r="U132" s="131" t="s">
        <v>3</v>
      </c>
      <c r="AR132" s="132" t="s">
        <v>124</v>
      </c>
      <c r="AT132" s="132" t="s">
        <v>119</v>
      </c>
      <c r="AU132" s="132" t="s">
        <v>133</v>
      </c>
      <c r="AY132" s="15" t="s">
        <v>116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5" t="s">
        <v>125</v>
      </c>
      <c r="BK132" s="133">
        <f>ROUND(I132*H132,1)</f>
        <v>0</v>
      </c>
      <c r="BL132" s="15" t="s">
        <v>124</v>
      </c>
      <c r="BM132" s="132" t="s">
        <v>212</v>
      </c>
    </row>
    <row r="133" spans="2:65" s="1" customFormat="1">
      <c r="B133" s="30"/>
      <c r="D133" s="134" t="s">
        <v>127</v>
      </c>
      <c r="F133" s="135" t="s">
        <v>213</v>
      </c>
      <c r="I133" s="136"/>
      <c r="L133" s="30"/>
      <c r="M133" s="137"/>
      <c r="U133" s="51"/>
      <c r="AT133" s="15" t="s">
        <v>127</v>
      </c>
      <c r="AU133" s="15" t="s">
        <v>133</v>
      </c>
    </row>
    <row r="134" spans="2:65" s="1" customFormat="1" ht="24.2" customHeight="1">
      <c r="B134" s="120"/>
      <c r="C134" s="121" t="s">
        <v>214</v>
      </c>
      <c r="D134" s="121" t="s">
        <v>119</v>
      </c>
      <c r="E134" s="122" t="s">
        <v>215</v>
      </c>
      <c r="F134" s="123" t="s">
        <v>216</v>
      </c>
      <c r="G134" s="124" t="s">
        <v>122</v>
      </c>
      <c r="H134" s="125">
        <v>1</v>
      </c>
      <c r="I134" s="126"/>
      <c r="J134" s="127">
        <f>ROUND(I134*H134,1)</f>
        <v>0</v>
      </c>
      <c r="K134" s="123" t="s">
        <v>123</v>
      </c>
      <c r="L134" s="30"/>
      <c r="M134" s="128" t="s">
        <v>3</v>
      </c>
      <c r="N134" s="129" t="s">
        <v>41</v>
      </c>
      <c r="P134" s="130">
        <f>O134*H134</f>
        <v>0</v>
      </c>
      <c r="Q134" s="130">
        <v>0</v>
      </c>
      <c r="R134" s="130">
        <f>Q134*H134</f>
        <v>0</v>
      </c>
      <c r="S134" s="130">
        <v>4.0000000000000001E-3</v>
      </c>
      <c r="T134" s="130">
        <f>S134*H134</f>
        <v>4.0000000000000001E-3</v>
      </c>
      <c r="U134" s="131" t="s">
        <v>3</v>
      </c>
      <c r="AR134" s="132" t="s">
        <v>124</v>
      </c>
      <c r="AT134" s="132" t="s">
        <v>119</v>
      </c>
      <c r="AU134" s="132" t="s">
        <v>133</v>
      </c>
      <c r="AY134" s="15" t="s">
        <v>116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5" t="s">
        <v>125</v>
      </c>
      <c r="BK134" s="133">
        <f>ROUND(I134*H134,1)</f>
        <v>0</v>
      </c>
      <c r="BL134" s="15" t="s">
        <v>124</v>
      </c>
      <c r="BM134" s="132" t="s">
        <v>217</v>
      </c>
    </row>
    <row r="135" spans="2:65" s="1" customFormat="1">
      <c r="B135" s="30"/>
      <c r="D135" s="134" t="s">
        <v>127</v>
      </c>
      <c r="F135" s="135" t="s">
        <v>218</v>
      </c>
      <c r="I135" s="136"/>
      <c r="L135" s="30"/>
      <c r="M135" s="137"/>
      <c r="U135" s="51"/>
      <c r="AT135" s="15" t="s">
        <v>127</v>
      </c>
      <c r="AU135" s="15" t="s">
        <v>133</v>
      </c>
    </row>
    <row r="136" spans="2:65" s="11" customFormat="1" ht="22.9" customHeight="1">
      <c r="B136" s="108"/>
      <c r="D136" s="109" t="s">
        <v>68</v>
      </c>
      <c r="E136" s="118" t="s">
        <v>219</v>
      </c>
      <c r="F136" s="118" t="s">
        <v>220</v>
      </c>
      <c r="I136" s="111"/>
      <c r="J136" s="119">
        <f>BK136</f>
        <v>0</v>
      </c>
      <c r="L136" s="108"/>
      <c r="M136" s="113"/>
      <c r="P136" s="114">
        <f>SUM(P137:P144)</f>
        <v>0</v>
      </c>
      <c r="R136" s="114">
        <f>SUM(R137:R144)</f>
        <v>0</v>
      </c>
      <c r="T136" s="114">
        <f>SUM(T137:T144)</f>
        <v>0</v>
      </c>
      <c r="U136" s="115"/>
      <c r="AR136" s="109" t="s">
        <v>77</v>
      </c>
      <c r="AT136" s="116" t="s">
        <v>68</v>
      </c>
      <c r="AU136" s="116" t="s">
        <v>77</v>
      </c>
      <c r="AY136" s="109" t="s">
        <v>116</v>
      </c>
      <c r="BK136" s="117">
        <f>SUM(BK137:BK144)</f>
        <v>0</v>
      </c>
    </row>
    <row r="137" spans="2:65" s="1" customFormat="1" ht="24.2" customHeight="1">
      <c r="B137" s="120"/>
      <c r="C137" s="121" t="s">
        <v>221</v>
      </c>
      <c r="D137" s="121" t="s">
        <v>119</v>
      </c>
      <c r="E137" s="122" t="s">
        <v>222</v>
      </c>
      <c r="F137" s="123" t="s">
        <v>223</v>
      </c>
      <c r="G137" s="124" t="s">
        <v>224</v>
      </c>
      <c r="H137" s="125">
        <v>1</v>
      </c>
      <c r="I137" s="126"/>
      <c r="J137" s="127">
        <f>ROUND(I137*H137,1)</f>
        <v>0</v>
      </c>
      <c r="K137" s="123" t="s">
        <v>123</v>
      </c>
      <c r="L137" s="30"/>
      <c r="M137" s="128" t="s">
        <v>3</v>
      </c>
      <c r="N137" s="129" t="s">
        <v>41</v>
      </c>
      <c r="P137" s="130">
        <f>O137*H137</f>
        <v>0</v>
      </c>
      <c r="Q137" s="130">
        <v>0</v>
      </c>
      <c r="R137" s="130">
        <f>Q137*H137</f>
        <v>0</v>
      </c>
      <c r="S137" s="130">
        <v>0</v>
      </c>
      <c r="T137" s="130">
        <f>S137*H137</f>
        <v>0</v>
      </c>
      <c r="U137" s="131" t="s">
        <v>3</v>
      </c>
      <c r="AR137" s="132" t="s">
        <v>124</v>
      </c>
      <c r="AT137" s="132" t="s">
        <v>119</v>
      </c>
      <c r="AU137" s="132" t="s">
        <v>125</v>
      </c>
      <c r="AY137" s="15" t="s">
        <v>116</v>
      </c>
      <c r="BE137" s="133">
        <f>IF(N137="základní",J137,0)</f>
        <v>0</v>
      </c>
      <c r="BF137" s="133">
        <f>IF(N137="snížená",J137,0)</f>
        <v>0</v>
      </c>
      <c r="BG137" s="133">
        <f>IF(N137="zákl. přenesená",J137,0)</f>
        <v>0</v>
      </c>
      <c r="BH137" s="133">
        <f>IF(N137="sníž. přenesená",J137,0)</f>
        <v>0</v>
      </c>
      <c r="BI137" s="133">
        <f>IF(N137="nulová",J137,0)</f>
        <v>0</v>
      </c>
      <c r="BJ137" s="15" t="s">
        <v>125</v>
      </c>
      <c r="BK137" s="133">
        <f>ROUND(I137*H137,1)</f>
        <v>0</v>
      </c>
      <c r="BL137" s="15" t="s">
        <v>124</v>
      </c>
      <c r="BM137" s="132" t="s">
        <v>225</v>
      </c>
    </row>
    <row r="138" spans="2:65" s="1" customFormat="1">
      <c r="B138" s="30"/>
      <c r="D138" s="134" t="s">
        <v>127</v>
      </c>
      <c r="F138" s="135" t="s">
        <v>226</v>
      </c>
      <c r="I138" s="136"/>
      <c r="L138" s="30"/>
      <c r="M138" s="137"/>
      <c r="U138" s="51"/>
      <c r="AT138" s="15" t="s">
        <v>127</v>
      </c>
      <c r="AU138" s="15" t="s">
        <v>125</v>
      </c>
    </row>
    <row r="139" spans="2:65" s="1" customFormat="1" ht="21.75" customHeight="1">
      <c r="B139" s="120"/>
      <c r="C139" s="121" t="s">
        <v>227</v>
      </c>
      <c r="D139" s="121" t="s">
        <v>119</v>
      </c>
      <c r="E139" s="122" t="s">
        <v>228</v>
      </c>
      <c r="F139" s="123" t="s">
        <v>229</v>
      </c>
      <c r="G139" s="124" t="s">
        <v>224</v>
      </c>
      <c r="H139" s="125">
        <v>1</v>
      </c>
      <c r="I139" s="126"/>
      <c r="J139" s="127">
        <f>ROUND(I139*H139,1)</f>
        <v>0</v>
      </c>
      <c r="K139" s="123" t="s">
        <v>123</v>
      </c>
      <c r="L139" s="30"/>
      <c r="M139" s="128" t="s">
        <v>3</v>
      </c>
      <c r="N139" s="129" t="s">
        <v>41</v>
      </c>
      <c r="P139" s="130">
        <f>O139*H139</f>
        <v>0</v>
      </c>
      <c r="Q139" s="130">
        <v>0</v>
      </c>
      <c r="R139" s="130">
        <f>Q139*H139</f>
        <v>0</v>
      </c>
      <c r="S139" s="130">
        <v>0</v>
      </c>
      <c r="T139" s="130">
        <f>S139*H139</f>
        <v>0</v>
      </c>
      <c r="U139" s="131" t="s">
        <v>3</v>
      </c>
      <c r="AR139" s="132" t="s">
        <v>124</v>
      </c>
      <c r="AT139" s="132" t="s">
        <v>119</v>
      </c>
      <c r="AU139" s="132" t="s">
        <v>125</v>
      </c>
      <c r="AY139" s="15" t="s">
        <v>116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5" t="s">
        <v>125</v>
      </c>
      <c r="BK139" s="133">
        <f>ROUND(I139*H139,1)</f>
        <v>0</v>
      </c>
      <c r="BL139" s="15" t="s">
        <v>124</v>
      </c>
      <c r="BM139" s="132" t="s">
        <v>230</v>
      </c>
    </row>
    <row r="140" spans="2:65" s="1" customFormat="1">
      <c r="B140" s="30"/>
      <c r="D140" s="134" t="s">
        <v>127</v>
      </c>
      <c r="F140" s="135" t="s">
        <v>231</v>
      </c>
      <c r="I140" s="136"/>
      <c r="L140" s="30"/>
      <c r="M140" s="137"/>
      <c r="U140" s="51"/>
      <c r="AT140" s="15" t="s">
        <v>127</v>
      </c>
      <c r="AU140" s="15" t="s">
        <v>125</v>
      </c>
    </row>
    <row r="141" spans="2:65" s="1" customFormat="1" ht="24.2" customHeight="1">
      <c r="B141" s="120"/>
      <c r="C141" s="121" t="s">
        <v>8</v>
      </c>
      <c r="D141" s="121" t="s">
        <v>119</v>
      </c>
      <c r="E141" s="122" t="s">
        <v>232</v>
      </c>
      <c r="F141" s="123" t="s">
        <v>233</v>
      </c>
      <c r="G141" s="124" t="s">
        <v>224</v>
      </c>
      <c r="H141" s="125">
        <v>1</v>
      </c>
      <c r="I141" s="126"/>
      <c r="J141" s="127">
        <f>ROUND(I141*H141,1)</f>
        <v>0</v>
      </c>
      <c r="K141" s="123" t="s">
        <v>123</v>
      </c>
      <c r="L141" s="30"/>
      <c r="M141" s="128" t="s">
        <v>3</v>
      </c>
      <c r="N141" s="129" t="s">
        <v>41</v>
      </c>
      <c r="P141" s="130">
        <f>O141*H141</f>
        <v>0</v>
      </c>
      <c r="Q141" s="130">
        <v>0</v>
      </c>
      <c r="R141" s="130">
        <f>Q141*H141</f>
        <v>0</v>
      </c>
      <c r="S141" s="130">
        <v>0</v>
      </c>
      <c r="T141" s="130">
        <f>S141*H141</f>
        <v>0</v>
      </c>
      <c r="U141" s="131" t="s">
        <v>3</v>
      </c>
      <c r="AR141" s="132" t="s">
        <v>124</v>
      </c>
      <c r="AT141" s="132" t="s">
        <v>119</v>
      </c>
      <c r="AU141" s="132" t="s">
        <v>125</v>
      </c>
      <c r="AY141" s="15" t="s">
        <v>116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15" t="s">
        <v>125</v>
      </c>
      <c r="BK141" s="133">
        <f>ROUND(I141*H141,1)</f>
        <v>0</v>
      </c>
      <c r="BL141" s="15" t="s">
        <v>124</v>
      </c>
      <c r="BM141" s="132" t="s">
        <v>234</v>
      </c>
    </row>
    <row r="142" spans="2:65" s="1" customFormat="1">
      <c r="B142" s="30"/>
      <c r="D142" s="134" t="s">
        <v>127</v>
      </c>
      <c r="F142" s="135" t="s">
        <v>235</v>
      </c>
      <c r="I142" s="136"/>
      <c r="L142" s="30"/>
      <c r="M142" s="137"/>
      <c r="U142" s="51"/>
      <c r="AT142" s="15" t="s">
        <v>127</v>
      </c>
      <c r="AU142" s="15" t="s">
        <v>125</v>
      </c>
    </row>
    <row r="143" spans="2:65" s="1" customFormat="1" ht="24.2" customHeight="1">
      <c r="B143" s="120"/>
      <c r="C143" s="121" t="s">
        <v>236</v>
      </c>
      <c r="D143" s="121" t="s">
        <v>119</v>
      </c>
      <c r="E143" s="122" t="s">
        <v>237</v>
      </c>
      <c r="F143" s="123" t="s">
        <v>238</v>
      </c>
      <c r="G143" s="124" t="s">
        <v>224</v>
      </c>
      <c r="H143" s="125">
        <v>1</v>
      </c>
      <c r="I143" s="126"/>
      <c r="J143" s="127">
        <f>ROUND(I143*H143,1)</f>
        <v>0</v>
      </c>
      <c r="K143" s="123" t="s">
        <v>123</v>
      </c>
      <c r="L143" s="30"/>
      <c r="M143" s="128" t="s">
        <v>3</v>
      </c>
      <c r="N143" s="129" t="s">
        <v>41</v>
      </c>
      <c r="P143" s="130">
        <f>O143*H143</f>
        <v>0</v>
      </c>
      <c r="Q143" s="130">
        <v>0</v>
      </c>
      <c r="R143" s="130">
        <f>Q143*H143</f>
        <v>0</v>
      </c>
      <c r="S143" s="130">
        <v>0</v>
      </c>
      <c r="T143" s="130">
        <f>S143*H143</f>
        <v>0</v>
      </c>
      <c r="U143" s="131" t="s">
        <v>3</v>
      </c>
      <c r="AR143" s="132" t="s">
        <v>124</v>
      </c>
      <c r="AT143" s="132" t="s">
        <v>119</v>
      </c>
      <c r="AU143" s="132" t="s">
        <v>125</v>
      </c>
      <c r="AY143" s="15" t="s">
        <v>116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15" t="s">
        <v>125</v>
      </c>
      <c r="BK143" s="133">
        <f>ROUND(I143*H143,1)</f>
        <v>0</v>
      </c>
      <c r="BL143" s="15" t="s">
        <v>124</v>
      </c>
      <c r="BM143" s="132" t="s">
        <v>239</v>
      </c>
    </row>
    <row r="144" spans="2:65" s="1" customFormat="1">
      <c r="B144" s="30"/>
      <c r="D144" s="134" t="s">
        <v>127</v>
      </c>
      <c r="F144" s="135" t="s">
        <v>240</v>
      </c>
      <c r="I144" s="136"/>
      <c r="L144" s="30"/>
      <c r="M144" s="137"/>
      <c r="U144" s="51"/>
      <c r="AT144" s="15" t="s">
        <v>127</v>
      </c>
      <c r="AU144" s="15" t="s">
        <v>125</v>
      </c>
    </row>
    <row r="145" spans="2:65" s="11" customFormat="1" ht="22.9" customHeight="1">
      <c r="B145" s="108"/>
      <c r="D145" s="109" t="s">
        <v>68</v>
      </c>
      <c r="E145" s="118" t="s">
        <v>241</v>
      </c>
      <c r="F145" s="118" t="s">
        <v>242</v>
      </c>
      <c r="I145" s="111"/>
      <c r="J145" s="119">
        <f>BK145</f>
        <v>0</v>
      </c>
      <c r="L145" s="108"/>
      <c r="M145" s="113"/>
      <c r="P145" s="114">
        <f>SUM(P146:P147)</f>
        <v>0</v>
      </c>
      <c r="R145" s="114">
        <f>SUM(R146:R147)</f>
        <v>0</v>
      </c>
      <c r="T145" s="114">
        <f>SUM(T146:T147)</f>
        <v>0</v>
      </c>
      <c r="U145" s="115"/>
      <c r="AR145" s="109" t="s">
        <v>77</v>
      </c>
      <c r="AT145" s="116" t="s">
        <v>68</v>
      </c>
      <c r="AU145" s="116" t="s">
        <v>77</v>
      </c>
      <c r="AY145" s="109" t="s">
        <v>116</v>
      </c>
      <c r="BK145" s="117">
        <f>SUM(BK146:BK147)</f>
        <v>0</v>
      </c>
    </row>
    <row r="146" spans="2:65" s="1" customFormat="1" ht="33" customHeight="1">
      <c r="B146" s="120"/>
      <c r="C146" s="121" t="s">
        <v>243</v>
      </c>
      <c r="D146" s="121" t="s">
        <v>119</v>
      </c>
      <c r="E146" s="122" t="s">
        <v>244</v>
      </c>
      <c r="F146" s="123" t="s">
        <v>245</v>
      </c>
      <c r="G146" s="124" t="s">
        <v>224</v>
      </c>
      <c r="H146" s="125">
        <v>1</v>
      </c>
      <c r="I146" s="126"/>
      <c r="J146" s="127">
        <f>ROUND(I146*H146,1)</f>
        <v>0</v>
      </c>
      <c r="K146" s="123" t="s">
        <v>123</v>
      </c>
      <c r="L146" s="30"/>
      <c r="M146" s="128" t="s">
        <v>3</v>
      </c>
      <c r="N146" s="129" t="s">
        <v>41</v>
      </c>
      <c r="P146" s="130">
        <f>O146*H146</f>
        <v>0</v>
      </c>
      <c r="Q146" s="130">
        <v>0</v>
      </c>
      <c r="R146" s="130">
        <f>Q146*H146</f>
        <v>0</v>
      </c>
      <c r="S146" s="130">
        <v>0</v>
      </c>
      <c r="T146" s="130">
        <f>S146*H146</f>
        <v>0</v>
      </c>
      <c r="U146" s="131" t="s">
        <v>3</v>
      </c>
      <c r="AR146" s="132" t="s">
        <v>124</v>
      </c>
      <c r="AT146" s="132" t="s">
        <v>119</v>
      </c>
      <c r="AU146" s="132" t="s">
        <v>125</v>
      </c>
      <c r="AY146" s="15" t="s">
        <v>116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5" t="s">
        <v>125</v>
      </c>
      <c r="BK146" s="133">
        <f>ROUND(I146*H146,1)</f>
        <v>0</v>
      </c>
      <c r="BL146" s="15" t="s">
        <v>124</v>
      </c>
      <c r="BM146" s="132" t="s">
        <v>246</v>
      </c>
    </row>
    <row r="147" spans="2:65" s="1" customFormat="1">
      <c r="B147" s="30"/>
      <c r="D147" s="134" t="s">
        <v>127</v>
      </c>
      <c r="F147" s="135" t="s">
        <v>247</v>
      </c>
      <c r="I147" s="136"/>
      <c r="L147" s="30"/>
      <c r="M147" s="137"/>
      <c r="U147" s="51"/>
      <c r="AT147" s="15" t="s">
        <v>127</v>
      </c>
      <c r="AU147" s="15" t="s">
        <v>125</v>
      </c>
    </row>
    <row r="148" spans="2:65" s="11" customFormat="1" ht="25.9" customHeight="1">
      <c r="B148" s="108"/>
      <c r="D148" s="109" t="s">
        <v>68</v>
      </c>
      <c r="E148" s="110" t="s">
        <v>248</v>
      </c>
      <c r="F148" s="110" t="s">
        <v>249</v>
      </c>
      <c r="I148" s="111"/>
      <c r="J148" s="112">
        <f>BK148</f>
        <v>0</v>
      </c>
      <c r="L148" s="108"/>
      <c r="M148" s="113"/>
      <c r="P148" s="114">
        <f>P149+P167+P211+P241+P252</f>
        <v>0</v>
      </c>
      <c r="R148" s="114">
        <f>R149+R167+R211+R241+R252</f>
        <v>4.5825336000000001E-2</v>
      </c>
      <c r="T148" s="114">
        <f>T149+T167+T211+T241+T252</f>
        <v>0.11045050000000002</v>
      </c>
      <c r="U148" s="115"/>
      <c r="AR148" s="109" t="s">
        <v>125</v>
      </c>
      <c r="AT148" s="116" t="s">
        <v>68</v>
      </c>
      <c r="AU148" s="116" t="s">
        <v>69</v>
      </c>
      <c r="AY148" s="109" t="s">
        <v>116</v>
      </c>
      <c r="BK148" s="117">
        <f>BK149+BK167+BK211+BK241+BK252</f>
        <v>0</v>
      </c>
    </row>
    <row r="149" spans="2:65" s="11" customFormat="1" ht="22.9" customHeight="1">
      <c r="B149" s="108"/>
      <c r="D149" s="109" t="s">
        <v>68</v>
      </c>
      <c r="E149" s="118" t="s">
        <v>250</v>
      </c>
      <c r="F149" s="118" t="s">
        <v>251</v>
      </c>
      <c r="I149" s="111"/>
      <c r="J149" s="119">
        <f>BK149</f>
        <v>0</v>
      </c>
      <c r="L149" s="108"/>
      <c r="M149" s="113"/>
      <c r="P149" s="114">
        <f>SUM(P150:P166)</f>
        <v>0</v>
      </c>
      <c r="R149" s="114">
        <f>SUM(R150:R166)</f>
        <v>3.4299999999999997E-2</v>
      </c>
      <c r="T149" s="114">
        <f>SUM(T150:T166)</f>
        <v>0.1087</v>
      </c>
      <c r="U149" s="115"/>
      <c r="AR149" s="109" t="s">
        <v>125</v>
      </c>
      <c r="AT149" s="116" t="s">
        <v>68</v>
      </c>
      <c r="AU149" s="116" t="s">
        <v>77</v>
      </c>
      <c r="AY149" s="109" t="s">
        <v>116</v>
      </c>
      <c r="BK149" s="117">
        <f>SUM(BK150:BK166)</f>
        <v>0</v>
      </c>
    </row>
    <row r="150" spans="2:65" s="1" customFormat="1" ht="16.5" customHeight="1">
      <c r="B150" s="120"/>
      <c r="C150" s="121" t="s">
        <v>252</v>
      </c>
      <c r="D150" s="121" t="s">
        <v>119</v>
      </c>
      <c r="E150" s="122" t="s">
        <v>253</v>
      </c>
      <c r="F150" s="123" t="s">
        <v>254</v>
      </c>
      <c r="G150" s="124" t="s">
        <v>122</v>
      </c>
      <c r="H150" s="125">
        <v>1</v>
      </c>
      <c r="I150" s="126"/>
      <c r="J150" s="127">
        <f>ROUND(I150*H150,1)</f>
        <v>0</v>
      </c>
      <c r="K150" s="123" t="s">
        <v>123</v>
      </c>
      <c r="L150" s="30"/>
      <c r="M150" s="128" t="s">
        <v>3</v>
      </c>
      <c r="N150" s="129" t="s">
        <v>41</v>
      </c>
      <c r="P150" s="130">
        <f>O150*H150</f>
        <v>0</v>
      </c>
      <c r="Q150" s="130">
        <v>0</v>
      </c>
      <c r="R150" s="130">
        <f>Q150*H150</f>
        <v>0</v>
      </c>
      <c r="S150" s="130">
        <v>8.1500000000000003E-2</v>
      </c>
      <c r="T150" s="130">
        <f>S150*H150</f>
        <v>8.1500000000000003E-2</v>
      </c>
      <c r="U150" s="131" t="s">
        <v>3</v>
      </c>
      <c r="AR150" s="132" t="s">
        <v>204</v>
      </c>
      <c r="AT150" s="132" t="s">
        <v>119</v>
      </c>
      <c r="AU150" s="132" t="s">
        <v>125</v>
      </c>
      <c r="AY150" s="15" t="s">
        <v>116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5" t="s">
        <v>125</v>
      </c>
      <c r="BK150" s="133">
        <f>ROUND(I150*H150,1)</f>
        <v>0</v>
      </c>
      <c r="BL150" s="15" t="s">
        <v>204</v>
      </c>
      <c r="BM150" s="132" t="s">
        <v>255</v>
      </c>
    </row>
    <row r="151" spans="2:65" s="1" customFormat="1">
      <c r="B151" s="30"/>
      <c r="D151" s="134" t="s">
        <v>127</v>
      </c>
      <c r="F151" s="135" t="s">
        <v>256</v>
      </c>
      <c r="I151" s="136"/>
      <c r="L151" s="30"/>
      <c r="M151" s="137"/>
      <c r="U151" s="51"/>
      <c r="AT151" s="15" t="s">
        <v>127</v>
      </c>
      <c r="AU151" s="15" t="s">
        <v>125</v>
      </c>
    </row>
    <row r="152" spans="2:65" s="1" customFormat="1" ht="16.5" customHeight="1">
      <c r="B152" s="120"/>
      <c r="C152" s="121" t="s">
        <v>257</v>
      </c>
      <c r="D152" s="121" t="s">
        <v>119</v>
      </c>
      <c r="E152" s="122" t="s">
        <v>258</v>
      </c>
      <c r="F152" s="123" t="s">
        <v>259</v>
      </c>
      <c r="G152" s="124" t="s">
        <v>122</v>
      </c>
      <c r="H152" s="125">
        <v>1</v>
      </c>
      <c r="I152" s="126"/>
      <c r="J152" s="127">
        <f>ROUND(I152*H152,1)</f>
        <v>0</v>
      </c>
      <c r="K152" s="123" t="s">
        <v>123</v>
      </c>
      <c r="L152" s="30"/>
      <c r="M152" s="128" t="s">
        <v>3</v>
      </c>
      <c r="N152" s="129" t="s">
        <v>41</v>
      </c>
      <c r="P152" s="130">
        <f>O152*H152</f>
        <v>0</v>
      </c>
      <c r="Q152" s="130">
        <v>0</v>
      </c>
      <c r="R152" s="130">
        <f>Q152*H152</f>
        <v>0</v>
      </c>
      <c r="S152" s="130">
        <v>2.7199999999999998E-2</v>
      </c>
      <c r="T152" s="130">
        <f>S152*H152</f>
        <v>2.7199999999999998E-2</v>
      </c>
      <c r="U152" s="131" t="s">
        <v>3</v>
      </c>
      <c r="AR152" s="132" t="s">
        <v>204</v>
      </c>
      <c r="AT152" s="132" t="s">
        <v>119</v>
      </c>
      <c r="AU152" s="132" t="s">
        <v>125</v>
      </c>
      <c r="AY152" s="15" t="s">
        <v>116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5" t="s">
        <v>125</v>
      </c>
      <c r="BK152" s="133">
        <f>ROUND(I152*H152,1)</f>
        <v>0</v>
      </c>
      <c r="BL152" s="15" t="s">
        <v>204</v>
      </c>
      <c r="BM152" s="132" t="s">
        <v>260</v>
      </c>
    </row>
    <row r="153" spans="2:65" s="1" customFormat="1">
      <c r="B153" s="30"/>
      <c r="D153" s="134" t="s">
        <v>127</v>
      </c>
      <c r="F153" s="135" t="s">
        <v>261</v>
      </c>
      <c r="I153" s="136"/>
      <c r="L153" s="30"/>
      <c r="M153" s="137"/>
      <c r="U153" s="51"/>
      <c r="AT153" s="15" t="s">
        <v>127</v>
      </c>
      <c r="AU153" s="15" t="s">
        <v>125</v>
      </c>
    </row>
    <row r="154" spans="2:65" s="1" customFormat="1" ht="16.5" customHeight="1">
      <c r="B154" s="120"/>
      <c r="C154" s="121" t="s">
        <v>262</v>
      </c>
      <c r="D154" s="121" t="s">
        <v>119</v>
      </c>
      <c r="E154" s="122" t="s">
        <v>263</v>
      </c>
      <c r="F154" s="123" t="s">
        <v>264</v>
      </c>
      <c r="G154" s="124" t="s">
        <v>122</v>
      </c>
      <c r="H154" s="125">
        <v>1</v>
      </c>
      <c r="I154" s="126"/>
      <c r="J154" s="127">
        <f>ROUND(I154*H154,1)</f>
        <v>0</v>
      </c>
      <c r="K154" s="123" t="s">
        <v>123</v>
      </c>
      <c r="L154" s="30"/>
      <c r="M154" s="128" t="s">
        <v>3</v>
      </c>
      <c r="N154" s="129" t="s">
        <v>41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0">
        <f>S154*H154</f>
        <v>0</v>
      </c>
      <c r="U154" s="131" t="s">
        <v>3</v>
      </c>
      <c r="AR154" s="132" t="s">
        <v>204</v>
      </c>
      <c r="AT154" s="132" t="s">
        <v>119</v>
      </c>
      <c r="AU154" s="132" t="s">
        <v>125</v>
      </c>
      <c r="AY154" s="15" t="s">
        <v>116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5" t="s">
        <v>125</v>
      </c>
      <c r="BK154" s="133">
        <f>ROUND(I154*H154,1)</f>
        <v>0</v>
      </c>
      <c r="BL154" s="15" t="s">
        <v>204</v>
      </c>
      <c r="BM154" s="132" t="s">
        <v>265</v>
      </c>
    </row>
    <row r="155" spans="2:65" s="1" customFormat="1">
      <c r="B155" s="30"/>
      <c r="D155" s="134" t="s">
        <v>127</v>
      </c>
      <c r="F155" s="135" t="s">
        <v>266</v>
      </c>
      <c r="I155" s="136"/>
      <c r="L155" s="30"/>
      <c r="M155" s="137"/>
      <c r="U155" s="51"/>
      <c r="AT155" s="15" t="s">
        <v>127</v>
      </c>
      <c r="AU155" s="15" t="s">
        <v>125</v>
      </c>
    </row>
    <row r="156" spans="2:65" s="1" customFormat="1" ht="16.5" customHeight="1">
      <c r="B156" s="120"/>
      <c r="C156" s="121" t="s">
        <v>267</v>
      </c>
      <c r="D156" s="121" t="s">
        <v>119</v>
      </c>
      <c r="E156" s="122" t="s">
        <v>268</v>
      </c>
      <c r="F156" s="123" t="s">
        <v>269</v>
      </c>
      <c r="G156" s="124" t="s">
        <v>122</v>
      </c>
      <c r="H156" s="125">
        <v>1</v>
      </c>
      <c r="I156" s="126"/>
      <c r="J156" s="127">
        <f>ROUND(I156*H156,1)</f>
        <v>0</v>
      </c>
      <c r="K156" s="123" t="s">
        <v>123</v>
      </c>
      <c r="L156" s="30"/>
      <c r="M156" s="128" t="s">
        <v>3</v>
      </c>
      <c r="N156" s="129" t="s">
        <v>41</v>
      </c>
      <c r="P156" s="130">
        <f>O156*H156</f>
        <v>0</v>
      </c>
      <c r="Q156" s="130">
        <v>2.9999999999999997E-4</v>
      </c>
      <c r="R156" s="130">
        <f>Q156*H156</f>
        <v>2.9999999999999997E-4</v>
      </c>
      <c r="S156" s="130">
        <v>0</v>
      </c>
      <c r="T156" s="130">
        <f>S156*H156</f>
        <v>0</v>
      </c>
      <c r="U156" s="131" t="s">
        <v>3</v>
      </c>
      <c r="AR156" s="132" t="s">
        <v>204</v>
      </c>
      <c r="AT156" s="132" t="s">
        <v>119</v>
      </c>
      <c r="AU156" s="132" t="s">
        <v>125</v>
      </c>
      <c r="AY156" s="15" t="s">
        <v>116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15" t="s">
        <v>125</v>
      </c>
      <c r="BK156" s="133">
        <f>ROUND(I156*H156,1)</f>
        <v>0</v>
      </c>
      <c r="BL156" s="15" t="s">
        <v>204</v>
      </c>
      <c r="BM156" s="132" t="s">
        <v>270</v>
      </c>
    </row>
    <row r="157" spans="2:65" s="1" customFormat="1">
      <c r="B157" s="30"/>
      <c r="D157" s="134" t="s">
        <v>127</v>
      </c>
      <c r="F157" s="135" t="s">
        <v>271</v>
      </c>
      <c r="I157" s="136"/>
      <c r="L157" s="30"/>
      <c r="M157" s="137"/>
      <c r="U157" s="51"/>
      <c r="AT157" s="15" t="s">
        <v>127</v>
      </c>
      <c r="AU157" s="15" t="s">
        <v>125</v>
      </c>
    </row>
    <row r="158" spans="2:65" s="1" customFormat="1" ht="21.75" customHeight="1">
      <c r="B158" s="120"/>
      <c r="C158" s="121" t="s">
        <v>272</v>
      </c>
      <c r="D158" s="121" t="s">
        <v>119</v>
      </c>
      <c r="E158" s="122" t="s">
        <v>273</v>
      </c>
      <c r="F158" s="123" t="s">
        <v>274</v>
      </c>
      <c r="G158" s="124" t="s">
        <v>122</v>
      </c>
      <c r="H158" s="125">
        <v>1</v>
      </c>
      <c r="I158" s="126"/>
      <c r="J158" s="127">
        <f>ROUND(I158*H158,1)</f>
        <v>0</v>
      </c>
      <c r="K158" s="123" t="s">
        <v>123</v>
      </c>
      <c r="L158" s="30"/>
      <c r="M158" s="128" t="s">
        <v>3</v>
      </c>
      <c r="N158" s="129" t="s">
        <v>41</v>
      </c>
      <c r="P158" s="130">
        <f>O158*H158</f>
        <v>0</v>
      </c>
      <c r="Q158" s="130">
        <v>4.4999999999999997E-3</v>
      </c>
      <c r="R158" s="130">
        <f>Q158*H158</f>
        <v>4.4999999999999997E-3</v>
      </c>
      <c r="S158" s="130">
        <v>0</v>
      </c>
      <c r="T158" s="130">
        <f>S158*H158</f>
        <v>0</v>
      </c>
      <c r="U158" s="131" t="s">
        <v>3</v>
      </c>
      <c r="AR158" s="132" t="s">
        <v>204</v>
      </c>
      <c r="AT158" s="132" t="s">
        <v>119</v>
      </c>
      <c r="AU158" s="132" t="s">
        <v>125</v>
      </c>
      <c r="AY158" s="15" t="s">
        <v>116</v>
      </c>
      <c r="BE158" s="133">
        <f>IF(N158="základní",J158,0)</f>
        <v>0</v>
      </c>
      <c r="BF158" s="133">
        <f>IF(N158="snížená",J158,0)</f>
        <v>0</v>
      </c>
      <c r="BG158" s="133">
        <f>IF(N158="zákl. přenesená",J158,0)</f>
        <v>0</v>
      </c>
      <c r="BH158" s="133">
        <f>IF(N158="sníž. přenesená",J158,0)</f>
        <v>0</v>
      </c>
      <c r="BI158" s="133">
        <f>IF(N158="nulová",J158,0)</f>
        <v>0</v>
      </c>
      <c r="BJ158" s="15" t="s">
        <v>125</v>
      </c>
      <c r="BK158" s="133">
        <f>ROUND(I158*H158,1)</f>
        <v>0</v>
      </c>
      <c r="BL158" s="15" t="s">
        <v>204</v>
      </c>
      <c r="BM158" s="132" t="s">
        <v>275</v>
      </c>
    </row>
    <row r="159" spans="2:65" s="1" customFormat="1">
      <c r="B159" s="30"/>
      <c r="D159" s="134" t="s">
        <v>127</v>
      </c>
      <c r="F159" s="135" t="s">
        <v>276</v>
      </c>
      <c r="I159" s="136"/>
      <c r="L159" s="30"/>
      <c r="M159" s="137"/>
      <c r="U159" s="51"/>
      <c r="AT159" s="15" t="s">
        <v>127</v>
      </c>
      <c r="AU159" s="15" t="s">
        <v>125</v>
      </c>
    </row>
    <row r="160" spans="2:65" s="1" customFormat="1" ht="16.5" customHeight="1">
      <c r="B160" s="120"/>
      <c r="C160" s="121" t="s">
        <v>277</v>
      </c>
      <c r="D160" s="121" t="s">
        <v>119</v>
      </c>
      <c r="E160" s="122" t="s">
        <v>278</v>
      </c>
      <c r="F160" s="123" t="s">
        <v>279</v>
      </c>
      <c r="G160" s="124" t="s">
        <v>122</v>
      </c>
      <c r="H160" s="125">
        <v>1</v>
      </c>
      <c r="I160" s="126"/>
      <c r="J160" s="127">
        <f>ROUND(I160*H160,1)</f>
        <v>0</v>
      </c>
      <c r="K160" s="123" t="s">
        <v>123</v>
      </c>
      <c r="L160" s="30"/>
      <c r="M160" s="128" t="s">
        <v>3</v>
      </c>
      <c r="N160" s="129" t="s">
        <v>41</v>
      </c>
      <c r="P160" s="130">
        <f>O160*H160</f>
        <v>0</v>
      </c>
      <c r="Q160" s="130">
        <v>1.5E-3</v>
      </c>
      <c r="R160" s="130">
        <f>Q160*H160</f>
        <v>1.5E-3</v>
      </c>
      <c r="S160" s="130">
        <v>0</v>
      </c>
      <c r="T160" s="130">
        <f>S160*H160</f>
        <v>0</v>
      </c>
      <c r="U160" s="131" t="s">
        <v>3</v>
      </c>
      <c r="AR160" s="132" t="s">
        <v>204</v>
      </c>
      <c r="AT160" s="132" t="s">
        <v>119</v>
      </c>
      <c r="AU160" s="132" t="s">
        <v>125</v>
      </c>
      <c r="AY160" s="15" t="s">
        <v>116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5" t="s">
        <v>125</v>
      </c>
      <c r="BK160" s="133">
        <f>ROUND(I160*H160,1)</f>
        <v>0</v>
      </c>
      <c r="BL160" s="15" t="s">
        <v>204</v>
      </c>
      <c r="BM160" s="132" t="s">
        <v>280</v>
      </c>
    </row>
    <row r="161" spans="2:65" s="1" customFormat="1">
      <c r="B161" s="30"/>
      <c r="D161" s="134" t="s">
        <v>127</v>
      </c>
      <c r="F161" s="135" t="s">
        <v>281</v>
      </c>
      <c r="I161" s="136"/>
      <c r="L161" s="30"/>
      <c r="M161" s="137"/>
      <c r="U161" s="51"/>
      <c r="AT161" s="15" t="s">
        <v>127</v>
      </c>
      <c r="AU161" s="15" t="s">
        <v>125</v>
      </c>
    </row>
    <row r="162" spans="2:65" s="1" customFormat="1" ht="24.2" customHeight="1">
      <c r="B162" s="120"/>
      <c r="C162" s="121" t="s">
        <v>282</v>
      </c>
      <c r="D162" s="121" t="s">
        <v>119</v>
      </c>
      <c r="E162" s="122" t="s">
        <v>283</v>
      </c>
      <c r="F162" s="123" t="s">
        <v>284</v>
      </c>
      <c r="G162" s="124" t="s">
        <v>122</v>
      </c>
      <c r="H162" s="125">
        <v>1</v>
      </c>
      <c r="I162" s="126"/>
      <c r="J162" s="127">
        <f>ROUND(I162*H162,1)</f>
        <v>0</v>
      </c>
      <c r="K162" s="123" t="s">
        <v>123</v>
      </c>
      <c r="L162" s="30"/>
      <c r="M162" s="128" t="s">
        <v>3</v>
      </c>
      <c r="N162" s="129" t="s">
        <v>41</v>
      </c>
      <c r="P162" s="130">
        <f>O162*H162</f>
        <v>0</v>
      </c>
      <c r="Q162" s="130">
        <v>6.0000000000000001E-3</v>
      </c>
      <c r="R162" s="130">
        <f>Q162*H162</f>
        <v>6.0000000000000001E-3</v>
      </c>
      <c r="S162" s="130">
        <v>0</v>
      </c>
      <c r="T162" s="130">
        <f>S162*H162</f>
        <v>0</v>
      </c>
      <c r="U162" s="131" t="s">
        <v>3</v>
      </c>
      <c r="AR162" s="132" t="s">
        <v>204</v>
      </c>
      <c r="AT162" s="132" t="s">
        <v>119</v>
      </c>
      <c r="AU162" s="132" t="s">
        <v>125</v>
      </c>
      <c r="AY162" s="15" t="s">
        <v>116</v>
      </c>
      <c r="BE162" s="133">
        <f>IF(N162="základní",J162,0)</f>
        <v>0</v>
      </c>
      <c r="BF162" s="133">
        <f>IF(N162="snížená",J162,0)</f>
        <v>0</v>
      </c>
      <c r="BG162" s="133">
        <f>IF(N162="zákl. přenesená",J162,0)</f>
        <v>0</v>
      </c>
      <c r="BH162" s="133">
        <f>IF(N162="sníž. přenesená",J162,0)</f>
        <v>0</v>
      </c>
      <c r="BI162" s="133">
        <f>IF(N162="nulová",J162,0)</f>
        <v>0</v>
      </c>
      <c r="BJ162" s="15" t="s">
        <v>125</v>
      </c>
      <c r="BK162" s="133">
        <f>ROUND(I162*H162,1)</f>
        <v>0</v>
      </c>
      <c r="BL162" s="15" t="s">
        <v>204</v>
      </c>
      <c r="BM162" s="132" t="s">
        <v>285</v>
      </c>
    </row>
    <row r="163" spans="2:65" s="1" customFormat="1">
      <c r="B163" s="30"/>
      <c r="D163" s="134" t="s">
        <v>127</v>
      </c>
      <c r="F163" s="135" t="s">
        <v>286</v>
      </c>
      <c r="I163" s="136"/>
      <c r="L163" s="30"/>
      <c r="M163" s="137"/>
      <c r="U163" s="51"/>
      <c r="AT163" s="15" t="s">
        <v>127</v>
      </c>
      <c r="AU163" s="15" t="s">
        <v>125</v>
      </c>
    </row>
    <row r="164" spans="2:65" s="1" customFormat="1" ht="16.5" customHeight="1">
      <c r="B164" s="120"/>
      <c r="C164" s="138" t="s">
        <v>287</v>
      </c>
      <c r="D164" s="138" t="s">
        <v>288</v>
      </c>
      <c r="E164" s="139" t="s">
        <v>289</v>
      </c>
      <c r="F164" s="140" t="s">
        <v>290</v>
      </c>
      <c r="G164" s="141" t="s">
        <v>122</v>
      </c>
      <c r="H164" s="142">
        <v>1</v>
      </c>
      <c r="I164" s="143"/>
      <c r="J164" s="144">
        <f>ROUND(I164*H164,1)</f>
        <v>0</v>
      </c>
      <c r="K164" s="140" t="s">
        <v>123</v>
      </c>
      <c r="L164" s="145"/>
      <c r="M164" s="146" t="s">
        <v>3</v>
      </c>
      <c r="N164" s="147" t="s">
        <v>41</v>
      </c>
      <c r="P164" s="130">
        <f>O164*H164</f>
        <v>0</v>
      </c>
      <c r="Q164" s="130">
        <v>2.1999999999999999E-2</v>
      </c>
      <c r="R164" s="130">
        <f>Q164*H164</f>
        <v>2.1999999999999999E-2</v>
      </c>
      <c r="S164" s="130">
        <v>0</v>
      </c>
      <c r="T164" s="130">
        <f>S164*H164</f>
        <v>0</v>
      </c>
      <c r="U164" s="131" t="s">
        <v>3</v>
      </c>
      <c r="AR164" s="132" t="s">
        <v>291</v>
      </c>
      <c r="AT164" s="132" t="s">
        <v>288</v>
      </c>
      <c r="AU164" s="132" t="s">
        <v>125</v>
      </c>
      <c r="AY164" s="15" t="s">
        <v>116</v>
      </c>
      <c r="BE164" s="133">
        <f>IF(N164="základní",J164,0)</f>
        <v>0</v>
      </c>
      <c r="BF164" s="133">
        <f>IF(N164="snížená",J164,0)</f>
        <v>0</v>
      </c>
      <c r="BG164" s="133">
        <f>IF(N164="zákl. přenesená",J164,0)</f>
        <v>0</v>
      </c>
      <c r="BH164" s="133">
        <f>IF(N164="sníž. přenesená",J164,0)</f>
        <v>0</v>
      </c>
      <c r="BI164" s="133">
        <f>IF(N164="nulová",J164,0)</f>
        <v>0</v>
      </c>
      <c r="BJ164" s="15" t="s">
        <v>125</v>
      </c>
      <c r="BK164" s="133">
        <f>ROUND(I164*H164,1)</f>
        <v>0</v>
      </c>
      <c r="BL164" s="15" t="s">
        <v>204</v>
      </c>
      <c r="BM164" s="132" t="s">
        <v>292</v>
      </c>
    </row>
    <row r="165" spans="2:65" s="1" customFormat="1" ht="24.2" customHeight="1">
      <c r="B165" s="120"/>
      <c r="C165" s="121" t="s">
        <v>291</v>
      </c>
      <c r="D165" s="121" t="s">
        <v>119</v>
      </c>
      <c r="E165" s="122" t="s">
        <v>293</v>
      </c>
      <c r="F165" s="123" t="s">
        <v>294</v>
      </c>
      <c r="G165" s="124" t="s">
        <v>224</v>
      </c>
      <c r="H165" s="125">
        <v>1</v>
      </c>
      <c r="I165" s="126"/>
      <c r="J165" s="127">
        <f>ROUND(I165*H165,1)</f>
        <v>0</v>
      </c>
      <c r="K165" s="123" t="s">
        <v>123</v>
      </c>
      <c r="L165" s="30"/>
      <c r="M165" s="128" t="s">
        <v>3</v>
      </c>
      <c r="N165" s="129" t="s">
        <v>41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0">
        <f>S165*H165</f>
        <v>0</v>
      </c>
      <c r="U165" s="131" t="s">
        <v>3</v>
      </c>
      <c r="AR165" s="132" t="s">
        <v>204</v>
      </c>
      <c r="AT165" s="132" t="s">
        <v>119</v>
      </c>
      <c r="AU165" s="132" t="s">
        <v>125</v>
      </c>
      <c r="AY165" s="15" t="s">
        <v>116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5" t="s">
        <v>125</v>
      </c>
      <c r="BK165" s="133">
        <f>ROUND(I165*H165,1)</f>
        <v>0</v>
      </c>
      <c r="BL165" s="15" t="s">
        <v>204</v>
      </c>
      <c r="BM165" s="132" t="s">
        <v>295</v>
      </c>
    </row>
    <row r="166" spans="2:65" s="1" customFormat="1">
      <c r="B166" s="30"/>
      <c r="D166" s="134" t="s">
        <v>127</v>
      </c>
      <c r="F166" s="135" t="s">
        <v>296</v>
      </c>
      <c r="I166" s="136"/>
      <c r="L166" s="30"/>
      <c r="M166" s="137"/>
      <c r="U166" s="51"/>
      <c r="AT166" s="15" t="s">
        <v>127</v>
      </c>
      <c r="AU166" s="15" t="s">
        <v>125</v>
      </c>
    </row>
    <row r="167" spans="2:65" s="11" customFormat="1" ht="22.9" customHeight="1">
      <c r="B167" s="108"/>
      <c r="D167" s="109" t="s">
        <v>68</v>
      </c>
      <c r="E167" s="118" t="s">
        <v>297</v>
      </c>
      <c r="F167" s="118" t="s">
        <v>298</v>
      </c>
      <c r="I167" s="111"/>
      <c r="J167" s="119">
        <f>BK167</f>
        <v>0</v>
      </c>
      <c r="L167" s="108"/>
      <c r="M167" s="113"/>
      <c r="P167" s="114">
        <f>SUM(P168:P210)</f>
        <v>0</v>
      </c>
      <c r="R167" s="114">
        <f>SUM(R168:R210)</f>
        <v>1.5300000000000003E-3</v>
      </c>
      <c r="T167" s="114">
        <f>SUM(T168:T210)</f>
        <v>7.0500000000000006E-5</v>
      </c>
      <c r="U167" s="115"/>
      <c r="AR167" s="109" t="s">
        <v>125</v>
      </c>
      <c r="AT167" s="116" t="s">
        <v>68</v>
      </c>
      <c r="AU167" s="116" t="s">
        <v>77</v>
      </c>
      <c r="AY167" s="109" t="s">
        <v>116</v>
      </c>
      <c r="BK167" s="117">
        <f>SUM(BK168:BK210)</f>
        <v>0</v>
      </c>
    </row>
    <row r="168" spans="2:65" s="1" customFormat="1" ht="16.5" customHeight="1">
      <c r="B168" s="120"/>
      <c r="C168" s="121" t="s">
        <v>299</v>
      </c>
      <c r="D168" s="121" t="s">
        <v>119</v>
      </c>
      <c r="E168" s="122" t="s">
        <v>300</v>
      </c>
      <c r="F168" s="123" t="s">
        <v>301</v>
      </c>
      <c r="G168" s="124" t="s">
        <v>122</v>
      </c>
      <c r="H168" s="125">
        <v>1</v>
      </c>
      <c r="I168" s="126"/>
      <c r="J168" s="127">
        <f>ROUND(I168*H168,1)</f>
        <v>0</v>
      </c>
      <c r="K168" s="123" t="s">
        <v>123</v>
      </c>
      <c r="L168" s="30"/>
      <c r="M168" s="128" t="s">
        <v>3</v>
      </c>
      <c r="N168" s="129" t="s">
        <v>41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0">
        <f>S168*H168</f>
        <v>0</v>
      </c>
      <c r="U168" s="131" t="s">
        <v>3</v>
      </c>
      <c r="AR168" s="132" t="s">
        <v>204</v>
      </c>
      <c r="AT168" s="132" t="s">
        <v>119</v>
      </c>
      <c r="AU168" s="132" t="s">
        <v>125</v>
      </c>
      <c r="AY168" s="15" t="s">
        <v>116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15" t="s">
        <v>125</v>
      </c>
      <c r="BK168" s="133">
        <f>ROUND(I168*H168,1)</f>
        <v>0</v>
      </c>
      <c r="BL168" s="15" t="s">
        <v>204</v>
      </c>
      <c r="BM168" s="132" t="s">
        <v>302</v>
      </c>
    </row>
    <row r="169" spans="2:65" s="1" customFormat="1">
      <c r="B169" s="30"/>
      <c r="D169" s="134" t="s">
        <v>127</v>
      </c>
      <c r="F169" s="135" t="s">
        <v>303</v>
      </c>
      <c r="I169" s="136"/>
      <c r="L169" s="30"/>
      <c r="M169" s="137"/>
      <c r="U169" s="51"/>
      <c r="AT169" s="15" t="s">
        <v>127</v>
      </c>
      <c r="AU169" s="15" t="s">
        <v>125</v>
      </c>
    </row>
    <row r="170" spans="2:65" s="1" customFormat="1" ht="24.2" customHeight="1">
      <c r="B170" s="120"/>
      <c r="C170" s="121" t="s">
        <v>304</v>
      </c>
      <c r="D170" s="121" t="s">
        <v>119</v>
      </c>
      <c r="E170" s="122" t="s">
        <v>305</v>
      </c>
      <c r="F170" s="123" t="s">
        <v>306</v>
      </c>
      <c r="G170" s="124" t="s">
        <v>122</v>
      </c>
      <c r="H170" s="125">
        <v>1</v>
      </c>
      <c r="I170" s="126"/>
      <c r="J170" s="127">
        <f>ROUND(I170*H170,1)</f>
        <v>0</v>
      </c>
      <c r="K170" s="123" t="s">
        <v>123</v>
      </c>
      <c r="L170" s="30"/>
      <c r="M170" s="128" t="s">
        <v>3</v>
      </c>
      <c r="N170" s="129" t="s">
        <v>41</v>
      </c>
      <c r="P170" s="130">
        <f>O170*H170</f>
        <v>0</v>
      </c>
      <c r="Q170" s="130">
        <v>8.0000000000000007E-5</v>
      </c>
      <c r="R170" s="130">
        <f>Q170*H170</f>
        <v>8.0000000000000007E-5</v>
      </c>
      <c r="S170" s="130">
        <v>0</v>
      </c>
      <c r="T170" s="130">
        <f>S170*H170</f>
        <v>0</v>
      </c>
      <c r="U170" s="131" t="s">
        <v>3</v>
      </c>
      <c r="AR170" s="132" t="s">
        <v>204</v>
      </c>
      <c r="AT170" s="132" t="s">
        <v>119</v>
      </c>
      <c r="AU170" s="132" t="s">
        <v>125</v>
      </c>
      <c r="AY170" s="15" t="s">
        <v>116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15" t="s">
        <v>125</v>
      </c>
      <c r="BK170" s="133">
        <f>ROUND(I170*H170,1)</f>
        <v>0</v>
      </c>
      <c r="BL170" s="15" t="s">
        <v>204</v>
      </c>
      <c r="BM170" s="132" t="s">
        <v>307</v>
      </c>
    </row>
    <row r="171" spans="2:65" s="1" customFormat="1">
      <c r="B171" s="30"/>
      <c r="D171" s="134" t="s">
        <v>127</v>
      </c>
      <c r="F171" s="135" t="s">
        <v>308</v>
      </c>
      <c r="I171" s="136"/>
      <c r="L171" s="30"/>
      <c r="M171" s="137"/>
      <c r="U171" s="51"/>
      <c r="AT171" s="15" t="s">
        <v>127</v>
      </c>
      <c r="AU171" s="15" t="s">
        <v>125</v>
      </c>
    </row>
    <row r="172" spans="2:65" s="1" customFormat="1" ht="16.5" customHeight="1">
      <c r="B172" s="120"/>
      <c r="C172" s="121" t="s">
        <v>309</v>
      </c>
      <c r="D172" s="121" t="s">
        <v>119</v>
      </c>
      <c r="E172" s="122" t="s">
        <v>310</v>
      </c>
      <c r="F172" s="123" t="s">
        <v>311</v>
      </c>
      <c r="G172" s="124" t="s">
        <v>122</v>
      </c>
      <c r="H172" s="125">
        <v>1</v>
      </c>
      <c r="I172" s="126"/>
      <c r="J172" s="127">
        <f>ROUND(I172*H172,1)</f>
        <v>0</v>
      </c>
      <c r="K172" s="123" t="s">
        <v>123</v>
      </c>
      <c r="L172" s="30"/>
      <c r="M172" s="128" t="s">
        <v>3</v>
      </c>
      <c r="N172" s="129" t="s">
        <v>41</v>
      </c>
      <c r="P172" s="130">
        <f>O172*H172</f>
        <v>0</v>
      </c>
      <c r="Q172" s="130">
        <v>1.3999999999999999E-4</v>
      </c>
      <c r="R172" s="130">
        <f>Q172*H172</f>
        <v>1.3999999999999999E-4</v>
      </c>
      <c r="S172" s="130">
        <v>0</v>
      </c>
      <c r="T172" s="130">
        <f>S172*H172</f>
        <v>0</v>
      </c>
      <c r="U172" s="131" t="s">
        <v>3</v>
      </c>
      <c r="AR172" s="132" t="s">
        <v>204</v>
      </c>
      <c r="AT172" s="132" t="s">
        <v>119</v>
      </c>
      <c r="AU172" s="132" t="s">
        <v>125</v>
      </c>
      <c r="AY172" s="15" t="s">
        <v>116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5" t="s">
        <v>125</v>
      </c>
      <c r="BK172" s="133">
        <f>ROUND(I172*H172,1)</f>
        <v>0</v>
      </c>
      <c r="BL172" s="15" t="s">
        <v>204</v>
      </c>
      <c r="BM172" s="132" t="s">
        <v>312</v>
      </c>
    </row>
    <row r="173" spans="2:65" s="1" customFormat="1">
      <c r="B173" s="30"/>
      <c r="D173" s="134" t="s">
        <v>127</v>
      </c>
      <c r="F173" s="135" t="s">
        <v>313</v>
      </c>
      <c r="I173" s="136"/>
      <c r="L173" s="30"/>
      <c r="M173" s="137"/>
      <c r="U173" s="51"/>
      <c r="AT173" s="15" t="s">
        <v>127</v>
      </c>
      <c r="AU173" s="15" t="s">
        <v>125</v>
      </c>
    </row>
    <row r="174" spans="2:65" s="1" customFormat="1" ht="16.5" customHeight="1">
      <c r="B174" s="120"/>
      <c r="C174" s="121" t="s">
        <v>314</v>
      </c>
      <c r="D174" s="121" t="s">
        <v>119</v>
      </c>
      <c r="E174" s="122" t="s">
        <v>315</v>
      </c>
      <c r="F174" s="123" t="s">
        <v>316</v>
      </c>
      <c r="G174" s="124" t="s">
        <v>122</v>
      </c>
      <c r="H174" s="125">
        <v>1</v>
      </c>
      <c r="I174" s="126"/>
      <c r="J174" s="127">
        <f>ROUND(I174*H174,1)</f>
        <v>0</v>
      </c>
      <c r="K174" s="123" t="s">
        <v>123</v>
      </c>
      <c r="L174" s="30"/>
      <c r="M174" s="128" t="s">
        <v>3</v>
      </c>
      <c r="N174" s="129" t="s">
        <v>41</v>
      </c>
      <c r="P174" s="130">
        <f>O174*H174</f>
        <v>0</v>
      </c>
      <c r="Q174" s="130">
        <v>1.2E-4</v>
      </c>
      <c r="R174" s="130">
        <f>Q174*H174</f>
        <v>1.2E-4</v>
      </c>
      <c r="S174" s="130">
        <v>0</v>
      </c>
      <c r="T174" s="130">
        <f>S174*H174</f>
        <v>0</v>
      </c>
      <c r="U174" s="131" t="s">
        <v>3</v>
      </c>
      <c r="AR174" s="132" t="s">
        <v>204</v>
      </c>
      <c r="AT174" s="132" t="s">
        <v>119</v>
      </c>
      <c r="AU174" s="132" t="s">
        <v>125</v>
      </c>
      <c r="AY174" s="15" t="s">
        <v>116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15" t="s">
        <v>125</v>
      </c>
      <c r="BK174" s="133">
        <f>ROUND(I174*H174,1)</f>
        <v>0</v>
      </c>
      <c r="BL174" s="15" t="s">
        <v>204</v>
      </c>
      <c r="BM174" s="132" t="s">
        <v>317</v>
      </c>
    </row>
    <row r="175" spans="2:65" s="1" customFormat="1">
      <c r="B175" s="30"/>
      <c r="D175" s="134" t="s">
        <v>127</v>
      </c>
      <c r="F175" s="135" t="s">
        <v>318</v>
      </c>
      <c r="I175" s="136"/>
      <c r="L175" s="30"/>
      <c r="M175" s="137"/>
      <c r="U175" s="51"/>
      <c r="AT175" s="15" t="s">
        <v>127</v>
      </c>
      <c r="AU175" s="15" t="s">
        <v>125</v>
      </c>
    </row>
    <row r="176" spans="2:65" s="1" customFormat="1" ht="16.5" customHeight="1">
      <c r="B176" s="120"/>
      <c r="C176" s="121" t="s">
        <v>319</v>
      </c>
      <c r="D176" s="121" t="s">
        <v>119</v>
      </c>
      <c r="E176" s="122" t="s">
        <v>320</v>
      </c>
      <c r="F176" s="123" t="s">
        <v>321</v>
      </c>
      <c r="G176" s="124" t="s">
        <v>122</v>
      </c>
      <c r="H176" s="125">
        <v>1</v>
      </c>
      <c r="I176" s="126"/>
      <c r="J176" s="127">
        <f>ROUND(I176*H176,1)</f>
        <v>0</v>
      </c>
      <c r="K176" s="123" t="s">
        <v>123</v>
      </c>
      <c r="L176" s="30"/>
      <c r="M176" s="128" t="s">
        <v>3</v>
      </c>
      <c r="N176" s="129" t="s">
        <v>41</v>
      </c>
      <c r="P176" s="130">
        <f>O176*H176</f>
        <v>0</v>
      </c>
      <c r="Q176" s="130">
        <v>1.2E-4</v>
      </c>
      <c r="R176" s="130">
        <f>Q176*H176</f>
        <v>1.2E-4</v>
      </c>
      <c r="S176" s="130">
        <v>0</v>
      </c>
      <c r="T176" s="130">
        <f>S176*H176</f>
        <v>0</v>
      </c>
      <c r="U176" s="131" t="s">
        <v>3</v>
      </c>
      <c r="AR176" s="132" t="s">
        <v>204</v>
      </c>
      <c r="AT176" s="132" t="s">
        <v>119</v>
      </c>
      <c r="AU176" s="132" t="s">
        <v>125</v>
      </c>
      <c r="AY176" s="15" t="s">
        <v>116</v>
      </c>
      <c r="BE176" s="133">
        <f>IF(N176="základní",J176,0)</f>
        <v>0</v>
      </c>
      <c r="BF176" s="133">
        <f>IF(N176="snížená",J176,0)</f>
        <v>0</v>
      </c>
      <c r="BG176" s="133">
        <f>IF(N176="zákl. přenesená",J176,0)</f>
        <v>0</v>
      </c>
      <c r="BH176" s="133">
        <f>IF(N176="sníž. přenesená",J176,0)</f>
        <v>0</v>
      </c>
      <c r="BI176" s="133">
        <f>IF(N176="nulová",J176,0)</f>
        <v>0</v>
      </c>
      <c r="BJ176" s="15" t="s">
        <v>125</v>
      </c>
      <c r="BK176" s="133">
        <f>ROUND(I176*H176,1)</f>
        <v>0</v>
      </c>
      <c r="BL176" s="15" t="s">
        <v>204</v>
      </c>
      <c r="BM176" s="132" t="s">
        <v>322</v>
      </c>
    </row>
    <row r="177" spans="2:65" s="1" customFormat="1">
      <c r="B177" s="30"/>
      <c r="D177" s="134" t="s">
        <v>127</v>
      </c>
      <c r="F177" s="135" t="s">
        <v>323</v>
      </c>
      <c r="I177" s="136"/>
      <c r="L177" s="30"/>
      <c r="M177" s="137"/>
      <c r="U177" s="51"/>
      <c r="AT177" s="15" t="s">
        <v>127</v>
      </c>
      <c r="AU177" s="15" t="s">
        <v>125</v>
      </c>
    </row>
    <row r="178" spans="2:65" s="1" customFormat="1" ht="16.5" customHeight="1">
      <c r="B178" s="120"/>
      <c r="C178" s="121" t="s">
        <v>324</v>
      </c>
      <c r="D178" s="121" t="s">
        <v>119</v>
      </c>
      <c r="E178" s="122" t="s">
        <v>325</v>
      </c>
      <c r="F178" s="123" t="s">
        <v>326</v>
      </c>
      <c r="G178" s="124" t="s">
        <v>122</v>
      </c>
      <c r="H178" s="125">
        <v>1</v>
      </c>
      <c r="I178" s="126"/>
      <c r="J178" s="127">
        <f>ROUND(I178*H178,1)</f>
        <v>0</v>
      </c>
      <c r="K178" s="123" t="s">
        <v>123</v>
      </c>
      <c r="L178" s="30"/>
      <c r="M178" s="128" t="s">
        <v>3</v>
      </c>
      <c r="N178" s="129" t="s">
        <v>41</v>
      </c>
      <c r="P178" s="130">
        <f>O178*H178</f>
        <v>0</v>
      </c>
      <c r="Q178" s="130">
        <v>0</v>
      </c>
      <c r="R178" s="130">
        <f>Q178*H178</f>
        <v>0</v>
      </c>
      <c r="S178" s="130">
        <v>0</v>
      </c>
      <c r="T178" s="130">
        <f>S178*H178</f>
        <v>0</v>
      </c>
      <c r="U178" s="131" t="s">
        <v>3</v>
      </c>
      <c r="AR178" s="132" t="s">
        <v>204</v>
      </c>
      <c r="AT178" s="132" t="s">
        <v>119</v>
      </c>
      <c r="AU178" s="132" t="s">
        <v>125</v>
      </c>
      <c r="AY178" s="15" t="s">
        <v>116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15" t="s">
        <v>125</v>
      </c>
      <c r="BK178" s="133">
        <f>ROUND(I178*H178,1)</f>
        <v>0</v>
      </c>
      <c r="BL178" s="15" t="s">
        <v>204</v>
      </c>
      <c r="BM178" s="132" t="s">
        <v>327</v>
      </c>
    </row>
    <row r="179" spans="2:65" s="1" customFormat="1">
      <c r="B179" s="30"/>
      <c r="D179" s="134" t="s">
        <v>127</v>
      </c>
      <c r="F179" s="135" t="s">
        <v>328</v>
      </c>
      <c r="I179" s="136"/>
      <c r="L179" s="30"/>
      <c r="M179" s="137"/>
      <c r="U179" s="51"/>
      <c r="AT179" s="15" t="s">
        <v>127</v>
      </c>
      <c r="AU179" s="15" t="s">
        <v>125</v>
      </c>
    </row>
    <row r="180" spans="2:65" s="1" customFormat="1" ht="16.5" customHeight="1">
      <c r="B180" s="120"/>
      <c r="C180" s="121" t="s">
        <v>329</v>
      </c>
      <c r="D180" s="121" t="s">
        <v>119</v>
      </c>
      <c r="E180" s="122" t="s">
        <v>330</v>
      </c>
      <c r="F180" s="123" t="s">
        <v>331</v>
      </c>
      <c r="G180" s="124" t="s">
        <v>122</v>
      </c>
      <c r="H180" s="125">
        <v>1</v>
      </c>
      <c r="I180" s="126"/>
      <c r="J180" s="127">
        <f>ROUND(I180*H180,1)</f>
        <v>0</v>
      </c>
      <c r="K180" s="123" t="s">
        <v>123</v>
      </c>
      <c r="L180" s="30"/>
      <c r="M180" s="128" t="s">
        <v>3</v>
      </c>
      <c r="N180" s="129" t="s">
        <v>41</v>
      </c>
      <c r="P180" s="130">
        <f>O180*H180</f>
        <v>0</v>
      </c>
      <c r="Q180" s="130">
        <v>0</v>
      </c>
      <c r="R180" s="130">
        <f>Q180*H180</f>
        <v>0</v>
      </c>
      <c r="S180" s="130">
        <v>0</v>
      </c>
      <c r="T180" s="130">
        <f>S180*H180</f>
        <v>0</v>
      </c>
      <c r="U180" s="131" t="s">
        <v>3</v>
      </c>
      <c r="AR180" s="132" t="s">
        <v>204</v>
      </c>
      <c r="AT180" s="132" t="s">
        <v>119</v>
      </c>
      <c r="AU180" s="132" t="s">
        <v>125</v>
      </c>
      <c r="AY180" s="15" t="s">
        <v>116</v>
      </c>
      <c r="BE180" s="133">
        <f>IF(N180="základní",J180,0)</f>
        <v>0</v>
      </c>
      <c r="BF180" s="133">
        <f>IF(N180="snížená",J180,0)</f>
        <v>0</v>
      </c>
      <c r="BG180" s="133">
        <f>IF(N180="zákl. přenesená",J180,0)</f>
        <v>0</v>
      </c>
      <c r="BH180" s="133">
        <f>IF(N180="sníž. přenesená",J180,0)</f>
        <v>0</v>
      </c>
      <c r="BI180" s="133">
        <f>IF(N180="nulová",J180,0)</f>
        <v>0</v>
      </c>
      <c r="BJ180" s="15" t="s">
        <v>125</v>
      </c>
      <c r="BK180" s="133">
        <f>ROUND(I180*H180,1)</f>
        <v>0</v>
      </c>
      <c r="BL180" s="15" t="s">
        <v>204</v>
      </c>
      <c r="BM180" s="132" t="s">
        <v>332</v>
      </c>
    </row>
    <row r="181" spans="2:65" s="1" customFormat="1">
      <c r="B181" s="30"/>
      <c r="D181" s="134" t="s">
        <v>127</v>
      </c>
      <c r="F181" s="135" t="s">
        <v>333</v>
      </c>
      <c r="I181" s="136"/>
      <c r="L181" s="30"/>
      <c r="M181" s="137"/>
      <c r="U181" s="51"/>
      <c r="AT181" s="15" t="s">
        <v>127</v>
      </c>
      <c r="AU181" s="15" t="s">
        <v>125</v>
      </c>
    </row>
    <row r="182" spans="2:65" s="1" customFormat="1" ht="21.75" customHeight="1">
      <c r="B182" s="120"/>
      <c r="C182" s="121" t="s">
        <v>334</v>
      </c>
      <c r="D182" s="121" t="s">
        <v>119</v>
      </c>
      <c r="E182" s="122" t="s">
        <v>335</v>
      </c>
      <c r="F182" s="123" t="s">
        <v>336</v>
      </c>
      <c r="G182" s="124" t="s">
        <v>122</v>
      </c>
      <c r="H182" s="125">
        <v>1</v>
      </c>
      <c r="I182" s="126"/>
      <c r="J182" s="127">
        <f>ROUND(I182*H182,1)</f>
        <v>0</v>
      </c>
      <c r="K182" s="123" t="s">
        <v>123</v>
      </c>
      <c r="L182" s="30"/>
      <c r="M182" s="128" t="s">
        <v>3</v>
      </c>
      <c r="N182" s="129" t="s">
        <v>41</v>
      </c>
      <c r="P182" s="130">
        <f>O182*H182</f>
        <v>0</v>
      </c>
      <c r="Q182" s="130">
        <v>2.4000000000000001E-4</v>
      </c>
      <c r="R182" s="130">
        <f>Q182*H182</f>
        <v>2.4000000000000001E-4</v>
      </c>
      <c r="S182" s="130">
        <v>0</v>
      </c>
      <c r="T182" s="130">
        <f>S182*H182</f>
        <v>0</v>
      </c>
      <c r="U182" s="131" t="s">
        <v>3</v>
      </c>
      <c r="AR182" s="132" t="s">
        <v>204</v>
      </c>
      <c r="AT182" s="132" t="s">
        <v>119</v>
      </c>
      <c r="AU182" s="132" t="s">
        <v>125</v>
      </c>
      <c r="AY182" s="15" t="s">
        <v>116</v>
      </c>
      <c r="BE182" s="133">
        <f>IF(N182="základní",J182,0)</f>
        <v>0</v>
      </c>
      <c r="BF182" s="133">
        <f>IF(N182="snížená",J182,0)</f>
        <v>0</v>
      </c>
      <c r="BG182" s="133">
        <f>IF(N182="zákl. přenesená",J182,0)</f>
        <v>0</v>
      </c>
      <c r="BH182" s="133">
        <f>IF(N182="sníž. přenesená",J182,0)</f>
        <v>0</v>
      </c>
      <c r="BI182" s="133">
        <f>IF(N182="nulová",J182,0)</f>
        <v>0</v>
      </c>
      <c r="BJ182" s="15" t="s">
        <v>125</v>
      </c>
      <c r="BK182" s="133">
        <f>ROUND(I182*H182,1)</f>
        <v>0</v>
      </c>
      <c r="BL182" s="15" t="s">
        <v>204</v>
      </c>
      <c r="BM182" s="132" t="s">
        <v>337</v>
      </c>
    </row>
    <row r="183" spans="2:65" s="1" customFormat="1">
      <c r="B183" s="30"/>
      <c r="D183" s="134" t="s">
        <v>127</v>
      </c>
      <c r="F183" s="135" t="s">
        <v>338</v>
      </c>
      <c r="I183" s="136"/>
      <c r="L183" s="30"/>
      <c r="M183" s="137"/>
      <c r="U183" s="51"/>
      <c r="AT183" s="15" t="s">
        <v>127</v>
      </c>
      <c r="AU183" s="15" t="s">
        <v>125</v>
      </c>
    </row>
    <row r="184" spans="2:65" s="1" customFormat="1" ht="16.5" customHeight="1">
      <c r="B184" s="120"/>
      <c r="C184" s="121" t="s">
        <v>339</v>
      </c>
      <c r="D184" s="121" t="s">
        <v>119</v>
      </c>
      <c r="E184" s="122" t="s">
        <v>340</v>
      </c>
      <c r="F184" s="123" t="s">
        <v>341</v>
      </c>
      <c r="G184" s="124" t="s">
        <v>122</v>
      </c>
      <c r="H184" s="125">
        <v>1</v>
      </c>
      <c r="I184" s="126"/>
      <c r="J184" s="127">
        <f>ROUND(I184*H184,1)</f>
        <v>0</v>
      </c>
      <c r="K184" s="123" t="s">
        <v>123</v>
      </c>
      <c r="L184" s="30"/>
      <c r="M184" s="128" t="s">
        <v>3</v>
      </c>
      <c r="N184" s="129" t="s">
        <v>41</v>
      </c>
      <c r="P184" s="130">
        <f>O184*H184</f>
        <v>0</v>
      </c>
      <c r="Q184" s="130">
        <v>9.0000000000000006E-5</v>
      </c>
      <c r="R184" s="130">
        <f>Q184*H184</f>
        <v>9.0000000000000006E-5</v>
      </c>
      <c r="S184" s="130">
        <v>0</v>
      </c>
      <c r="T184" s="130">
        <f>S184*H184</f>
        <v>0</v>
      </c>
      <c r="U184" s="131" t="s">
        <v>3</v>
      </c>
      <c r="AR184" s="132" t="s">
        <v>204</v>
      </c>
      <c r="AT184" s="132" t="s">
        <v>119</v>
      </c>
      <c r="AU184" s="132" t="s">
        <v>125</v>
      </c>
      <c r="AY184" s="15" t="s">
        <v>116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5" t="s">
        <v>125</v>
      </c>
      <c r="BK184" s="133">
        <f>ROUND(I184*H184,1)</f>
        <v>0</v>
      </c>
      <c r="BL184" s="15" t="s">
        <v>204</v>
      </c>
      <c r="BM184" s="132" t="s">
        <v>342</v>
      </c>
    </row>
    <row r="185" spans="2:65" s="1" customFormat="1">
      <c r="B185" s="30"/>
      <c r="D185" s="134" t="s">
        <v>127</v>
      </c>
      <c r="F185" s="135" t="s">
        <v>343</v>
      </c>
      <c r="I185" s="136"/>
      <c r="L185" s="30"/>
      <c r="M185" s="137"/>
      <c r="U185" s="51"/>
      <c r="AT185" s="15" t="s">
        <v>127</v>
      </c>
      <c r="AU185" s="15" t="s">
        <v>125</v>
      </c>
    </row>
    <row r="186" spans="2:65" s="1" customFormat="1" ht="16.5" customHeight="1">
      <c r="B186" s="120"/>
      <c r="C186" s="121" t="s">
        <v>344</v>
      </c>
      <c r="D186" s="121" t="s">
        <v>119</v>
      </c>
      <c r="E186" s="122" t="s">
        <v>345</v>
      </c>
      <c r="F186" s="123" t="s">
        <v>346</v>
      </c>
      <c r="G186" s="124" t="s">
        <v>122</v>
      </c>
      <c r="H186" s="125">
        <v>1</v>
      </c>
      <c r="I186" s="126"/>
      <c r="J186" s="127">
        <f>ROUND(I186*H186,1)</f>
        <v>0</v>
      </c>
      <c r="K186" s="123" t="s">
        <v>123</v>
      </c>
      <c r="L186" s="30"/>
      <c r="M186" s="128" t="s">
        <v>3</v>
      </c>
      <c r="N186" s="129" t="s">
        <v>41</v>
      </c>
      <c r="P186" s="130">
        <f>O186*H186</f>
        <v>0</v>
      </c>
      <c r="Q186" s="130">
        <v>1.2999999999999999E-4</v>
      </c>
      <c r="R186" s="130">
        <f>Q186*H186</f>
        <v>1.2999999999999999E-4</v>
      </c>
      <c r="S186" s="130">
        <v>0</v>
      </c>
      <c r="T186" s="130">
        <f>S186*H186</f>
        <v>0</v>
      </c>
      <c r="U186" s="131" t="s">
        <v>3</v>
      </c>
      <c r="AR186" s="132" t="s">
        <v>204</v>
      </c>
      <c r="AT186" s="132" t="s">
        <v>119</v>
      </c>
      <c r="AU186" s="132" t="s">
        <v>125</v>
      </c>
      <c r="AY186" s="15" t="s">
        <v>116</v>
      </c>
      <c r="BE186" s="133">
        <f>IF(N186="základní",J186,0)</f>
        <v>0</v>
      </c>
      <c r="BF186" s="133">
        <f>IF(N186="snížená",J186,0)</f>
        <v>0</v>
      </c>
      <c r="BG186" s="133">
        <f>IF(N186="zákl. přenesená",J186,0)</f>
        <v>0</v>
      </c>
      <c r="BH186" s="133">
        <f>IF(N186="sníž. přenesená",J186,0)</f>
        <v>0</v>
      </c>
      <c r="BI186" s="133">
        <f>IF(N186="nulová",J186,0)</f>
        <v>0</v>
      </c>
      <c r="BJ186" s="15" t="s">
        <v>125</v>
      </c>
      <c r="BK186" s="133">
        <f>ROUND(I186*H186,1)</f>
        <v>0</v>
      </c>
      <c r="BL186" s="15" t="s">
        <v>204</v>
      </c>
      <c r="BM186" s="132" t="s">
        <v>347</v>
      </c>
    </row>
    <row r="187" spans="2:65" s="1" customFormat="1">
      <c r="B187" s="30"/>
      <c r="D187" s="134" t="s">
        <v>127</v>
      </c>
      <c r="F187" s="135" t="s">
        <v>348</v>
      </c>
      <c r="I187" s="136"/>
      <c r="L187" s="30"/>
      <c r="M187" s="137"/>
      <c r="U187" s="51"/>
      <c r="AT187" s="15" t="s">
        <v>127</v>
      </c>
      <c r="AU187" s="15" t="s">
        <v>125</v>
      </c>
    </row>
    <row r="188" spans="2:65" s="1" customFormat="1" ht="16.5" customHeight="1">
      <c r="B188" s="120"/>
      <c r="C188" s="121" t="s">
        <v>349</v>
      </c>
      <c r="D188" s="121" t="s">
        <v>119</v>
      </c>
      <c r="E188" s="122" t="s">
        <v>350</v>
      </c>
      <c r="F188" s="123" t="s">
        <v>351</v>
      </c>
      <c r="G188" s="124" t="s">
        <v>122</v>
      </c>
      <c r="H188" s="125">
        <v>1</v>
      </c>
      <c r="I188" s="126"/>
      <c r="J188" s="127">
        <f>ROUND(I188*H188,1)</f>
        <v>0</v>
      </c>
      <c r="K188" s="123" t="s">
        <v>123</v>
      </c>
      <c r="L188" s="30"/>
      <c r="M188" s="128" t="s">
        <v>3</v>
      </c>
      <c r="N188" s="129" t="s">
        <v>41</v>
      </c>
      <c r="P188" s="130">
        <f>O188*H188</f>
        <v>0</v>
      </c>
      <c r="Q188" s="130">
        <v>1.6000000000000001E-4</v>
      </c>
      <c r="R188" s="130">
        <f>Q188*H188</f>
        <v>1.6000000000000001E-4</v>
      </c>
      <c r="S188" s="130">
        <v>0</v>
      </c>
      <c r="T188" s="130">
        <f>S188*H188</f>
        <v>0</v>
      </c>
      <c r="U188" s="131" t="s">
        <v>3</v>
      </c>
      <c r="AR188" s="132" t="s">
        <v>204</v>
      </c>
      <c r="AT188" s="132" t="s">
        <v>119</v>
      </c>
      <c r="AU188" s="132" t="s">
        <v>125</v>
      </c>
      <c r="AY188" s="15" t="s">
        <v>116</v>
      </c>
      <c r="BE188" s="133">
        <f>IF(N188="základní",J188,0)</f>
        <v>0</v>
      </c>
      <c r="BF188" s="133">
        <f>IF(N188="snížená",J188,0)</f>
        <v>0</v>
      </c>
      <c r="BG188" s="133">
        <f>IF(N188="zákl. přenesená",J188,0)</f>
        <v>0</v>
      </c>
      <c r="BH188" s="133">
        <f>IF(N188="sníž. přenesená",J188,0)</f>
        <v>0</v>
      </c>
      <c r="BI188" s="133">
        <f>IF(N188="nulová",J188,0)</f>
        <v>0</v>
      </c>
      <c r="BJ188" s="15" t="s">
        <v>125</v>
      </c>
      <c r="BK188" s="133">
        <f>ROUND(I188*H188,1)</f>
        <v>0</v>
      </c>
      <c r="BL188" s="15" t="s">
        <v>204</v>
      </c>
      <c r="BM188" s="132" t="s">
        <v>352</v>
      </c>
    </row>
    <row r="189" spans="2:65" s="1" customFormat="1">
      <c r="B189" s="30"/>
      <c r="D189" s="134" t="s">
        <v>127</v>
      </c>
      <c r="F189" s="135" t="s">
        <v>353</v>
      </c>
      <c r="I189" s="136"/>
      <c r="L189" s="30"/>
      <c r="M189" s="137"/>
      <c r="U189" s="51"/>
      <c r="AT189" s="15" t="s">
        <v>127</v>
      </c>
      <c r="AU189" s="15" t="s">
        <v>125</v>
      </c>
    </row>
    <row r="190" spans="2:65" s="1" customFormat="1" ht="16.5" customHeight="1">
      <c r="B190" s="120"/>
      <c r="C190" s="121" t="s">
        <v>354</v>
      </c>
      <c r="D190" s="121" t="s">
        <v>119</v>
      </c>
      <c r="E190" s="122" t="s">
        <v>355</v>
      </c>
      <c r="F190" s="123" t="s">
        <v>356</v>
      </c>
      <c r="G190" s="124" t="s">
        <v>122</v>
      </c>
      <c r="H190" s="125">
        <v>1</v>
      </c>
      <c r="I190" s="126"/>
      <c r="J190" s="127">
        <f>ROUND(I190*H190,1)</f>
        <v>0</v>
      </c>
      <c r="K190" s="123" t="s">
        <v>123</v>
      </c>
      <c r="L190" s="30"/>
      <c r="M190" s="128" t="s">
        <v>3</v>
      </c>
      <c r="N190" s="129" t="s">
        <v>41</v>
      </c>
      <c r="P190" s="130">
        <f>O190*H190</f>
        <v>0</v>
      </c>
      <c r="Q190" s="130">
        <v>1.7000000000000001E-4</v>
      </c>
      <c r="R190" s="130">
        <f>Q190*H190</f>
        <v>1.7000000000000001E-4</v>
      </c>
      <c r="S190" s="130">
        <v>0</v>
      </c>
      <c r="T190" s="130">
        <f>S190*H190</f>
        <v>0</v>
      </c>
      <c r="U190" s="131" t="s">
        <v>3</v>
      </c>
      <c r="AR190" s="132" t="s">
        <v>204</v>
      </c>
      <c r="AT190" s="132" t="s">
        <v>119</v>
      </c>
      <c r="AU190" s="132" t="s">
        <v>125</v>
      </c>
      <c r="AY190" s="15" t="s">
        <v>116</v>
      </c>
      <c r="BE190" s="133">
        <f>IF(N190="základní",J190,0)</f>
        <v>0</v>
      </c>
      <c r="BF190" s="133">
        <f>IF(N190="snížená",J190,0)</f>
        <v>0</v>
      </c>
      <c r="BG190" s="133">
        <f>IF(N190="zákl. přenesená",J190,0)</f>
        <v>0</v>
      </c>
      <c r="BH190" s="133">
        <f>IF(N190="sníž. přenesená",J190,0)</f>
        <v>0</v>
      </c>
      <c r="BI190" s="133">
        <f>IF(N190="nulová",J190,0)</f>
        <v>0</v>
      </c>
      <c r="BJ190" s="15" t="s">
        <v>125</v>
      </c>
      <c r="BK190" s="133">
        <f>ROUND(I190*H190,1)</f>
        <v>0</v>
      </c>
      <c r="BL190" s="15" t="s">
        <v>204</v>
      </c>
      <c r="BM190" s="132" t="s">
        <v>357</v>
      </c>
    </row>
    <row r="191" spans="2:65" s="1" customFormat="1">
      <c r="B191" s="30"/>
      <c r="D191" s="134" t="s">
        <v>127</v>
      </c>
      <c r="F191" s="135" t="s">
        <v>358</v>
      </c>
      <c r="I191" s="136"/>
      <c r="L191" s="30"/>
      <c r="M191" s="137"/>
      <c r="U191" s="51"/>
      <c r="AT191" s="15" t="s">
        <v>127</v>
      </c>
      <c r="AU191" s="15" t="s">
        <v>125</v>
      </c>
    </row>
    <row r="192" spans="2:65" s="1" customFormat="1" ht="16.5" customHeight="1">
      <c r="B192" s="120"/>
      <c r="C192" s="121" t="s">
        <v>359</v>
      </c>
      <c r="D192" s="121" t="s">
        <v>119</v>
      </c>
      <c r="E192" s="122" t="s">
        <v>360</v>
      </c>
      <c r="F192" s="123" t="s">
        <v>361</v>
      </c>
      <c r="G192" s="124" t="s">
        <v>122</v>
      </c>
      <c r="H192" s="125">
        <v>1</v>
      </c>
      <c r="I192" s="126"/>
      <c r="J192" s="127">
        <f>ROUND(I192*H192,1)</f>
        <v>0</v>
      </c>
      <c r="K192" s="123" t="s">
        <v>123</v>
      </c>
      <c r="L192" s="30"/>
      <c r="M192" s="128" t="s">
        <v>3</v>
      </c>
      <c r="N192" s="129" t="s">
        <v>41</v>
      </c>
      <c r="P192" s="130">
        <f>O192*H192</f>
        <v>0</v>
      </c>
      <c r="Q192" s="130">
        <v>2.0000000000000001E-4</v>
      </c>
      <c r="R192" s="130">
        <f>Q192*H192</f>
        <v>2.0000000000000001E-4</v>
      </c>
      <c r="S192" s="130">
        <v>0</v>
      </c>
      <c r="T192" s="130">
        <f>S192*H192</f>
        <v>0</v>
      </c>
      <c r="U192" s="131" t="s">
        <v>3</v>
      </c>
      <c r="AR192" s="132" t="s">
        <v>204</v>
      </c>
      <c r="AT192" s="132" t="s">
        <v>119</v>
      </c>
      <c r="AU192" s="132" t="s">
        <v>125</v>
      </c>
      <c r="AY192" s="15" t="s">
        <v>116</v>
      </c>
      <c r="BE192" s="133">
        <f>IF(N192="základní",J192,0)</f>
        <v>0</v>
      </c>
      <c r="BF192" s="133">
        <f>IF(N192="snížená",J192,0)</f>
        <v>0</v>
      </c>
      <c r="BG192" s="133">
        <f>IF(N192="zákl. přenesená",J192,0)</f>
        <v>0</v>
      </c>
      <c r="BH192" s="133">
        <f>IF(N192="sníž. přenesená",J192,0)</f>
        <v>0</v>
      </c>
      <c r="BI192" s="133">
        <f>IF(N192="nulová",J192,0)</f>
        <v>0</v>
      </c>
      <c r="BJ192" s="15" t="s">
        <v>125</v>
      </c>
      <c r="BK192" s="133">
        <f>ROUND(I192*H192,1)</f>
        <v>0</v>
      </c>
      <c r="BL192" s="15" t="s">
        <v>204</v>
      </c>
      <c r="BM192" s="132" t="s">
        <v>362</v>
      </c>
    </row>
    <row r="193" spans="2:65" s="1" customFormat="1">
      <c r="B193" s="30"/>
      <c r="D193" s="134" t="s">
        <v>127</v>
      </c>
      <c r="F193" s="135" t="s">
        <v>363</v>
      </c>
      <c r="I193" s="136"/>
      <c r="L193" s="30"/>
      <c r="M193" s="137"/>
      <c r="U193" s="51"/>
      <c r="AT193" s="15" t="s">
        <v>127</v>
      </c>
      <c r="AU193" s="15" t="s">
        <v>125</v>
      </c>
    </row>
    <row r="194" spans="2:65" s="1" customFormat="1" ht="16.5" customHeight="1">
      <c r="B194" s="120"/>
      <c r="C194" s="121" t="s">
        <v>364</v>
      </c>
      <c r="D194" s="121" t="s">
        <v>119</v>
      </c>
      <c r="E194" s="122" t="s">
        <v>365</v>
      </c>
      <c r="F194" s="123" t="s">
        <v>366</v>
      </c>
      <c r="G194" s="124" t="s">
        <v>367</v>
      </c>
      <c r="H194" s="125">
        <v>1</v>
      </c>
      <c r="I194" s="126"/>
      <c r="J194" s="127">
        <f>ROUND(I194*H194,1)</f>
        <v>0</v>
      </c>
      <c r="K194" s="123" t="s">
        <v>123</v>
      </c>
      <c r="L194" s="30"/>
      <c r="M194" s="128" t="s">
        <v>3</v>
      </c>
      <c r="N194" s="129" t="s">
        <v>41</v>
      </c>
      <c r="P194" s="130">
        <f>O194*H194</f>
        <v>0</v>
      </c>
      <c r="Q194" s="130">
        <v>0</v>
      </c>
      <c r="R194" s="130">
        <f>Q194*H194</f>
        <v>0</v>
      </c>
      <c r="S194" s="130">
        <v>0</v>
      </c>
      <c r="T194" s="130">
        <f>S194*H194</f>
        <v>0</v>
      </c>
      <c r="U194" s="131" t="s">
        <v>3</v>
      </c>
      <c r="AR194" s="132" t="s">
        <v>204</v>
      </c>
      <c r="AT194" s="132" t="s">
        <v>119</v>
      </c>
      <c r="AU194" s="132" t="s">
        <v>125</v>
      </c>
      <c r="AY194" s="15" t="s">
        <v>116</v>
      </c>
      <c r="BE194" s="133">
        <f>IF(N194="základní",J194,0)</f>
        <v>0</v>
      </c>
      <c r="BF194" s="133">
        <f>IF(N194="snížená",J194,0)</f>
        <v>0</v>
      </c>
      <c r="BG194" s="133">
        <f>IF(N194="zákl. přenesená",J194,0)</f>
        <v>0</v>
      </c>
      <c r="BH194" s="133">
        <f>IF(N194="sníž. přenesená",J194,0)</f>
        <v>0</v>
      </c>
      <c r="BI194" s="133">
        <f>IF(N194="nulová",J194,0)</f>
        <v>0</v>
      </c>
      <c r="BJ194" s="15" t="s">
        <v>125</v>
      </c>
      <c r="BK194" s="133">
        <f>ROUND(I194*H194,1)</f>
        <v>0</v>
      </c>
      <c r="BL194" s="15" t="s">
        <v>204</v>
      </c>
      <c r="BM194" s="132" t="s">
        <v>368</v>
      </c>
    </row>
    <row r="195" spans="2:65" s="1" customFormat="1">
      <c r="B195" s="30"/>
      <c r="D195" s="134" t="s">
        <v>127</v>
      </c>
      <c r="F195" s="135" t="s">
        <v>369</v>
      </c>
      <c r="I195" s="136"/>
      <c r="L195" s="30"/>
      <c r="M195" s="137"/>
      <c r="U195" s="51"/>
      <c r="AT195" s="15" t="s">
        <v>127</v>
      </c>
      <c r="AU195" s="15" t="s">
        <v>125</v>
      </c>
    </row>
    <row r="196" spans="2:65" s="1" customFormat="1" ht="24.2" customHeight="1">
      <c r="B196" s="120"/>
      <c r="C196" s="121" t="s">
        <v>370</v>
      </c>
      <c r="D196" s="121" t="s">
        <v>119</v>
      </c>
      <c r="E196" s="122" t="s">
        <v>371</v>
      </c>
      <c r="F196" s="123" t="s">
        <v>372</v>
      </c>
      <c r="G196" s="124" t="s">
        <v>367</v>
      </c>
      <c r="H196" s="125">
        <v>1</v>
      </c>
      <c r="I196" s="126"/>
      <c r="J196" s="127">
        <f>ROUND(I196*H196,1)</f>
        <v>0</v>
      </c>
      <c r="K196" s="123" t="s">
        <v>123</v>
      </c>
      <c r="L196" s="30"/>
      <c r="M196" s="128" t="s">
        <v>3</v>
      </c>
      <c r="N196" s="129" t="s">
        <v>41</v>
      </c>
      <c r="P196" s="130">
        <f>O196*H196</f>
        <v>0</v>
      </c>
      <c r="Q196" s="130">
        <v>2.0000000000000002E-5</v>
      </c>
      <c r="R196" s="130">
        <f>Q196*H196</f>
        <v>2.0000000000000002E-5</v>
      </c>
      <c r="S196" s="130">
        <v>0</v>
      </c>
      <c r="T196" s="130">
        <f>S196*H196</f>
        <v>0</v>
      </c>
      <c r="U196" s="131" t="s">
        <v>3</v>
      </c>
      <c r="AR196" s="132" t="s">
        <v>204</v>
      </c>
      <c r="AT196" s="132" t="s">
        <v>119</v>
      </c>
      <c r="AU196" s="132" t="s">
        <v>125</v>
      </c>
      <c r="AY196" s="15" t="s">
        <v>116</v>
      </c>
      <c r="BE196" s="133">
        <f>IF(N196="základní",J196,0)</f>
        <v>0</v>
      </c>
      <c r="BF196" s="133">
        <f>IF(N196="snížená",J196,0)</f>
        <v>0</v>
      </c>
      <c r="BG196" s="133">
        <f>IF(N196="zákl. přenesená",J196,0)</f>
        <v>0</v>
      </c>
      <c r="BH196" s="133">
        <f>IF(N196="sníž. přenesená",J196,0)</f>
        <v>0</v>
      </c>
      <c r="BI196" s="133">
        <f>IF(N196="nulová",J196,0)</f>
        <v>0</v>
      </c>
      <c r="BJ196" s="15" t="s">
        <v>125</v>
      </c>
      <c r="BK196" s="133">
        <f>ROUND(I196*H196,1)</f>
        <v>0</v>
      </c>
      <c r="BL196" s="15" t="s">
        <v>204</v>
      </c>
      <c r="BM196" s="132" t="s">
        <v>373</v>
      </c>
    </row>
    <row r="197" spans="2:65" s="1" customFormat="1">
      <c r="B197" s="30"/>
      <c r="D197" s="134" t="s">
        <v>127</v>
      </c>
      <c r="F197" s="135" t="s">
        <v>374</v>
      </c>
      <c r="I197" s="136"/>
      <c r="L197" s="30"/>
      <c r="M197" s="137"/>
      <c r="U197" s="51"/>
      <c r="AT197" s="15" t="s">
        <v>127</v>
      </c>
      <c r="AU197" s="15" t="s">
        <v>125</v>
      </c>
    </row>
    <row r="198" spans="2:65" s="1" customFormat="1" ht="16.5" customHeight="1">
      <c r="B198" s="120"/>
      <c r="C198" s="121" t="s">
        <v>375</v>
      </c>
      <c r="D198" s="121" t="s">
        <v>119</v>
      </c>
      <c r="E198" s="122" t="s">
        <v>376</v>
      </c>
      <c r="F198" s="123" t="s">
        <v>377</v>
      </c>
      <c r="G198" s="124" t="s">
        <v>367</v>
      </c>
      <c r="H198" s="125">
        <v>1</v>
      </c>
      <c r="I198" s="126"/>
      <c r="J198" s="127">
        <f>ROUND(I198*H198,1)</f>
        <v>0</v>
      </c>
      <c r="K198" s="123" t="s">
        <v>123</v>
      </c>
      <c r="L198" s="30"/>
      <c r="M198" s="128" t="s">
        <v>3</v>
      </c>
      <c r="N198" s="129" t="s">
        <v>41</v>
      </c>
      <c r="P198" s="130">
        <f>O198*H198</f>
        <v>0</v>
      </c>
      <c r="Q198" s="130">
        <v>2.0000000000000002E-5</v>
      </c>
      <c r="R198" s="130">
        <f>Q198*H198</f>
        <v>2.0000000000000002E-5</v>
      </c>
      <c r="S198" s="130">
        <v>0</v>
      </c>
      <c r="T198" s="130">
        <f>S198*H198</f>
        <v>0</v>
      </c>
      <c r="U198" s="131" t="s">
        <v>3</v>
      </c>
      <c r="AR198" s="132" t="s">
        <v>204</v>
      </c>
      <c r="AT198" s="132" t="s">
        <v>119</v>
      </c>
      <c r="AU198" s="132" t="s">
        <v>125</v>
      </c>
      <c r="AY198" s="15" t="s">
        <v>116</v>
      </c>
      <c r="BE198" s="133">
        <f>IF(N198="základní",J198,0)</f>
        <v>0</v>
      </c>
      <c r="BF198" s="133">
        <f>IF(N198="snížená",J198,0)</f>
        <v>0</v>
      </c>
      <c r="BG198" s="133">
        <f>IF(N198="zákl. přenesená",J198,0)</f>
        <v>0</v>
      </c>
      <c r="BH198" s="133">
        <f>IF(N198="sníž. přenesená",J198,0)</f>
        <v>0</v>
      </c>
      <c r="BI198" s="133">
        <f>IF(N198="nulová",J198,0)</f>
        <v>0</v>
      </c>
      <c r="BJ198" s="15" t="s">
        <v>125</v>
      </c>
      <c r="BK198" s="133">
        <f>ROUND(I198*H198,1)</f>
        <v>0</v>
      </c>
      <c r="BL198" s="15" t="s">
        <v>204</v>
      </c>
      <c r="BM198" s="132" t="s">
        <v>378</v>
      </c>
    </row>
    <row r="199" spans="2:65" s="1" customFormat="1">
      <c r="B199" s="30"/>
      <c r="D199" s="134" t="s">
        <v>127</v>
      </c>
      <c r="F199" s="135" t="s">
        <v>379</v>
      </c>
      <c r="I199" s="136"/>
      <c r="L199" s="30"/>
      <c r="M199" s="137"/>
      <c r="U199" s="51"/>
      <c r="AT199" s="15" t="s">
        <v>127</v>
      </c>
      <c r="AU199" s="15" t="s">
        <v>125</v>
      </c>
    </row>
    <row r="200" spans="2:65" s="1" customFormat="1" ht="21.75" customHeight="1">
      <c r="B200" s="120"/>
      <c r="C200" s="121" t="s">
        <v>380</v>
      </c>
      <c r="D200" s="121" t="s">
        <v>119</v>
      </c>
      <c r="E200" s="122" t="s">
        <v>381</v>
      </c>
      <c r="F200" s="123" t="s">
        <v>382</v>
      </c>
      <c r="G200" s="124" t="s">
        <v>367</v>
      </c>
      <c r="H200" s="125">
        <v>1</v>
      </c>
      <c r="I200" s="126"/>
      <c r="J200" s="127">
        <f>ROUND(I200*H200,1)</f>
        <v>0</v>
      </c>
      <c r="K200" s="123" t="s">
        <v>123</v>
      </c>
      <c r="L200" s="30"/>
      <c r="M200" s="128" t="s">
        <v>3</v>
      </c>
      <c r="N200" s="129" t="s">
        <v>41</v>
      </c>
      <c r="P200" s="130">
        <f>O200*H200</f>
        <v>0</v>
      </c>
      <c r="Q200" s="130">
        <v>2.0000000000000002E-5</v>
      </c>
      <c r="R200" s="130">
        <f>Q200*H200</f>
        <v>2.0000000000000002E-5</v>
      </c>
      <c r="S200" s="130">
        <v>0</v>
      </c>
      <c r="T200" s="130">
        <f>S200*H200</f>
        <v>0</v>
      </c>
      <c r="U200" s="131" t="s">
        <v>3</v>
      </c>
      <c r="AR200" s="132" t="s">
        <v>204</v>
      </c>
      <c r="AT200" s="132" t="s">
        <v>119</v>
      </c>
      <c r="AU200" s="132" t="s">
        <v>125</v>
      </c>
      <c r="AY200" s="15" t="s">
        <v>116</v>
      </c>
      <c r="BE200" s="133">
        <f>IF(N200="základní",J200,0)</f>
        <v>0</v>
      </c>
      <c r="BF200" s="133">
        <f>IF(N200="snížená",J200,0)</f>
        <v>0</v>
      </c>
      <c r="BG200" s="133">
        <f>IF(N200="zákl. přenesená",J200,0)</f>
        <v>0</v>
      </c>
      <c r="BH200" s="133">
        <f>IF(N200="sníž. přenesená",J200,0)</f>
        <v>0</v>
      </c>
      <c r="BI200" s="133">
        <f>IF(N200="nulová",J200,0)</f>
        <v>0</v>
      </c>
      <c r="BJ200" s="15" t="s">
        <v>125</v>
      </c>
      <c r="BK200" s="133">
        <f>ROUND(I200*H200,1)</f>
        <v>0</v>
      </c>
      <c r="BL200" s="15" t="s">
        <v>204</v>
      </c>
      <c r="BM200" s="132" t="s">
        <v>383</v>
      </c>
    </row>
    <row r="201" spans="2:65" s="1" customFormat="1">
      <c r="B201" s="30"/>
      <c r="D201" s="134" t="s">
        <v>127</v>
      </c>
      <c r="F201" s="135" t="s">
        <v>384</v>
      </c>
      <c r="I201" s="136"/>
      <c r="L201" s="30"/>
      <c r="M201" s="137"/>
      <c r="U201" s="51"/>
      <c r="AT201" s="15" t="s">
        <v>127</v>
      </c>
      <c r="AU201" s="15" t="s">
        <v>125</v>
      </c>
    </row>
    <row r="202" spans="2:65" s="1" customFormat="1" ht="16.5" customHeight="1">
      <c r="B202" s="120"/>
      <c r="C202" s="121" t="s">
        <v>385</v>
      </c>
      <c r="D202" s="121" t="s">
        <v>119</v>
      </c>
      <c r="E202" s="122" t="s">
        <v>386</v>
      </c>
      <c r="F202" s="123" t="s">
        <v>387</v>
      </c>
      <c r="G202" s="124" t="s">
        <v>122</v>
      </c>
      <c r="H202" s="125">
        <v>1</v>
      </c>
      <c r="I202" s="126"/>
      <c r="J202" s="127">
        <f>ROUND(I202*H202,1)</f>
        <v>0</v>
      </c>
      <c r="K202" s="123" t="s">
        <v>123</v>
      </c>
      <c r="L202" s="30"/>
      <c r="M202" s="128" t="s">
        <v>3</v>
      </c>
      <c r="N202" s="129" t="s">
        <v>41</v>
      </c>
      <c r="P202" s="130">
        <f>O202*H202</f>
        <v>0</v>
      </c>
      <c r="Q202" s="130">
        <v>0</v>
      </c>
      <c r="R202" s="130">
        <f>Q202*H202</f>
        <v>0</v>
      </c>
      <c r="S202" s="130">
        <v>3.4999999999999997E-5</v>
      </c>
      <c r="T202" s="130">
        <f>S202*H202</f>
        <v>3.4999999999999997E-5</v>
      </c>
      <c r="U202" s="131" t="s">
        <v>3</v>
      </c>
      <c r="AR202" s="132" t="s">
        <v>204</v>
      </c>
      <c r="AT202" s="132" t="s">
        <v>119</v>
      </c>
      <c r="AU202" s="132" t="s">
        <v>125</v>
      </c>
      <c r="AY202" s="15" t="s">
        <v>116</v>
      </c>
      <c r="BE202" s="133">
        <f>IF(N202="základní",J202,0)</f>
        <v>0</v>
      </c>
      <c r="BF202" s="133">
        <f>IF(N202="snížená",J202,0)</f>
        <v>0</v>
      </c>
      <c r="BG202" s="133">
        <f>IF(N202="zákl. přenesená",J202,0)</f>
        <v>0</v>
      </c>
      <c r="BH202" s="133">
        <f>IF(N202="sníž. přenesená",J202,0)</f>
        <v>0</v>
      </c>
      <c r="BI202" s="133">
        <f>IF(N202="nulová",J202,0)</f>
        <v>0</v>
      </c>
      <c r="BJ202" s="15" t="s">
        <v>125</v>
      </c>
      <c r="BK202" s="133">
        <f>ROUND(I202*H202,1)</f>
        <v>0</v>
      </c>
      <c r="BL202" s="15" t="s">
        <v>204</v>
      </c>
      <c r="BM202" s="132" t="s">
        <v>388</v>
      </c>
    </row>
    <row r="203" spans="2:65" s="1" customFormat="1">
      <c r="B203" s="30"/>
      <c r="D203" s="134" t="s">
        <v>127</v>
      </c>
      <c r="F203" s="135" t="s">
        <v>389</v>
      </c>
      <c r="I203" s="136"/>
      <c r="L203" s="30"/>
      <c r="M203" s="137"/>
      <c r="U203" s="51"/>
      <c r="AT203" s="15" t="s">
        <v>127</v>
      </c>
      <c r="AU203" s="15" t="s">
        <v>125</v>
      </c>
    </row>
    <row r="204" spans="2:65" s="1" customFormat="1" ht="16.5" customHeight="1">
      <c r="B204" s="120"/>
      <c r="C204" s="138" t="s">
        <v>390</v>
      </c>
      <c r="D204" s="138" t="s">
        <v>288</v>
      </c>
      <c r="E204" s="139" t="s">
        <v>391</v>
      </c>
      <c r="F204" s="140" t="s">
        <v>392</v>
      </c>
      <c r="G204" s="141" t="s">
        <v>122</v>
      </c>
      <c r="H204" s="142">
        <v>1</v>
      </c>
      <c r="I204" s="143"/>
      <c r="J204" s="144">
        <f>ROUND(I204*H204,1)</f>
        <v>0</v>
      </c>
      <c r="K204" s="140" t="s">
        <v>123</v>
      </c>
      <c r="L204" s="145"/>
      <c r="M204" s="146" t="s">
        <v>3</v>
      </c>
      <c r="N204" s="147" t="s">
        <v>41</v>
      </c>
      <c r="P204" s="130">
        <f>O204*H204</f>
        <v>0</v>
      </c>
      <c r="Q204" s="130">
        <v>2.0000000000000002E-5</v>
      </c>
      <c r="R204" s="130">
        <f>Q204*H204</f>
        <v>2.0000000000000002E-5</v>
      </c>
      <c r="S204" s="130">
        <v>0</v>
      </c>
      <c r="T204" s="130">
        <f>S204*H204</f>
        <v>0</v>
      </c>
      <c r="U204" s="131" t="s">
        <v>3</v>
      </c>
      <c r="AR204" s="132" t="s">
        <v>291</v>
      </c>
      <c r="AT204" s="132" t="s">
        <v>288</v>
      </c>
      <c r="AU204" s="132" t="s">
        <v>125</v>
      </c>
      <c r="AY204" s="15" t="s">
        <v>116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15" t="s">
        <v>125</v>
      </c>
      <c r="BK204" s="133">
        <f>ROUND(I204*H204,1)</f>
        <v>0</v>
      </c>
      <c r="BL204" s="15" t="s">
        <v>204</v>
      </c>
      <c r="BM204" s="132" t="s">
        <v>393</v>
      </c>
    </row>
    <row r="205" spans="2:65" s="12" customFormat="1">
      <c r="B205" s="148"/>
      <c r="D205" s="149" t="s">
        <v>394</v>
      </c>
      <c r="F205" s="150" t="s">
        <v>395</v>
      </c>
      <c r="H205" s="151">
        <v>0</v>
      </c>
      <c r="I205" s="152"/>
      <c r="L205" s="148"/>
      <c r="M205" s="153"/>
      <c r="U205" s="154"/>
      <c r="AT205" s="155" t="s">
        <v>394</v>
      </c>
      <c r="AU205" s="155" t="s">
        <v>125</v>
      </c>
      <c r="AV205" s="12" t="s">
        <v>125</v>
      </c>
      <c r="AW205" s="12" t="s">
        <v>4</v>
      </c>
      <c r="AX205" s="12" t="s">
        <v>77</v>
      </c>
      <c r="AY205" s="155" t="s">
        <v>116</v>
      </c>
    </row>
    <row r="206" spans="2:65" s="1" customFormat="1" ht="16.5" customHeight="1">
      <c r="B206" s="120"/>
      <c r="C206" s="121" t="s">
        <v>396</v>
      </c>
      <c r="D206" s="121" t="s">
        <v>119</v>
      </c>
      <c r="E206" s="122" t="s">
        <v>397</v>
      </c>
      <c r="F206" s="123" t="s">
        <v>398</v>
      </c>
      <c r="G206" s="124" t="s">
        <v>367</v>
      </c>
      <c r="H206" s="125">
        <v>1</v>
      </c>
      <c r="I206" s="126"/>
      <c r="J206" s="127">
        <f>ROUND(I206*H206,1)</f>
        <v>0</v>
      </c>
      <c r="K206" s="123" t="s">
        <v>123</v>
      </c>
      <c r="L206" s="30"/>
      <c r="M206" s="128" t="s">
        <v>3</v>
      </c>
      <c r="N206" s="129" t="s">
        <v>41</v>
      </c>
      <c r="P206" s="130">
        <f>O206*H206</f>
        <v>0</v>
      </c>
      <c r="Q206" s="130">
        <v>0</v>
      </c>
      <c r="R206" s="130">
        <f>Q206*H206</f>
        <v>0</v>
      </c>
      <c r="S206" s="130">
        <v>3.5500000000000002E-5</v>
      </c>
      <c r="T206" s="130">
        <f>S206*H206</f>
        <v>3.5500000000000002E-5</v>
      </c>
      <c r="U206" s="131" t="s">
        <v>3</v>
      </c>
      <c r="AR206" s="132" t="s">
        <v>204</v>
      </c>
      <c r="AT206" s="132" t="s">
        <v>119</v>
      </c>
      <c r="AU206" s="132" t="s">
        <v>125</v>
      </c>
      <c r="AY206" s="15" t="s">
        <v>116</v>
      </c>
      <c r="BE206" s="133">
        <f>IF(N206="základní",J206,0)</f>
        <v>0</v>
      </c>
      <c r="BF206" s="133">
        <f>IF(N206="snížená",J206,0)</f>
        <v>0</v>
      </c>
      <c r="BG206" s="133">
        <f>IF(N206="zákl. přenesená",J206,0)</f>
        <v>0</v>
      </c>
      <c r="BH206" s="133">
        <f>IF(N206="sníž. přenesená",J206,0)</f>
        <v>0</v>
      </c>
      <c r="BI206" s="133">
        <f>IF(N206="nulová",J206,0)</f>
        <v>0</v>
      </c>
      <c r="BJ206" s="15" t="s">
        <v>125</v>
      </c>
      <c r="BK206" s="133">
        <f>ROUND(I206*H206,1)</f>
        <v>0</v>
      </c>
      <c r="BL206" s="15" t="s">
        <v>204</v>
      </c>
      <c r="BM206" s="132" t="s">
        <v>399</v>
      </c>
    </row>
    <row r="207" spans="2:65" s="1" customFormat="1">
      <c r="B207" s="30"/>
      <c r="D207" s="134" t="s">
        <v>127</v>
      </c>
      <c r="F207" s="135" t="s">
        <v>400</v>
      </c>
      <c r="I207" s="136"/>
      <c r="L207" s="30"/>
      <c r="M207" s="137"/>
      <c r="U207" s="51"/>
      <c r="AT207" s="15" t="s">
        <v>127</v>
      </c>
      <c r="AU207" s="15" t="s">
        <v>125</v>
      </c>
    </row>
    <row r="208" spans="2:65" s="1" customFormat="1" ht="16.5" customHeight="1">
      <c r="B208" s="120"/>
      <c r="C208" s="138" t="s">
        <v>401</v>
      </c>
      <c r="D208" s="138" t="s">
        <v>288</v>
      </c>
      <c r="E208" s="139" t="s">
        <v>402</v>
      </c>
      <c r="F208" s="140" t="s">
        <v>403</v>
      </c>
      <c r="G208" s="141" t="s">
        <v>367</v>
      </c>
      <c r="H208" s="142">
        <v>1</v>
      </c>
      <c r="I208" s="143"/>
      <c r="J208" s="144">
        <f>ROUND(I208*H208,1)</f>
        <v>0</v>
      </c>
      <c r="K208" s="140" t="s">
        <v>123</v>
      </c>
      <c r="L208" s="145"/>
      <c r="M208" s="146" t="s">
        <v>3</v>
      </c>
      <c r="N208" s="147" t="s">
        <v>41</v>
      </c>
      <c r="P208" s="130">
        <f>O208*H208</f>
        <v>0</v>
      </c>
      <c r="Q208" s="130">
        <v>0</v>
      </c>
      <c r="R208" s="130">
        <f>Q208*H208</f>
        <v>0</v>
      </c>
      <c r="S208" s="130">
        <v>0</v>
      </c>
      <c r="T208" s="130">
        <f>S208*H208</f>
        <v>0</v>
      </c>
      <c r="U208" s="131" t="s">
        <v>3</v>
      </c>
      <c r="AR208" s="132" t="s">
        <v>291</v>
      </c>
      <c r="AT208" s="132" t="s">
        <v>288</v>
      </c>
      <c r="AU208" s="132" t="s">
        <v>125</v>
      </c>
      <c r="AY208" s="15" t="s">
        <v>116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15" t="s">
        <v>125</v>
      </c>
      <c r="BK208" s="133">
        <f>ROUND(I208*H208,1)</f>
        <v>0</v>
      </c>
      <c r="BL208" s="15" t="s">
        <v>204</v>
      </c>
      <c r="BM208" s="132" t="s">
        <v>404</v>
      </c>
    </row>
    <row r="209" spans="2:65" s="1" customFormat="1" ht="16.5" customHeight="1">
      <c r="B209" s="120"/>
      <c r="C209" s="121" t="s">
        <v>405</v>
      </c>
      <c r="D209" s="121" t="s">
        <v>119</v>
      </c>
      <c r="E209" s="122" t="s">
        <v>406</v>
      </c>
      <c r="F209" s="123" t="s">
        <v>407</v>
      </c>
      <c r="G209" s="124" t="s">
        <v>122</v>
      </c>
      <c r="H209" s="125">
        <v>1</v>
      </c>
      <c r="I209" s="126"/>
      <c r="J209" s="127">
        <f>ROUND(I209*H209,1)</f>
        <v>0</v>
      </c>
      <c r="K209" s="123" t="s">
        <v>123</v>
      </c>
      <c r="L209" s="30"/>
      <c r="M209" s="128" t="s">
        <v>3</v>
      </c>
      <c r="N209" s="129" t="s">
        <v>41</v>
      </c>
      <c r="P209" s="130">
        <f>O209*H209</f>
        <v>0</v>
      </c>
      <c r="Q209" s="130">
        <v>0</v>
      </c>
      <c r="R209" s="130">
        <f>Q209*H209</f>
        <v>0</v>
      </c>
      <c r="S209" s="130">
        <v>0</v>
      </c>
      <c r="T209" s="130">
        <f>S209*H209</f>
        <v>0</v>
      </c>
      <c r="U209" s="131" t="s">
        <v>3</v>
      </c>
      <c r="AR209" s="132" t="s">
        <v>204</v>
      </c>
      <c r="AT209" s="132" t="s">
        <v>119</v>
      </c>
      <c r="AU209" s="132" t="s">
        <v>125</v>
      </c>
      <c r="AY209" s="15" t="s">
        <v>116</v>
      </c>
      <c r="BE209" s="133">
        <f>IF(N209="základní",J209,0)</f>
        <v>0</v>
      </c>
      <c r="BF209" s="133">
        <f>IF(N209="snížená",J209,0)</f>
        <v>0</v>
      </c>
      <c r="BG209" s="133">
        <f>IF(N209="zákl. přenesená",J209,0)</f>
        <v>0</v>
      </c>
      <c r="BH209" s="133">
        <f>IF(N209="sníž. přenesená",J209,0)</f>
        <v>0</v>
      </c>
      <c r="BI209" s="133">
        <f>IF(N209="nulová",J209,0)</f>
        <v>0</v>
      </c>
      <c r="BJ209" s="15" t="s">
        <v>125</v>
      </c>
      <c r="BK209" s="133">
        <f>ROUND(I209*H209,1)</f>
        <v>0</v>
      </c>
      <c r="BL209" s="15" t="s">
        <v>204</v>
      </c>
      <c r="BM209" s="132" t="s">
        <v>408</v>
      </c>
    </row>
    <row r="210" spans="2:65" s="1" customFormat="1">
      <c r="B210" s="30"/>
      <c r="D210" s="134" t="s">
        <v>127</v>
      </c>
      <c r="F210" s="135" t="s">
        <v>409</v>
      </c>
      <c r="I210" s="136"/>
      <c r="L210" s="30"/>
      <c r="M210" s="137"/>
      <c r="U210" s="51"/>
      <c r="AT210" s="15" t="s">
        <v>127</v>
      </c>
      <c r="AU210" s="15" t="s">
        <v>125</v>
      </c>
    </row>
    <row r="211" spans="2:65" s="11" customFormat="1" ht="22.9" customHeight="1">
      <c r="B211" s="108"/>
      <c r="D211" s="109" t="s">
        <v>68</v>
      </c>
      <c r="E211" s="118" t="s">
        <v>410</v>
      </c>
      <c r="F211" s="118" t="s">
        <v>411</v>
      </c>
      <c r="I211" s="111"/>
      <c r="J211" s="119">
        <f>BK211</f>
        <v>0</v>
      </c>
      <c r="L211" s="108"/>
      <c r="M211" s="113"/>
      <c r="P211" s="114">
        <f>SUM(P212:P240)</f>
        <v>0</v>
      </c>
      <c r="R211" s="114">
        <f>SUM(R212:R240)</f>
        <v>9.6500000000000006E-3</v>
      </c>
      <c r="T211" s="114">
        <f>SUM(T212:T240)</f>
        <v>4.6000000000000001E-4</v>
      </c>
      <c r="U211" s="115"/>
      <c r="AR211" s="109" t="s">
        <v>125</v>
      </c>
      <c r="AT211" s="116" t="s">
        <v>68</v>
      </c>
      <c r="AU211" s="116" t="s">
        <v>77</v>
      </c>
      <c r="AY211" s="109" t="s">
        <v>116</v>
      </c>
      <c r="BK211" s="117">
        <f>SUM(BK212:BK240)</f>
        <v>0</v>
      </c>
    </row>
    <row r="212" spans="2:65" s="1" customFormat="1" ht="16.5" customHeight="1">
      <c r="B212" s="120"/>
      <c r="C212" s="121" t="s">
        <v>412</v>
      </c>
      <c r="D212" s="121" t="s">
        <v>119</v>
      </c>
      <c r="E212" s="122" t="s">
        <v>413</v>
      </c>
      <c r="F212" s="123" t="s">
        <v>414</v>
      </c>
      <c r="G212" s="124" t="s">
        <v>122</v>
      </c>
      <c r="H212" s="125">
        <v>1</v>
      </c>
      <c r="I212" s="126"/>
      <c r="J212" s="127">
        <f>ROUND(I212*H212,1)</f>
        <v>0</v>
      </c>
      <c r="K212" s="123" t="s">
        <v>123</v>
      </c>
      <c r="L212" s="30"/>
      <c r="M212" s="128" t="s">
        <v>3</v>
      </c>
      <c r="N212" s="129" t="s">
        <v>41</v>
      </c>
      <c r="P212" s="130">
        <f>O212*H212</f>
        <v>0</v>
      </c>
      <c r="Q212" s="130">
        <v>1E-3</v>
      </c>
      <c r="R212" s="130">
        <f>Q212*H212</f>
        <v>1E-3</v>
      </c>
      <c r="S212" s="130">
        <v>3.1E-4</v>
      </c>
      <c r="T212" s="130">
        <f>S212*H212</f>
        <v>3.1E-4</v>
      </c>
      <c r="U212" s="131" t="s">
        <v>3</v>
      </c>
      <c r="AR212" s="132" t="s">
        <v>204</v>
      </c>
      <c r="AT212" s="132" t="s">
        <v>119</v>
      </c>
      <c r="AU212" s="132" t="s">
        <v>125</v>
      </c>
      <c r="AY212" s="15" t="s">
        <v>116</v>
      </c>
      <c r="BE212" s="133">
        <f>IF(N212="základní",J212,0)</f>
        <v>0</v>
      </c>
      <c r="BF212" s="133">
        <f>IF(N212="snížená",J212,0)</f>
        <v>0</v>
      </c>
      <c r="BG212" s="133">
        <f>IF(N212="zákl. přenesená",J212,0)</f>
        <v>0</v>
      </c>
      <c r="BH212" s="133">
        <f>IF(N212="sníž. přenesená",J212,0)</f>
        <v>0</v>
      </c>
      <c r="BI212" s="133">
        <f>IF(N212="nulová",J212,0)</f>
        <v>0</v>
      </c>
      <c r="BJ212" s="15" t="s">
        <v>125</v>
      </c>
      <c r="BK212" s="133">
        <f>ROUND(I212*H212,1)</f>
        <v>0</v>
      </c>
      <c r="BL212" s="15" t="s">
        <v>204</v>
      </c>
      <c r="BM212" s="132" t="s">
        <v>415</v>
      </c>
    </row>
    <row r="213" spans="2:65" s="1" customFormat="1">
      <c r="B213" s="30"/>
      <c r="D213" s="134" t="s">
        <v>127</v>
      </c>
      <c r="F213" s="135" t="s">
        <v>416</v>
      </c>
      <c r="I213" s="136"/>
      <c r="L213" s="30"/>
      <c r="M213" s="137"/>
      <c r="U213" s="51"/>
      <c r="AT213" s="15" t="s">
        <v>127</v>
      </c>
      <c r="AU213" s="15" t="s">
        <v>125</v>
      </c>
    </row>
    <row r="214" spans="2:65" s="1" customFormat="1" ht="16.5" customHeight="1">
      <c r="B214" s="120"/>
      <c r="C214" s="121" t="s">
        <v>417</v>
      </c>
      <c r="D214" s="121" t="s">
        <v>119</v>
      </c>
      <c r="E214" s="122" t="s">
        <v>418</v>
      </c>
      <c r="F214" s="123" t="s">
        <v>419</v>
      </c>
      <c r="G214" s="124" t="s">
        <v>122</v>
      </c>
      <c r="H214" s="125">
        <v>1</v>
      </c>
      <c r="I214" s="126"/>
      <c r="J214" s="127">
        <f>ROUND(I214*H214,1)</f>
        <v>0</v>
      </c>
      <c r="K214" s="123" t="s">
        <v>123</v>
      </c>
      <c r="L214" s="30"/>
      <c r="M214" s="128" t="s">
        <v>3</v>
      </c>
      <c r="N214" s="129" t="s">
        <v>41</v>
      </c>
      <c r="P214" s="130">
        <f>O214*H214</f>
        <v>0</v>
      </c>
      <c r="Q214" s="130">
        <v>0</v>
      </c>
      <c r="R214" s="130">
        <f>Q214*H214</f>
        <v>0</v>
      </c>
      <c r="S214" s="130">
        <v>0</v>
      </c>
      <c r="T214" s="130">
        <f>S214*H214</f>
        <v>0</v>
      </c>
      <c r="U214" s="131" t="s">
        <v>3</v>
      </c>
      <c r="AR214" s="132" t="s">
        <v>204</v>
      </c>
      <c r="AT214" s="132" t="s">
        <v>119</v>
      </c>
      <c r="AU214" s="132" t="s">
        <v>125</v>
      </c>
      <c r="AY214" s="15" t="s">
        <v>116</v>
      </c>
      <c r="BE214" s="133">
        <f>IF(N214="základní",J214,0)</f>
        <v>0</v>
      </c>
      <c r="BF214" s="133">
        <f>IF(N214="snížená",J214,0)</f>
        <v>0</v>
      </c>
      <c r="BG214" s="133">
        <f>IF(N214="zákl. přenesená",J214,0)</f>
        <v>0</v>
      </c>
      <c r="BH214" s="133">
        <f>IF(N214="sníž. přenesená",J214,0)</f>
        <v>0</v>
      </c>
      <c r="BI214" s="133">
        <f>IF(N214="nulová",J214,0)</f>
        <v>0</v>
      </c>
      <c r="BJ214" s="15" t="s">
        <v>125</v>
      </c>
      <c r="BK214" s="133">
        <f>ROUND(I214*H214,1)</f>
        <v>0</v>
      </c>
      <c r="BL214" s="15" t="s">
        <v>204</v>
      </c>
      <c r="BM214" s="132" t="s">
        <v>420</v>
      </c>
    </row>
    <row r="215" spans="2:65" s="1" customFormat="1">
      <c r="B215" s="30"/>
      <c r="D215" s="134" t="s">
        <v>127</v>
      </c>
      <c r="F215" s="135" t="s">
        <v>421</v>
      </c>
      <c r="I215" s="136"/>
      <c r="L215" s="30"/>
      <c r="M215" s="137"/>
      <c r="U215" s="51"/>
      <c r="AT215" s="15" t="s">
        <v>127</v>
      </c>
      <c r="AU215" s="15" t="s">
        <v>125</v>
      </c>
    </row>
    <row r="216" spans="2:65" s="1" customFormat="1" ht="16.5" customHeight="1">
      <c r="B216" s="120"/>
      <c r="C216" s="121" t="s">
        <v>422</v>
      </c>
      <c r="D216" s="121" t="s">
        <v>119</v>
      </c>
      <c r="E216" s="122" t="s">
        <v>423</v>
      </c>
      <c r="F216" s="123" t="s">
        <v>424</v>
      </c>
      <c r="G216" s="124" t="s">
        <v>122</v>
      </c>
      <c r="H216" s="125">
        <v>1</v>
      </c>
      <c r="I216" s="126"/>
      <c r="J216" s="127">
        <f>ROUND(I216*H216,1)</f>
        <v>0</v>
      </c>
      <c r="K216" s="123" t="s">
        <v>123</v>
      </c>
      <c r="L216" s="30"/>
      <c r="M216" s="128" t="s">
        <v>3</v>
      </c>
      <c r="N216" s="129" t="s">
        <v>41</v>
      </c>
      <c r="P216" s="130">
        <f>O216*H216</f>
        <v>0</v>
      </c>
      <c r="Q216" s="130">
        <v>2.5000000000000001E-4</v>
      </c>
      <c r="R216" s="130">
        <f>Q216*H216</f>
        <v>2.5000000000000001E-4</v>
      </c>
      <c r="S216" s="130">
        <v>0</v>
      </c>
      <c r="T216" s="130">
        <f>S216*H216</f>
        <v>0</v>
      </c>
      <c r="U216" s="131" t="s">
        <v>3</v>
      </c>
      <c r="AR216" s="132" t="s">
        <v>204</v>
      </c>
      <c r="AT216" s="132" t="s">
        <v>119</v>
      </c>
      <c r="AU216" s="132" t="s">
        <v>125</v>
      </c>
      <c r="AY216" s="15" t="s">
        <v>116</v>
      </c>
      <c r="BE216" s="133">
        <f>IF(N216="základní",J216,0)</f>
        <v>0</v>
      </c>
      <c r="BF216" s="133">
        <f>IF(N216="snížená",J216,0)</f>
        <v>0</v>
      </c>
      <c r="BG216" s="133">
        <f>IF(N216="zákl. přenesená",J216,0)</f>
        <v>0</v>
      </c>
      <c r="BH216" s="133">
        <f>IF(N216="sníž. přenesená",J216,0)</f>
        <v>0</v>
      </c>
      <c r="BI216" s="133">
        <f>IF(N216="nulová",J216,0)</f>
        <v>0</v>
      </c>
      <c r="BJ216" s="15" t="s">
        <v>125</v>
      </c>
      <c r="BK216" s="133">
        <f>ROUND(I216*H216,1)</f>
        <v>0</v>
      </c>
      <c r="BL216" s="15" t="s">
        <v>204</v>
      </c>
      <c r="BM216" s="132" t="s">
        <v>425</v>
      </c>
    </row>
    <row r="217" spans="2:65" s="1" customFormat="1">
      <c r="B217" s="30"/>
      <c r="D217" s="134" t="s">
        <v>127</v>
      </c>
      <c r="F217" s="135" t="s">
        <v>426</v>
      </c>
      <c r="I217" s="136"/>
      <c r="L217" s="30"/>
      <c r="M217" s="137"/>
      <c r="U217" s="51"/>
      <c r="AT217" s="15" t="s">
        <v>127</v>
      </c>
      <c r="AU217" s="15" t="s">
        <v>125</v>
      </c>
    </row>
    <row r="218" spans="2:65" s="1" customFormat="1" ht="16.5" customHeight="1">
      <c r="B218" s="120"/>
      <c r="C218" s="121" t="s">
        <v>427</v>
      </c>
      <c r="D218" s="121" t="s">
        <v>119</v>
      </c>
      <c r="E218" s="122" t="s">
        <v>428</v>
      </c>
      <c r="F218" s="123" t="s">
        <v>429</v>
      </c>
      <c r="G218" s="124" t="s">
        <v>367</v>
      </c>
      <c r="H218" s="125">
        <v>1</v>
      </c>
      <c r="I218" s="126"/>
      <c r="J218" s="127">
        <f>ROUND(I218*H218,1)</f>
        <v>0</v>
      </c>
      <c r="K218" s="123" t="s">
        <v>123</v>
      </c>
      <c r="L218" s="30"/>
      <c r="M218" s="128" t="s">
        <v>3</v>
      </c>
      <c r="N218" s="129" t="s">
        <v>41</v>
      </c>
      <c r="P218" s="130">
        <f>O218*H218</f>
        <v>0</v>
      </c>
      <c r="Q218" s="130">
        <v>1.0000000000000001E-5</v>
      </c>
      <c r="R218" s="130">
        <f>Q218*H218</f>
        <v>1.0000000000000001E-5</v>
      </c>
      <c r="S218" s="130">
        <v>0</v>
      </c>
      <c r="T218" s="130">
        <f>S218*H218</f>
        <v>0</v>
      </c>
      <c r="U218" s="131" t="s">
        <v>3</v>
      </c>
      <c r="AR218" s="132" t="s">
        <v>204</v>
      </c>
      <c r="AT218" s="132" t="s">
        <v>119</v>
      </c>
      <c r="AU218" s="132" t="s">
        <v>125</v>
      </c>
      <c r="AY218" s="15" t="s">
        <v>116</v>
      </c>
      <c r="BE218" s="133">
        <f>IF(N218="základní",J218,0)</f>
        <v>0</v>
      </c>
      <c r="BF218" s="133">
        <f>IF(N218="snížená",J218,0)</f>
        <v>0</v>
      </c>
      <c r="BG218" s="133">
        <f>IF(N218="zákl. přenesená",J218,0)</f>
        <v>0</v>
      </c>
      <c r="BH218" s="133">
        <f>IF(N218="sníž. přenesená",J218,0)</f>
        <v>0</v>
      </c>
      <c r="BI218" s="133">
        <f>IF(N218="nulová",J218,0)</f>
        <v>0</v>
      </c>
      <c r="BJ218" s="15" t="s">
        <v>125</v>
      </c>
      <c r="BK218" s="133">
        <f>ROUND(I218*H218,1)</f>
        <v>0</v>
      </c>
      <c r="BL218" s="15" t="s">
        <v>204</v>
      </c>
      <c r="BM218" s="132" t="s">
        <v>430</v>
      </c>
    </row>
    <row r="219" spans="2:65" s="1" customFormat="1">
      <c r="B219" s="30"/>
      <c r="D219" s="134" t="s">
        <v>127</v>
      </c>
      <c r="F219" s="135" t="s">
        <v>431</v>
      </c>
      <c r="I219" s="136"/>
      <c r="L219" s="30"/>
      <c r="M219" s="137"/>
      <c r="U219" s="51"/>
      <c r="AT219" s="15" t="s">
        <v>127</v>
      </c>
      <c r="AU219" s="15" t="s">
        <v>125</v>
      </c>
    </row>
    <row r="220" spans="2:65" s="1" customFormat="1" ht="24.2" customHeight="1">
      <c r="B220" s="120"/>
      <c r="C220" s="121" t="s">
        <v>432</v>
      </c>
      <c r="D220" s="121" t="s">
        <v>119</v>
      </c>
      <c r="E220" s="122" t="s">
        <v>433</v>
      </c>
      <c r="F220" s="123" t="s">
        <v>434</v>
      </c>
      <c r="G220" s="124" t="s">
        <v>435</v>
      </c>
      <c r="H220" s="125">
        <v>1</v>
      </c>
      <c r="I220" s="126"/>
      <c r="J220" s="127">
        <f>ROUND(I220*H220,1)</f>
        <v>0</v>
      </c>
      <c r="K220" s="123" t="s">
        <v>123</v>
      </c>
      <c r="L220" s="30"/>
      <c r="M220" s="128" t="s">
        <v>3</v>
      </c>
      <c r="N220" s="129" t="s">
        <v>41</v>
      </c>
      <c r="P220" s="130">
        <f>O220*H220</f>
        <v>0</v>
      </c>
      <c r="Q220" s="130">
        <v>1.1999999999999999E-3</v>
      </c>
      <c r="R220" s="130">
        <f>Q220*H220</f>
        <v>1.1999999999999999E-3</v>
      </c>
      <c r="S220" s="130">
        <v>0</v>
      </c>
      <c r="T220" s="130">
        <f>S220*H220</f>
        <v>0</v>
      </c>
      <c r="U220" s="131" t="s">
        <v>3</v>
      </c>
      <c r="AR220" s="132" t="s">
        <v>204</v>
      </c>
      <c r="AT220" s="132" t="s">
        <v>119</v>
      </c>
      <c r="AU220" s="132" t="s">
        <v>125</v>
      </c>
      <c r="AY220" s="15" t="s">
        <v>116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5" t="s">
        <v>125</v>
      </c>
      <c r="BK220" s="133">
        <f>ROUND(I220*H220,1)</f>
        <v>0</v>
      </c>
      <c r="BL220" s="15" t="s">
        <v>204</v>
      </c>
      <c r="BM220" s="132" t="s">
        <v>436</v>
      </c>
    </row>
    <row r="221" spans="2:65" s="1" customFormat="1">
      <c r="B221" s="30"/>
      <c r="D221" s="134" t="s">
        <v>127</v>
      </c>
      <c r="F221" s="135" t="s">
        <v>437</v>
      </c>
      <c r="I221" s="136"/>
      <c r="L221" s="30"/>
      <c r="M221" s="137"/>
      <c r="U221" s="51"/>
      <c r="AT221" s="15" t="s">
        <v>127</v>
      </c>
      <c r="AU221" s="15" t="s">
        <v>125</v>
      </c>
    </row>
    <row r="222" spans="2:65" s="1" customFormat="1" ht="24.2" customHeight="1">
      <c r="B222" s="120"/>
      <c r="C222" s="121" t="s">
        <v>438</v>
      </c>
      <c r="D222" s="121" t="s">
        <v>119</v>
      </c>
      <c r="E222" s="122" t="s">
        <v>439</v>
      </c>
      <c r="F222" s="123" t="s">
        <v>440</v>
      </c>
      <c r="G222" s="124" t="s">
        <v>435</v>
      </c>
      <c r="H222" s="125">
        <v>1</v>
      </c>
      <c r="I222" s="126"/>
      <c r="J222" s="127">
        <f>ROUND(I222*H222,1)</f>
        <v>0</v>
      </c>
      <c r="K222" s="123" t="s">
        <v>123</v>
      </c>
      <c r="L222" s="30"/>
      <c r="M222" s="128" t="s">
        <v>3</v>
      </c>
      <c r="N222" s="129" t="s">
        <v>41</v>
      </c>
      <c r="P222" s="130">
        <f>O222*H222</f>
        <v>0</v>
      </c>
      <c r="Q222" s="130">
        <v>2.3999999999999998E-3</v>
      </c>
      <c r="R222" s="130">
        <f>Q222*H222</f>
        <v>2.3999999999999998E-3</v>
      </c>
      <c r="S222" s="130">
        <v>0</v>
      </c>
      <c r="T222" s="130">
        <f>S222*H222</f>
        <v>0</v>
      </c>
      <c r="U222" s="131" t="s">
        <v>3</v>
      </c>
      <c r="AR222" s="132" t="s">
        <v>204</v>
      </c>
      <c r="AT222" s="132" t="s">
        <v>119</v>
      </c>
      <c r="AU222" s="132" t="s">
        <v>125</v>
      </c>
      <c r="AY222" s="15" t="s">
        <v>116</v>
      </c>
      <c r="BE222" s="133">
        <f>IF(N222="základní",J222,0)</f>
        <v>0</v>
      </c>
      <c r="BF222" s="133">
        <f>IF(N222="snížená",J222,0)</f>
        <v>0</v>
      </c>
      <c r="BG222" s="133">
        <f>IF(N222="zákl. přenesená",J222,0)</f>
        <v>0</v>
      </c>
      <c r="BH222" s="133">
        <f>IF(N222="sníž. přenesená",J222,0)</f>
        <v>0</v>
      </c>
      <c r="BI222" s="133">
        <f>IF(N222="nulová",J222,0)</f>
        <v>0</v>
      </c>
      <c r="BJ222" s="15" t="s">
        <v>125</v>
      </c>
      <c r="BK222" s="133">
        <f>ROUND(I222*H222,1)</f>
        <v>0</v>
      </c>
      <c r="BL222" s="15" t="s">
        <v>204</v>
      </c>
      <c r="BM222" s="132" t="s">
        <v>441</v>
      </c>
    </row>
    <row r="223" spans="2:65" s="1" customFormat="1">
      <c r="B223" s="30"/>
      <c r="D223" s="134" t="s">
        <v>127</v>
      </c>
      <c r="F223" s="135" t="s">
        <v>442</v>
      </c>
      <c r="I223" s="136"/>
      <c r="L223" s="30"/>
      <c r="M223" s="137"/>
      <c r="U223" s="51"/>
      <c r="AT223" s="15" t="s">
        <v>127</v>
      </c>
      <c r="AU223" s="15" t="s">
        <v>125</v>
      </c>
    </row>
    <row r="224" spans="2:65" s="1" customFormat="1" ht="21.75" customHeight="1">
      <c r="B224" s="120"/>
      <c r="C224" s="121" t="s">
        <v>117</v>
      </c>
      <c r="D224" s="121" t="s">
        <v>119</v>
      </c>
      <c r="E224" s="122" t="s">
        <v>443</v>
      </c>
      <c r="F224" s="123" t="s">
        <v>444</v>
      </c>
      <c r="G224" s="124" t="s">
        <v>122</v>
      </c>
      <c r="H224" s="125">
        <v>1</v>
      </c>
      <c r="I224" s="126"/>
      <c r="J224" s="127">
        <f>ROUND(I224*H224,1)</f>
        <v>0</v>
      </c>
      <c r="K224" s="123" t="s">
        <v>123</v>
      </c>
      <c r="L224" s="30"/>
      <c r="M224" s="128" t="s">
        <v>3</v>
      </c>
      <c r="N224" s="129" t="s">
        <v>41</v>
      </c>
      <c r="P224" s="130">
        <f>O224*H224</f>
        <v>0</v>
      </c>
      <c r="Q224" s="130">
        <v>3.1800000000000001E-3</v>
      </c>
      <c r="R224" s="130">
        <f>Q224*H224</f>
        <v>3.1800000000000001E-3</v>
      </c>
      <c r="S224" s="130">
        <v>0</v>
      </c>
      <c r="T224" s="130">
        <f>S224*H224</f>
        <v>0</v>
      </c>
      <c r="U224" s="131" t="s">
        <v>3</v>
      </c>
      <c r="AR224" s="132" t="s">
        <v>204</v>
      </c>
      <c r="AT224" s="132" t="s">
        <v>119</v>
      </c>
      <c r="AU224" s="132" t="s">
        <v>125</v>
      </c>
      <c r="AY224" s="15" t="s">
        <v>116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15" t="s">
        <v>125</v>
      </c>
      <c r="BK224" s="133">
        <f>ROUND(I224*H224,1)</f>
        <v>0</v>
      </c>
      <c r="BL224" s="15" t="s">
        <v>204</v>
      </c>
      <c r="BM224" s="132" t="s">
        <v>445</v>
      </c>
    </row>
    <row r="225" spans="2:65" s="1" customFormat="1">
      <c r="B225" s="30"/>
      <c r="D225" s="134" t="s">
        <v>127</v>
      </c>
      <c r="F225" s="135" t="s">
        <v>446</v>
      </c>
      <c r="I225" s="136"/>
      <c r="L225" s="30"/>
      <c r="M225" s="137"/>
      <c r="U225" s="51"/>
      <c r="AT225" s="15" t="s">
        <v>127</v>
      </c>
      <c r="AU225" s="15" t="s">
        <v>125</v>
      </c>
    </row>
    <row r="226" spans="2:65" s="1" customFormat="1" ht="16.5" customHeight="1">
      <c r="B226" s="120"/>
      <c r="C226" s="121" t="s">
        <v>447</v>
      </c>
      <c r="D226" s="121" t="s">
        <v>119</v>
      </c>
      <c r="E226" s="122" t="s">
        <v>448</v>
      </c>
      <c r="F226" s="123" t="s">
        <v>449</v>
      </c>
      <c r="G226" s="124" t="s">
        <v>122</v>
      </c>
      <c r="H226" s="125">
        <v>1</v>
      </c>
      <c r="I226" s="126"/>
      <c r="J226" s="127">
        <f>ROUND(I226*H226,1)</f>
        <v>0</v>
      </c>
      <c r="K226" s="123" t="s">
        <v>123</v>
      </c>
      <c r="L226" s="30"/>
      <c r="M226" s="128" t="s">
        <v>3</v>
      </c>
      <c r="N226" s="129" t="s">
        <v>41</v>
      </c>
      <c r="P226" s="130">
        <f>O226*H226</f>
        <v>0</v>
      </c>
      <c r="Q226" s="130">
        <v>2.0000000000000001E-4</v>
      </c>
      <c r="R226" s="130">
        <f>Q226*H226</f>
        <v>2.0000000000000001E-4</v>
      </c>
      <c r="S226" s="130">
        <v>0</v>
      </c>
      <c r="T226" s="130">
        <f>S226*H226</f>
        <v>0</v>
      </c>
      <c r="U226" s="131" t="s">
        <v>3</v>
      </c>
      <c r="AR226" s="132" t="s">
        <v>204</v>
      </c>
      <c r="AT226" s="132" t="s">
        <v>119</v>
      </c>
      <c r="AU226" s="132" t="s">
        <v>125</v>
      </c>
      <c r="AY226" s="15" t="s">
        <v>116</v>
      </c>
      <c r="BE226" s="133">
        <f>IF(N226="základní",J226,0)</f>
        <v>0</v>
      </c>
      <c r="BF226" s="133">
        <f>IF(N226="snížená",J226,0)</f>
        <v>0</v>
      </c>
      <c r="BG226" s="133">
        <f>IF(N226="zákl. přenesená",J226,0)</f>
        <v>0</v>
      </c>
      <c r="BH226" s="133">
        <f>IF(N226="sníž. přenesená",J226,0)</f>
        <v>0</v>
      </c>
      <c r="BI226" s="133">
        <f>IF(N226="nulová",J226,0)</f>
        <v>0</v>
      </c>
      <c r="BJ226" s="15" t="s">
        <v>125</v>
      </c>
      <c r="BK226" s="133">
        <f>ROUND(I226*H226,1)</f>
        <v>0</v>
      </c>
      <c r="BL226" s="15" t="s">
        <v>204</v>
      </c>
      <c r="BM226" s="132" t="s">
        <v>450</v>
      </c>
    </row>
    <row r="227" spans="2:65" s="1" customFormat="1">
      <c r="B227" s="30"/>
      <c r="D227" s="134" t="s">
        <v>127</v>
      </c>
      <c r="F227" s="135" t="s">
        <v>451</v>
      </c>
      <c r="I227" s="136"/>
      <c r="L227" s="30"/>
      <c r="M227" s="137"/>
      <c r="U227" s="51"/>
      <c r="AT227" s="15" t="s">
        <v>127</v>
      </c>
      <c r="AU227" s="15" t="s">
        <v>125</v>
      </c>
    </row>
    <row r="228" spans="2:65" s="1" customFormat="1" ht="24.2" customHeight="1">
      <c r="B228" s="120"/>
      <c r="C228" s="121" t="s">
        <v>452</v>
      </c>
      <c r="D228" s="121" t="s">
        <v>119</v>
      </c>
      <c r="E228" s="122" t="s">
        <v>453</v>
      </c>
      <c r="F228" s="123" t="s">
        <v>454</v>
      </c>
      <c r="G228" s="124" t="s">
        <v>122</v>
      </c>
      <c r="H228" s="125">
        <v>1</v>
      </c>
      <c r="I228" s="126"/>
      <c r="J228" s="127">
        <f>ROUND(I228*H228,1)</f>
        <v>0</v>
      </c>
      <c r="K228" s="123" t="s">
        <v>123</v>
      </c>
      <c r="L228" s="30"/>
      <c r="M228" s="128" t="s">
        <v>3</v>
      </c>
      <c r="N228" s="129" t="s">
        <v>41</v>
      </c>
      <c r="P228" s="130">
        <f>O228*H228</f>
        <v>0</v>
      </c>
      <c r="Q228" s="130">
        <v>2.7E-4</v>
      </c>
      <c r="R228" s="130">
        <f>Q228*H228</f>
        <v>2.7E-4</v>
      </c>
      <c r="S228" s="130">
        <v>0</v>
      </c>
      <c r="T228" s="130">
        <f>S228*H228</f>
        <v>0</v>
      </c>
      <c r="U228" s="131" t="s">
        <v>3</v>
      </c>
      <c r="AR228" s="132" t="s">
        <v>204</v>
      </c>
      <c r="AT228" s="132" t="s">
        <v>119</v>
      </c>
      <c r="AU228" s="132" t="s">
        <v>125</v>
      </c>
      <c r="AY228" s="15" t="s">
        <v>116</v>
      </c>
      <c r="BE228" s="133">
        <f>IF(N228="základní",J228,0)</f>
        <v>0</v>
      </c>
      <c r="BF228" s="133">
        <f>IF(N228="snížená",J228,0)</f>
        <v>0</v>
      </c>
      <c r="BG228" s="133">
        <f>IF(N228="zákl. přenesená",J228,0)</f>
        <v>0</v>
      </c>
      <c r="BH228" s="133">
        <f>IF(N228="sníž. přenesená",J228,0)</f>
        <v>0</v>
      </c>
      <c r="BI228" s="133">
        <f>IF(N228="nulová",J228,0)</f>
        <v>0</v>
      </c>
      <c r="BJ228" s="15" t="s">
        <v>125</v>
      </c>
      <c r="BK228" s="133">
        <f>ROUND(I228*H228,1)</f>
        <v>0</v>
      </c>
      <c r="BL228" s="15" t="s">
        <v>204</v>
      </c>
      <c r="BM228" s="132" t="s">
        <v>455</v>
      </c>
    </row>
    <row r="229" spans="2:65" s="1" customFormat="1">
      <c r="B229" s="30"/>
      <c r="D229" s="134" t="s">
        <v>127</v>
      </c>
      <c r="F229" s="135" t="s">
        <v>456</v>
      </c>
      <c r="I229" s="136"/>
      <c r="L229" s="30"/>
      <c r="M229" s="137"/>
      <c r="U229" s="51"/>
      <c r="AT229" s="15" t="s">
        <v>127</v>
      </c>
      <c r="AU229" s="15" t="s">
        <v>125</v>
      </c>
    </row>
    <row r="230" spans="2:65" s="1" customFormat="1" ht="24.2" customHeight="1">
      <c r="B230" s="120"/>
      <c r="C230" s="121" t="s">
        <v>457</v>
      </c>
      <c r="D230" s="121" t="s">
        <v>119</v>
      </c>
      <c r="E230" s="122" t="s">
        <v>458</v>
      </c>
      <c r="F230" s="123" t="s">
        <v>459</v>
      </c>
      <c r="G230" s="124" t="s">
        <v>122</v>
      </c>
      <c r="H230" s="125">
        <v>1</v>
      </c>
      <c r="I230" s="126"/>
      <c r="J230" s="127">
        <f>ROUND(I230*H230,1)</f>
        <v>0</v>
      </c>
      <c r="K230" s="123" t="s">
        <v>123</v>
      </c>
      <c r="L230" s="30"/>
      <c r="M230" s="128" t="s">
        <v>3</v>
      </c>
      <c r="N230" s="129" t="s">
        <v>41</v>
      </c>
      <c r="P230" s="130">
        <f>O230*H230</f>
        <v>0</v>
      </c>
      <c r="Q230" s="130">
        <v>2.9999999999999997E-4</v>
      </c>
      <c r="R230" s="130">
        <f>Q230*H230</f>
        <v>2.9999999999999997E-4</v>
      </c>
      <c r="S230" s="130">
        <v>0</v>
      </c>
      <c r="T230" s="130">
        <f>S230*H230</f>
        <v>0</v>
      </c>
      <c r="U230" s="131" t="s">
        <v>3</v>
      </c>
      <c r="AR230" s="132" t="s">
        <v>204</v>
      </c>
      <c r="AT230" s="132" t="s">
        <v>119</v>
      </c>
      <c r="AU230" s="132" t="s">
        <v>125</v>
      </c>
      <c r="AY230" s="15" t="s">
        <v>116</v>
      </c>
      <c r="BE230" s="133">
        <f>IF(N230="základní",J230,0)</f>
        <v>0</v>
      </c>
      <c r="BF230" s="133">
        <f>IF(N230="snížená",J230,0)</f>
        <v>0</v>
      </c>
      <c r="BG230" s="133">
        <f>IF(N230="zákl. přenesená",J230,0)</f>
        <v>0</v>
      </c>
      <c r="BH230" s="133">
        <f>IF(N230="sníž. přenesená",J230,0)</f>
        <v>0</v>
      </c>
      <c r="BI230" s="133">
        <f>IF(N230="nulová",J230,0)</f>
        <v>0</v>
      </c>
      <c r="BJ230" s="15" t="s">
        <v>125</v>
      </c>
      <c r="BK230" s="133">
        <f>ROUND(I230*H230,1)</f>
        <v>0</v>
      </c>
      <c r="BL230" s="15" t="s">
        <v>204</v>
      </c>
      <c r="BM230" s="132" t="s">
        <v>460</v>
      </c>
    </row>
    <row r="231" spans="2:65" s="1" customFormat="1">
      <c r="B231" s="30"/>
      <c r="D231" s="134" t="s">
        <v>127</v>
      </c>
      <c r="F231" s="135" t="s">
        <v>461</v>
      </c>
      <c r="I231" s="136"/>
      <c r="L231" s="30"/>
      <c r="M231" s="137"/>
      <c r="U231" s="51"/>
      <c r="AT231" s="15" t="s">
        <v>127</v>
      </c>
      <c r="AU231" s="15" t="s">
        <v>125</v>
      </c>
    </row>
    <row r="232" spans="2:65" s="1" customFormat="1" ht="21.75" customHeight="1">
      <c r="B232" s="120"/>
      <c r="C232" s="121" t="s">
        <v>462</v>
      </c>
      <c r="D232" s="121" t="s">
        <v>119</v>
      </c>
      <c r="E232" s="122" t="s">
        <v>463</v>
      </c>
      <c r="F232" s="123" t="s">
        <v>464</v>
      </c>
      <c r="G232" s="124" t="s">
        <v>122</v>
      </c>
      <c r="H232" s="125">
        <v>1</v>
      </c>
      <c r="I232" s="126"/>
      <c r="J232" s="127">
        <f>ROUND(I232*H232,1)</f>
        <v>0</v>
      </c>
      <c r="K232" s="123" t="s">
        <v>123</v>
      </c>
      <c r="L232" s="30"/>
      <c r="M232" s="128" t="s">
        <v>3</v>
      </c>
      <c r="N232" s="129" t="s">
        <v>41</v>
      </c>
      <c r="P232" s="130">
        <f>O232*H232</f>
        <v>0</v>
      </c>
      <c r="Q232" s="130">
        <v>0</v>
      </c>
      <c r="R232" s="130">
        <f>Q232*H232</f>
        <v>0</v>
      </c>
      <c r="S232" s="130">
        <v>1.4999999999999999E-4</v>
      </c>
      <c r="T232" s="130">
        <f>S232*H232</f>
        <v>1.4999999999999999E-4</v>
      </c>
      <c r="U232" s="131" t="s">
        <v>3</v>
      </c>
      <c r="AR232" s="132" t="s">
        <v>204</v>
      </c>
      <c r="AT232" s="132" t="s">
        <v>119</v>
      </c>
      <c r="AU232" s="132" t="s">
        <v>125</v>
      </c>
      <c r="AY232" s="15" t="s">
        <v>116</v>
      </c>
      <c r="BE232" s="133">
        <f>IF(N232="základní",J232,0)</f>
        <v>0</v>
      </c>
      <c r="BF232" s="133">
        <f>IF(N232="snížená",J232,0)</f>
        <v>0</v>
      </c>
      <c r="BG232" s="133">
        <f>IF(N232="zákl. přenesená",J232,0)</f>
        <v>0</v>
      </c>
      <c r="BH232" s="133">
        <f>IF(N232="sníž. přenesená",J232,0)</f>
        <v>0</v>
      </c>
      <c r="BI232" s="133">
        <f>IF(N232="nulová",J232,0)</f>
        <v>0</v>
      </c>
      <c r="BJ232" s="15" t="s">
        <v>125</v>
      </c>
      <c r="BK232" s="133">
        <f>ROUND(I232*H232,1)</f>
        <v>0</v>
      </c>
      <c r="BL232" s="15" t="s">
        <v>204</v>
      </c>
      <c r="BM232" s="132" t="s">
        <v>465</v>
      </c>
    </row>
    <row r="233" spans="2:65" s="1" customFormat="1">
      <c r="B233" s="30"/>
      <c r="D233" s="134" t="s">
        <v>127</v>
      </c>
      <c r="F233" s="135" t="s">
        <v>466</v>
      </c>
      <c r="I233" s="136"/>
      <c r="L233" s="30"/>
      <c r="M233" s="137"/>
      <c r="U233" s="51"/>
      <c r="AT233" s="15" t="s">
        <v>127</v>
      </c>
      <c r="AU233" s="15" t="s">
        <v>125</v>
      </c>
    </row>
    <row r="234" spans="2:65" s="1" customFormat="1" ht="24.2" customHeight="1">
      <c r="B234" s="120"/>
      <c r="C234" s="121" t="s">
        <v>467</v>
      </c>
      <c r="D234" s="121" t="s">
        <v>119</v>
      </c>
      <c r="E234" s="122" t="s">
        <v>468</v>
      </c>
      <c r="F234" s="123" t="s">
        <v>469</v>
      </c>
      <c r="G234" s="124" t="s">
        <v>122</v>
      </c>
      <c r="H234" s="125">
        <v>1</v>
      </c>
      <c r="I234" s="126"/>
      <c r="J234" s="127">
        <f>ROUND(I234*H234,1)</f>
        <v>0</v>
      </c>
      <c r="K234" s="123" t="s">
        <v>123</v>
      </c>
      <c r="L234" s="30"/>
      <c r="M234" s="128" t="s">
        <v>3</v>
      </c>
      <c r="N234" s="129" t="s">
        <v>41</v>
      </c>
      <c r="P234" s="130">
        <f>O234*H234</f>
        <v>0</v>
      </c>
      <c r="Q234" s="130">
        <v>2.0000000000000001E-4</v>
      </c>
      <c r="R234" s="130">
        <f>Q234*H234</f>
        <v>2.0000000000000001E-4</v>
      </c>
      <c r="S234" s="130">
        <v>0</v>
      </c>
      <c r="T234" s="130">
        <f>S234*H234</f>
        <v>0</v>
      </c>
      <c r="U234" s="131" t="s">
        <v>3</v>
      </c>
      <c r="AR234" s="132" t="s">
        <v>204</v>
      </c>
      <c r="AT234" s="132" t="s">
        <v>119</v>
      </c>
      <c r="AU234" s="132" t="s">
        <v>125</v>
      </c>
      <c r="AY234" s="15" t="s">
        <v>116</v>
      </c>
      <c r="BE234" s="133">
        <f>IF(N234="základní",J234,0)</f>
        <v>0</v>
      </c>
      <c r="BF234" s="133">
        <f>IF(N234="snížená",J234,0)</f>
        <v>0</v>
      </c>
      <c r="BG234" s="133">
        <f>IF(N234="zákl. přenesená",J234,0)</f>
        <v>0</v>
      </c>
      <c r="BH234" s="133">
        <f>IF(N234="sníž. přenesená",J234,0)</f>
        <v>0</v>
      </c>
      <c r="BI234" s="133">
        <f>IF(N234="nulová",J234,0)</f>
        <v>0</v>
      </c>
      <c r="BJ234" s="15" t="s">
        <v>125</v>
      </c>
      <c r="BK234" s="133">
        <f>ROUND(I234*H234,1)</f>
        <v>0</v>
      </c>
      <c r="BL234" s="15" t="s">
        <v>204</v>
      </c>
      <c r="BM234" s="132" t="s">
        <v>470</v>
      </c>
    </row>
    <row r="235" spans="2:65" s="1" customFormat="1">
      <c r="B235" s="30"/>
      <c r="D235" s="134" t="s">
        <v>127</v>
      </c>
      <c r="F235" s="135" t="s">
        <v>471</v>
      </c>
      <c r="I235" s="136"/>
      <c r="L235" s="30"/>
      <c r="M235" s="137"/>
      <c r="U235" s="51"/>
      <c r="AT235" s="15" t="s">
        <v>127</v>
      </c>
      <c r="AU235" s="15" t="s">
        <v>125</v>
      </c>
    </row>
    <row r="236" spans="2:65" s="1" customFormat="1" ht="21.75" customHeight="1">
      <c r="B236" s="120"/>
      <c r="C236" s="121" t="s">
        <v>472</v>
      </c>
      <c r="D236" s="121" t="s">
        <v>119</v>
      </c>
      <c r="E236" s="122" t="s">
        <v>473</v>
      </c>
      <c r="F236" s="123" t="s">
        <v>474</v>
      </c>
      <c r="G236" s="124" t="s">
        <v>122</v>
      </c>
      <c r="H236" s="125">
        <v>1</v>
      </c>
      <c r="I236" s="126"/>
      <c r="J236" s="127">
        <f>ROUND(I236*H236,1)</f>
        <v>0</v>
      </c>
      <c r="K236" s="123" t="s">
        <v>123</v>
      </c>
      <c r="L236" s="30"/>
      <c r="M236" s="128" t="s">
        <v>3</v>
      </c>
      <c r="N236" s="129" t="s">
        <v>41</v>
      </c>
      <c r="P236" s="130">
        <f>O236*H236</f>
        <v>0</v>
      </c>
      <c r="Q236" s="130">
        <v>3.5E-4</v>
      </c>
      <c r="R236" s="130">
        <f>Q236*H236</f>
        <v>3.5E-4</v>
      </c>
      <c r="S236" s="130">
        <v>0</v>
      </c>
      <c r="T236" s="130">
        <f>S236*H236</f>
        <v>0</v>
      </c>
      <c r="U236" s="131" t="s">
        <v>3</v>
      </c>
      <c r="AR236" s="132" t="s">
        <v>204</v>
      </c>
      <c r="AT236" s="132" t="s">
        <v>119</v>
      </c>
      <c r="AU236" s="132" t="s">
        <v>125</v>
      </c>
      <c r="AY236" s="15" t="s">
        <v>116</v>
      </c>
      <c r="BE236" s="133">
        <f>IF(N236="základní",J236,0)</f>
        <v>0</v>
      </c>
      <c r="BF236" s="133">
        <f>IF(N236="snížená",J236,0)</f>
        <v>0</v>
      </c>
      <c r="BG236" s="133">
        <f>IF(N236="zákl. přenesená",J236,0)</f>
        <v>0</v>
      </c>
      <c r="BH236" s="133">
        <f>IF(N236="sníž. přenesená",J236,0)</f>
        <v>0</v>
      </c>
      <c r="BI236" s="133">
        <f>IF(N236="nulová",J236,0)</f>
        <v>0</v>
      </c>
      <c r="BJ236" s="15" t="s">
        <v>125</v>
      </c>
      <c r="BK236" s="133">
        <f>ROUND(I236*H236,1)</f>
        <v>0</v>
      </c>
      <c r="BL236" s="15" t="s">
        <v>204</v>
      </c>
      <c r="BM236" s="132" t="s">
        <v>475</v>
      </c>
    </row>
    <row r="237" spans="2:65" s="1" customFormat="1">
      <c r="B237" s="30"/>
      <c r="D237" s="134" t="s">
        <v>127</v>
      </c>
      <c r="F237" s="135" t="s">
        <v>476</v>
      </c>
      <c r="I237" s="136"/>
      <c r="L237" s="30"/>
      <c r="M237" s="137"/>
      <c r="U237" s="51"/>
      <c r="AT237" s="15" t="s">
        <v>127</v>
      </c>
      <c r="AU237" s="15" t="s">
        <v>125</v>
      </c>
    </row>
    <row r="238" spans="2:65" s="1" customFormat="1" ht="24.2" customHeight="1">
      <c r="B238" s="120"/>
      <c r="C238" s="121" t="s">
        <v>477</v>
      </c>
      <c r="D238" s="121" t="s">
        <v>119</v>
      </c>
      <c r="E238" s="122" t="s">
        <v>478</v>
      </c>
      <c r="F238" s="123" t="s">
        <v>479</v>
      </c>
      <c r="G238" s="124" t="s">
        <v>122</v>
      </c>
      <c r="H238" s="125">
        <v>1</v>
      </c>
      <c r="I238" s="126"/>
      <c r="J238" s="127">
        <f>ROUND(I238*H238,1)</f>
        <v>0</v>
      </c>
      <c r="K238" s="123" t="s">
        <v>123</v>
      </c>
      <c r="L238" s="30"/>
      <c r="M238" s="128" t="s">
        <v>3</v>
      </c>
      <c r="N238" s="129" t="s">
        <v>41</v>
      </c>
      <c r="P238" s="130">
        <f>O238*H238</f>
        <v>0</v>
      </c>
      <c r="Q238" s="130">
        <v>2.9E-4</v>
      </c>
      <c r="R238" s="130">
        <f>Q238*H238</f>
        <v>2.9E-4</v>
      </c>
      <c r="S238" s="130">
        <v>0</v>
      </c>
      <c r="T238" s="130">
        <f>S238*H238</f>
        <v>0</v>
      </c>
      <c r="U238" s="131" t="s">
        <v>3</v>
      </c>
      <c r="AR238" s="132" t="s">
        <v>204</v>
      </c>
      <c r="AT238" s="132" t="s">
        <v>119</v>
      </c>
      <c r="AU238" s="132" t="s">
        <v>125</v>
      </c>
      <c r="AY238" s="15" t="s">
        <v>116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15" t="s">
        <v>125</v>
      </c>
      <c r="BK238" s="133">
        <f>ROUND(I238*H238,1)</f>
        <v>0</v>
      </c>
      <c r="BL238" s="15" t="s">
        <v>204</v>
      </c>
      <c r="BM238" s="132" t="s">
        <v>480</v>
      </c>
    </row>
    <row r="239" spans="2:65" s="1" customFormat="1">
      <c r="B239" s="30"/>
      <c r="D239" s="134" t="s">
        <v>127</v>
      </c>
      <c r="F239" s="135" t="s">
        <v>481</v>
      </c>
      <c r="I239" s="136"/>
      <c r="L239" s="30"/>
      <c r="M239" s="137"/>
      <c r="U239" s="51"/>
      <c r="AT239" s="15" t="s">
        <v>127</v>
      </c>
      <c r="AU239" s="15" t="s">
        <v>125</v>
      </c>
    </row>
    <row r="240" spans="2:65" s="1" customFormat="1" ht="16.5" customHeight="1">
      <c r="B240" s="120"/>
      <c r="C240" s="121" t="s">
        <v>482</v>
      </c>
      <c r="D240" s="121" t="s">
        <v>119</v>
      </c>
      <c r="E240" s="122" t="s">
        <v>483</v>
      </c>
      <c r="F240" s="123" t="s">
        <v>484</v>
      </c>
      <c r="G240" s="124" t="s">
        <v>122</v>
      </c>
      <c r="H240" s="125">
        <v>1</v>
      </c>
      <c r="I240" s="126"/>
      <c r="J240" s="127">
        <f>ROUND(I240*H240,1)</f>
        <v>0</v>
      </c>
      <c r="K240" s="123" t="s">
        <v>3</v>
      </c>
      <c r="L240" s="30"/>
      <c r="M240" s="128" t="s">
        <v>3</v>
      </c>
      <c r="N240" s="129" t="s">
        <v>41</v>
      </c>
      <c r="P240" s="130">
        <f>O240*H240</f>
        <v>0</v>
      </c>
      <c r="Q240" s="130">
        <v>0</v>
      </c>
      <c r="R240" s="130">
        <f>Q240*H240</f>
        <v>0</v>
      </c>
      <c r="S240" s="130">
        <v>0</v>
      </c>
      <c r="T240" s="130">
        <f>S240*H240</f>
        <v>0</v>
      </c>
      <c r="U240" s="131" t="s">
        <v>3</v>
      </c>
      <c r="AR240" s="132" t="s">
        <v>204</v>
      </c>
      <c r="AT240" s="132" t="s">
        <v>119</v>
      </c>
      <c r="AU240" s="132" t="s">
        <v>125</v>
      </c>
      <c r="AY240" s="15" t="s">
        <v>116</v>
      </c>
      <c r="BE240" s="133">
        <f>IF(N240="základní",J240,0)</f>
        <v>0</v>
      </c>
      <c r="BF240" s="133">
        <f>IF(N240="snížená",J240,0)</f>
        <v>0</v>
      </c>
      <c r="BG240" s="133">
        <f>IF(N240="zákl. přenesená",J240,0)</f>
        <v>0</v>
      </c>
      <c r="BH240" s="133">
        <f>IF(N240="sníž. přenesená",J240,0)</f>
        <v>0</v>
      </c>
      <c r="BI240" s="133">
        <f>IF(N240="nulová",J240,0)</f>
        <v>0</v>
      </c>
      <c r="BJ240" s="15" t="s">
        <v>125</v>
      </c>
      <c r="BK240" s="133">
        <f>ROUND(I240*H240,1)</f>
        <v>0</v>
      </c>
      <c r="BL240" s="15" t="s">
        <v>204</v>
      </c>
      <c r="BM240" s="132" t="s">
        <v>485</v>
      </c>
    </row>
    <row r="241" spans="2:65" s="11" customFormat="1" ht="22.9" customHeight="1">
      <c r="B241" s="108"/>
      <c r="D241" s="109" t="s">
        <v>68</v>
      </c>
      <c r="E241" s="118" t="s">
        <v>486</v>
      </c>
      <c r="F241" s="118" t="s">
        <v>487</v>
      </c>
      <c r="I241" s="111"/>
      <c r="J241" s="119">
        <f>BK241</f>
        <v>0</v>
      </c>
      <c r="L241" s="108"/>
      <c r="M241" s="113"/>
      <c r="P241" s="114">
        <f>SUM(P242:P251)</f>
        <v>0</v>
      </c>
      <c r="R241" s="114">
        <f>SUM(R242:R251)</f>
        <v>2.05336E-4</v>
      </c>
      <c r="T241" s="114">
        <f>SUM(T242:T251)</f>
        <v>1.1299999999999999E-3</v>
      </c>
      <c r="U241" s="115"/>
      <c r="AR241" s="109" t="s">
        <v>125</v>
      </c>
      <c r="AT241" s="116" t="s">
        <v>68</v>
      </c>
      <c r="AU241" s="116" t="s">
        <v>77</v>
      </c>
      <c r="AY241" s="109" t="s">
        <v>116</v>
      </c>
      <c r="BK241" s="117">
        <f>SUM(BK242:BK251)</f>
        <v>0</v>
      </c>
    </row>
    <row r="242" spans="2:65" s="1" customFormat="1" ht="16.5" customHeight="1">
      <c r="B242" s="120"/>
      <c r="C242" s="121" t="s">
        <v>488</v>
      </c>
      <c r="D242" s="121" t="s">
        <v>119</v>
      </c>
      <c r="E242" s="122" t="s">
        <v>489</v>
      </c>
      <c r="F242" s="123" t="s">
        <v>490</v>
      </c>
      <c r="G242" s="124" t="s">
        <v>122</v>
      </c>
      <c r="H242" s="125">
        <v>1</v>
      </c>
      <c r="I242" s="126"/>
      <c r="J242" s="127">
        <f>ROUND(I242*H242,1)</f>
        <v>0</v>
      </c>
      <c r="K242" s="123" t="s">
        <v>123</v>
      </c>
      <c r="L242" s="30"/>
      <c r="M242" s="128" t="s">
        <v>3</v>
      </c>
      <c r="N242" s="129" t="s">
        <v>41</v>
      </c>
      <c r="P242" s="130">
        <f>O242*H242</f>
        <v>0</v>
      </c>
      <c r="Q242" s="130">
        <v>0</v>
      </c>
      <c r="R242" s="130">
        <f>Q242*H242</f>
        <v>0</v>
      </c>
      <c r="S242" s="130">
        <v>2.5000000000000001E-4</v>
      </c>
      <c r="T242" s="130">
        <f>S242*H242</f>
        <v>2.5000000000000001E-4</v>
      </c>
      <c r="U242" s="131" t="s">
        <v>3</v>
      </c>
      <c r="AR242" s="132" t="s">
        <v>204</v>
      </c>
      <c r="AT242" s="132" t="s">
        <v>119</v>
      </c>
      <c r="AU242" s="132" t="s">
        <v>125</v>
      </c>
      <c r="AY242" s="15" t="s">
        <v>116</v>
      </c>
      <c r="BE242" s="133">
        <f>IF(N242="základní",J242,0)</f>
        <v>0</v>
      </c>
      <c r="BF242" s="133">
        <f>IF(N242="snížená",J242,0)</f>
        <v>0</v>
      </c>
      <c r="BG242" s="133">
        <f>IF(N242="zákl. přenesená",J242,0)</f>
        <v>0</v>
      </c>
      <c r="BH242" s="133">
        <f>IF(N242="sníž. přenesená",J242,0)</f>
        <v>0</v>
      </c>
      <c r="BI242" s="133">
        <f>IF(N242="nulová",J242,0)</f>
        <v>0</v>
      </c>
      <c r="BJ242" s="15" t="s">
        <v>125</v>
      </c>
      <c r="BK242" s="133">
        <f>ROUND(I242*H242,1)</f>
        <v>0</v>
      </c>
      <c r="BL242" s="15" t="s">
        <v>204</v>
      </c>
      <c r="BM242" s="132" t="s">
        <v>491</v>
      </c>
    </row>
    <row r="243" spans="2:65" s="1" customFormat="1">
      <c r="B243" s="30"/>
      <c r="D243" s="134" t="s">
        <v>127</v>
      </c>
      <c r="F243" s="135" t="s">
        <v>492</v>
      </c>
      <c r="I243" s="136"/>
      <c r="L243" s="30"/>
      <c r="M243" s="137"/>
      <c r="U243" s="51"/>
      <c r="AT243" s="15" t="s">
        <v>127</v>
      </c>
      <c r="AU243" s="15" t="s">
        <v>125</v>
      </c>
    </row>
    <row r="244" spans="2:65" s="1" customFormat="1" ht="16.5" customHeight="1">
      <c r="B244" s="120"/>
      <c r="C244" s="121" t="s">
        <v>493</v>
      </c>
      <c r="D244" s="121" t="s">
        <v>119</v>
      </c>
      <c r="E244" s="122" t="s">
        <v>494</v>
      </c>
      <c r="F244" s="123" t="s">
        <v>495</v>
      </c>
      <c r="G244" s="124" t="s">
        <v>122</v>
      </c>
      <c r="H244" s="125">
        <v>1</v>
      </c>
      <c r="I244" s="126"/>
      <c r="J244" s="127">
        <f>ROUND(I244*H244,1)</f>
        <v>0</v>
      </c>
      <c r="K244" s="123" t="s">
        <v>123</v>
      </c>
      <c r="L244" s="30"/>
      <c r="M244" s="128" t="s">
        <v>3</v>
      </c>
      <c r="N244" s="129" t="s">
        <v>41</v>
      </c>
      <c r="P244" s="130">
        <f>O244*H244</f>
        <v>0</v>
      </c>
      <c r="Q244" s="130">
        <v>0</v>
      </c>
      <c r="R244" s="130">
        <f>Q244*H244</f>
        <v>0</v>
      </c>
      <c r="S244" s="130">
        <v>2.5000000000000001E-4</v>
      </c>
      <c r="T244" s="130">
        <f>S244*H244</f>
        <v>2.5000000000000001E-4</v>
      </c>
      <c r="U244" s="131" t="s">
        <v>3</v>
      </c>
      <c r="AR244" s="132" t="s">
        <v>204</v>
      </c>
      <c r="AT244" s="132" t="s">
        <v>119</v>
      </c>
      <c r="AU244" s="132" t="s">
        <v>125</v>
      </c>
      <c r="AY244" s="15" t="s">
        <v>116</v>
      </c>
      <c r="BE244" s="133">
        <f>IF(N244="základní",J244,0)</f>
        <v>0</v>
      </c>
      <c r="BF244" s="133">
        <f>IF(N244="snížená",J244,0)</f>
        <v>0</v>
      </c>
      <c r="BG244" s="133">
        <f>IF(N244="zákl. přenesená",J244,0)</f>
        <v>0</v>
      </c>
      <c r="BH244" s="133">
        <f>IF(N244="sníž. přenesená",J244,0)</f>
        <v>0</v>
      </c>
      <c r="BI244" s="133">
        <f>IF(N244="nulová",J244,0)</f>
        <v>0</v>
      </c>
      <c r="BJ244" s="15" t="s">
        <v>125</v>
      </c>
      <c r="BK244" s="133">
        <f>ROUND(I244*H244,1)</f>
        <v>0</v>
      </c>
      <c r="BL244" s="15" t="s">
        <v>204</v>
      </c>
      <c r="BM244" s="132" t="s">
        <v>496</v>
      </c>
    </row>
    <row r="245" spans="2:65" s="1" customFormat="1">
      <c r="B245" s="30"/>
      <c r="D245" s="134" t="s">
        <v>127</v>
      </c>
      <c r="F245" s="135" t="s">
        <v>497</v>
      </c>
      <c r="I245" s="136"/>
      <c r="L245" s="30"/>
      <c r="M245" s="137"/>
      <c r="U245" s="51"/>
      <c r="AT245" s="15" t="s">
        <v>127</v>
      </c>
      <c r="AU245" s="15" t="s">
        <v>125</v>
      </c>
    </row>
    <row r="246" spans="2:65" s="1" customFormat="1" ht="16.5" customHeight="1">
      <c r="B246" s="120"/>
      <c r="C246" s="121" t="s">
        <v>498</v>
      </c>
      <c r="D246" s="121" t="s">
        <v>119</v>
      </c>
      <c r="E246" s="122" t="s">
        <v>499</v>
      </c>
      <c r="F246" s="123" t="s">
        <v>500</v>
      </c>
      <c r="G246" s="124" t="s">
        <v>122</v>
      </c>
      <c r="H246" s="125">
        <v>1</v>
      </c>
      <c r="I246" s="126"/>
      <c r="J246" s="127">
        <f>ROUND(I246*H246,1)</f>
        <v>0</v>
      </c>
      <c r="K246" s="123" t="s">
        <v>123</v>
      </c>
      <c r="L246" s="30"/>
      <c r="M246" s="128" t="s">
        <v>3</v>
      </c>
      <c r="N246" s="129" t="s">
        <v>41</v>
      </c>
      <c r="P246" s="130">
        <f>O246*H246</f>
        <v>0</v>
      </c>
      <c r="Q246" s="130">
        <v>0</v>
      </c>
      <c r="R246" s="130">
        <f>Q246*H246</f>
        <v>0</v>
      </c>
      <c r="S246" s="130">
        <v>1.4999999999999999E-4</v>
      </c>
      <c r="T246" s="130">
        <f>S246*H246</f>
        <v>1.4999999999999999E-4</v>
      </c>
      <c r="U246" s="131" t="s">
        <v>3</v>
      </c>
      <c r="AR246" s="132" t="s">
        <v>204</v>
      </c>
      <c r="AT246" s="132" t="s">
        <v>119</v>
      </c>
      <c r="AU246" s="132" t="s">
        <v>125</v>
      </c>
      <c r="AY246" s="15" t="s">
        <v>116</v>
      </c>
      <c r="BE246" s="133">
        <f>IF(N246="základní",J246,0)</f>
        <v>0</v>
      </c>
      <c r="BF246" s="133">
        <f>IF(N246="snížená",J246,0)</f>
        <v>0</v>
      </c>
      <c r="BG246" s="133">
        <f>IF(N246="zákl. přenesená",J246,0)</f>
        <v>0</v>
      </c>
      <c r="BH246" s="133">
        <f>IF(N246="sníž. přenesená",J246,0)</f>
        <v>0</v>
      </c>
      <c r="BI246" s="133">
        <f>IF(N246="nulová",J246,0)</f>
        <v>0</v>
      </c>
      <c r="BJ246" s="15" t="s">
        <v>125</v>
      </c>
      <c r="BK246" s="133">
        <f>ROUND(I246*H246,1)</f>
        <v>0</v>
      </c>
      <c r="BL246" s="15" t="s">
        <v>204</v>
      </c>
      <c r="BM246" s="132" t="s">
        <v>501</v>
      </c>
    </row>
    <row r="247" spans="2:65" s="1" customFormat="1">
      <c r="B247" s="30"/>
      <c r="D247" s="134" t="s">
        <v>127</v>
      </c>
      <c r="F247" s="135" t="s">
        <v>502</v>
      </c>
      <c r="I247" s="136"/>
      <c r="L247" s="30"/>
      <c r="M247" s="137"/>
      <c r="U247" s="51"/>
      <c r="AT247" s="15" t="s">
        <v>127</v>
      </c>
      <c r="AU247" s="15" t="s">
        <v>125</v>
      </c>
    </row>
    <row r="248" spans="2:65" s="1" customFormat="1" ht="16.5" customHeight="1">
      <c r="B248" s="120"/>
      <c r="C248" s="121" t="s">
        <v>503</v>
      </c>
      <c r="D248" s="121" t="s">
        <v>119</v>
      </c>
      <c r="E248" s="122" t="s">
        <v>504</v>
      </c>
      <c r="F248" s="123" t="s">
        <v>505</v>
      </c>
      <c r="G248" s="124" t="s">
        <v>122</v>
      </c>
      <c r="H248" s="125">
        <v>1</v>
      </c>
      <c r="I248" s="126"/>
      <c r="J248" s="127">
        <f>ROUND(I248*H248,1)</f>
        <v>0</v>
      </c>
      <c r="K248" s="123" t="s">
        <v>123</v>
      </c>
      <c r="L248" s="30"/>
      <c r="M248" s="128" t="s">
        <v>3</v>
      </c>
      <c r="N248" s="129" t="s">
        <v>41</v>
      </c>
      <c r="P248" s="130">
        <f>O248*H248</f>
        <v>0</v>
      </c>
      <c r="Q248" s="130">
        <v>0</v>
      </c>
      <c r="R248" s="130">
        <f>Q248*H248</f>
        <v>0</v>
      </c>
      <c r="S248" s="130">
        <v>1.4999999999999999E-4</v>
      </c>
      <c r="T248" s="130">
        <f>S248*H248</f>
        <v>1.4999999999999999E-4</v>
      </c>
      <c r="U248" s="131" t="s">
        <v>3</v>
      </c>
      <c r="AR248" s="132" t="s">
        <v>204</v>
      </c>
      <c r="AT248" s="132" t="s">
        <v>119</v>
      </c>
      <c r="AU248" s="132" t="s">
        <v>125</v>
      </c>
      <c r="AY248" s="15" t="s">
        <v>116</v>
      </c>
      <c r="BE248" s="133">
        <f>IF(N248="základní",J248,0)</f>
        <v>0</v>
      </c>
      <c r="BF248" s="133">
        <f>IF(N248="snížená",J248,0)</f>
        <v>0</v>
      </c>
      <c r="BG248" s="133">
        <f>IF(N248="zákl. přenesená",J248,0)</f>
        <v>0</v>
      </c>
      <c r="BH248" s="133">
        <f>IF(N248="sníž. přenesená",J248,0)</f>
        <v>0</v>
      </c>
      <c r="BI248" s="133">
        <f>IF(N248="nulová",J248,0)</f>
        <v>0</v>
      </c>
      <c r="BJ248" s="15" t="s">
        <v>125</v>
      </c>
      <c r="BK248" s="133">
        <f>ROUND(I248*H248,1)</f>
        <v>0</v>
      </c>
      <c r="BL248" s="15" t="s">
        <v>204</v>
      </c>
      <c r="BM248" s="132" t="s">
        <v>506</v>
      </c>
    </row>
    <row r="249" spans="2:65" s="1" customFormat="1">
      <c r="B249" s="30"/>
      <c r="D249" s="134" t="s">
        <v>127</v>
      </c>
      <c r="F249" s="135" t="s">
        <v>507</v>
      </c>
      <c r="I249" s="136"/>
      <c r="L249" s="30"/>
      <c r="M249" s="137"/>
      <c r="U249" s="51"/>
      <c r="AT249" s="15" t="s">
        <v>127</v>
      </c>
      <c r="AU249" s="15" t="s">
        <v>125</v>
      </c>
    </row>
    <row r="250" spans="2:65" s="1" customFormat="1" ht="16.5" customHeight="1">
      <c r="B250" s="120"/>
      <c r="C250" s="121" t="s">
        <v>508</v>
      </c>
      <c r="D250" s="121" t="s">
        <v>119</v>
      </c>
      <c r="E250" s="122" t="s">
        <v>509</v>
      </c>
      <c r="F250" s="123" t="s">
        <v>510</v>
      </c>
      <c r="G250" s="124" t="s">
        <v>122</v>
      </c>
      <c r="H250" s="125">
        <v>1</v>
      </c>
      <c r="I250" s="126"/>
      <c r="J250" s="127">
        <f>ROUND(I250*H250,1)</f>
        <v>0</v>
      </c>
      <c r="K250" s="123" t="s">
        <v>123</v>
      </c>
      <c r="L250" s="30"/>
      <c r="M250" s="128" t="s">
        <v>3</v>
      </c>
      <c r="N250" s="129" t="s">
        <v>41</v>
      </c>
      <c r="P250" s="130">
        <f>O250*H250</f>
        <v>0</v>
      </c>
      <c r="Q250" s="130">
        <v>2.05336E-4</v>
      </c>
      <c r="R250" s="130">
        <f>Q250*H250</f>
        <v>2.05336E-4</v>
      </c>
      <c r="S250" s="130">
        <v>3.3E-4</v>
      </c>
      <c r="T250" s="130">
        <f>S250*H250</f>
        <v>3.3E-4</v>
      </c>
      <c r="U250" s="131" t="s">
        <v>3</v>
      </c>
      <c r="AR250" s="132" t="s">
        <v>204</v>
      </c>
      <c r="AT250" s="132" t="s">
        <v>119</v>
      </c>
      <c r="AU250" s="132" t="s">
        <v>125</v>
      </c>
      <c r="AY250" s="15" t="s">
        <v>116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15" t="s">
        <v>125</v>
      </c>
      <c r="BK250" s="133">
        <f>ROUND(I250*H250,1)</f>
        <v>0</v>
      </c>
      <c r="BL250" s="15" t="s">
        <v>204</v>
      </c>
      <c r="BM250" s="132" t="s">
        <v>511</v>
      </c>
    </row>
    <row r="251" spans="2:65" s="1" customFormat="1">
      <c r="B251" s="30"/>
      <c r="D251" s="134" t="s">
        <v>127</v>
      </c>
      <c r="F251" s="135" t="s">
        <v>512</v>
      </c>
      <c r="I251" s="136"/>
      <c r="L251" s="30"/>
      <c r="M251" s="137"/>
      <c r="U251" s="51"/>
      <c r="AT251" s="15" t="s">
        <v>127</v>
      </c>
      <c r="AU251" s="15" t="s">
        <v>125</v>
      </c>
    </row>
    <row r="252" spans="2:65" s="11" customFormat="1" ht="22.9" customHeight="1">
      <c r="B252" s="108"/>
      <c r="D252" s="109" t="s">
        <v>68</v>
      </c>
      <c r="E252" s="118" t="s">
        <v>513</v>
      </c>
      <c r="F252" s="118" t="s">
        <v>514</v>
      </c>
      <c r="I252" s="111"/>
      <c r="J252" s="119">
        <f>BK252</f>
        <v>0</v>
      </c>
      <c r="L252" s="108"/>
      <c r="M252" s="113"/>
      <c r="P252" s="114">
        <f>SUM(P253:P272)</f>
        <v>0</v>
      </c>
      <c r="R252" s="114">
        <f>SUM(R253:R272)</f>
        <v>1.4000000000000001E-4</v>
      </c>
      <c r="T252" s="114">
        <f>SUM(T253:T272)</f>
        <v>9.0000000000000006E-5</v>
      </c>
      <c r="U252" s="115"/>
      <c r="AR252" s="109" t="s">
        <v>125</v>
      </c>
      <c r="AT252" s="116" t="s">
        <v>68</v>
      </c>
      <c r="AU252" s="116" t="s">
        <v>77</v>
      </c>
      <c r="AY252" s="109" t="s">
        <v>116</v>
      </c>
      <c r="BK252" s="117">
        <f>SUM(BK253:BK272)</f>
        <v>0</v>
      </c>
    </row>
    <row r="253" spans="2:65" s="1" customFormat="1" ht="24.2" customHeight="1">
      <c r="B253" s="120"/>
      <c r="C253" s="121" t="s">
        <v>515</v>
      </c>
      <c r="D253" s="121" t="s">
        <v>119</v>
      </c>
      <c r="E253" s="122" t="s">
        <v>516</v>
      </c>
      <c r="F253" s="123" t="s">
        <v>517</v>
      </c>
      <c r="G253" s="124" t="s">
        <v>367</v>
      </c>
      <c r="H253" s="125">
        <v>1</v>
      </c>
      <c r="I253" s="126"/>
      <c r="J253" s="127">
        <f>ROUND(I253*H253,1)</f>
        <v>0</v>
      </c>
      <c r="K253" s="123" t="s">
        <v>123</v>
      </c>
      <c r="L253" s="30"/>
      <c r="M253" s="128" t="s">
        <v>3</v>
      </c>
      <c r="N253" s="129" t="s">
        <v>41</v>
      </c>
      <c r="P253" s="130">
        <f>O253*H253</f>
        <v>0</v>
      </c>
      <c r="Q253" s="130">
        <v>0</v>
      </c>
      <c r="R253" s="130">
        <f>Q253*H253</f>
        <v>0</v>
      </c>
      <c r="S253" s="130">
        <v>0</v>
      </c>
      <c r="T253" s="130">
        <f>S253*H253</f>
        <v>0</v>
      </c>
      <c r="U253" s="131" t="s">
        <v>3</v>
      </c>
      <c r="AR253" s="132" t="s">
        <v>124</v>
      </c>
      <c r="AT253" s="132" t="s">
        <v>119</v>
      </c>
      <c r="AU253" s="132" t="s">
        <v>125</v>
      </c>
      <c r="AY253" s="15" t="s">
        <v>116</v>
      </c>
      <c r="BE253" s="133">
        <f>IF(N253="základní",J253,0)</f>
        <v>0</v>
      </c>
      <c r="BF253" s="133">
        <f>IF(N253="snížená",J253,0)</f>
        <v>0</v>
      </c>
      <c r="BG253" s="133">
        <f>IF(N253="zákl. přenesená",J253,0)</f>
        <v>0</v>
      </c>
      <c r="BH253" s="133">
        <f>IF(N253="sníž. přenesená",J253,0)</f>
        <v>0</v>
      </c>
      <c r="BI253" s="133">
        <f>IF(N253="nulová",J253,0)</f>
        <v>0</v>
      </c>
      <c r="BJ253" s="15" t="s">
        <v>125</v>
      </c>
      <c r="BK253" s="133">
        <f>ROUND(I253*H253,1)</f>
        <v>0</v>
      </c>
      <c r="BL253" s="15" t="s">
        <v>124</v>
      </c>
      <c r="BM253" s="132" t="s">
        <v>518</v>
      </c>
    </row>
    <row r="254" spans="2:65" s="1" customFormat="1">
      <c r="B254" s="30"/>
      <c r="D254" s="134" t="s">
        <v>127</v>
      </c>
      <c r="F254" s="135" t="s">
        <v>519</v>
      </c>
      <c r="I254" s="136"/>
      <c r="L254" s="30"/>
      <c r="M254" s="137"/>
      <c r="U254" s="51"/>
      <c r="AT254" s="15" t="s">
        <v>127</v>
      </c>
      <c r="AU254" s="15" t="s">
        <v>125</v>
      </c>
    </row>
    <row r="255" spans="2:65" s="1" customFormat="1" ht="16.5" customHeight="1">
      <c r="B255" s="120"/>
      <c r="C255" s="138" t="s">
        <v>520</v>
      </c>
      <c r="D255" s="138" t="s">
        <v>288</v>
      </c>
      <c r="E255" s="139" t="s">
        <v>402</v>
      </c>
      <c r="F255" s="140" t="s">
        <v>403</v>
      </c>
      <c r="G255" s="141" t="s">
        <v>367</v>
      </c>
      <c r="H255" s="142">
        <v>1</v>
      </c>
      <c r="I255" s="143"/>
      <c r="J255" s="144">
        <f>ROUND(I255*H255,1)</f>
        <v>0</v>
      </c>
      <c r="K255" s="140" t="s">
        <v>123</v>
      </c>
      <c r="L255" s="145"/>
      <c r="M255" s="146" t="s">
        <v>3</v>
      </c>
      <c r="N255" s="147" t="s">
        <v>41</v>
      </c>
      <c r="P255" s="130">
        <f>O255*H255</f>
        <v>0</v>
      </c>
      <c r="Q255" s="130">
        <v>0</v>
      </c>
      <c r="R255" s="130">
        <f>Q255*H255</f>
        <v>0</v>
      </c>
      <c r="S255" s="130">
        <v>0</v>
      </c>
      <c r="T255" s="130">
        <f>S255*H255</f>
        <v>0</v>
      </c>
      <c r="U255" s="131" t="s">
        <v>3</v>
      </c>
      <c r="AR255" s="132" t="s">
        <v>157</v>
      </c>
      <c r="AT255" s="132" t="s">
        <v>288</v>
      </c>
      <c r="AU255" s="132" t="s">
        <v>125</v>
      </c>
      <c r="AY255" s="15" t="s">
        <v>116</v>
      </c>
      <c r="BE255" s="133">
        <f>IF(N255="základní",J255,0)</f>
        <v>0</v>
      </c>
      <c r="BF255" s="133">
        <f>IF(N255="snížená",J255,0)</f>
        <v>0</v>
      </c>
      <c r="BG255" s="133">
        <f>IF(N255="zákl. přenesená",J255,0)</f>
        <v>0</v>
      </c>
      <c r="BH255" s="133">
        <f>IF(N255="sníž. přenesená",J255,0)</f>
        <v>0</v>
      </c>
      <c r="BI255" s="133">
        <f>IF(N255="nulová",J255,0)</f>
        <v>0</v>
      </c>
      <c r="BJ255" s="15" t="s">
        <v>125</v>
      </c>
      <c r="BK255" s="133">
        <f>ROUND(I255*H255,1)</f>
        <v>0</v>
      </c>
      <c r="BL255" s="15" t="s">
        <v>124</v>
      </c>
      <c r="BM255" s="132" t="s">
        <v>521</v>
      </c>
    </row>
    <row r="256" spans="2:65" s="1" customFormat="1" ht="24.2" customHeight="1">
      <c r="B256" s="120"/>
      <c r="C256" s="121" t="s">
        <v>522</v>
      </c>
      <c r="D256" s="121" t="s">
        <v>119</v>
      </c>
      <c r="E256" s="122" t="s">
        <v>523</v>
      </c>
      <c r="F256" s="123" t="s">
        <v>524</v>
      </c>
      <c r="G256" s="124" t="s">
        <v>122</v>
      </c>
      <c r="H256" s="125">
        <v>1</v>
      </c>
      <c r="I256" s="126"/>
      <c r="J256" s="127">
        <f>ROUND(I256*H256,1)</f>
        <v>0</v>
      </c>
      <c r="K256" s="123" t="s">
        <v>123</v>
      </c>
      <c r="L256" s="30"/>
      <c r="M256" s="128" t="s">
        <v>3</v>
      </c>
      <c r="N256" s="129" t="s">
        <v>41</v>
      </c>
      <c r="P256" s="130">
        <f>O256*H256</f>
        <v>0</v>
      </c>
      <c r="Q256" s="130">
        <v>0</v>
      </c>
      <c r="R256" s="130">
        <f>Q256*H256</f>
        <v>0</v>
      </c>
      <c r="S256" s="130">
        <v>3.0000000000000001E-5</v>
      </c>
      <c r="T256" s="130">
        <f>S256*H256</f>
        <v>3.0000000000000001E-5</v>
      </c>
      <c r="U256" s="131" t="s">
        <v>3</v>
      </c>
      <c r="AR256" s="132" t="s">
        <v>204</v>
      </c>
      <c r="AT256" s="132" t="s">
        <v>119</v>
      </c>
      <c r="AU256" s="132" t="s">
        <v>125</v>
      </c>
      <c r="AY256" s="15" t="s">
        <v>116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15" t="s">
        <v>125</v>
      </c>
      <c r="BK256" s="133">
        <f>ROUND(I256*H256,1)</f>
        <v>0</v>
      </c>
      <c r="BL256" s="15" t="s">
        <v>204</v>
      </c>
      <c r="BM256" s="132" t="s">
        <v>525</v>
      </c>
    </row>
    <row r="257" spans="2:65" s="1" customFormat="1">
      <c r="B257" s="30"/>
      <c r="D257" s="134" t="s">
        <v>127</v>
      </c>
      <c r="F257" s="135" t="s">
        <v>526</v>
      </c>
      <c r="I257" s="136"/>
      <c r="L257" s="30"/>
      <c r="M257" s="137"/>
      <c r="U257" s="51"/>
      <c r="AT257" s="15" t="s">
        <v>127</v>
      </c>
      <c r="AU257" s="15" t="s">
        <v>125</v>
      </c>
    </row>
    <row r="258" spans="2:65" s="1" customFormat="1" ht="16.5" customHeight="1">
      <c r="B258" s="120"/>
      <c r="C258" s="138" t="s">
        <v>527</v>
      </c>
      <c r="D258" s="138" t="s">
        <v>288</v>
      </c>
      <c r="E258" s="139" t="s">
        <v>528</v>
      </c>
      <c r="F258" s="140" t="s">
        <v>529</v>
      </c>
      <c r="G258" s="141" t="s">
        <v>367</v>
      </c>
      <c r="H258" s="142">
        <v>1</v>
      </c>
      <c r="I258" s="143"/>
      <c r="J258" s="144">
        <f>ROUND(I258*H258,1)</f>
        <v>0</v>
      </c>
      <c r="K258" s="140" t="s">
        <v>123</v>
      </c>
      <c r="L258" s="145"/>
      <c r="M258" s="146" t="s">
        <v>3</v>
      </c>
      <c r="N258" s="147" t="s">
        <v>41</v>
      </c>
      <c r="P258" s="130">
        <f>O258*H258</f>
        <v>0</v>
      </c>
      <c r="Q258" s="130">
        <v>5.0000000000000002E-5</v>
      </c>
      <c r="R258" s="130">
        <f>Q258*H258</f>
        <v>5.0000000000000002E-5</v>
      </c>
      <c r="S258" s="130">
        <v>0</v>
      </c>
      <c r="T258" s="130">
        <f>S258*H258</f>
        <v>0</v>
      </c>
      <c r="U258" s="131" t="s">
        <v>3</v>
      </c>
      <c r="AR258" s="132" t="s">
        <v>291</v>
      </c>
      <c r="AT258" s="132" t="s">
        <v>288</v>
      </c>
      <c r="AU258" s="132" t="s">
        <v>125</v>
      </c>
      <c r="AY258" s="15" t="s">
        <v>116</v>
      </c>
      <c r="BE258" s="133">
        <f>IF(N258="základní",J258,0)</f>
        <v>0</v>
      </c>
      <c r="BF258" s="133">
        <f>IF(N258="snížená",J258,0)</f>
        <v>0</v>
      </c>
      <c r="BG258" s="133">
        <f>IF(N258="zákl. přenesená",J258,0)</f>
        <v>0</v>
      </c>
      <c r="BH258" s="133">
        <f>IF(N258="sníž. přenesená",J258,0)</f>
        <v>0</v>
      </c>
      <c r="BI258" s="133">
        <f>IF(N258="nulová",J258,0)</f>
        <v>0</v>
      </c>
      <c r="BJ258" s="15" t="s">
        <v>125</v>
      </c>
      <c r="BK258" s="133">
        <f>ROUND(I258*H258,1)</f>
        <v>0</v>
      </c>
      <c r="BL258" s="15" t="s">
        <v>204</v>
      </c>
      <c r="BM258" s="132" t="s">
        <v>530</v>
      </c>
    </row>
    <row r="259" spans="2:65" s="1" customFormat="1" ht="16.5" customHeight="1">
      <c r="B259" s="120"/>
      <c r="C259" s="121" t="s">
        <v>531</v>
      </c>
      <c r="D259" s="121" t="s">
        <v>119</v>
      </c>
      <c r="E259" s="122" t="s">
        <v>532</v>
      </c>
      <c r="F259" s="123" t="s">
        <v>533</v>
      </c>
      <c r="G259" s="124" t="s">
        <v>122</v>
      </c>
      <c r="H259" s="125">
        <v>1</v>
      </c>
      <c r="I259" s="126"/>
      <c r="J259" s="127">
        <f>ROUND(I259*H259,1)</f>
        <v>0</v>
      </c>
      <c r="K259" s="123" t="s">
        <v>123</v>
      </c>
      <c r="L259" s="30"/>
      <c r="M259" s="128" t="s">
        <v>3</v>
      </c>
      <c r="N259" s="129" t="s">
        <v>41</v>
      </c>
      <c r="P259" s="130">
        <f>O259*H259</f>
        <v>0</v>
      </c>
      <c r="Q259" s="130">
        <v>0</v>
      </c>
      <c r="R259" s="130">
        <f>Q259*H259</f>
        <v>0</v>
      </c>
      <c r="S259" s="130">
        <v>3.0000000000000001E-5</v>
      </c>
      <c r="T259" s="130">
        <f>S259*H259</f>
        <v>3.0000000000000001E-5</v>
      </c>
      <c r="U259" s="131" t="s">
        <v>3</v>
      </c>
      <c r="AR259" s="132" t="s">
        <v>204</v>
      </c>
      <c r="AT259" s="132" t="s">
        <v>119</v>
      </c>
      <c r="AU259" s="132" t="s">
        <v>125</v>
      </c>
      <c r="AY259" s="15" t="s">
        <v>116</v>
      </c>
      <c r="BE259" s="133">
        <f>IF(N259="základní",J259,0)</f>
        <v>0</v>
      </c>
      <c r="BF259" s="133">
        <f>IF(N259="snížená",J259,0)</f>
        <v>0</v>
      </c>
      <c r="BG259" s="133">
        <f>IF(N259="zákl. přenesená",J259,0)</f>
        <v>0</v>
      </c>
      <c r="BH259" s="133">
        <f>IF(N259="sníž. přenesená",J259,0)</f>
        <v>0</v>
      </c>
      <c r="BI259" s="133">
        <f>IF(N259="nulová",J259,0)</f>
        <v>0</v>
      </c>
      <c r="BJ259" s="15" t="s">
        <v>125</v>
      </c>
      <c r="BK259" s="133">
        <f>ROUND(I259*H259,1)</f>
        <v>0</v>
      </c>
      <c r="BL259" s="15" t="s">
        <v>204</v>
      </c>
      <c r="BM259" s="132" t="s">
        <v>534</v>
      </c>
    </row>
    <row r="260" spans="2:65" s="1" customFormat="1">
      <c r="B260" s="30"/>
      <c r="D260" s="134" t="s">
        <v>127</v>
      </c>
      <c r="F260" s="135" t="s">
        <v>535</v>
      </c>
      <c r="I260" s="136"/>
      <c r="L260" s="30"/>
      <c r="M260" s="137"/>
      <c r="U260" s="51"/>
      <c r="AT260" s="15" t="s">
        <v>127</v>
      </c>
      <c r="AU260" s="15" t="s">
        <v>125</v>
      </c>
    </row>
    <row r="261" spans="2:65" s="1" customFormat="1" ht="16.5" customHeight="1">
      <c r="B261" s="120"/>
      <c r="C261" s="138" t="s">
        <v>536</v>
      </c>
      <c r="D261" s="138" t="s">
        <v>288</v>
      </c>
      <c r="E261" s="139" t="s">
        <v>391</v>
      </c>
      <c r="F261" s="140" t="s">
        <v>392</v>
      </c>
      <c r="G261" s="141" t="s">
        <v>122</v>
      </c>
      <c r="H261" s="142">
        <v>1</v>
      </c>
      <c r="I261" s="143"/>
      <c r="J261" s="144">
        <f>ROUND(I261*H261,1)</f>
        <v>0</v>
      </c>
      <c r="K261" s="140" t="s">
        <v>123</v>
      </c>
      <c r="L261" s="145"/>
      <c r="M261" s="146" t="s">
        <v>3</v>
      </c>
      <c r="N261" s="147" t="s">
        <v>41</v>
      </c>
      <c r="P261" s="130">
        <f>O261*H261</f>
        <v>0</v>
      </c>
      <c r="Q261" s="130">
        <v>2.0000000000000002E-5</v>
      </c>
      <c r="R261" s="130">
        <f>Q261*H261</f>
        <v>2.0000000000000002E-5</v>
      </c>
      <c r="S261" s="130">
        <v>0</v>
      </c>
      <c r="T261" s="130">
        <f>S261*H261</f>
        <v>0</v>
      </c>
      <c r="U261" s="131" t="s">
        <v>3</v>
      </c>
      <c r="AR261" s="132" t="s">
        <v>291</v>
      </c>
      <c r="AT261" s="132" t="s">
        <v>288</v>
      </c>
      <c r="AU261" s="132" t="s">
        <v>125</v>
      </c>
      <c r="AY261" s="15" t="s">
        <v>116</v>
      </c>
      <c r="BE261" s="133">
        <f>IF(N261="základní",J261,0)</f>
        <v>0</v>
      </c>
      <c r="BF261" s="133">
        <f>IF(N261="snížená",J261,0)</f>
        <v>0</v>
      </c>
      <c r="BG261" s="133">
        <f>IF(N261="zákl. přenesená",J261,0)</f>
        <v>0</v>
      </c>
      <c r="BH261" s="133">
        <f>IF(N261="sníž. přenesená",J261,0)</f>
        <v>0</v>
      </c>
      <c r="BI261" s="133">
        <f>IF(N261="nulová",J261,0)</f>
        <v>0</v>
      </c>
      <c r="BJ261" s="15" t="s">
        <v>125</v>
      </c>
      <c r="BK261" s="133">
        <f>ROUND(I261*H261,1)</f>
        <v>0</v>
      </c>
      <c r="BL261" s="15" t="s">
        <v>204</v>
      </c>
      <c r="BM261" s="132" t="s">
        <v>537</v>
      </c>
    </row>
    <row r="262" spans="2:65" s="1" customFormat="1" ht="24.2" customHeight="1">
      <c r="B262" s="120"/>
      <c r="C262" s="121" t="s">
        <v>538</v>
      </c>
      <c r="D262" s="121" t="s">
        <v>119</v>
      </c>
      <c r="E262" s="122" t="s">
        <v>539</v>
      </c>
      <c r="F262" s="123" t="s">
        <v>540</v>
      </c>
      <c r="G262" s="124" t="s">
        <v>122</v>
      </c>
      <c r="H262" s="125">
        <v>1</v>
      </c>
      <c r="I262" s="126"/>
      <c r="J262" s="127">
        <f>ROUND(I262*H262,1)</f>
        <v>0</v>
      </c>
      <c r="K262" s="123" t="s">
        <v>123</v>
      </c>
      <c r="L262" s="30"/>
      <c r="M262" s="128" t="s">
        <v>3</v>
      </c>
      <c r="N262" s="129" t="s">
        <v>41</v>
      </c>
      <c r="P262" s="130">
        <f>O262*H262</f>
        <v>0</v>
      </c>
      <c r="Q262" s="130">
        <v>0</v>
      </c>
      <c r="R262" s="130">
        <f>Q262*H262</f>
        <v>0</v>
      </c>
      <c r="S262" s="130">
        <v>3.0000000000000001E-5</v>
      </c>
      <c r="T262" s="130">
        <f>S262*H262</f>
        <v>3.0000000000000001E-5</v>
      </c>
      <c r="U262" s="131" t="s">
        <v>3</v>
      </c>
      <c r="AR262" s="132" t="s">
        <v>204</v>
      </c>
      <c r="AT262" s="132" t="s">
        <v>119</v>
      </c>
      <c r="AU262" s="132" t="s">
        <v>125</v>
      </c>
      <c r="AY262" s="15" t="s">
        <v>116</v>
      </c>
      <c r="BE262" s="133">
        <f>IF(N262="základní",J262,0)</f>
        <v>0</v>
      </c>
      <c r="BF262" s="133">
        <f>IF(N262="snížená",J262,0)</f>
        <v>0</v>
      </c>
      <c r="BG262" s="133">
        <f>IF(N262="zákl. přenesená",J262,0)</f>
        <v>0</v>
      </c>
      <c r="BH262" s="133">
        <f>IF(N262="sníž. přenesená",J262,0)</f>
        <v>0</v>
      </c>
      <c r="BI262" s="133">
        <f>IF(N262="nulová",J262,0)</f>
        <v>0</v>
      </c>
      <c r="BJ262" s="15" t="s">
        <v>125</v>
      </c>
      <c r="BK262" s="133">
        <f>ROUND(I262*H262,1)</f>
        <v>0</v>
      </c>
      <c r="BL262" s="15" t="s">
        <v>204</v>
      </c>
      <c r="BM262" s="132" t="s">
        <v>541</v>
      </c>
    </row>
    <row r="263" spans="2:65" s="1" customFormat="1">
      <c r="B263" s="30"/>
      <c r="D263" s="134" t="s">
        <v>127</v>
      </c>
      <c r="F263" s="135" t="s">
        <v>542</v>
      </c>
      <c r="I263" s="136"/>
      <c r="L263" s="30"/>
      <c r="M263" s="137"/>
      <c r="U263" s="51"/>
      <c r="AT263" s="15" t="s">
        <v>127</v>
      </c>
      <c r="AU263" s="15" t="s">
        <v>125</v>
      </c>
    </row>
    <row r="264" spans="2:65" s="1" customFormat="1" ht="16.5" customHeight="1">
      <c r="B264" s="120"/>
      <c r="C264" s="138" t="s">
        <v>543</v>
      </c>
      <c r="D264" s="138" t="s">
        <v>288</v>
      </c>
      <c r="E264" s="139" t="s">
        <v>391</v>
      </c>
      <c r="F264" s="140" t="s">
        <v>392</v>
      </c>
      <c r="G264" s="141" t="s">
        <v>122</v>
      </c>
      <c r="H264" s="142">
        <v>1</v>
      </c>
      <c r="I264" s="143"/>
      <c r="J264" s="144">
        <f>ROUND(I264*H264,1)</f>
        <v>0</v>
      </c>
      <c r="K264" s="140" t="s">
        <v>123</v>
      </c>
      <c r="L264" s="145"/>
      <c r="M264" s="146" t="s">
        <v>3</v>
      </c>
      <c r="N264" s="147" t="s">
        <v>41</v>
      </c>
      <c r="P264" s="130">
        <f>O264*H264</f>
        <v>0</v>
      </c>
      <c r="Q264" s="130">
        <v>2.0000000000000002E-5</v>
      </c>
      <c r="R264" s="130">
        <f>Q264*H264</f>
        <v>2.0000000000000002E-5</v>
      </c>
      <c r="S264" s="130">
        <v>0</v>
      </c>
      <c r="T264" s="130">
        <f>S264*H264</f>
        <v>0</v>
      </c>
      <c r="U264" s="131" t="s">
        <v>3</v>
      </c>
      <c r="AR264" s="132" t="s">
        <v>291</v>
      </c>
      <c r="AT264" s="132" t="s">
        <v>288</v>
      </c>
      <c r="AU264" s="132" t="s">
        <v>125</v>
      </c>
      <c r="AY264" s="15" t="s">
        <v>116</v>
      </c>
      <c r="BE264" s="133">
        <f>IF(N264="základní",J264,0)</f>
        <v>0</v>
      </c>
      <c r="BF264" s="133">
        <f>IF(N264="snížená",J264,0)</f>
        <v>0</v>
      </c>
      <c r="BG264" s="133">
        <f>IF(N264="zákl. přenesená",J264,0)</f>
        <v>0</v>
      </c>
      <c r="BH264" s="133">
        <f>IF(N264="sníž. přenesená",J264,0)</f>
        <v>0</v>
      </c>
      <c r="BI264" s="133">
        <f>IF(N264="nulová",J264,0)</f>
        <v>0</v>
      </c>
      <c r="BJ264" s="15" t="s">
        <v>125</v>
      </c>
      <c r="BK264" s="133">
        <f>ROUND(I264*H264,1)</f>
        <v>0</v>
      </c>
      <c r="BL264" s="15" t="s">
        <v>204</v>
      </c>
      <c r="BM264" s="132" t="s">
        <v>544</v>
      </c>
    </row>
    <row r="265" spans="2:65" s="1" customFormat="1" ht="24.2" customHeight="1">
      <c r="B265" s="120"/>
      <c r="C265" s="121" t="s">
        <v>545</v>
      </c>
      <c r="D265" s="121" t="s">
        <v>119</v>
      </c>
      <c r="E265" s="122" t="s">
        <v>546</v>
      </c>
      <c r="F265" s="123" t="s">
        <v>547</v>
      </c>
      <c r="G265" s="124" t="s">
        <v>122</v>
      </c>
      <c r="H265" s="125">
        <v>1</v>
      </c>
      <c r="I265" s="126"/>
      <c r="J265" s="127">
        <f>ROUND(I265*H265,1)</f>
        <v>0</v>
      </c>
      <c r="K265" s="123" t="s">
        <v>123</v>
      </c>
      <c r="L265" s="30"/>
      <c r="M265" s="128" t="s">
        <v>3</v>
      </c>
      <c r="N265" s="129" t="s">
        <v>41</v>
      </c>
      <c r="P265" s="130">
        <f>O265*H265</f>
        <v>0</v>
      </c>
      <c r="Q265" s="130">
        <v>1.0000000000000001E-5</v>
      </c>
      <c r="R265" s="130">
        <f>Q265*H265</f>
        <v>1.0000000000000001E-5</v>
      </c>
      <c r="S265" s="130">
        <v>0</v>
      </c>
      <c r="T265" s="130">
        <f>S265*H265</f>
        <v>0</v>
      </c>
      <c r="U265" s="131" t="s">
        <v>3</v>
      </c>
      <c r="AR265" s="132" t="s">
        <v>204</v>
      </c>
      <c r="AT265" s="132" t="s">
        <v>119</v>
      </c>
      <c r="AU265" s="132" t="s">
        <v>125</v>
      </c>
      <c r="AY265" s="15" t="s">
        <v>116</v>
      </c>
      <c r="BE265" s="133">
        <f>IF(N265="základní",J265,0)</f>
        <v>0</v>
      </c>
      <c r="BF265" s="133">
        <f>IF(N265="snížená",J265,0)</f>
        <v>0</v>
      </c>
      <c r="BG265" s="133">
        <f>IF(N265="zákl. přenesená",J265,0)</f>
        <v>0</v>
      </c>
      <c r="BH265" s="133">
        <f>IF(N265="sníž. přenesená",J265,0)</f>
        <v>0</v>
      </c>
      <c r="BI265" s="133">
        <f>IF(N265="nulová",J265,0)</f>
        <v>0</v>
      </c>
      <c r="BJ265" s="15" t="s">
        <v>125</v>
      </c>
      <c r="BK265" s="133">
        <f>ROUND(I265*H265,1)</f>
        <v>0</v>
      </c>
      <c r="BL265" s="15" t="s">
        <v>204</v>
      </c>
      <c r="BM265" s="132" t="s">
        <v>548</v>
      </c>
    </row>
    <row r="266" spans="2:65" s="1" customFormat="1">
      <c r="B266" s="30"/>
      <c r="D266" s="134" t="s">
        <v>127</v>
      </c>
      <c r="F266" s="135" t="s">
        <v>549</v>
      </c>
      <c r="I266" s="136"/>
      <c r="L266" s="30"/>
      <c r="M266" s="137"/>
      <c r="U266" s="51"/>
      <c r="AT266" s="15" t="s">
        <v>127</v>
      </c>
      <c r="AU266" s="15" t="s">
        <v>125</v>
      </c>
    </row>
    <row r="267" spans="2:65" s="1" customFormat="1" ht="21.75" customHeight="1">
      <c r="B267" s="120"/>
      <c r="C267" s="121" t="s">
        <v>550</v>
      </c>
      <c r="D267" s="121" t="s">
        <v>119</v>
      </c>
      <c r="E267" s="122" t="s">
        <v>551</v>
      </c>
      <c r="F267" s="123" t="s">
        <v>552</v>
      </c>
      <c r="G267" s="124" t="s">
        <v>122</v>
      </c>
      <c r="H267" s="125">
        <v>1</v>
      </c>
      <c r="I267" s="126"/>
      <c r="J267" s="127">
        <f>ROUND(I267*H267,1)</f>
        <v>0</v>
      </c>
      <c r="K267" s="123" t="s">
        <v>123</v>
      </c>
      <c r="L267" s="30"/>
      <c r="M267" s="128" t="s">
        <v>3</v>
      </c>
      <c r="N267" s="129" t="s">
        <v>41</v>
      </c>
      <c r="P267" s="130">
        <f>O267*H267</f>
        <v>0</v>
      </c>
      <c r="Q267" s="130">
        <v>2.0000000000000002E-5</v>
      </c>
      <c r="R267" s="130">
        <f>Q267*H267</f>
        <v>2.0000000000000002E-5</v>
      </c>
      <c r="S267" s="130">
        <v>0</v>
      </c>
      <c r="T267" s="130">
        <f>S267*H267</f>
        <v>0</v>
      </c>
      <c r="U267" s="131" t="s">
        <v>3</v>
      </c>
      <c r="AR267" s="132" t="s">
        <v>204</v>
      </c>
      <c r="AT267" s="132" t="s">
        <v>119</v>
      </c>
      <c r="AU267" s="132" t="s">
        <v>125</v>
      </c>
      <c r="AY267" s="15" t="s">
        <v>116</v>
      </c>
      <c r="BE267" s="133">
        <f>IF(N267="základní",J267,0)</f>
        <v>0</v>
      </c>
      <c r="BF267" s="133">
        <f>IF(N267="snížená",J267,0)</f>
        <v>0</v>
      </c>
      <c r="BG267" s="133">
        <f>IF(N267="zákl. přenesená",J267,0)</f>
        <v>0</v>
      </c>
      <c r="BH267" s="133">
        <f>IF(N267="sníž. přenesená",J267,0)</f>
        <v>0</v>
      </c>
      <c r="BI267" s="133">
        <f>IF(N267="nulová",J267,0)</f>
        <v>0</v>
      </c>
      <c r="BJ267" s="15" t="s">
        <v>125</v>
      </c>
      <c r="BK267" s="133">
        <f>ROUND(I267*H267,1)</f>
        <v>0</v>
      </c>
      <c r="BL267" s="15" t="s">
        <v>204</v>
      </c>
      <c r="BM267" s="132" t="s">
        <v>553</v>
      </c>
    </row>
    <row r="268" spans="2:65" s="1" customFormat="1">
      <c r="B268" s="30"/>
      <c r="D268" s="134" t="s">
        <v>127</v>
      </c>
      <c r="F268" s="135" t="s">
        <v>554</v>
      </c>
      <c r="I268" s="136"/>
      <c r="L268" s="30"/>
      <c r="M268" s="137"/>
      <c r="U268" s="51"/>
      <c r="AT268" s="15" t="s">
        <v>127</v>
      </c>
      <c r="AU268" s="15" t="s">
        <v>125</v>
      </c>
    </row>
    <row r="269" spans="2:65" s="1" customFormat="1" ht="16.5" customHeight="1">
      <c r="B269" s="120"/>
      <c r="C269" s="121" t="s">
        <v>555</v>
      </c>
      <c r="D269" s="121" t="s">
        <v>119</v>
      </c>
      <c r="E269" s="122" t="s">
        <v>556</v>
      </c>
      <c r="F269" s="123" t="s">
        <v>557</v>
      </c>
      <c r="G269" s="124" t="s">
        <v>122</v>
      </c>
      <c r="H269" s="125">
        <v>1</v>
      </c>
      <c r="I269" s="126"/>
      <c r="J269" s="127">
        <f>ROUND(I269*H269,1)</f>
        <v>0</v>
      </c>
      <c r="K269" s="123" t="s">
        <v>123</v>
      </c>
      <c r="L269" s="30"/>
      <c r="M269" s="128" t="s">
        <v>3</v>
      </c>
      <c r="N269" s="129" t="s">
        <v>41</v>
      </c>
      <c r="P269" s="130">
        <f>O269*H269</f>
        <v>0</v>
      </c>
      <c r="Q269" s="130">
        <v>1.0000000000000001E-5</v>
      </c>
      <c r="R269" s="130">
        <f>Q269*H269</f>
        <v>1.0000000000000001E-5</v>
      </c>
      <c r="S269" s="130">
        <v>0</v>
      </c>
      <c r="T269" s="130">
        <f>S269*H269</f>
        <v>0</v>
      </c>
      <c r="U269" s="131" t="s">
        <v>3</v>
      </c>
      <c r="AR269" s="132" t="s">
        <v>204</v>
      </c>
      <c r="AT269" s="132" t="s">
        <v>119</v>
      </c>
      <c r="AU269" s="132" t="s">
        <v>125</v>
      </c>
      <c r="AY269" s="15" t="s">
        <v>116</v>
      </c>
      <c r="BE269" s="133">
        <f>IF(N269="základní",J269,0)</f>
        <v>0</v>
      </c>
      <c r="BF269" s="133">
        <f>IF(N269="snížená",J269,0)</f>
        <v>0</v>
      </c>
      <c r="BG269" s="133">
        <f>IF(N269="zákl. přenesená",J269,0)</f>
        <v>0</v>
      </c>
      <c r="BH269" s="133">
        <f>IF(N269="sníž. přenesená",J269,0)</f>
        <v>0</v>
      </c>
      <c r="BI269" s="133">
        <f>IF(N269="nulová",J269,0)</f>
        <v>0</v>
      </c>
      <c r="BJ269" s="15" t="s">
        <v>125</v>
      </c>
      <c r="BK269" s="133">
        <f>ROUND(I269*H269,1)</f>
        <v>0</v>
      </c>
      <c r="BL269" s="15" t="s">
        <v>204</v>
      </c>
      <c r="BM269" s="132" t="s">
        <v>558</v>
      </c>
    </row>
    <row r="270" spans="2:65" s="1" customFormat="1">
      <c r="B270" s="30"/>
      <c r="D270" s="134" t="s">
        <v>127</v>
      </c>
      <c r="F270" s="135" t="s">
        <v>559</v>
      </c>
      <c r="I270" s="136"/>
      <c r="L270" s="30"/>
      <c r="M270" s="137"/>
      <c r="U270" s="51"/>
      <c r="AT270" s="15" t="s">
        <v>127</v>
      </c>
      <c r="AU270" s="15" t="s">
        <v>125</v>
      </c>
    </row>
    <row r="271" spans="2:65" s="1" customFormat="1" ht="16.5" customHeight="1">
      <c r="B271" s="120"/>
      <c r="C271" s="121" t="s">
        <v>560</v>
      </c>
      <c r="D271" s="121" t="s">
        <v>119</v>
      </c>
      <c r="E271" s="122" t="s">
        <v>561</v>
      </c>
      <c r="F271" s="123" t="s">
        <v>562</v>
      </c>
      <c r="G271" s="124" t="s">
        <v>122</v>
      </c>
      <c r="H271" s="125">
        <v>1</v>
      </c>
      <c r="I271" s="126"/>
      <c r="J271" s="127">
        <f>ROUND(I271*H271,1)</f>
        <v>0</v>
      </c>
      <c r="K271" s="123" t="s">
        <v>123</v>
      </c>
      <c r="L271" s="30"/>
      <c r="M271" s="128" t="s">
        <v>3</v>
      </c>
      <c r="N271" s="129" t="s">
        <v>41</v>
      </c>
      <c r="P271" s="130">
        <f>O271*H271</f>
        <v>0</v>
      </c>
      <c r="Q271" s="130">
        <v>1.0000000000000001E-5</v>
      </c>
      <c r="R271" s="130">
        <f>Q271*H271</f>
        <v>1.0000000000000001E-5</v>
      </c>
      <c r="S271" s="130">
        <v>0</v>
      </c>
      <c r="T271" s="130">
        <f>S271*H271</f>
        <v>0</v>
      </c>
      <c r="U271" s="131" t="s">
        <v>3</v>
      </c>
      <c r="AR271" s="132" t="s">
        <v>204</v>
      </c>
      <c r="AT271" s="132" t="s">
        <v>119</v>
      </c>
      <c r="AU271" s="132" t="s">
        <v>125</v>
      </c>
      <c r="AY271" s="15" t="s">
        <v>116</v>
      </c>
      <c r="BE271" s="133">
        <f>IF(N271="základní",J271,0)</f>
        <v>0</v>
      </c>
      <c r="BF271" s="133">
        <f>IF(N271="snížená",J271,0)</f>
        <v>0</v>
      </c>
      <c r="BG271" s="133">
        <f>IF(N271="zákl. přenesená",J271,0)</f>
        <v>0</v>
      </c>
      <c r="BH271" s="133">
        <f>IF(N271="sníž. přenesená",J271,0)</f>
        <v>0</v>
      </c>
      <c r="BI271" s="133">
        <f>IF(N271="nulová",J271,0)</f>
        <v>0</v>
      </c>
      <c r="BJ271" s="15" t="s">
        <v>125</v>
      </c>
      <c r="BK271" s="133">
        <f>ROUND(I271*H271,1)</f>
        <v>0</v>
      </c>
      <c r="BL271" s="15" t="s">
        <v>204</v>
      </c>
      <c r="BM271" s="132" t="s">
        <v>563</v>
      </c>
    </row>
    <row r="272" spans="2:65" s="1" customFormat="1">
      <c r="B272" s="30"/>
      <c r="D272" s="134" t="s">
        <v>127</v>
      </c>
      <c r="F272" s="135" t="s">
        <v>564</v>
      </c>
      <c r="I272" s="136"/>
      <c r="L272" s="30"/>
      <c r="M272" s="156"/>
      <c r="N272" s="157"/>
      <c r="O272" s="157"/>
      <c r="P272" s="157"/>
      <c r="Q272" s="157"/>
      <c r="R272" s="157"/>
      <c r="S272" s="157"/>
      <c r="T272" s="157"/>
      <c r="U272" s="158"/>
      <c r="AT272" s="15" t="s">
        <v>127</v>
      </c>
      <c r="AU272" s="15" t="s">
        <v>125</v>
      </c>
    </row>
    <row r="273" spans="2:12" s="1" customFormat="1" ht="6.95" customHeight="1">
      <c r="B273" s="39"/>
      <c r="C273" s="40"/>
      <c r="D273" s="40"/>
      <c r="E273" s="40"/>
      <c r="F273" s="40"/>
      <c r="G273" s="40"/>
      <c r="H273" s="40"/>
      <c r="I273" s="40"/>
      <c r="J273" s="40"/>
      <c r="K273" s="40"/>
      <c r="L273" s="30"/>
    </row>
  </sheetData>
  <sheetProtection selectLockedCells="1" selectUnlockedCells="1"/>
  <autoFilter ref="C92:K272" xr:uid="{00000000-0009-0000-0000-000001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100-000000000000}"/>
    <hyperlink ref="F99" r:id="rId2" xr:uid="{00000000-0004-0000-0100-000001000000}"/>
    <hyperlink ref="F101" r:id="rId3" xr:uid="{00000000-0004-0000-0100-000002000000}"/>
    <hyperlink ref="F103" r:id="rId4" xr:uid="{00000000-0004-0000-0100-000003000000}"/>
    <hyperlink ref="F105" r:id="rId5" xr:uid="{00000000-0004-0000-0100-000004000000}"/>
    <hyperlink ref="F107" r:id="rId6" xr:uid="{00000000-0004-0000-0100-000005000000}"/>
    <hyperlink ref="F109" r:id="rId7" xr:uid="{00000000-0004-0000-0100-000006000000}"/>
    <hyperlink ref="F111" r:id="rId8" xr:uid="{00000000-0004-0000-0100-000007000000}"/>
    <hyperlink ref="F115" r:id="rId9" xr:uid="{00000000-0004-0000-0100-000008000000}"/>
    <hyperlink ref="F117" r:id="rId10" xr:uid="{00000000-0004-0000-0100-000009000000}"/>
    <hyperlink ref="F119" r:id="rId11" xr:uid="{00000000-0004-0000-0100-00000A000000}"/>
    <hyperlink ref="F122" r:id="rId12" xr:uid="{00000000-0004-0000-0100-00000B000000}"/>
    <hyperlink ref="F124" r:id="rId13" xr:uid="{00000000-0004-0000-0100-00000C000000}"/>
    <hyperlink ref="F126" r:id="rId14" xr:uid="{00000000-0004-0000-0100-00000D000000}"/>
    <hyperlink ref="F128" r:id="rId15" xr:uid="{00000000-0004-0000-0100-00000E000000}"/>
    <hyperlink ref="F131" r:id="rId16" xr:uid="{00000000-0004-0000-0100-00000F000000}"/>
    <hyperlink ref="F133" r:id="rId17" xr:uid="{00000000-0004-0000-0100-000010000000}"/>
    <hyperlink ref="F135" r:id="rId18" xr:uid="{00000000-0004-0000-0100-000011000000}"/>
    <hyperlink ref="F138" r:id="rId19" xr:uid="{00000000-0004-0000-0100-000012000000}"/>
    <hyperlink ref="F140" r:id="rId20" xr:uid="{00000000-0004-0000-0100-000013000000}"/>
    <hyperlink ref="F142" r:id="rId21" xr:uid="{00000000-0004-0000-0100-000014000000}"/>
    <hyperlink ref="F144" r:id="rId22" xr:uid="{00000000-0004-0000-0100-000015000000}"/>
    <hyperlink ref="F147" r:id="rId23" xr:uid="{00000000-0004-0000-0100-000016000000}"/>
    <hyperlink ref="F151" r:id="rId24" xr:uid="{00000000-0004-0000-0100-000017000000}"/>
    <hyperlink ref="F153" r:id="rId25" xr:uid="{00000000-0004-0000-0100-000018000000}"/>
    <hyperlink ref="F155" r:id="rId26" xr:uid="{00000000-0004-0000-0100-000019000000}"/>
    <hyperlink ref="F157" r:id="rId27" xr:uid="{00000000-0004-0000-0100-00001A000000}"/>
    <hyperlink ref="F159" r:id="rId28" xr:uid="{00000000-0004-0000-0100-00001B000000}"/>
    <hyperlink ref="F161" r:id="rId29" xr:uid="{00000000-0004-0000-0100-00001C000000}"/>
    <hyperlink ref="F163" r:id="rId30" xr:uid="{00000000-0004-0000-0100-00001D000000}"/>
    <hyperlink ref="F166" r:id="rId31" xr:uid="{00000000-0004-0000-0100-00001E000000}"/>
    <hyperlink ref="F169" r:id="rId32" xr:uid="{00000000-0004-0000-0100-00001F000000}"/>
    <hyperlink ref="F171" r:id="rId33" xr:uid="{00000000-0004-0000-0100-000020000000}"/>
    <hyperlink ref="F173" r:id="rId34" xr:uid="{00000000-0004-0000-0100-000021000000}"/>
    <hyperlink ref="F175" r:id="rId35" xr:uid="{00000000-0004-0000-0100-000022000000}"/>
    <hyperlink ref="F177" r:id="rId36" xr:uid="{00000000-0004-0000-0100-000023000000}"/>
    <hyperlink ref="F179" r:id="rId37" xr:uid="{00000000-0004-0000-0100-000024000000}"/>
    <hyperlink ref="F181" r:id="rId38" xr:uid="{00000000-0004-0000-0100-000025000000}"/>
    <hyperlink ref="F183" r:id="rId39" xr:uid="{00000000-0004-0000-0100-000026000000}"/>
    <hyperlink ref="F185" r:id="rId40" xr:uid="{00000000-0004-0000-0100-000027000000}"/>
    <hyperlink ref="F187" r:id="rId41" xr:uid="{00000000-0004-0000-0100-000028000000}"/>
    <hyperlink ref="F189" r:id="rId42" xr:uid="{00000000-0004-0000-0100-000029000000}"/>
    <hyperlink ref="F191" r:id="rId43" xr:uid="{00000000-0004-0000-0100-00002A000000}"/>
    <hyperlink ref="F193" r:id="rId44" xr:uid="{00000000-0004-0000-0100-00002B000000}"/>
    <hyperlink ref="F195" r:id="rId45" xr:uid="{00000000-0004-0000-0100-00002C000000}"/>
    <hyperlink ref="F197" r:id="rId46" xr:uid="{00000000-0004-0000-0100-00002D000000}"/>
    <hyperlink ref="F199" r:id="rId47" xr:uid="{00000000-0004-0000-0100-00002E000000}"/>
    <hyperlink ref="F201" r:id="rId48" xr:uid="{00000000-0004-0000-0100-00002F000000}"/>
    <hyperlink ref="F203" r:id="rId49" xr:uid="{00000000-0004-0000-0100-000030000000}"/>
    <hyperlink ref="F207" r:id="rId50" xr:uid="{00000000-0004-0000-0100-000031000000}"/>
    <hyperlink ref="F210" r:id="rId51" xr:uid="{00000000-0004-0000-0100-000032000000}"/>
    <hyperlink ref="F213" r:id="rId52" xr:uid="{00000000-0004-0000-0100-000033000000}"/>
    <hyperlink ref="F215" r:id="rId53" xr:uid="{00000000-0004-0000-0100-000034000000}"/>
    <hyperlink ref="F217" r:id="rId54" xr:uid="{00000000-0004-0000-0100-000035000000}"/>
    <hyperlink ref="F219" r:id="rId55" xr:uid="{00000000-0004-0000-0100-000036000000}"/>
    <hyperlink ref="F221" r:id="rId56" xr:uid="{00000000-0004-0000-0100-000037000000}"/>
    <hyperlink ref="F223" r:id="rId57" xr:uid="{00000000-0004-0000-0100-000038000000}"/>
    <hyperlink ref="F225" r:id="rId58" xr:uid="{00000000-0004-0000-0100-000039000000}"/>
    <hyperlink ref="F227" r:id="rId59" xr:uid="{00000000-0004-0000-0100-00003A000000}"/>
    <hyperlink ref="F229" r:id="rId60" xr:uid="{00000000-0004-0000-0100-00003B000000}"/>
    <hyperlink ref="F231" r:id="rId61" xr:uid="{00000000-0004-0000-0100-00003C000000}"/>
    <hyperlink ref="F233" r:id="rId62" xr:uid="{00000000-0004-0000-0100-00003D000000}"/>
    <hyperlink ref="F235" r:id="rId63" xr:uid="{00000000-0004-0000-0100-00003E000000}"/>
    <hyperlink ref="F237" r:id="rId64" xr:uid="{00000000-0004-0000-0100-00003F000000}"/>
    <hyperlink ref="F239" r:id="rId65" xr:uid="{00000000-0004-0000-0100-000040000000}"/>
    <hyperlink ref="F243" r:id="rId66" xr:uid="{00000000-0004-0000-0100-000041000000}"/>
    <hyperlink ref="F245" r:id="rId67" xr:uid="{00000000-0004-0000-0100-000042000000}"/>
    <hyperlink ref="F247" r:id="rId68" xr:uid="{00000000-0004-0000-0100-000043000000}"/>
    <hyperlink ref="F249" r:id="rId69" xr:uid="{00000000-0004-0000-0100-000044000000}"/>
    <hyperlink ref="F251" r:id="rId70" xr:uid="{00000000-0004-0000-0100-000045000000}"/>
    <hyperlink ref="F254" r:id="rId71" xr:uid="{00000000-0004-0000-0100-000046000000}"/>
    <hyperlink ref="F257" r:id="rId72" xr:uid="{00000000-0004-0000-0100-000047000000}"/>
    <hyperlink ref="F260" r:id="rId73" xr:uid="{00000000-0004-0000-0100-000048000000}"/>
    <hyperlink ref="F263" r:id="rId74" xr:uid="{00000000-0004-0000-0100-000049000000}"/>
    <hyperlink ref="F266" r:id="rId75" xr:uid="{00000000-0004-0000-0100-00004A000000}"/>
    <hyperlink ref="F268" r:id="rId76" xr:uid="{00000000-0004-0000-0100-00004B000000}"/>
    <hyperlink ref="F270" r:id="rId77" xr:uid="{00000000-0004-0000-0100-00004C000000}"/>
    <hyperlink ref="F272" r:id="rId78" xr:uid="{00000000-0004-0000-0100-00004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9" customWidth="1"/>
    <col min="2" max="2" width="1.6640625" style="159" customWidth="1"/>
    <col min="3" max="4" width="5" style="159" customWidth="1"/>
    <col min="5" max="5" width="11.6640625" style="159" customWidth="1"/>
    <col min="6" max="6" width="9.1640625" style="159" customWidth="1"/>
    <col min="7" max="7" width="5" style="159" customWidth="1"/>
    <col min="8" max="8" width="77.83203125" style="159" customWidth="1"/>
    <col min="9" max="10" width="20" style="159" customWidth="1"/>
    <col min="11" max="11" width="1.6640625" style="159" customWidth="1"/>
  </cols>
  <sheetData>
    <row r="1" spans="2:11" customFormat="1" ht="37.5" customHeight="1"/>
    <row r="2" spans="2:11" customFormat="1" ht="7.5" customHeight="1">
      <c r="B2" s="160"/>
      <c r="C2" s="161"/>
      <c r="D2" s="161"/>
      <c r="E2" s="161"/>
      <c r="F2" s="161"/>
      <c r="G2" s="161"/>
      <c r="H2" s="161"/>
      <c r="I2" s="161"/>
      <c r="J2" s="161"/>
      <c r="K2" s="162"/>
    </row>
    <row r="3" spans="2:11" s="13" customFormat="1" ht="45" customHeight="1">
      <c r="B3" s="163"/>
      <c r="C3" s="288" t="s">
        <v>565</v>
      </c>
      <c r="D3" s="288"/>
      <c r="E3" s="288"/>
      <c r="F3" s="288"/>
      <c r="G3" s="288"/>
      <c r="H3" s="288"/>
      <c r="I3" s="288"/>
      <c r="J3" s="288"/>
      <c r="K3" s="164"/>
    </row>
    <row r="4" spans="2:11" customFormat="1" ht="25.5" customHeight="1">
      <c r="B4" s="165"/>
      <c r="C4" s="287" t="s">
        <v>566</v>
      </c>
      <c r="D4" s="287"/>
      <c r="E4" s="287"/>
      <c r="F4" s="287"/>
      <c r="G4" s="287"/>
      <c r="H4" s="287"/>
      <c r="I4" s="287"/>
      <c r="J4" s="287"/>
      <c r="K4" s="166"/>
    </row>
    <row r="5" spans="2:11" customFormat="1" ht="5.25" customHeight="1">
      <c r="B5" s="165"/>
      <c r="C5" s="167"/>
      <c r="D5" s="167"/>
      <c r="E5" s="167"/>
      <c r="F5" s="167"/>
      <c r="G5" s="167"/>
      <c r="H5" s="167"/>
      <c r="I5" s="167"/>
      <c r="J5" s="167"/>
      <c r="K5" s="166"/>
    </row>
    <row r="6" spans="2:11" customFormat="1" ht="15" customHeight="1">
      <c r="B6" s="165"/>
      <c r="C6" s="286" t="s">
        <v>567</v>
      </c>
      <c r="D6" s="286"/>
      <c r="E6" s="286"/>
      <c r="F6" s="286"/>
      <c r="G6" s="286"/>
      <c r="H6" s="286"/>
      <c r="I6" s="286"/>
      <c r="J6" s="286"/>
      <c r="K6" s="166"/>
    </row>
    <row r="7" spans="2:11" customFormat="1" ht="15" customHeight="1">
      <c r="B7" s="169"/>
      <c r="C7" s="286" t="s">
        <v>568</v>
      </c>
      <c r="D7" s="286"/>
      <c r="E7" s="286"/>
      <c r="F7" s="286"/>
      <c r="G7" s="286"/>
      <c r="H7" s="286"/>
      <c r="I7" s="286"/>
      <c r="J7" s="286"/>
      <c r="K7" s="166"/>
    </row>
    <row r="8" spans="2:11" customFormat="1" ht="12.75" customHeight="1">
      <c r="B8" s="169"/>
      <c r="C8" s="168"/>
      <c r="D8" s="168"/>
      <c r="E8" s="168"/>
      <c r="F8" s="168"/>
      <c r="G8" s="168"/>
      <c r="H8" s="168"/>
      <c r="I8" s="168"/>
      <c r="J8" s="168"/>
      <c r="K8" s="166"/>
    </row>
    <row r="9" spans="2:11" customFormat="1" ht="15" customHeight="1">
      <c r="B9" s="169"/>
      <c r="C9" s="286" t="s">
        <v>569</v>
      </c>
      <c r="D9" s="286"/>
      <c r="E9" s="286"/>
      <c r="F9" s="286"/>
      <c r="G9" s="286"/>
      <c r="H9" s="286"/>
      <c r="I9" s="286"/>
      <c r="J9" s="286"/>
      <c r="K9" s="166"/>
    </row>
    <row r="10" spans="2:11" customFormat="1" ht="15" customHeight="1">
      <c r="B10" s="169"/>
      <c r="C10" s="168"/>
      <c r="D10" s="286" t="s">
        <v>570</v>
      </c>
      <c r="E10" s="286"/>
      <c r="F10" s="286"/>
      <c r="G10" s="286"/>
      <c r="H10" s="286"/>
      <c r="I10" s="286"/>
      <c r="J10" s="286"/>
      <c r="K10" s="166"/>
    </row>
    <row r="11" spans="2:11" customFormat="1" ht="15" customHeight="1">
      <c r="B11" s="169"/>
      <c r="C11" s="170"/>
      <c r="D11" s="286" t="s">
        <v>571</v>
      </c>
      <c r="E11" s="286"/>
      <c r="F11" s="286"/>
      <c r="G11" s="286"/>
      <c r="H11" s="286"/>
      <c r="I11" s="286"/>
      <c r="J11" s="286"/>
      <c r="K11" s="166"/>
    </row>
    <row r="12" spans="2:11" customFormat="1" ht="15" customHeight="1">
      <c r="B12" s="169"/>
      <c r="C12" s="170"/>
      <c r="D12" s="168"/>
      <c r="E12" s="168"/>
      <c r="F12" s="168"/>
      <c r="G12" s="168"/>
      <c r="H12" s="168"/>
      <c r="I12" s="168"/>
      <c r="J12" s="168"/>
      <c r="K12" s="166"/>
    </row>
    <row r="13" spans="2:11" customFormat="1" ht="15" customHeight="1">
      <c r="B13" s="169"/>
      <c r="C13" s="170"/>
      <c r="D13" s="171" t="s">
        <v>572</v>
      </c>
      <c r="E13" s="168"/>
      <c r="F13" s="168"/>
      <c r="G13" s="168"/>
      <c r="H13" s="168"/>
      <c r="I13" s="168"/>
      <c r="J13" s="168"/>
      <c r="K13" s="166"/>
    </row>
    <row r="14" spans="2:11" customFormat="1" ht="12.75" customHeight="1">
      <c r="B14" s="169"/>
      <c r="C14" s="170"/>
      <c r="D14" s="170"/>
      <c r="E14" s="170"/>
      <c r="F14" s="170"/>
      <c r="G14" s="170"/>
      <c r="H14" s="170"/>
      <c r="I14" s="170"/>
      <c r="J14" s="170"/>
      <c r="K14" s="166"/>
    </row>
    <row r="15" spans="2:11" customFormat="1" ht="15" customHeight="1">
      <c r="B15" s="169"/>
      <c r="C15" s="170"/>
      <c r="D15" s="286" t="s">
        <v>573</v>
      </c>
      <c r="E15" s="286"/>
      <c r="F15" s="286"/>
      <c r="G15" s="286"/>
      <c r="H15" s="286"/>
      <c r="I15" s="286"/>
      <c r="J15" s="286"/>
      <c r="K15" s="166"/>
    </row>
    <row r="16" spans="2:11" customFormat="1" ht="15" customHeight="1">
      <c r="B16" s="169"/>
      <c r="C16" s="170"/>
      <c r="D16" s="286" t="s">
        <v>574</v>
      </c>
      <c r="E16" s="286"/>
      <c r="F16" s="286"/>
      <c r="G16" s="286"/>
      <c r="H16" s="286"/>
      <c r="I16" s="286"/>
      <c r="J16" s="286"/>
      <c r="K16" s="166"/>
    </row>
    <row r="17" spans="2:11" customFormat="1" ht="15" customHeight="1">
      <c r="B17" s="169"/>
      <c r="C17" s="170"/>
      <c r="D17" s="286" t="s">
        <v>575</v>
      </c>
      <c r="E17" s="286"/>
      <c r="F17" s="286"/>
      <c r="G17" s="286"/>
      <c r="H17" s="286"/>
      <c r="I17" s="286"/>
      <c r="J17" s="286"/>
      <c r="K17" s="166"/>
    </row>
    <row r="18" spans="2:11" customFormat="1" ht="15" customHeight="1">
      <c r="B18" s="169"/>
      <c r="C18" s="170"/>
      <c r="D18" s="170"/>
      <c r="E18" s="172" t="s">
        <v>76</v>
      </c>
      <c r="F18" s="286" t="s">
        <v>576</v>
      </c>
      <c r="G18" s="286"/>
      <c r="H18" s="286"/>
      <c r="I18" s="286"/>
      <c r="J18" s="286"/>
      <c r="K18" s="166"/>
    </row>
    <row r="19" spans="2:11" customFormat="1" ht="15" customHeight="1">
      <c r="B19" s="169"/>
      <c r="C19" s="170"/>
      <c r="D19" s="170"/>
      <c r="E19" s="172" t="s">
        <v>577</v>
      </c>
      <c r="F19" s="286" t="s">
        <v>578</v>
      </c>
      <c r="G19" s="286"/>
      <c r="H19" s="286"/>
      <c r="I19" s="286"/>
      <c r="J19" s="286"/>
      <c r="K19" s="166"/>
    </row>
    <row r="20" spans="2:11" customFormat="1" ht="15" customHeight="1">
      <c r="B20" s="169"/>
      <c r="C20" s="170"/>
      <c r="D20" s="170"/>
      <c r="E20" s="172" t="s">
        <v>579</v>
      </c>
      <c r="F20" s="286" t="s">
        <v>580</v>
      </c>
      <c r="G20" s="286"/>
      <c r="H20" s="286"/>
      <c r="I20" s="286"/>
      <c r="J20" s="286"/>
      <c r="K20" s="166"/>
    </row>
    <row r="21" spans="2:11" customFormat="1" ht="15" customHeight="1">
      <c r="B21" s="169"/>
      <c r="C21" s="170"/>
      <c r="D21" s="170"/>
      <c r="E21" s="172" t="s">
        <v>581</v>
      </c>
      <c r="F21" s="286" t="s">
        <v>582</v>
      </c>
      <c r="G21" s="286"/>
      <c r="H21" s="286"/>
      <c r="I21" s="286"/>
      <c r="J21" s="286"/>
      <c r="K21" s="166"/>
    </row>
    <row r="22" spans="2:11" customFormat="1" ht="15" customHeight="1">
      <c r="B22" s="169"/>
      <c r="C22" s="170"/>
      <c r="D22" s="170"/>
      <c r="E22" s="172" t="s">
        <v>583</v>
      </c>
      <c r="F22" s="286" t="s">
        <v>584</v>
      </c>
      <c r="G22" s="286"/>
      <c r="H22" s="286"/>
      <c r="I22" s="286"/>
      <c r="J22" s="286"/>
      <c r="K22" s="166"/>
    </row>
    <row r="23" spans="2:11" customFormat="1" ht="15" customHeight="1">
      <c r="B23" s="169"/>
      <c r="C23" s="170"/>
      <c r="D23" s="170"/>
      <c r="E23" s="172" t="s">
        <v>585</v>
      </c>
      <c r="F23" s="286" t="s">
        <v>586</v>
      </c>
      <c r="G23" s="286"/>
      <c r="H23" s="286"/>
      <c r="I23" s="286"/>
      <c r="J23" s="286"/>
      <c r="K23" s="166"/>
    </row>
    <row r="24" spans="2:11" customFormat="1" ht="12.75" customHeight="1">
      <c r="B24" s="169"/>
      <c r="C24" s="170"/>
      <c r="D24" s="170"/>
      <c r="E24" s="170"/>
      <c r="F24" s="170"/>
      <c r="G24" s="170"/>
      <c r="H24" s="170"/>
      <c r="I24" s="170"/>
      <c r="J24" s="170"/>
      <c r="K24" s="166"/>
    </row>
    <row r="25" spans="2:11" customFormat="1" ht="15" customHeight="1">
      <c r="B25" s="169"/>
      <c r="C25" s="286" t="s">
        <v>587</v>
      </c>
      <c r="D25" s="286"/>
      <c r="E25" s="286"/>
      <c r="F25" s="286"/>
      <c r="G25" s="286"/>
      <c r="H25" s="286"/>
      <c r="I25" s="286"/>
      <c r="J25" s="286"/>
      <c r="K25" s="166"/>
    </row>
    <row r="26" spans="2:11" customFormat="1" ht="15" customHeight="1">
      <c r="B26" s="169"/>
      <c r="C26" s="286" t="s">
        <v>588</v>
      </c>
      <c r="D26" s="286"/>
      <c r="E26" s="286"/>
      <c r="F26" s="286"/>
      <c r="G26" s="286"/>
      <c r="H26" s="286"/>
      <c r="I26" s="286"/>
      <c r="J26" s="286"/>
      <c r="K26" s="166"/>
    </row>
    <row r="27" spans="2:11" customFormat="1" ht="15" customHeight="1">
      <c r="B27" s="169"/>
      <c r="C27" s="168"/>
      <c r="D27" s="286" t="s">
        <v>589</v>
      </c>
      <c r="E27" s="286"/>
      <c r="F27" s="286"/>
      <c r="G27" s="286"/>
      <c r="H27" s="286"/>
      <c r="I27" s="286"/>
      <c r="J27" s="286"/>
      <c r="K27" s="166"/>
    </row>
    <row r="28" spans="2:11" customFormat="1" ht="15" customHeight="1">
      <c r="B28" s="169"/>
      <c r="C28" s="170"/>
      <c r="D28" s="286" t="s">
        <v>590</v>
      </c>
      <c r="E28" s="286"/>
      <c r="F28" s="286"/>
      <c r="G28" s="286"/>
      <c r="H28" s="286"/>
      <c r="I28" s="286"/>
      <c r="J28" s="286"/>
      <c r="K28" s="166"/>
    </row>
    <row r="29" spans="2:11" customFormat="1" ht="12.75" customHeight="1">
      <c r="B29" s="169"/>
      <c r="C29" s="170"/>
      <c r="D29" s="170"/>
      <c r="E29" s="170"/>
      <c r="F29" s="170"/>
      <c r="G29" s="170"/>
      <c r="H29" s="170"/>
      <c r="I29" s="170"/>
      <c r="J29" s="170"/>
      <c r="K29" s="166"/>
    </row>
    <row r="30" spans="2:11" customFormat="1" ht="15" customHeight="1">
      <c r="B30" s="169"/>
      <c r="C30" s="170"/>
      <c r="D30" s="286" t="s">
        <v>591</v>
      </c>
      <c r="E30" s="286"/>
      <c r="F30" s="286"/>
      <c r="G30" s="286"/>
      <c r="H30" s="286"/>
      <c r="I30" s="286"/>
      <c r="J30" s="286"/>
      <c r="K30" s="166"/>
    </row>
    <row r="31" spans="2:11" customFormat="1" ht="15" customHeight="1">
      <c r="B31" s="169"/>
      <c r="C31" s="170"/>
      <c r="D31" s="286" t="s">
        <v>592</v>
      </c>
      <c r="E31" s="286"/>
      <c r="F31" s="286"/>
      <c r="G31" s="286"/>
      <c r="H31" s="286"/>
      <c r="I31" s="286"/>
      <c r="J31" s="286"/>
      <c r="K31" s="166"/>
    </row>
    <row r="32" spans="2:11" customFormat="1" ht="12.75" customHeight="1">
      <c r="B32" s="169"/>
      <c r="C32" s="170"/>
      <c r="D32" s="170"/>
      <c r="E32" s="170"/>
      <c r="F32" s="170"/>
      <c r="G32" s="170"/>
      <c r="H32" s="170"/>
      <c r="I32" s="170"/>
      <c r="J32" s="170"/>
      <c r="K32" s="166"/>
    </row>
    <row r="33" spans="2:11" customFormat="1" ht="15" customHeight="1">
      <c r="B33" s="169"/>
      <c r="C33" s="170"/>
      <c r="D33" s="286" t="s">
        <v>593</v>
      </c>
      <c r="E33" s="286"/>
      <c r="F33" s="286"/>
      <c r="G33" s="286"/>
      <c r="H33" s="286"/>
      <c r="I33" s="286"/>
      <c r="J33" s="286"/>
      <c r="K33" s="166"/>
    </row>
    <row r="34" spans="2:11" customFormat="1" ht="15" customHeight="1">
      <c r="B34" s="169"/>
      <c r="C34" s="170"/>
      <c r="D34" s="286" t="s">
        <v>594</v>
      </c>
      <c r="E34" s="286"/>
      <c r="F34" s="286"/>
      <c r="G34" s="286"/>
      <c r="H34" s="286"/>
      <c r="I34" s="286"/>
      <c r="J34" s="286"/>
      <c r="K34" s="166"/>
    </row>
    <row r="35" spans="2:11" customFormat="1" ht="15" customHeight="1">
      <c r="B35" s="169"/>
      <c r="C35" s="170"/>
      <c r="D35" s="286" t="s">
        <v>595</v>
      </c>
      <c r="E35" s="286"/>
      <c r="F35" s="286"/>
      <c r="G35" s="286"/>
      <c r="H35" s="286"/>
      <c r="I35" s="286"/>
      <c r="J35" s="286"/>
      <c r="K35" s="166"/>
    </row>
    <row r="36" spans="2:11" customFormat="1" ht="15" customHeight="1">
      <c r="B36" s="169"/>
      <c r="C36" s="170"/>
      <c r="D36" s="168"/>
      <c r="E36" s="171" t="s">
        <v>101</v>
      </c>
      <c r="F36" s="168"/>
      <c r="G36" s="286" t="s">
        <v>596</v>
      </c>
      <c r="H36" s="286"/>
      <c r="I36" s="286"/>
      <c r="J36" s="286"/>
      <c r="K36" s="166"/>
    </row>
    <row r="37" spans="2:11" customFormat="1" ht="30.75" customHeight="1">
      <c r="B37" s="169"/>
      <c r="C37" s="170"/>
      <c r="D37" s="168"/>
      <c r="E37" s="171" t="s">
        <v>597</v>
      </c>
      <c r="F37" s="168"/>
      <c r="G37" s="286" t="s">
        <v>598</v>
      </c>
      <c r="H37" s="286"/>
      <c r="I37" s="286"/>
      <c r="J37" s="286"/>
      <c r="K37" s="166"/>
    </row>
    <row r="38" spans="2:11" customFormat="1" ht="15" customHeight="1">
      <c r="B38" s="169"/>
      <c r="C38" s="170"/>
      <c r="D38" s="168"/>
      <c r="E38" s="171" t="s">
        <v>50</v>
      </c>
      <c r="F38" s="168"/>
      <c r="G38" s="286" t="s">
        <v>599</v>
      </c>
      <c r="H38" s="286"/>
      <c r="I38" s="286"/>
      <c r="J38" s="286"/>
      <c r="K38" s="166"/>
    </row>
    <row r="39" spans="2:11" customFormat="1" ht="15" customHeight="1">
      <c r="B39" s="169"/>
      <c r="C39" s="170"/>
      <c r="D39" s="168"/>
      <c r="E39" s="171" t="s">
        <v>51</v>
      </c>
      <c r="F39" s="168"/>
      <c r="G39" s="286" t="s">
        <v>600</v>
      </c>
      <c r="H39" s="286"/>
      <c r="I39" s="286"/>
      <c r="J39" s="286"/>
      <c r="K39" s="166"/>
    </row>
    <row r="40" spans="2:11" customFormat="1" ht="15" customHeight="1">
      <c r="B40" s="169"/>
      <c r="C40" s="170"/>
      <c r="D40" s="168"/>
      <c r="E40" s="171" t="s">
        <v>102</v>
      </c>
      <c r="F40" s="168"/>
      <c r="G40" s="286" t="s">
        <v>601</v>
      </c>
      <c r="H40" s="286"/>
      <c r="I40" s="286"/>
      <c r="J40" s="286"/>
      <c r="K40" s="166"/>
    </row>
    <row r="41" spans="2:11" customFormat="1" ht="15" customHeight="1">
      <c r="B41" s="169"/>
      <c r="C41" s="170"/>
      <c r="D41" s="168"/>
      <c r="E41" s="171" t="s">
        <v>103</v>
      </c>
      <c r="F41" s="168"/>
      <c r="G41" s="286" t="s">
        <v>602</v>
      </c>
      <c r="H41" s="286"/>
      <c r="I41" s="286"/>
      <c r="J41" s="286"/>
      <c r="K41" s="166"/>
    </row>
    <row r="42" spans="2:11" customFormat="1" ht="15" customHeight="1">
      <c r="B42" s="169"/>
      <c r="C42" s="170"/>
      <c r="D42" s="168"/>
      <c r="E42" s="171" t="s">
        <v>603</v>
      </c>
      <c r="F42" s="168"/>
      <c r="G42" s="286" t="s">
        <v>604</v>
      </c>
      <c r="H42" s="286"/>
      <c r="I42" s="286"/>
      <c r="J42" s="286"/>
      <c r="K42" s="166"/>
    </row>
    <row r="43" spans="2:11" customFormat="1" ht="15" customHeight="1">
      <c r="B43" s="169"/>
      <c r="C43" s="170"/>
      <c r="D43" s="168"/>
      <c r="E43" s="171"/>
      <c r="F43" s="168"/>
      <c r="G43" s="286" t="s">
        <v>605</v>
      </c>
      <c r="H43" s="286"/>
      <c r="I43" s="286"/>
      <c r="J43" s="286"/>
      <c r="K43" s="166"/>
    </row>
    <row r="44" spans="2:11" customFormat="1" ht="15" customHeight="1">
      <c r="B44" s="169"/>
      <c r="C44" s="170"/>
      <c r="D44" s="168"/>
      <c r="E44" s="171" t="s">
        <v>606</v>
      </c>
      <c r="F44" s="168"/>
      <c r="G44" s="286" t="s">
        <v>607</v>
      </c>
      <c r="H44" s="286"/>
      <c r="I44" s="286"/>
      <c r="J44" s="286"/>
      <c r="K44" s="166"/>
    </row>
    <row r="45" spans="2:11" customFormat="1" ht="15" customHeight="1">
      <c r="B45" s="169"/>
      <c r="C45" s="170"/>
      <c r="D45" s="168"/>
      <c r="E45" s="171" t="s">
        <v>105</v>
      </c>
      <c r="F45" s="168"/>
      <c r="G45" s="286" t="s">
        <v>608</v>
      </c>
      <c r="H45" s="286"/>
      <c r="I45" s="286"/>
      <c r="J45" s="286"/>
      <c r="K45" s="166"/>
    </row>
    <row r="46" spans="2:11" customFormat="1" ht="12.75" customHeight="1">
      <c r="B46" s="169"/>
      <c r="C46" s="170"/>
      <c r="D46" s="168"/>
      <c r="E46" s="168"/>
      <c r="F46" s="168"/>
      <c r="G46" s="168"/>
      <c r="H46" s="168"/>
      <c r="I46" s="168"/>
      <c r="J46" s="168"/>
      <c r="K46" s="166"/>
    </row>
    <row r="47" spans="2:11" customFormat="1" ht="15" customHeight="1">
      <c r="B47" s="169"/>
      <c r="C47" s="170"/>
      <c r="D47" s="286" t="s">
        <v>609</v>
      </c>
      <c r="E47" s="286"/>
      <c r="F47" s="286"/>
      <c r="G47" s="286"/>
      <c r="H47" s="286"/>
      <c r="I47" s="286"/>
      <c r="J47" s="286"/>
      <c r="K47" s="166"/>
    </row>
    <row r="48" spans="2:11" customFormat="1" ht="15" customHeight="1">
      <c r="B48" s="169"/>
      <c r="C48" s="170"/>
      <c r="D48" s="170"/>
      <c r="E48" s="286" t="s">
        <v>610</v>
      </c>
      <c r="F48" s="286"/>
      <c r="G48" s="286"/>
      <c r="H48" s="286"/>
      <c r="I48" s="286"/>
      <c r="J48" s="286"/>
      <c r="K48" s="166"/>
    </row>
    <row r="49" spans="2:11" customFormat="1" ht="15" customHeight="1">
      <c r="B49" s="169"/>
      <c r="C49" s="170"/>
      <c r="D49" s="170"/>
      <c r="E49" s="286" t="s">
        <v>611</v>
      </c>
      <c r="F49" s="286"/>
      <c r="G49" s="286"/>
      <c r="H49" s="286"/>
      <c r="I49" s="286"/>
      <c r="J49" s="286"/>
      <c r="K49" s="166"/>
    </row>
    <row r="50" spans="2:11" customFormat="1" ht="15" customHeight="1">
      <c r="B50" s="169"/>
      <c r="C50" s="170"/>
      <c r="D50" s="170"/>
      <c r="E50" s="286" t="s">
        <v>612</v>
      </c>
      <c r="F50" s="286"/>
      <c r="G50" s="286"/>
      <c r="H50" s="286"/>
      <c r="I50" s="286"/>
      <c r="J50" s="286"/>
      <c r="K50" s="166"/>
    </row>
    <row r="51" spans="2:11" customFormat="1" ht="15" customHeight="1">
      <c r="B51" s="169"/>
      <c r="C51" s="170"/>
      <c r="D51" s="286" t="s">
        <v>613</v>
      </c>
      <c r="E51" s="286"/>
      <c r="F51" s="286"/>
      <c r="G51" s="286"/>
      <c r="H51" s="286"/>
      <c r="I51" s="286"/>
      <c r="J51" s="286"/>
      <c r="K51" s="166"/>
    </row>
    <row r="52" spans="2:11" customFormat="1" ht="25.5" customHeight="1">
      <c r="B52" s="165"/>
      <c r="C52" s="287" t="s">
        <v>614</v>
      </c>
      <c r="D52" s="287"/>
      <c r="E52" s="287"/>
      <c r="F52" s="287"/>
      <c r="G52" s="287"/>
      <c r="H52" s="287"/>
      <c r="I52" s="287"/>
      <c r="J52" s="287"/>
      <c r="K52" s="166"/>
    </row>
    <row r="53" spans="2:11" customFormat="1" ht="5.25" customHeight="1">
      <c r="B53" s="165"/>
      <c r="C53" s="167"/>
      <c r="D53" s="167"/>
      <c r="E53" s="167"/>
      <c r="F53" s="167"/>
      <c r="G53" s="167"/>
      <c r="H53" s="167"/>
      <c r="I53" s="167"/>
      <c r="J53" s="167"/>
      <c r="K53" s="166"/>
    </row>
    <row r="54" spans="2:11" customFormat="1" ht="15" customHeight="1">
      <c r="B54" s="165"/>
      <c r="C54" s="286" t="s">
        <v>615</v>
      </c>
      <c r="D54" s="286"/>
      <c r="E54" s="286"/>
      <c r="F54" s="286"/>
      <c r="G54" s="286"/>
      <c r="H54" s="286"/>
      <c r="I54" s="286"/>
      <c r="J54" s="286"/>
      <c r="K54" s="166"/>
    </row>
    <row r="55" spans="2:11" customFormat="1" ht="15" customHeight="1">
      <c r="B55" s="165"/>
      <c r="C55" s="286" t="s">
        <v>616</v>
      </c>
      <c r="D55" s="286"/>
      <c r="E55" s="286"/>
      <c r="F55" s="286"/>
      <c r="G55" s="286"/>
      <c r="H55" s="286"/>
      <c r="I55" s="286"/>
      <c r="J55" s="286"/>
      <c r="K55" s="166"/>
    </row>
    <row r="56" spans="2:11" customFormat="1" ht="12.75" customHeight="1">
      <c r="B56" s="165"/>
      <c r="C56" s="168"/>
      <c r="D56" s="168"/>
      <c r="E56" s="168"/>
      <c r="F56" s="168"/>
      <c r="G56" s="168"/>
      <c r="H56" s="168"/>
      <c r="I56" s="168"/>
      <c r="J56" s="168"/>
      <c r="K56" s="166"/>
    </row>
    <row r="57" spans="2:11" customFormat="1" ht="15" customHeight="1">
      <c r="B57" s="165"/>
      <c r="C57" s="286" t="s">
        <v>617</v>
      </c>
      <c r="D57" s="286"/>
      <c r="E57" s="286"/>
      <c r="F57" s="286"/>
      <c r="G57" s="286"/>
      <c r="H57" s="286"/>
      <c r="I57" s="286"/>
      <c r="J57" s="286"/>
      <c r="K57" s="166"/>
    </row>
    <row r="58" spans="2:11" customFormat="1" ht="15" customHeight="1">
      <c r="B58" s="165"/>
      <c r="C58" s="170"/>
      <c r="D58" s="286" t="s">
        <v>618</v>
      </c>
      <c r="E58" s="286"/>
      <c r="F58" s="286"/>
      <c r="G58" s="286"/>
      <c r="H58" s="286"/>
      <c r="I58" s="286"/>
      <c r="J58" s="286"/>
      <c r="K58" s="166"/>
    </row>
    <row r="59" spans="2:11" customFormat="1" ht="15" customHeight="1">
      <c r="B59" s="165"/>
      <c r="C59" s="170"/>
      <c r="D59" s="286" t="s">
        <v>619</v>
      </c>
      <c r="E59" s="286"/>
      <c r="F59" s="286"/>
      <c r="G59" s="286"/>
      <c r="H59" s="286"/>
      <c r="I59" s="286"/>
      <c r="J59" s="286"/>
      <c r="K59" s="166"/>
    </row>
    <row r="60" spans="2:11" customFormat="1" ht="15" customHeight="1">
      <c r="B60" s="165"/>
      <c r="C60" s="170"/>
      <c r="D60" s="286" t="s">
        <v>620</v>
      </c>
      <c r="E60" s="286"/>
      <c r="F60" s="286"/>
      <c r="G60" s="286"/>
      <c r="H60" s="286"/>
      <c r="I60" s="286"/>
      <c r="J60" s="286"/>
      <c r="K60" s="166"/>
    </row>
    <row r="61" spans="2:11" customFormat="1" ht="15" customHeight="1">
      <c r="B61" s="165"/>
      <c r="C61" s="170"/>
      <c r="D61" s="286" t="s">
        <v>621</v>
      </c>
      <c r="E61" s="286"/>
      <c r="F61" s="286"/>
      <c r="G61" s="286"/>
      <c r="H61" s="286"/>
      <c r="I61" s="286"/>
      <c r="J61" s="286"/>
      <c r="K61" s="166"/>
    </row>
    <row r="62" spans="2:11" customFormat="1" ht="15" customHeight="1">
      <c r="B62" s="165"/>
      <c r="C62" s="170"/>
      <c r="D62" s="289" t="s">
        <v>622</v>
      </c>
      <c r="E62" s="289"/>
      <c r="F62" s="289"/>
      <c r="G62" s="289"/>
      <c r="H62" s="289"/>
      <c r="I62" s="289"/>
      <c r="J62" s="289"/>
      <c r="K62" s="166"/>
    </row>
    <row r="63" spans="2:11" customFormat="1" ht="15" customHeight="1">
      <c r="B63" s="165"/>
      <c r="C63" s="170"/>
      <c r="D63" s="286" t="s">
        <v>623</v>
      </c>
      <c r="E63" s="286"/>
      <c r="F63" s="286"/>
      <c r="G63" s="286"/>
      <c r="H63" s="286"/>
      <c r="I63" s="286"/>
      <c r="J63" s="286"/>
      <c r="K63" s="166"/>
    </row>
    <row r="64" spans="2:11" customFormat="1" ht="12.75" customHeight="1">
      <c r="B64" s="165"/>
      <c r="C64" s="170"/>
      <c r="D64" s="170"/>
      <c r="E64" s="173"/>
      <c r="F64" s="170"/>
      <c r="G64" s="170"/>
      <c r="H64" s="170"/>
      <c r="I64" s="170"/>
      <c r="J64" s="170"/>
      <c r="K64" s="166"/>
    </row>
    <row r="65" spans="2:11" customFormat="1" ht="15" customHeight="1">
      <c r="B65" s="165"/>
      <c r="C65" s="170"/>
      <c r="D65" s="286" t="s">
        <v>624</v>
      </c>
      <c r="E65" s="286"/>
      <c r="F65" s="286"/>
      <c r="G65" s="286"/>
      <c r="H65" s="286"/>
      <c r="I65" s="286"/>
      <c r="J65" s="286"/>
      <c r="K65" s="166"/>
    </row>
    <row r="66" spans="2:11" customFormat="1" ht="15" customHeight="1">
      <c r="B66" s="165"/>
      <c r="C66" s="170"/>
      <c r="D66" s="289" t="s">
        <v>625</v>
      </c>
      <c r="E66" s="289"/>
      <c r="F66" s="289"/>
      <c r="G66" s="289"/>
      <c r="H66" s="289"/>
      <c r="I66" s="289"/>
      <c r="J66" s="289"/>
      <c r="K66" s="166"/>
    </row>
    <row r="67" spans="2:11" customFormat="1" ht="15" customHeight="1">
      <c r="B67" s="165"/>
      <c r="C67" s="170"/>
      <c r="D67" s="286" t="s">
        <v>626</v>
      </c>
      <c r="E67" s="286"/>
      <c r="F67" s="286"/>
      <c r="G67" s="286"/>
      <c r="H67" s="286"/>
      <c r="I67" s="286"/>
      <c r="J67" s="286"/>
      <c r="K67" s="166"/>
    </row>
    <row r="68" spans="2:11" customFormat="1" ht="15" customHeight="1">
      <c r="B68" s="165"/>
      <c r="C68" s="170"/>
      <c r="D68" s="286" t="s">
        <v>627</v>
      </c>
      <c r="E68" s="286"/>
      <c r="F68" s="286"/>
      <c r="G68" s="286"/>
      <c r="H68" s="286"/>
      <c r="I68" s="286"/>
      <c r="J68" s="286"/>
      <c r="K68" s="166"/>
    </row>
    <row r="69" spans="2:11" customFormat="1" ht="15" customHeight="1">
      <c r="B69" s="165"/>
      <c r="C69" s="170"/>
      <c r="D69" s="286" t="s">
        <v>628</v>
      </c>
      <c r="E69" s="286"/>
      <c r="F69" s="286"/>
      <c r="G69" s="286"/>
      <c r="H69" s="286"/>
      <c r="I69" s="286"/>
      <c r="J69" s="286"/>
      <c r="K69" s="166"/>
    </row>
    <row r="70" spans="2:11" customFormat="1" ht="15" customHeight="1">
      <c r="B70" s="165"/>
      <c r="C70" s="170"/>
      <c r="D70" s="286" t="s">
        <v>629</v>
      </c>
      <c r="E70" s="286"/>
      <c r="F70" s="286"/>
      <c r="G70" s="286"/>
      <c r="H70" s="286"/>
      <c r="I70" s="286"/>
      <c r="J70" s="286"/>
      <c r="K70" s="166"/>
    </row>
    <row r="71" spans="2:11" customFormat="1" ht="12.75" customHeight="1">
      <c r="B71" s="174"/>
      <c r="C71" s="175"/>
      <c r="D71" s="175"/>
      <c r="E71" s="175"/>
      <c r="F71" s="175"/>
      <c r="G71" s="175"/>
      <c r="H71" s="175"/>
      <c r="I71" s="175"/>
      <c r="J71" s="175"/>
      <c r="K71" s="176"/>
    </row>
    <row r="72" spans="2:11" customFormat="1" ht="18.75" customHeight="1">
      <c r="B72" s="177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customFormat="1" ht="18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</row>
    <row r="74" spans="2:11" customFormat="1" ht="7.5" customHeight="1">
      <c r="B74" s="179"/>
      <c r="C74" s="180"/>
      <c r="D74" s="180"/>
      <c r="E74" s="180"/>
      <c r="F74" s="180"/>
      <c r="G74" s="180"/>
      <c r="H74" s="180"/>
      <c r="I74" s="180"/>
      <c r="J74" s="180"/>
      <c r="K74" s="181"/>
    </row>
    <row r="75" spans="2:11" customFormat="1" ht="45" customHeight="1">
      <c r="B75" s="182"/>
      <c r="C75" s="290" t="s">
        <v>630</v>
      </c>
      <c r="D75" s="290"/>
      <c r="E75" s="290"/>
      <c r="F75" s="290"/>
      <c r="G75" s="290"/>
      <c r="H75" s="290"/>
      <c r="I75" s="290"/>
      <c r="J75" s="290"/>
      <c r="K75" s="183"/>
    </row>
    <row r="76" spans="2:11" customFormat="1" ht="17.25" customHeight="1">
      <c r="B76" s="182"/>
      <c r="C76" s="184" t="s">
        <v>631</v>
      </c>
      <c r="D76" s="184"/>
      <c r="E76" s="184"/>
      <c r="F76" s="184" t="s">
        <v>632</v>
      </c>
      <c r="G76" s="185"/>
      <c r="H76" s="184" t="s">
        <v>51</v>
      </c>
      <c r="I76" s="184" t="s">
        <v>54</v>
      </c>
      <c r="J76" s="184" t="s">
        <v>633</v>
      </c>
      <c r="K76" s="183"/>
    </row>
    <row r="77" spans="2:11" customFormat="1" ht="17.25" customHeight="1">
      <c r="B77" s="182"/>
      <c r="C77" s="186" t="s">
        <v>634</v>
      </c>
      <c r="D77" s="186"/>
      <c r="E77" s="186"/>
      <c r="F77" s="187" t="s">
        <v>635</v>
      </c>
      <c r="G77" s="188"/>
      <c r="H77" s="186"/>
      <c r="I77" s="186"/>
      <c r="J77" s="186" t="s">
        <v>636</v>
      </c>
      <c r="K77" s="183"/>
    </row>
    <row r="78" spans="2:11" customFormat="1" ht="5.25" customHeight="1">
      <c r="B78" s="182"/>
      <c r="C78" s="189"/>
      <c r="D78" s="189"/>
      <c r="E78" s="189"/>
      <c r="F78" s="189"/>
      <c r="G78" s="190"/>
      <c r="H78" s="189"/>
      <c r="I78" s="189"/>
      <c r="J78" s="189"/>
      <c r="K78" s="183"/>
    </row>
    <row r="79" spans="2:11" customFormat="1" ht="15" customHeight="1">
      <c r="B79" s="182"/>
      <c r="C79" s="171" t="s">
        <v>50</v>
      </c>
      <c r="D79" s="191"/>
      <c r="E79" s="191"/>
      <c r="F79" s="192" t="s">
        <v>637</v>
      </c>
      <c r="G79" s="193"/>
      <c r="H79" s="171" t="s">
        <v>638</v>
      </c>
      <c r="I79" s="171" t="s">
        <v>639</v>
      </c>
      <c r="J79" s="171">
        <v>20</v>
      </c>
      <c r="K79" s="183"/>
    </row>
    <row r="80" spans="2:11" customFormat="1" ht="15" customHeight="1">
      <c r="B80" s="182"/>
      <c r="C80" s="171" t="s">
        <v>640</v>
      </c>
      <c r="D80" s="171"/>
      <c r="E80" s="171"/>
      <c r="F80" s="192" t="s">
        <v>637</v>
      </c>
      <c r="G80" s="193"/>
      <c r="H80" s="171" t="s">
        <v>641</v>
      </c>
      <c r="I80" s="171" t="s">
        <v>639</v>
      </c>
      <c r="J80" s="171">
        <v>120</v>
      </c>
      <c r="K80" s="183"/>
    </row>
    <row r="81" spans="2:11" customFormat="1" ht="15" customHeight="1">
      <c r="B81" s="194"/>
      <c r="C81" s="171" t="s">
        <v>642</v>
      </c>
      <c r="D81" s="171"/>
      <c r="E81" s="171"/>
      <c r="F81" s="192" t="s">
        <v>643</v>
      </c>
      <c r="G81" s="193"/>
      <c r="H81" s="171" t="s">
        <v>644</v>
      </c>
      <c r="I81" s="171" t="s">
        <v>639</v>
      </c>
      <c r="J81" s="171">
        <v>50</v>
      </c>
      <c r="K81" s="183"/>
    </row>
    <row r="82" spans="2:11" customFormat="1" ht="15" customHeight="1">
      <c r="B82" s="194"/>
      <c r="C82" s="171" t="s">
        <v>645</v>
      </c>
      <c r="D82" s="171"/>
      <c r="E82" s="171"/>
      <c r="F82" s="192" t="s">
        <v>637</v>
      </c>
      <c r="G82" s="193"/>
      <c r="H82" s="171" t="s">
        <v>646</v>
      </c>
      <c r="I82" s="171" t="s">
        <v>647</v>
      </c>
      <c r="J82" s="171"/>
      <c r="K82" s="183"/>
    </row>
    <row r="83" spans="2:11" customFormat="1" ht="15" customHeight="1">
      <c r="B83" s="194"/>
      <c r="C83" s="171" t="s">
        <v>648</v>
      </c>
      <c r="D83" s="171"/>
      <c r="E83" s="171"/>
      <c r="F83" s="192" t="s">
        <v>643</v>
      </c>
      <c r="G83" s="171"/>
      <c r="H83" s="171" t="s">
        <v>649</v>
      </c>
      <c r="I83" s="171" t="s">
        <v>639</v>
      </c>
      <c r="J83" s="171">
        <v>15</v>
      </c>
      <c r="K83" s="183"/>
    </row>
    <row r="84" spans="2:11" customFormat="1" ht="15" customHeight="1">
      <c r="B84" s="194"/>
      <c r="C84" s="171" t="s">
        <v>650</v>
      </c>
      <c r="D84" s="171"/>
      <c r="E84" s="171"/>
      <c r="F84" s="192" t="s">
        <v>643</v>
      </c>
      <c r="G84" s="171"/>
      <c r="H84" s="171" t="s">
        <v>651</v>
      </c>
      <c r="I84" s="171" t="s">
        <v>639</v>
      </c>
      <c r="J84" s="171">
        <v>15</v>
      </c>
      <c r="K84" s="183"/>
    </row>
    <row r="85" spans="2:11" customFormat="1" ht="15" customHeight="1">
      <c r="B85" s="194"/>
      <c r="C85" s="171" t="s">
        <v>652</v>
      </c>
      <c r="D85" s="171"/>
      <c r="E85" s="171"/>
      <c r="F85" s="192" t="s">
        <v>643</v>
      </c>
      <c r="G85" s="171"/>
      <c r="H85" s="171" t="s">
        <v>653</v>
      </c>
      <c r="I85" s="171" t="s">
        <v>639</v>
      </c>
      <c r="J85" s="171">
        <v>20</v>
      </c>
      <c r="K85" s="183"/>
    </row>
    <row r="86" spans="2:11" customFormat="1" ht="15" customHeight="1">
      <c r="B86" s="194"/>
      <c r="C86" s="171" t="s">
        <v>654</v>
      </c>
      <c r="D86" s="171"/>
      <c r="E86" s="171"/>
      <c r="F86" s="192" t="s">
        <v>643</v>
      </c>
      <c r="G86" s="171"/>
      <c r="H86" s="171" t="s">
        <v>655</v>
      </c>
      <c r="I86" s="171" t="s">
        <v>639</v>
      </c>
      <c r="J86" s="171">
        <v>20</v>
      </c>
      <c r="K86" s="183"/>
    </row>
    <row r="87" spans="2:11" customFormat="1" ht="15" customHeight="1">
      <c r="B87" s="194"/>
      <c r="C87" s="171" t="s">
        <v>656</v>
      </c>
      <c r="D87" s="171"/>
      <c r="E87" s="171"/>
      <c r="F87" s="192" t="s">
        <v>643</v>
      </c>
      <c r="G87" s="193"/>
      <c r="H87" s="171" t="s">
        <v>657</v>
      </c>
      <c r="I87" s="171" t="s">
        <v>639</v>
      </c>
      <c r="J87" s="171">
        <v>50</v>
      </c>
      <c r="K87" s="183"/>
    </row>
    <row r="88" spans="2:11" customFormat="1" ht="15" customHeight="1">
      <c r="B88" s="194"/>
      <c r="C88" s="171" t="s">
        <v>658</v>
      </c>
      <c r="D88" s="171"/>
      <c r="E88" s="171"/>
      <c r="F88" s="192" t="s">
        <v>643</v>
      </c>
      <c r="G88" s="193"/>
      <c r="H88" s="171" t="s">
        <v>659</v>
      </c>
      <c r="I88" s="171" t="s">
        <v>639</v>
      </c>
      <c r="J88" s="171">
        <v>20</v>
      </c>
      <c r="K88" s="183"/>
    </row>
    <row r="89" spans="2:11" customFormat="1" ht="15" customHeight="1">
      <c r="B89" s="194"/>
      <c r="C89" s="171" t="s">
        <v>660</v>
      </c>
      <c r="D89" s="171"/>
      <c r="E89" s="171"/>
      <c r="F89" s="192" t="s">
        <v>643</v>
      </c>
      <c r="G89" s="193"/>
      <c r="H89" s="171" t="s">
        <v>661</v>
      </c>
      <c r="I89" s="171" t="s">
        <v>639</v>
      </c>
      <c r="J89" s="171">
        <v>20</v>
      </c>
      <c r="K89" s="183"/>
    </row>
    <row r="90" spans="2:11" customFormat="1" ht="15" customHeight="1">
      <c r="B90" s="194"/>
      <c r="C90" s="171" t="s">
        <v>662</v>
      </c>
      <c r="D90" s="171"/>
      <c r="E90" s="171"/>
      <c r="F90" s="192" t="s">
        <v>643</v>
      </c>
      <c r="G90" s="193"/>
      <c r="H90" s="171" t="s">
        <v>663</v>
      </c>
      <c r="I90" s="171" t="s">
        <v>639</v>
      </c>
      <c r="J90" s="171">
        <v>50</v>
      </c>
      <c r="K90" s="183"/>
    </row>
    <row r="91" spans="2:11" customFormat="1" ht="15" customHeight="1">
      <c r="B91" s="194"/>
      <c r="C91" s="171" t="s">
        <v>664</v>
      </c>
      <c r="D91" s="171"/>
      <c r="E91" s="171"/>
      <c r="F91" s="192" t="s">
        <v>643</v>
      </c>
      <c r="G91" s="193"/>
      <c r="H91" s="171" t="s">
        <v>664</v>
      </c>
      <c r="I91" s="171" t="s">
        <v>639</v>
      </c>
      <c r="J91" s="171">
        <v>50</v>
      </c>
      <c r="K91" s="183"/>
    </row>
    <row r="92" spans="2:11" customFormat="1" ht="15" customHeight="1">
      <c r="B92" s="194"/>
      <c r="C92" s="171" t="s">
        <v>665</v>
      </c>
      <c r="D92" s="171"/>
      <c r="E92" s="171"/>
      <c r="F92" s="192" t="s">
        <v>643</v>
      </c>
      <c r="G92" s="193"/>
      <c r="H92" s="171" t="s">
        <v>666</v>
      </c>
      <c r="I92" s="171" t="s">
        <v>639</v>
      </c>
      <c r="J92" s="171">
        <v>255</v>
      </c>
      <c r="K92" s="183"/>
    </row>
    <row r="93" spans="2:11" customFormat="1" ht="15" customHeight="1">
      <c r="B93" s="194"/>
      <c r="C93" s="171" t="s">
        <v>667</v>
      </c>
      <c r="D93" s="171"/>
      <c r="E93" s="171"/>
      <c r="F93" s="192" t="s">
        <v>637</v>
      </c>
      <c r="G93" s="193"/>
      <c r="H93" s="171" t="s">
        <v>668</v>
      </c>
      <c r="I93" s="171" t="s">
        <v>669</v>
      </c>
      <c r="J93" s="171"/>
      <c r="K93" s="183"/>
    </row>
    <row r="94" spans="2:11" customFormat="1" ht="15" customHeight="1">
      <c r="B94" s="194"/>
      <c r="C94" s="171" t="s">
        <v>670</v>
      </c>
      <c r="D94" s="171"/>
      <c r="E94" s="171"/>
      <c r="F94" s="192" t="s">
        <v>637</v>
      </c>
      <c r="G94" s="193"/>
      <c r="H94" s="171" t="s">
        <v>671</v>
      </c>
      <c r="I94" s="171" t="s">
        <v>672</v>
      </c>
      <c r="J94" s="171"/>
      <c r="K94" s="183"/>
    </row>
    <row r="95" spans="2:11" customFormat="1" ht="15" customHeight="1">
      <c r="B95" s="194"/>
      <c r="C95" s="171" t="s">
        <v>673</v>
      </c>
      <c r="D95" s="171"/>
      <c r="E95" s="171"/>
      <c r="F95" s="192" t="s">
        <v>637</v>
      </c>
      <c r="G95" s="193"/>
      <c r="H95" s="171" t="s">
        <v>673</v>
      </c>
      <c r="I95" s="171" t="s">
        <v>672</v>
      </c>
      <c r="J95" s="171"/>
      <c r="K95" s="183"/>
    </row>
    <row r="96" spans="2:11" customFormat="1" ht="15" customHeight="1">
      <c r="B96" s="194"/>
      <c r="C96" s="171" t="s">
        <v>35</v>
      </c>
      <c r="D96" s="171"/>
      <c r="E96" s="171"/>
      <c r="F96" s="192" t="s">
        <v>637</v>
      </c>
      <c r="G96" s="193"/>
      <c r="H96" s="171" t="s">
        <v>674</v>
      </c>
      <c r="I96" s="171" t="s">
        <v>672</v>
      </c>
      <c r="J96" s="171"/>
      <c r="K96" s="183"/>
    </row>
    <row r="97" spans="2:11" customFormat="1" ht="15" customHeight="1">
      <c r="B97" s="194"/>
      <c r="C97" s="171" t="s">
        <v>45</v>
      </c>
      <c r="D97" s="171"/>
      <c r="E97" s="171"/>
      <c r="F97" s="192" t="s">
        <v>637</v>
      </c>
      <c r="G97" s="193"/>
      <c r="H97" s="171" t="s">
        <v>675</v>
      </c>
      <c r="I97" s="171" t="s">
        <v>672</v>
      </c>
      <c r="J97" s="171"/>
      <c r="K97" s="183"/>
    </row>
    <row r="98" spans="2:11" customFormat="1" ht="15" customHeight="1">
      <c r="B98" s="195"/>
      <c r="C98" s="196"/>
      <c r="D98" s="196"/>
      <c r="E98" s="196"/>
      <c r="F98" s="196"/>
      <c r="G98" s="196"/>
      <c r="H98" s="196"/>
      <c r="I98" s="196"/>
      <c r="J98" s="196"/>
      <c r="K98" s="197"/>
    </row>
    <row r="99" spans="2:11" customFormat="1" ht="18.75" customHeight="1">
      <c r="B99" s="198"/>
      <c r="C99" s="199"/>
      <c r="D99" s="199"/>
      <c r="E99" s="199"/>
      <c r="F99" s="199"/>
      <c r="G99" s="199"/>
      <c r="H99" s="199"/>
      <c r="I99" s="199"/>
      <c r="J99" s="199"/>
      <c r="K99" s="198"/>
    </row>
    <row r="100" spans="2:11" customFormat="1" ht="18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</row>
    <row r="101" spans="2:11" customFormat="1" ht="7.5" customHeight="1">
      <c r="B101" s="179"/>
      <c r="C101" s="180"/>
      <c r="D101" s="180"/>
      <c r="E101" s="180"/>
      <c r="F101" s="180"/>
      <c r="G101" s="180"/>
      <c r="H101" s="180"/>
      <c r="I101" s="180"/>
      <c r="J101" s="180"/>
      <c r="K101" s="181"/>
    </row>
    <row r="102" spans="2:11" customFormat="1" ht="45" customHeight="1">
      <c r="B102" s="182"/>
      <c r="C102" s="290" t="s">
        <v>676</v>
      </c>
      <c r="D102" s="290"/>
      <c r="E102" s="290"/>
      <c r="F102" s="290"/>
      <c r="G102" s="290"/>
      <c r="H102" s="290"/>
      <c r="I102" s="290"/>
      <c r="J102" s="290"/>
      <c r="K102" s="183"/>
    </row>
    <row r="103" spans="2:11" customFormat="1" ht="17.25" customHeight="1">
      <c r="B103" s="182"/>
      <c r="C103" s="184" t="s">
        <v>631</v>
      </c>
      <c r="D103" s="184"/>
      <c r="E103" s="184"/>
      <c r="F103" s="184" t="s">
        <v>632</v>
      </c>
      <c r="G103" s="185"/>
      <c r="H103" s="184" t="s">
        <v>51</v>
      </c>
      <c r="I103" s="184" t="s">
        <v>54</v>
      </c>
      <c r="J103" s="184" t="s">
        <v>633</v>
      </c>
      <c r="K103" s="183"/>
    </row>
    <row r="104" spans="2:11" customFormat="1" ht="17.25" customHeight="1">
      <c r="B104" s="182"/>
      <c r="C104" s="186" t="s">
        <v>634</v>
      </c>
      <c r="D104" s="186"/>
      <c r="E104" s="186"/>
      <c r="F104" s="187" t="s">
        <v>635</v>
      </c>
      <c r="G104" s="188"/>
      <c r="H104" s="186"/>
      <c r="I104" s="186"/>
      <c r="J104" s="186" t="s">
        <v>636</v>
      </c>
      <c r="K104" s="183"/>
    </row>
    <row r="105" spans="2:11" customFormat="1" ht="5.25" customHeight="1">
      <c r="B105" s="182"/>
      <c r="C105" s="184"/>
      <c r="D105" s="184"/>
      <c r="E105" s="184"/>
      <c r="F105" s="184"/>
      <c r="G105" s="200"/>
      <c r="H105" s="184"/>
      <c r="I105" s="184"/>
      <c r="J105" s="184"/>
      <c r="K105" s="183"/>
    </row>
    <row r="106" spans="2:11" customFormat="1" ht="15" customHeight="1">
      <c r="B106" s="182"/>
      <c r="C106" s="171" t="s">
        <v>50</v>
      </c>
      <c r="D106" s="191"/>
      <c r="E106" s="191"/>
      <c r="F106" s="192" t="s">
        <v>637</v>
      </c>
      <c r="G106" s="171"/>
      <c r="H106" s="171" t="s">
        <v>677</v>
      </c>
      <c r="I106" s="171" t="s">
        <v>639</v>
      </c>
      <c r="J106" s="171">
        <v>20</v>
      </c>
      <c r="K106" s="183"/>
    </row>
    <row r="107" spans="2:11" customFormat="1" ht="15" customHeight="1">
      <c r="B107" s="182"/>
      <c r="C107" s="171" t="s">
        <v>640</v>
      </c>
      <c r="D107" s="171"/>
      <c r="E107" s="171"/>
      <c r="F107" s="192" t="s">
        <v>637</v>
      </c>
      <c r="G107" s="171"/>
      <c r="H107" s="171" t="s">
        <v>677</v>
      </c>
      <c r="I107" s="171" t="s">
        <v>639</v>
      </c>
      <c r="J107" s="171">
        <v>120</v>
      </c>
      <c r="K107" s="183"/>
    </row>
    <row r="108" spans="2:11" customFormat="1" ht="15" customHeight="1">
      <c r="B108" s="194"/>
      <c r="C108" s="171" t="s">
        <v>642</v>
      </c>
      <c r="D108" s="171"/>
      <c r="E108" s="171"/>
      <c r="F108" s="192" t="s">
        <v>643</v>
      </c>
      <c r="G108" s="171"/>
      <c r="H108" s="171" t="s">
        <v>677</v>
      </c>
      <c r="I108" s="171" t="s">
        <v>639</v>
      </c>
      <c r="J108" s="171">
        <v>50</v>
      </c>
      <c r="K108" s="183"/>
    </row>
    <row r="109" spans="2:11" customFormat="1" ht="15" customHeight="1">
      <c r="B109" s="194"/>
      <c r="C109" s="171" t="s">
        <v>645</v>
      </c>
      <c r="D109" s="171"/>
      <c r="E109" s="171"/>
      <c r="F109" s="192" t="s">
        <v>637</v>
      </c>
      <c r="G109" s="171"/>
      <c r="H109" s="171" t="s">
        <v>677</v>
      </c>
      <c r="I109" s="171" t="s">
        <v>647</v>
      </c>
      <c r="J109" s="171"/>
      <c r="K109" s="183"/>
    </row>
    <row r="110" spans="2:11" customFormat="1" ht="15" customHeight="1">
      <c r="B110" s="194"/>
      <c r="C110" s="171" t="s">
        <v>656</v>
      </c>
      <c r="D110" s="171"/>
      <c r="E110" s="171"/>
      <c r="F110" s="192" t="s">
        <v>643</v>
      </c>
      <c r="G110" s="171"/>
      <c r="H110" s="171" t="s">
        <v>677</v>
      </c>
      <c r="I110" s="171" t="s">
        <v>639</v>
      </c>
      <c r="J110" s="171">
        <v>50</v>
      </c>
      <c r="K110" s="183"/>
    </row>
    <row r="111" spans="2:11" customFormat="1" ht="15" customHeight="1">
      <c r="B111" s="194"/>
      <c r="C111" s="171" t="s">
        <v>664</v>
      </c>
      <c r="D111" s="171"/>
      <c r="E111" s="171"/>
      <c r="F111" s="192" t="s">
        <v>643</v>
      </c>
      <c r="G111" s="171"/>
      <c r="H111" s="171" t="s">
        <v>677</v>
      </c>
      <c r="I111" s="171" t="s">
        <v>639</v>
      </c>
      <c r="J111" s="171">
        <v>50</v>
      </c>
      <c r="K111" s="183"/>
    </row>
    <row r="112" spans="2:11" customFormat="1" ht="15" customHeight="1">
      <c r="B112" s="194"/>
      <c r="C112" s="171" t="s">
        <v>662</v>
      </c>
      <c r="D112" s="171"/>
      <c r="E112" s="171"/>
      <c r="F112" s="192" t="s">
        <v>643</v>
      </c>
      <c r="G112" s="171"/>
      <c r="H112" s="171" t="s">
        <v>677</v>
      </c>
      <c r="I112" s="171" t="s">
        <v>639</v>
      </c>
      <c r="J112" s="171">
        <v>50</v>
      </c>
      <c r="K112" s="183"/>
    </row>
    <row r="113" spans="2:11" customFormat="1" ht="15" customHeight="1">
      <c r="B113" s="194"/>
      <c r="C113" s="171" t="s">
        <v>50</v>
      </c>
      <c r="D113" s="171"/>
      <c r="E113" s="171"/>
      <c r="F113" s="192" t="s">
        <v>637</v>
      </c>
      <c r="G113" s="171"/>
      <c r="H113" s="171" t="s">
        <v>678</v>
      </c>
      <c r="I113" s="171" t="s">
        <v>639</v>
      </c>
      <c r="J113" s="171">
        <v>20</v>
      </c>
      <c r="K113" s="183"/>
    </row>
    <row r="114" spans="2:11" customFormat="1" ht="15" customHeight="1">
      <c r="B114" s="194"/>
      <c r="C114" s="171" t="s">
        <v>679</v>
      </c>
      <c r="D114" s="171"/>
      <c r="E114" s="171"/>
      <c r="F114" s="192" t="s">
        <v>637</v>
      </c>
      <c r="G114" s="171"/>
      <c r="H114" s="171" t="s">
        <v>680</v>
      </c>
      <c r="I114" s="171" t="s">
        <v>639</v>
      </c>
      <c r="J114" s="171">
        <v>120</v>
      </c>
      <c r="K114" s="183"/>
    </row>
    <row r="115" spans="2:11" customFormat="1" ht="15" customHeight="1">
      <c r="B115" s="194"/>
      <c r="C115" s="171" t="s">
        <v>35</v>
      </c>
      <c r="D115" s="171"/>
      <c r="E115" s="171"/>
      <c r="F115" s="192" t="s">
        <v>637</v>
      </c>
      <c r="G115" s="171"/>
      <c r="H115" s="171" t="s">
        <v>681</v>
      </c>
      <c r="I115" s="171" t="s">
        <v>672</v>
      </c>
      <c r="J115" s="171"/>
      <c r="K115" s="183"/>
    </row>
    <row r="116" spans="2:11" customFormat="1" ht="15" customHeight="1">
      <c r="B116" s="194"/>
      <c r="C116" s="171" t="s">
        <v>45</v>
      </c>
      <c r="D116" s="171"/>
      <c r="E116" s="171"/>
      <c r="F116" s="192" t="s">
        <v>637</v>
      </c>
      <c r="G116" s="171"/>
      <c r="H116" s="171" t="s">
        <v>682</v>
      </c>
      <c r="I116" s="171" t="s">
        <v>672</v>
      </c>
      <c r="J116" s="171"/>
      <c r="K116" s="183"/>
    </row>
    <row r="117" spans="2:11" customFormat="1" ht="15" customHeight="1">
      <c r="B117" s="194"/>
      <c r="C117" s="171" t="s">
        <v>54</v>
      </c>
      <c r="D117" s="171"/>
      <c r="E117" s="171"/>
      <c r="F117" s="192" t="s">
        <v>637</v>
      </c>
      <c r="G117" s="171"/>
      <c r="H117" s="171" t="s">
        <v>683</v>
      </c>
      <c r="I117" s="171" t="s">
        <v>684</v>
      </c>
      <c r="J117" s="171"/>
      <c r="K117" s="183"/>
    </row>
    <row r="118" spans="2:11" customFormat="1" ht="15" customHeight="1">
      <c r="B118" s="195"/>
      <c r="C118" s="201"/>
      <c r="D118" s="201"/>
      <c r="E118" s="201"/>
      <c r="F118" s="201"/>
      <c r="G118" s="201"/>
      <c r="H118" s="201"/>
      <c r="I118" s="201"/>
      <c r="J118" s="201"/>
      <c r="K118" s="197"/>
    </row>
    <row r="119" spans="2:11" customFormat="1" ht="18.75" customHeight="1">
      <c r="B119" s="202"/>
      <c r="C119" s="203"/>
      <c r="D119" s="203"/>
      <c r="E119" s="203"/>
      <c r="F119" s="204"/>
      <c r="G119" s="203"/>
      <c r="H119" s="203"/>
      <c r="I119" s="203"/>
      <c r="J119" s="203"/>
      <c r="K119" s="202"/>
    </row>
    <row r="120" spans="2:11" customFormat="1" ht="18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</row>
    <row r="121" spans="2:11" customFormat="1" ht="7.5" customHeight="1">
      <c r="B121" s="205"/>
      <c r="C121" s="206"/>
      <c r="D121" s="206"/>
      <c r="E121" s="206"/>
      <c r="F121" s="206"/>
      <c r="G121" s="206"/>
      <c r="H121" s="206"/>
      <c r="I121" s="206"/>
      <c r="J121" s="206"/>
      <c r="K121" s="207"/>
    </row>
    <row r="122" spans="2:11" customFormat="1" ht="45" customHeight="1">
      <c r="B122" s="208"/>
      <c r="C122" s="288" t="s">
        <v>685</v>
      </c>
      <c r="D122" s="288"/>
      <c r="E122" s="288"/>
      <c r="F122" s="288"/>
      <c r="G122" s="288"/>
      <c r="H122" s="288"/>
      <c r="I122" s="288"/>
      <c r="J122" s="288"/>
      <c r="K122" s="209"/>
    </row>
    <row r="123" spans="2:11" customFormat="1" ht="17.25" customHeight="1">
      <c r="B123" s="210"/>
      <c r="C123" s="184" t="s">
        <v>631</v>
      </c>
      <c r="D123" s="184"/>
      <c r="E123" s="184"/>
      <c r="F123" s="184" t="s">
        <v>632</v>
      </c>
      <c r="G123" s="185"/>
      <c r="H123" s="184" t="s">
        <v>51</v>
      </c>
      <c r="I123" s="184" t="s">
        <v>54</v>
      </c>
      <c r="J123" s="184" t="s">
        <v>633</v>
      </c>
      <c r="K123" s="211"/>
    </row>
    <row r="124" spans="2:11" customFormat="1" ht="17.25" customHeight="1">
      <c r="B124" s="210"/>
      <c r="C124" s="186" t="s">
        <v>634</v>
      </c>
      <c r="D124" s="186"/>
      <c r="E124" s="186"/>
      <c r="F124" s="187" t="s">
        <v>635</v>
      </c>
      <c r="G124" s="188"/>
      <c r="H124" s="186"/>
      <c r="I124" s="186"/>
      <c r="J124" s="186" t="s">
        <v>636</v>
      </c>
      <c r="K124" s="211"/>
    </row>
    <row r="125" spans="2:11" customFormat="1" ht="5.25" customHeight="1">
      <c r="B125" s="212"/>
      <c r="C125" s="189"/>
      <c r="D125" s="189"/>
      <c r="E125" s="189"/>
      <c r="F125" s="189"/>
      <c r="G125" s="213"/>
      <c r="H125" s="189"/>
      <c r="I125" s="189"/>
      <c r="J125" s="189"/>
      <c r="K125" s="214"/>
    </row>
    <row r="126" spans="2:11" customFormat="1" ht="15" customHeight="1">
      <c r="B126" s="212"/>
      <c r="C126" s="171" t="s">
        <v>640</v>
      </c>
      <c r="D126" s="191"/>
      <c r="E126" s="191"/>
      <c r="F126" s="192" t="s">
        <v>637</v>
      </c>
      <c r="G126" s="171"/>
      <c r="H126" s="171" t="s">
        <v>677</v>
      </c>
      <c r="I126" s="171" t="s">
        <v>639</v>
      </c>
      <c r="J126" s="171">
        <v>120</v>
      </c>
      <c r="K126" s="215"/>
    </row>
    <row r="127" spans="2:11" customFormat="1" ht="15" customHeight="1">
      <c r="B127" s="212"/>
      <c r="C127" s="171" t="s">
        <v>686</v>
      </c>
      <c r="D127" s="171"/>
      <c r="E127" s="171"/>
      <c r="F127" s="192" t="s">
        <v>637</v>
      </c>
      <c r="G127" s="171"/>
      <c r="H127" s="171" t="s">
        <v>687</v>
      </c>
      <c r="I127" s="171" t="s">
        <v>639</v>
      </c>
      <c r="J127" s="171" t="s">
        <v>688</v>
      </c>
      <c r="K127" s="215"/>
    </row>
    <row r="128" spans="2:11" customFormat="1" ht="15" customHeight="1">
      <c r="B128" s="212"/>
      <c r="C128" s="171" t="s">
        <v>585</v>
      </c>
      <c r="D128" s="171"/>
      <c r="E128" s="171"/>
      <c r="F128" s="192" t="s">
        <v>637</v>
      </c>
      <c r="G128" s="171"/>
      <c r="H128" s="171" t="s">
        <v>689</v>
      </c>
      <c r="I128" s="171" t="s">
        <v>639</v>
      </c>
      <c r="J128" s="171" t="s">
        <v>688</v>
      </c>
      <c r="K128" s="215"/>
    </row>
    <row r="129" spans="2:11" customFormat="1" ht="15" customHeight="1">
      <c r="B129" s="212"/>
      <c r="C129" s="171" t="s">
        <v>648</v>
      </c>
      <c r="D129" s="171"/>
      <c r="E129" s="171"/>
      <c r="F129" s="192" t="s">
        <v>643</v>
      </c>
      <c r="G129" s="171"/>
      <c r="H129" s="171" t="s">
        <v>649</v>
      </c>
      <c r="I129" s="171" t="s">
        <v>639</v>
      </c>
      <c r="J129" s="171">
        <v>15</v>
      </c>
      <c r="K129" s="215"/>
    </row>
    <row r="130" spans="2:11" customFormat="1" ht="15" customHeight="1">
      <c r="B130" s="212"/>
      <c r="C130" s="171" t="s">
        <v>650</v>
      </c>
      <c r="D130" s="171"/>
      <c r="E130" s="171"/>
      <c r="F130" s="192" t="s">
        <v>643</v>
      </c>
      <c r="G130" s="171"/>
      <c r="H130" s="171" t="s">
        <v>651</v>
      </c>
      <c r="I130" s="171" t="s">
        <v>639</v>
      </c>
      <c r="J130" s="171">
        <v>15</v>
      </c>
      <c r="K130" s="215"/>
    </row>
    <row r="131" spans="2:11" customFormat="1" ht="15" customHeight="1">
      <c r="B131" s="212"/>
      <c r="C131" s="171" t="s">
        <v>652</v>
      </c>
      <c r="D131" s="171"/>
      <c r="E131" s="171"/>
      <c r="F131" s="192" t="s">
        <v>643</v>
      </c>
      <c r="G131" s="171"/>
      <c r="H131" s="171" t="s">
        <v>653</v>
      </c>
      <c r="I131" s="171" t="s">
        <v>639</v>
      </c>
      <c r="J131" s="171">
        <v>20</v>
      </c>
      <c r="K131" s="215"/>
    </row>
    <row r="132" spans="2:11" customFormat="1" ht="15" customHeight="1">
      <c r="B132" s="212"/>
      <c r="C132" s="171" t="s">
        <v>654</v>
      </c>
      <c r="D132" s="171"/>
      <c r="E132" s="171"/>
      <c r="F132" s="192" t="s">
        <v>643</v>
      </c>
      <c r="G132" s="171"/>
      <c r="H132" s="171" t="s">
        <v>655</v>
      </c>
      <c r="I132" s="171" t="s">
        <v>639</v>
      </c>
      <c r="J132" s="171">
        <v>20</v>
      </c>
      <c r="K132" s="215"/>
    </row>
    <row r="133" spans="2:11" customFormat="1" ht="15" customHeight="1">
      <c r="B133" s="212"/>
      <c r="C133" s="171" t="s">
        <v>642</v>
      </c>
      <c r="D133" s="171"/>
      <c r="E133" s="171"/>
      <c r="F133" s="192" t="s">
        <v>643</v>
      </c>
      <c r="G133" s="171"/>
      <c r="H133" s="171" t="s">
        <v>677</v>
      </c>
      <c r="I133" s="171" t="s">
        <v>639</v>
      </c>
      <c r="J133" s="171">
        <v>50</v>
      </c>
      <c r="K133" s="215"/>
    </row>
    <row r="134" spans="2:11" customFormat="1" ht="15" customHeight="1">
      <c r="B134" s="212"/>
      <c r="C134" s="171" t="s">
        <v>656</v>
      </c>
      <c r="D134" s="171"/>
      <c r="E134" s="171"/>
      <c r="F134" s="192" t="s">
        <v>643</v>
      </c>
      <c r="G134" s="171"/>
      <c r="H134" s="171" t="s">
        <v>677</v>
      </c>
      <c r="I134" s="171" t="s">
        <v>639</v>
      </c>
      <c r="J134" s="171">
        <v>50</v>
      </c>
      <c r="K134" s="215"/>
    </row>
    <row r="135" spans="2:11" customFormat="1" ht="15" customHeight="1">
      <c r="B135" s="212"/>
      <c r="C135" s="171" t="s">
        <v>662</v>
      </c>
      <c r="D135" s="171"/>
      <c r="E135" s="171"/>
      <c r="F135" s="192" t="s">
        <v>643</v>
      </c>
      <c r="G135" s="171"/>
      <c r="H135" s="171" t="s">
        <v>677</v>
      </c>
      <c r="I135" s="171" t="s">
        <v>639</v>
      </c>
      <c r="J135" s="171">
        <v>50</v>
      </c>
      <c r="K135" s="215"/>
    </row>
    <row r="136" spans="2:11" customFormat="1" ht="15" customHeight="1">
      <c r="B136" s="212"/>
      <c r="C136" s="171" t="s">
        <v>664</v>
      </c>
      <c r="D136" s="171"/>
      <c r="E136" s="171"/>
      <c r="F136" s="192" t="s">
        <v>643</v>
      </c>
      <c r="G136" s="171"/>
      <c r="H136" s="171" t="s">
        <v>677</v>
      </c>
      <c r="I136" s="171" t="s">
        <v>639</v>
      </c>
      <c r="J136" s="171">
        <v>50</v>
      </c>
      <c r="K136" s="215"/>
    </row>
    <row r="137" spans="2:11" customFormat="1" ht="15" customHeight="1">
      <c r="B137" s="212"/>
      <c r="C137" s="171" t="s">
        <v>665</v>
      </c>
      <c r="D137" s="171"/>
      <c r="E137" s="171"/>
      <c r="F137" s="192" t="s">
        <v>643</v>
      </c>
      <c r="G137" s="171"/>
      <c r="H137" s="171" t="s">
        <v>690</v>
      </c>
      <c r="I137" s="171" t="s">
        <v>639</v>
      </c>
      <c r="J137" s="171">
        <v>255</v>
      </c>
      <c r="K137" s="215"/>
    </row>
    <row r="138" spans="2:11" customFormat="1" ht="15" customHeight="1">
      <c r="B138" s="212"/>
      <c r="C138" s="171" t="s">
        <v>667</v>
      </c>
      <c r="D138" s="171"/>
      <c r="E138" s="171"/>
      <c r="F138" s="192" t="s">
        <v>637</v>
      </c>
      <c r="G138" s="171"/>
      <c r="H138" s="171" t="s">
        <v>691</v>
      </c>
      <c r="I138" s="171" t="s">
        <v>669</v>
      </c>
      <c r="J138" s="171"/>
      <c r="K138" s="215"/>
    </row>
    <row r="139" spans="2:11" customFormat="1" ht="15" customHeight="1">
      <c r="B139" s="212"/>
      <c r="C139" s="171" t="s">
        <v>670</v>
      </c>
      <c r="D139" s="171"/>
      <c r="E139" s="171"/>
      <c r="F139" s="192" t="s">
        <v>637</v>
      </c>
      <c r="G139" s="171"/>
      <c r="H139" s="171" t="s">
        <v>692</v>
      </c>
      <c r="I139" s="171" t="s">
        <v>672</v>
      </c>
      <c r="J139" s="171"/>
      <c r="K139" s="215"/>
    </row>
    <row r="140" spans="2:11" customFormat="1" ht="15" customHeight="1">
      <c r="B140" s="212"/>
      <c r="C140" s="171" t="s">
        <v>673</v>
      </c>
      <c r="D140" s="171"/>
      <c r="E140" s="171"/>
      <c r="F140" s="192" t="s">
        <v>637</v>
      </c>
      <c r="G140" s="171"/>
      <c r="H140" s="171" t="s">
        <v>673</v>
      </c>
      <c r="I140" s="171" t="s">
        <v>672</v>
      </c>
      <c r="J140" s="171"/>
      <c r="K140" s="215"/>
    </row>
    <row r="141" spans="2:11" customFormat="1" ht="15" customHeight="1">
      <c r="B141" s="212"/>
      <c r="C141" s="171" t="s">
        <v>35</v>
      </c>
      <c r="D141" s="171"/>
      <c r="E141" s="171"/>
      <c r="F141" s="192" t="s">
        <v>637</v>
      </c>
      <c r="G141" s="171"/>
      <c r="H141" s="171" t="s">
        <v>693</v>
      </c>
      <c r="I141" s="171" t="s">
        <v>672</v>
      </c>
      <c r="J141" s="171"/>
      <c r="K141" s="215"/>
    </row>
    <row r="142" spans="2:11" customFormat="1" ht="15" customHeight="1">
      <c r="B142" s="212"/>
      <c r="C142" s="171" t="s">
        <v>694</v>
      </c>
      <c r="D142" s="171"/>
      <c r="E142" s="171"/>
      <c r="F142" s="192" t="s">
        <v>637</v>
      </c>
      <c r="G142" s="171"/>
      <c r="H142" s="171" t="s">
        <v>695</v>
      </c>
      <c r="I142" s="171" t="s">
        <v>672</v>
      </c>
      <c r="J142" s="171"/>
      <c r="K142" s="215"/>
    </row>
    <row r="143" spans="2:11" customFormat="1" ht="1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</row>
    <row r="144" spans="2:11" customFormat="1" ht="18.75" customHeight="1">
      <c r="B144" s="203"/>
      <c r="C144" s="203"/>
      <c r="D144" s="203"/>
      <c r="E144" s="203"/>
      <c r="F144" s="204"/>
      <c r="G144" s="203"/>
      <c r="H144" s="203"/>
      <c r="I144" s="203"/>
      <c r="J144" s="203"/>
      <c r="K144" s="203"/>
    </row>
    <row r="145" spans="2:11" customFormat="1" ht="18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2:11" customFormat="1" ht="7.5" customHeight="1">
      <c r="B146" s="179"/>
      <c r="C146" s="180"/>
      <c r="D146" s="180"/>
      <c r="E146" s="180"/>
      <c r="F146" s="180"/>
      <c r="G146" s="180"/>
      <c r="H146" s="180"/>
      <c r="I146" s="180"/>
      <c r="J146" s="180"/>
      <c r="K146" s="181"/>
    </row>
    <row r="147" spans="2:11" customFormat="1" ht="45" customHeight="1">
      <c r="B147" s="182"/>
      <c r="C147" s="290" t="s">
        <v>696</v>
      </c>
      <c r="D147" s="290"/>
      <c r="E147" s="290"/>
      <c r="F147" s="290"/>
      <c r="G147" s="290"/>
      <c r="H147" s="290"/>
      <c r="I147" s="290"/>
      <c r="J147" s="290"/>
      <c r="K147" s="183"/>
    </row>
    <row r="148" spans="2:11" customFormat="1" ht="17.25" customHeight="1">
      <c r="B148" s="182"/>
      <c r="C148" s="184" t="s">
        <v>631</v>
      </c>
      <c r="D148" s="184"/>
      <c r="E148" s="184"/>
      <c r="F148" s="184" t="s">
        <v>632</v>
      </c>
      <c r="G148" s="185"/>
      <c r="H148" s="184" t="s">
        <v>51</v>
      </c>
      <c r="I148" s="184" t="s">
        <v>54</v>
      </c>
      <c r="J148" s="184" t="s">
        <v>633</v>
      </c>
      <c r="K148" s="183"/>
    </row>
    <row r="149" spans="2:11" customFormat="1" ht="17.25" customHeight="1">
      <c r="B149" s="182"/>
      <c r="C149" s="186" t="s">
        <v>634</v>
      </c>
      <c r="D149" s="186"/>
      <c r="E149" s="186"/>
      <c r="F149" s="187" t="s">
        <v>635</v>
      </c>
      <c r="G149" s="188"/>
      <c r="H149" s="186"/>
      <c r="I149" s="186"/>
      <c r="J149" s="186" t="s">
        <v>636</v>
      </c>
      <c r="K149" s="183"/>
    </row>
    <row r="150" spans="2:11" customFormat="1" ht="5.25" customHeight="1">
      <c r="B150" s="194"/>
      <c r="C150" s="189"/>
      <c r="D150" s="189"/>
      <c r="E150" s="189"/>
      <c r="F150" s="189"/>
      <c r="G150" s="190"/>
      <c r="H150" s="189"/>
      <c r="I150" s="189"/>
      <c r="J150" s="189"/>
      <c r="K150" s="215"/>
    </row>
    <row r="151" spans="2:11" customFormat="1" ht="15" customHeight="1">
      <c r="B151" s="194"/>
      <c r="C151" s="219" t="s">
        <v>640</v>
      </c>
      <c r="D151" s="171"/>
      <c r="E151" s="171"/>
      <c r="F151" s="220" t="s">
        <v>637</v>
      </c>
      <c r="G151" s="171"/>
      <c r="H151" s="219" t="s">
        <v>677</v>
      </c>
      <c r="I151" s="219" t="s">
        <v>639</v>
      </c>
      <c r="J151" s="219">
        <v>120</v>
      </c>
      <c r="K151" s="215"/>
    </row>
    <row r="152" spans="2:11" customFormat="1" ht="15" customHeight="1">
      <c r="B152" s="194"/>
      <c r="C152" s="219" t="s">
        <v>686</v>
      </c>
      <c r="D152" s="171"/>
      <c r="E152" s="171"/>
      <c r="F152" s="220" t="s">
        <v>637</v>
      </c>
      <c r="G152" s="171"/>
      <c r="H152" s="219" t="s">
        <v>697</v>
      </c>
      <c r="I152" s="219" t="s">
        <v>639</v>
      </c>
      <c r="J152" s="219" t="s">
        <v>688</v>
      </c>
      <c r="K152" s="215"/>
    </row>
    <row r="153" spans="2:11" customFormat="1" ht="15" customHeight="1">
      <c r="B153" s="194"/>
      <c r="C153" s="219" t="s">
        <v>585</v>
      </c>
      <c r="D153" s="171"/>
      <c r="E153" s="171"/>
      <c r="F153" s="220" t="s">
        <v>637</v>
      </c>
      <c r="G153" s="171"/>
      <c r="H153" s="219" t="s">
        <v>698</v>
      </c>
      <c r="I153" s="219" t="s">
        <v>639</v>
      </c>
      <c r="J153" s="219" t="s">
        <v>688</v>
      </c>
      <c r="K153" s="215"/>
    </row>
    <row r="154" spans="2:11" customFormat="1" ht="15" customHeight="1">
      <c r="B154" s="194"/>
      <c r="C154" s="219" t="s">
        <v>642</v>
      </c>
      <c r="D154" s="171"/>
      <c r="E154" s="171"/>
      <c r="F154" s="220" t="s">
        <v>643</v>
      </c>
      <c r="G154" s="171"/>
      <c r="H154" s="219" t="s">
        <v>677</v>
      </c>
      <c r="I154" s="219" t="s">
        <v>639</v>
      </c>
      <c r="J154" s="219">
        <v>50</v>
      </c>
      <c r="K154" s="215"/>
    </row>
    <row r="155" spans="2:11" customFormat="1" ht="15" customHeight="1">
      <c r="B155" s="194"/>
      <c r="C155" s="219" t="s">
        <v>645</v>
      </c>
      <c r="D155" s="171"/>
      <c r="E155" s="171"/>
      <c r="F155" s="220" t="s">
        <v>637</v>
      </c>
      <c r="G155" s="171"/>
      <c r="H155" s="219" t="s">
        <v>677</v>
      </c>
      <c r="I155" s="219" t="s">
        <v>647</v>
      </c>
      <c r="J155" s="219"/>
      <c r="K155" s="215"/>
    </row>
    <row r="156" spans="2:11" customFormat="1" ht="15" customHeight="1">
      <c r="B156" s="194"/>
      <c r="C156" s="219" t="s">
        <v>656</v>
      </c>
      <c r="D156" s="171"/>
      <c r="E156" s="171"/>
      <c r="F156" s="220" t="s">
        <v>643</v>
      </c>
      <c r="G156" s="171"/>
      <c r="H156" s="219" t="s">
        <v>677</v>
      </c>
      <c r="I156" s="219" t="s">
        <v>639</v>
      </c>
      <c r="J156" s="219">
        <v>50</v>
      </c>
      <c r="K156" s="215"/>
    </row>
    <row r="157" spans="2:11" customFormat="1" ht="15" customHeight="1">
      <c r="B157" s="194"/>
      <c r="C157" s="219" t="s">
        <v>664</v>
      </c>
      <c r="D157" s="171"/>
      <c r="E157" s="171"/>
      <c r="F157" s="220" t="s">
        <v>643</v>
      </c>
      <c r="G157" s="171"/>
      <c r="H157" s="219" t="s">
        <v>677</v>
      </c>
      <c r="I157" s="219" t="s">
        <v>639</v>
      </c>
      <c r="J157" s="219">
        <v>50</v>
      </c>
      <c r="K157" s="215"/>
    </row>
    <row r="158" spans="2:11" customFormat="1" ht="15" customHeight="1">
      <c r="B158" s="194"/>
      <c r="C158" s="219" t="s">
        <v>662</v>
      </c>
      <c r="D158" s="171"/>
      <c r="E158" s="171"/>
      <c r="F158" s="220" t="s">
        <v>643</v>
      </c>
      <c r="G158" s="171"/>
      <c r="H158" s="219" t="s">
        <v>677</v>
      </c>
      <c r="I158" s="219" t="s">
        <v>639</v>
      </c>
      <c r="J158" s="219">
        <v>50</v>
      </c>
      <c r="K158" s="215"/>
    </row>
    <row r="159" spans="2:11" customFormat="1" ht="15" customHeight="1">
      <c r="B159" s="194"/>
      <c r="C159" s="219" t="s">
        <v>83</v>
      </c>
      <c r="D159" s="171"/>
      <c r="E159" s="171"/>
      <c r="F159" s="220" t="s">
        <v>637</v>
      </c>
      <c r="G159" s="171"/>
      <c r="H159" s="219" t="s">
        <v>699</v>
      </c>
      <c r="I159" s="219" t="s">
        <v>639</v>
      </c>
      <c r="J159" s="219" t="s">
        <v>700</v>
      </c>
      <c r="K159" s="215"/>
    </row>
    <row r="160" spans="2:11" customFormat="1" ht="15" customHeight="1">
      <c r="B160" s="194"/>
      <c r="C160" s="219" t="s">
        <v>701</v>
      </c>
      <c r="D160" s="171"/>
      <c r="E160" s="171"/>
      <c r="F160" s="220" t="s">
        <v>637</v>
      </c>
      <c r="G160" s="171"/>
      <c r="H160" s="219" t="s">
        <v>702</v>
      </c>
      <c r="I160" s="219" t="s">
        <v>672</v>
      </c>
      <c r="J160" s="219"/>
      <c r="K160" s="215"/>
    </row>
    <row r="161" spans="2:11" customFormat="1" ht="15" customHeight="1">
      <c r="B161" s="221"/>
      <c r="C161" s="201"/>
      <c r="D161" s="201"/>
      <c r="E161" s="201"/>
      <c r="F161" s="201"/>
      <c r="G161" s="201"/>
      <c r="H161" s="201"/>
      <c r="I161" s="201"/>
      <c r="J161" s="201"/>
      <c r="K161" s="222"/>
    </row>
    <row r="162" spans="2:11" customFormat="1" ht="18.75" customHeight="1">
      <c r="B162" s="203"/>
      <c r="C162" s="213"/>
      <c r="D162" s="213"/>
      <c r="E162" s="213"/>
      <c r="F162" s="223"/>
      <c r="G162" s="213"/>
      <c r="H162" s="213"/>
      <c r="I162" s="213"/>
      <c r="J162" s="213"/>
      <c r="K162" s="203"/>
    </row>
    <row r="163" spans="2:11" customFormat="1" ht="18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</row>
    <row r="164" spans="2:11" customFormat="1" ht="7.5" customHeight="1">
      <c r="B164" s="160"/>
      <c r="C164" s="161"/>
      <c r="D164" s="161"/>
      <c r="E164" s="161"/>
      <c r="F164" s="161"/>
      <c r="G164" s="161"/>
      <c r="H164" s="161"/>
      <c r="I164" s="161"/>
      <c r="J164" s="161"/>
      <c r="K164" s="162"/>
    </row>
    <row r="165" spans="2:11" customFormat="1" ht="45" customHeight="1">
      <c r="B165" s="163"/>
      <c r="C165" s="288" t="s">
        <v>703</v>
      </c>
      <c r="D165" s="288"/>
      <c r="E165" s="288"/>
      <c r="F165" s="288"/>
      <c r="G165" s="288"/>
      <c r="H165" s="288"/>
      <c r="I165" s="288"/>
      <c r="J165" s="288"/>
      <c r="K165" s="164"/>
    </row>
    <row r="166" spans="2:11" customFormat="1" ht="17.25" customHeight="1">
      <c r="B166" s="163"/>
      <c r="C166" s="184" t="s">
        <v>631</v>
      </c>
      <c r="D166" s="184"/>
      <c r="E166" s="184"/>
      <c r="F166" s="184" t="s">
        <v>632</v>
      </c>
      <c r="G166" s="224"/>
      <c r="H166" s="225" t="s">
        <v>51</v>
      </c>
      <c r="I166" s="225" t="s">
        <v>54</v>
      </c>
      <c r="J166" s="184" t="s">
        <v>633</v>
      </c>
      <c r="K166" s="164"/>
    </row>
    <row r="167" spans="2:11" customFormat="1" ht="17.25" customHeight="1">
      <c r="B167" s="165"/>
      <c r="C167" s="186" t="s">
        <v>634</v>
      </c>
      <c r="D167" s="186"/>
      <c r="E167" s="186"/>
      <c r="F167" s="187" t="s">
        <v>635</v>
      </c>
      <c r="G167" s="226"/>
      <c r="H167" s="227"/>
      <c r="I167" s="227"/>
      <c r="J167" s="186" t="s">
        <v>636</v>
      </c>
      <c r="K167" s="166"/>
    </row>
    <row r="168" spans="2:11" customFormat="1" ht="5.25" customHeight="1">
      <c r="B168" s="194"/>
      <c r="C168" s="189"/>
      <c r="D168" s="189"/>
      <c r="E168" s="189"/>
      <c r="F168" s="189"/>
      <c r="G168" s="190"/>
      <c r="H168" s="189"/>
      <c r="I168" s="189"/>
      <c r="J168" s="189"/>
      <c r="K168" s="215"/>
    </row>
    <row r="169" spans="2:11" customFormat="1" ht="15" customHeight="1">
      <c r="B169" s="194"/>
      <c r="C169" s="171" t="s">
        <v>640</v>
      </c>
      <c r="D169" s="171"/>
      <c r="E169" s="171"/>
      <c r="F169" s="192" t="s">
        <v>637</v>
      </c>
      <c r="G169" s="171"/>
      <c r="H169" s="171" t="s">
        <v>677</v>
      </c>
      <c r="I169" s="171" t="s">
        <v>639</v>
      </c>
      <c r="J169" s="171">
        <v>120</v>
      </c>
      <c r="K169" s="215"/>
    </row>
    <row r="170" spans="2:11" customFormat="1" ht="15" customHeight="1">
      <c r="B170" s="194"/>
      <c r="C170" s="171" t="s">
        <v>686</v>
      </c>
      <c r="D170" s="171"/>
      <c r="E170" s="171"/>
      <c r="F170" s="192" t="s">
        <v>637</v>
      </c>
      <c r="G170" s="171"/>
      <c r="H170" s="171" t="s">
        <v>687</v>
      </c>
      <c r="I170" s="171" t="s">
        <v>639</v>
      </c>
      <c r="J170" s="171" t="s">
        <v>688</v>
      </c>
      <c r="K170" s="215"/>
    </row>
    <row r="171" spans="2:11" customFormat="1" ht="15" customHeight="1">
      <c r="B171" s="194"/>
      <c r="C171" s="171" t="s">
        <v>585</v>
      </c>
      <c r="D171" s="171"/>
      <c r="E171" s="171"/>
      <c r="F171" s="192" t="s">
        <v>637</v>
      </c>
      <c r="G171" s="171"/>
      <c r="H171" s="171" t="s">
        <v>704</v>
      </c>
      <c r="I171" s="171" t="s">
        <v>639</v>
      </c>
      <c r="J171" s="171" t="s">
        <v>688</v>
      </c>
      <c r="K171" s="215"/>
    </row>
    <row r="172" spans="2:11" customFormat="1" ht="15" customHeight="1">
      <c r="B172" s="194"/>
      <c r="C172" s="171" t="s">
        <v>642</v>
      </c>
      <c r="D172" s="171"/>
      <c r="E172" s="171"/>
      <c r="F172" s="192" t="s">
        <v>643</v>
      </c>
      <c r="G172" s="171"/>
      <c r="H172" s="171" t="s">
        <v>704</v>
      </c>
      <c r="I172" s="171" t="s">
        <v>639</v>
      </c>
      <c r="J172" s="171">
        <v>50</v>
      </c>
      <c r="K172" s="215"/>
    </row>
    <row r="173" spans="2:11" customFormat="1" ht="15" customHeight="1">
      <c r="B173" s="194"/>
      <c r="C173" s="171" t="s">
        <v>645</v>
      </c>
      <c r="D173" s="171"/>
      <c r="E173" s="171"/>
      <c r="F173" s="192" t="s">
        <v>637</v>
      </c>
      <c r="G173" s="171"/>
      <c r="H173" s="171" t="s">
        <v>704</v>
      </c>
      <c r="I173" s="171" t="s">
        <v>647</v>
      </c>
      <c r="J173" s="171"/>
      <c r="K173" s="215"/>
    </row>
    <row r="174" spans="2:11" customFormat="1" ht="15" customHeight="1">
      <c r="B174" s="194"/>
      <c r="C174" s="171" t="s">
        <v>656</v>
      </c>
      <c r="D174" s="171"/>
      <c r="E174" s="171"/>
      <c r="F174" s="192" t="s">
        <v>643</v>
      </c>
      <c r="G174" s="171"/>
      <c r="H174" s="171" t="s">
        <v>704</v>
      </c>
      <c r="I174" s="171" t="s">
        <v>639</v>
      </c>
      <c r="J174" s="171">
        <v>50</v>
      </c>
      <c r="K174" s="215"/>
    </row>
    <row r="175" spans="2:11" customFormat="1" ht="15" customHeight="1">
      <c r="B175" s="194"/>
      <c r="C175" s="171" t="s">
        <v>664</v>
      </c>
      <c r="D175" s="171"/>
      <c r="E175" s="171"/>
      <c r="F175" s="192" t="s">
        <v>643</v>
      </c>
      <c r="G175" s="171"/>
      <c r="H175" s="171" t="s">
        <v>704</v>
      </c>
      <c r="I175" s="171" t="s">
        <v>639</v>
      </c>
      <c r="J175" s="171">
        <v>50</v>
      </c>
      <c r="K175" s="215"/>
    </row>
    <row r="176" spans="2:11" customFormat="1" ht="15" customHeight="1">
      <c r="B176" s="194"/>
      <c r="C176" s="171" t="s">
        <v>662</v>
      </c>
      <c r="D176" s="171"/>
      <c r="E176" s="171"/>
      <c r="F176" s="192" t="s">
        <v>643</v>
      </c>
      <c r="G176" s="171"/>
      <c r="H176" s="171" t="s">
        <v>704</v>
      </c>
      <c r="I176" s="171" t="s">
        <v>639</v>
      </c>
      <c r="J176" s="171">
        <v>50</v>
      </c>
      <c r="K176" s="215"/>
    </row>
    <row r="177" spans="2:11" customFormat="1" ht="15" customHeight="1">
      <c r="B177" s="194"/>
      <c r="C177" s="171" t="s">
        <v>101</v>
      </c>
      <c r="D177" s="171"/>
      <c r="E177" s="171"/>
      <c r="F177" s="192" t="s">
        <v>637</v>
      </c>
      <c r="G177" s="171"/>
      <c r="H177" s="171" t="s">
        <v>705</v>
      </c>
      <c r="I177" s="171" t="s">
        <v>706</v>
      </c>
      <c r="J177" s="171"/>
      <c r="K177" s="215"/>
    </row>
    <row r="178" spans="2:11" customFormat="1" ht="15" customHeight="1">
      <c r="B178" s="194"/>
      <c r="C178" s="171" t="s">
        <v>54</v>
      </c>
      <c r="D178" s="171"/>
      <c r="E178" s="171"/>
      <c r="F178" s="192" t="s">
        <v>637</v>
      </c>
      <c r="G178" s="171"/>
      <c r="H178" s="171" t="s">
        <v>707</v>
      </c>
      <c r="I178" s="171" t="s">
        <v>708</v>
      </c>
      <c r="J178" s="171">
        <v>1</v>
      </c>
      <c r="K178" s="215"/>
    </row>
    <row r="179" spans="2:11" customFormat="1" ht="15" customHeight="1">
      <c r="B179" s="194"/>
      <c r="C179" s="171" t="s">
        <v>50</v>
      </c>
      <c r="D179" s="171"/>
      <c r="E179" s="171"/>
      <c r="F179" s="192" t="s">
        <v>637</v>
      </c>
      <c r="G179" s="171"/>
      <c r="H179" s="171" t="s">
        <v>709</v>
      </c>
      <c r="I179" s="171" t="s">
        <v>639</v>
      </c>
      <c r="J179" s="171">
        <v>20</v>
      </c>
      <c r="K179" s="215"/>
    </row>
    <row r="180" spans="2:11" customFormat="1" ht="15" customHeight="1">
      <c r="B180" s="194"/>
      <c r="C180" s="171" t="s">
        <v>51</v>
      </c>
      <c r="D180" s="171"/>
      <c r="E180" s="171"/>
      <c r="F180" s="192" t="s">
        <v>637</v>
      </c>
      <c r="G180" s="171"/>
      <c r="H180" s="171" t="s">
        <v>710</v>
      </c>
      <c r="I180" s="171" t="s">
        <v>639</v>
      </c>
      <c r="J180" s="171">
        <v>255</v>
      </c>
      <c r="K180" s="215"/>
    </row>
    <row r="181" spans="2:11" customFormat="1" ht="15" customHeight="1">
      <c r="B181" s="194"/>
      <c r="C181" s="171" t="s">
        <v>102</v>
      </c>
      <c r="D181" s="171"/>
      <c r="E181" s="171"/>
      <c r="F181" s="192" t="s">
        <v>637</v>
      </c>
      <c r="G181" s="171"/>
      <c r="H181" s="171" t="s">
        <v>601</v>
      </c>
      <c r="I181" s="171" t="s">
        <v>639</v>
      </c>
      <c r="J181" s="171">
        <v>10</v>
      </c>
      <c r="K181" s="215"/>
    </row>
    <row r="182" spans="2:11" customFormat="1" ht="15" customHeight="1">
      <c r="B182" s="194"/>
      <c r="C182" s="171" t="s">
        <v>103</v>
      </c>
      <c r="D182" s="171"/>
      <c r="E182" s="171"/>
      <c r="F182" s="192" t="s">
        <v>637</v>
      </c>
      <c r="G182" s="171"/>
      <c r="H182" s="171" t="s">
        <v>711</v>
      </c>
      <c r="I182" s="171" t="s">
        <v>672</v>
      </c>
      <c r="J182" s="171"/>
      <c r="K182" s="215"/>
    </row>
    <row r="183" spans="2:11" customFormat="1" ht="15" customHeight="1">
      <c r="B183" s="194"/>
      <c r="C183" s="171" t="s">
        <v>712</v>
      </c>
      <c r="D183" s="171"/>
      <c r="E183" s="171"/>
      <c r="F183" s="192" t="s">
        <v>637</v>
      </c>
      <c r="G183" s="171"/>
      <c r="H183" s="171" t="s">
        <v>713</v>
      </c>
      <c r="I183" s="171" t="s">
        <v>672</v>
      </c>
      <c r="J183" s="171"/>
      <c r="K183" s="215"/>
    </row>
    <row r="184" spans="2:11" customFormat="1" ht="15" customHeight="1">
      <c r="B184" s="194"/>
      <c r="C184" s="171" t="s">
        <v>701</v>
      </c>
      <c r="D184" s="171"/>
      <c r="E184" s="171"/>
      <c r="F184" s="192" t="s">
        <v>637</v>
      </c>
      <c r="G184" s="171"/>
      <c r="H184" s="171" t="s">
        <v>714</v>
      </c>
      <c r="I184" s="171" t="s">
        <v>672</v>
      </c>
      <c r="J184" s="171"/>
      <c r="K184" s="215"/>
    </row>
    <row r="185" spans="2:11" customFormat="1" ht="15" customHeight="1">
      <c r="B185" s="194"/>
      <c r="C185" s="171" t="s">
        <v>105</v>
      </c>
      <c r="D185" s="171"/>
      <c r="E185" s="171"/>
      <c r="F185" s="192" t="s">
        <v>643</v>
      </c>
      <c r="G185" s="171"/>
      <c r="H185" s="171" t="s">
        <v>715</v>
      </c>
      <c r="I185" s="171" t="s">
        <v>639</v>
      </c>
      <c r="J185" s="171">
        <v>50</v>
      </c>
      <c r="K185" s="215"/>
    </row>
    <row r="186" spans="2:11" customFormat="1" ht="15" customHeight="1">
      <c r="B186" s="194"/>
      <c r="C186" s="171" t="s">
        <v>716</v>
      </c>
      <c r="D186" s="171"/>
      <c r="E186" s="171"/>
      <c r="F186" s="192" t="s">
        <v>643</v>
      </c>
      <c r="G186" s="171"/>
      <c r="H186" s="171" t="s">
        <v>717</v>
      </c>
      <c r="I186" s="171" t="s">
        <v>718</v>
      </c>
      <c r="J186" s="171"/>
      <c r="K186" s="215"/>
    </row>
    <row r="187" spans="2:11" customFormat="1" ht="15" customHeight="1">
      <c r="B187" s="194"/>
      <c r="C187" s="171" t="s">
        <v>719</v>
      </c>
      <c r="D187" s="171"/>
      <c r="E187" s="171"/>
      <c r="F187" s="192" t="s">
        <v>643</v>
      </c>
      <c r="G187" s="171"/>
      <c r="H187" s="171" t="s">
        <v>720</v>
      </c>
      <c r="I187" s="171" t="s">
        <v>718</v>
      </c>
      <c r="J187" s="171"/>
      <c r="K187" s="215"/>
    </row>
    <row r="188" spans="2:11" customFormat="1" ht="15" customHeight="1">
      <c r="B188" s="194"/>
      <c r="C188" s="171" t="s">
        <v>721</v>
      </c>
      <c r="D188" s="171"/>
      <c r="E188" s="171"/>
      <c r="F188" s="192" t="s">
        <v>643</v>
      </c>
      <c r="G188" s="171"/>
      <c r="H188" s="171" t="s">
        <v>722</v>
      </c>
      <c r="I188" s="171" t="s">
        <v>718</v>
      </c>
      <c r="J188" s="171"/>
      <c r="K188" s="215"/>
    </row>
    <row r="189" spans="2:11" customFormat="1" ht="15" customHeight="1">
      <c r="B189" s="194"/>
      <c r="C189" s="228" t="s">
        <v>723</v>
      </c>
      <c r="D189" s="171"/>
      <c r="E189" s="171"/>
      <c r="F189" s="192" t="s">
        <v>643</v>
      </c>
      <c r="G189" s="171"/>
      <c r="H189" s="171" t="s">
        <v>724</v>
      </c>
      <c r="I189" s="171" t="s">
        <v>725</v>
      </c>
      <c r="J189" s="229" t="s">
        <v>726</v>
      </c>
      <c r="K189" s="215"/>
    </row>
    <row r="190" spans="2:11" customFormat="1" ht="15" customHeight="1">
      <c r="B190" s="230"/>
      <c r="C190" s="231" t="s">
        <v>727</v>
      </c>
      <c r="D190" s="232"/>
      <c r="E190" s="232"/>
      <c r="F190" s="233" t="s">
        <v>643</v>
      </c>
      <c r="G190" s="232"/>
      <c r="H190" s="232" t="s">
        <v>728</v>
      </c>
      <c r="I190" s="232" t="s">
        <v>725</v>
      </c>
      <c r="J190" s="234" t="s">
        <v>726</v>
      </c>
      <c r="K190" s="235"/>
    </row>
    <row r="191" spans="2:11" customFormat="1" ht="15" customHeight="1">
      <c r="B191" s="194"/>
      <c r="C191" s="228" t="s">
        <v>39</v>
      </c>
      <c r="D191" s="171"/>
      <c r="E191" s="171"/>
      <c r="F191" s="192" t="s">
        <v>637</v>
      </c>
      <c r="G191" s="171"/>
      <c r="H191" s="168" t="s">
        <v>729</v>
      </c>
      <c r="I191" s="171" t="s">
        <v>730</v>
      </c>
      <c r="J191" s="171"/>
      <c r="K191" s="215"/>
    </row>
    <row r="192" spans="2:11" customFormat="1" ht="15" customHeight="1">
      <c r="B192" s="194"/>
      <c r="C192" s="228" t="s">
        <v>731</v>
      </c>
      <c r="D192" s="171"/>
      <c r="E192" s="171"/>
      <c r="F192" s="192" t="s">
        <v>637</v>
      </c>
      <c r="G192" s="171"/>
      <c r="H192" s="171" t="s">
        <v>732</v>
      </c>
      <c r="I192" s="171" t="s">
        <v>672</v>
      </c>
      <c r="J192" s="171"/>
      <c r="K192" s="215"/>
    </row>
    <row r="193" spans="2:11" customFormat="1" ht="15" customHeight="1">
      <c r="B193" s="194"/>
      <c r="C193" s="228" t="s">
        <v>733</v>
      </c>
      <c r="D193" s="171"/>
      <c r="E193" s="171"/>
      <c r="F193" s="192" t="s">
        <v>637</v>
      </c>
      <c r="G193" s="171"/>
      <c r="H193" s="171" t="s">
        <v>734</v>
      </c>
      <c r="I193" s="171" t="s">
        <v>672</v>
      </c>
      <c r="J193" s="171"/>
      <c r="K193" s="215"/>
    </row>
    <row r="194" spans="2:11" customFormat="1" ht="15" customHeight="1">
      <c r="B194" s="194"/>
      <c r="C194" s="228" t="s">
        <v>735</v>
      </c>
      <c r="D194" s="171"/>
      <c r="E194" s="171"/>
      <c r="F194" s="192" t="s">
        <v>643</v>
      </c>
      <c r="G194" s="171"/>
      <c r="H194" s="171" t="s">
        <v>736</v>
      </c>
      <c r="I194" s="171" t="s">
        <v>672</v>
      </c>
      <c r="J194" s="171"/>
      <c r="K194" s="215"/>
    </row>
    <row r="195" spans="2:11" customFormat="1" ht="15" customHeight="1">
      <c r="B195" s="221"/>
      <c r="C195" s="236"/>
      <c r="D195" s="201"/>
      <c r="E195" s="201"/>
      <c r="F195" s="201"/>
      <c r="G195" s="201"/>
      <c r="H195" s="201"/>
      <c r="I195" s="201"/>
      <c r="J195" s="201"/>
      <c r="K195" s="222"/>
    </row>
    <row r="196" spans="2:11" customFormat="1" ht="18.75" customHeight="1">
      <c r="B196" s="203"/>
      <c r="C196" s="213"/>
      <c r="D196" s="213"/>
      <c r="E196" s="213"/>
      <c r="F196" s="223"/>
      <c r="G196" s="213"/>
      <c r="H196" s="213"/>
      <c r="I196" s="213"/>
      <c r="J196" s="213"/>
      <c r="K196" s="203"/>
    </row>
    <row r="197" spans="2:11" customFormat="1" ht="18.75" customHeight="1">
      <c r="B197" s="203"/>
      <c r="C197" s="213"/>
      <c r="D197" s="213"/>
      <c r="E197" s="213"/>
      <c r="F197" s="223"/>
      <c r="G197" s="213"/>
      <c r="H197" s="213"/>
      <c r="I197" s="213"/>
      <c r="J197" s="213"/>
      <c r="K197" s="203"/>
    </row>
    <row r="198" spans="2:11" customFormat="1" ht="18.75" customHeight="1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</row>
    <row r="199" spans="2:11" customFormat="1" ht="13.5">
      <c r="B199" s="160"/>
      <c r="C199" s="161"/>
      <c r="D199" s="161"/>
      <c r="E199" s="161"/>
      <c r="F199" s="161"/>
      <c r="G199" s="161"/>
      <c r="H199" s="161"/>
      <c r="I199" s="161"/>
      <c r="J199" s="161"/>
      <c r="K199" s="162"/>
    </row>
    <row r="200" spans="2:11" customFormat="1" ht="21">
      <c r="B200" s="163"/>
      <c r="C200" s="288" t="s">
        <v>737</v>
      </c>
      <c r="D200" s="288"/>
      <c r="E200" s="288"/>
      <c r="F200" s="288"/>
      <c r="G200" s="288"/>
      <c r="H200" s="288"/>
      <c r="I200" s="288"/>
      <c r="J200" s="288"/>
      <c r="K200" s="164"/>
    </row>
    <row r="201" spans="2:11" customFormat="1" ht="25.5" customHeight="1">
      <c r="B201" s="163"/>
      <c r="C201" s="237" t="s">
        <v>738</v>
      </c>
      <c r="D201" s="237"/>
      <c r="E201" s="237"/>
      <c r="F201" s="237" t="s">
        <v>739</v>
      </c>
      <c r="G201" s="238"/>
      <c r="H201" s="291" t="s">
        <v>740</v>
      </c>
      <c r="I201" s="291"/>
      <c r="J201" s="291"/>
      <c r="K201" s="164"/>
    </row>
    <row r="202" spans="2:11" customFormat="1" ht="5.25" customHeight="1">
      <c r="B202" s="194"/>
      <c r="C202" s="189"/>
      <c r="D202" s="189"/>
      <c r="E202" s="189"/>
      <c r="F202" s="189"/>
      <c r="G202" s="213"/>
      <c r="H202" s="189"/>
      <c r="I202" s="189"/>
      <c r="J202" s="189"/>
      <c r="K202" s="215"/>
    </row>
    <row r="203" spans="2:11" customFormat="1" ht="15" customHeight="1">
      <c r="B203" s="194"/>
      <c r="C203" s="171" t="s">
        <v>730</v>
      </c>
      <c r="D203" s="171"/>
      <c r="E203" s="171"/>
      <c r="F203" s="192" t="s">
        <v>40</v>
      </c>
      <c r="G203" s="171"/>
      <c r="H203" s="292" t="s">
        <v>741</v>
      </c>
      <c r="I203" s="292"/>
      <c r="J203" s="292"/>
      <c r="K203" s="215"/>
    </row>
    <row r="204" spans="2:11" customFormat="1" ht="15" customHeight="1">
      <c r="B204" s="194"/>
      <c r="C204" s="171"/>
      <c r="D204" s="171"/>
      <c r="E204" s="171"/>
      <c r="F204" s="192" t="s">
        <v>41</v>
      </c>
      <c r="G204" s="171"/>
      <c r="H204" s="292" t="s">
        <v>742</v>
      </c>
      <c r="I204" s="292"/>
      <c r="J204" s="292"/>
      <c r="K204" s="215"/>
    </row>
    <row r="205" spans="2:11" customFormat="1" ht="15" customHeight="1">
      <c r="B205" s="194"/>
      <c r="C205" s="171"/>
      <c r="D205" s="171"/>
      <c r="E205" s="171"/>
      <c r="F205" s="192" t="s">
        <v>44</v>
      </c>
      <c r="G205" s="171"/>
      <c r="H205" s="292" t="s">
        <v>743</v>
      </c>
      <c r="I205" s="292"/>
      <c r="J205" s="292"/>
      <c r="K205" s="215"/>
    </row>
    <row r="206" spans="2:11" customFormat="1" ht="15" customHeight="1">
      <c r="B206" s="194"/>
      <c r="C206" s="171"/>
      <c r="D206" s="171"/>
      <c r="E206" s="171"/>
      <c r="F206" s="192" t="s">
        <v>42</v>
      </c>
      <c r="G206" s="171"/>
      <c r="H206" s="292" t="s">
        <v>744</v>
      </c>
      <c r="I206" s="292"/>
      <c r="J206" s="292"/>
      <c r="K206" s="215"/>
    </row>
    <row r="207" spans="2:11" customFormat="1" ht="15" customHeight="1">
      <c r="B207" s="194"/>
      <c r="C207" s="171"/>
      <c r="D207" s="171"/>
      <c r="E207" s="171"/>
      <c r="F207" s="192" t="s">
        <v>43</v>
      </c>
      <c r="G207" s="171"/>
      <c r="H207" s="292" t="s">
        <v>745</v>
      </c>
      <c r="I207" s="292"/>
      <c r="J207" s="292"/>
      <c r="K207" s="215"/>
    </row>
    <row r="208" spans="2:11" customFormat="1" ht="15" customHeight="1">
      <c r="B208" s="194"/>
      <c r="C208" s="171"/>
      <c r="D208" s="171"/>
      <c r="E208" s="171"/>
      <c r="F208" s="192"/>
      <c r="G208" s="171"/>
      <c r="H208" s="171"/>
      <c r="I208" s="171"/>
      <c r="J208" s="171"/>
      <c r="K208" s="215"/>
    </row>
    <row r="209" spans="2:11" customFormat="1" ht="15" customHeight="1">
      <c r="B209" s="194"/>
      <c r="C209" s="171" t="s">
        <v>684</v>
      </c>
      <c r="D209" s="171"/>
      <c r="E209" s="171"/>
      <c r="F209" s="192" t="s">
        <v>76</v>
      </c>
      <c r="G209" s="171"/>
      <c r="H209" s="292" t="s">
        <v>746</v>
      </c>
      <c r="I209" s="292"/>
      <c r="J209" s="292"/>
      <c r="K209" s="215"/>
    </row>
    <row r="210" spans="2:11" customFormat="1" ht="15" customHeight="1">
      <c r="B210" s="194"/>
      <c r="C210" s="171"/>
      <c r="D210" s="171"/>
      <c r="E210" s="171"/>
      <c r="F210" s="192" t="s">
        <v>579</v>
      </c>
      <c r="G210" s="171"/>
      <c r="H210" s="292" t="s">
        <v>580</v>
      </c>
      <c r="I210" s="292"/>
      <c r="J210" s="292"/>
      <c r="K210" s="215"/>
    </row>
    <row r="211" spans="2:11" customFormat="1" ht="15" customHeight="1">
      <c r="B211" s="194"/>
      <c r="C211" s="171"/>
      <c r="D211" s="171"/>
      <c r="E211" s="171"/>
      <c r="F211" s="192" t="s">
        <v>577</v>
      </c>
      <c r="G211" s="171"/>
      <c r="H211" s="292" t="s">
        <v>747</v>
      </c>
      <c r="I211" s="292"/>
      <c r="J211" s="292"/>
      <c r="K211" s="215"/>
    </row>
    <row r="212" spans="2:11" customFormat="1" ht="15" customHeight="1">
      <c r="B212" s="239"/>
      <c r="C212" s="171"/>
      <c r="D212" s="171"/>
      <c r="E212" s="171"/>
      <c r="F212" s="192" t="s">
        <v>581</v>
      </c>
      <c r="G212" s="228"/>
      <c r="H212" s="293" t="s">
        <v>582</v>
      </c>
      <c r="I212" s="293"/>
      <c r="J212" s="293"/>
      <c r="K212" s="240"/>
    </row>
    <row r="213" spans="2:11" customFormat="1" ht="15" customHeight="1">
      <c r="B213" s="239"/>
      <c r="C213" s="171"/>
      <c r="D213" s="171"/>
      <c r="E213" s="171"/>
      <c r="F213" s="192" t="s">
        <v>583</v>
      </c>
      <c r="G213" s="228"/>
      <c r="H213" s="293" t="s">
        <v>748</v>
      </c>
      <c r="I213" s="293"/>
      <c r="J213" s="293"/>
      <c r="K213" s="240"/>
    </row>
    <row r="214" spans="2:11" customFormat="1" ht="15" customHeight="1">
      <c r="B214" s="239"/>
      <c r="C214" s="171"/>
      <c r="D214" s="171"/>
      <c r="E214" s="171"/>
      <c r="F214" s="192"/>
      <c r="G214" s="228"/>
      <c r="H214" s="219"/>
      <c r="I214" s="219"/>
      <c r="J214" s="219"/>
      <c r="K214" s="240"/>
    </row>
    <row r="215" spans="2:11" customFormat="1" ht="15" customHeight="1">
      <c r="B215" s="239"/>
      <c r="C215" s="171" t="s">
        <v>708</v>
      </c>
      <c r="D215" s="171"/>
      <c r="E215" s="171"/>
      <c r="F215" s="192">
        <v>1</v>
      </c>
      <c r="G215" s="228"/>
      <c r="H215" s="293" t="s">
        <v>749</v>
      </c>
      <c r="I215" s="293"/>
      <c r="J215" s="293"/>
      <c r="K215" s="240"/>
    </row>
    <row r="216" spans="2:11" customFormat="1" ht="15" customHeight="1">
      <c r="B216" s="239"/>
      <c r="C216" s="171"/>
      <c r="D216" s="171"/>
      <c r="E216" s="171"/>
      <c r="F216" s="192">
        <v>2</v>
      </c>
      <c r="G216" s="228"/>
      <c r="H216" s="293" t="s">
        <v>750</v>
      </c>
      <c r="I216" s="293"/>
      <c r="J216" s="293"/>
      <c r="K216" s="240"/>
    </row>
    <row r="217" spans="2:11" customFormat="1" ht="15" customHeight="1">
      <c r="B217" s="239"/>
      <c r="C217" s="171"/>
      <c r="D217" s="171"/>
      <c r="E217" s="171"/>
      <c r="F217" s="192">
        <v>3</v>
      </c>
      <c r="G217" s="228"/>
      <c r="H217" s="293" t="s">
        <v>751</v>
      </c>
      <c r="I217" s="293"/>
      <c r="J217" s="293"/>
      <c r="K217" s="240"/>
    </row>
    <row r="218" spans="2:11" customFormat="1" ht="15" customHeight="1">
      <c r="B218" s="239"/>
      <c r="C218" s="171"/>
      <c r="D218" s="171"/>
      <c r="E218" s="171"/>
      <c r="F218" s="192">
        <v>4</v>
      </c>
      <c r="G218" s="228"/>
      <c r="H218" s="293" t="s">
        <v>752</v>
      </c>
      <c r="I218" s="293"/>
      <c r="J218" s="293"/>
      <c r="K218" s="240"/>
    </row>
    <row r="219" spans="2:11" customFormat="1" ht="12.75" customHeight="1">
      <c r="B219" s="241"/>
      <c r="C219" s="242"/>
      <c r="D219" s="242"/>
      <c r="E219" s="242"/>
      <c r="F219" s="242"/>
      <c r="G219" s="242"/>
      <c r="H219" s="242"/>
      <c r="I219" s="242"/>
      <c r="J219" s="242"/>
      <c r="K219" s="2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02 - MALBY, NÁTĚRY, OBKLADY</vt:lpstr>
      <vt:lpstr>Pokyny pro vyplnění</vt:lpstr>
      <vt:lpstr>'02 - MALBY, NÁTĚRY, OBKLADY'!Názvy_tisku</vt:lpstr>
      <vt:lpstr>'Rekapitulace stavby'!Názvy_tisku</vt:lpstr>
      <vt:lpstr>'02 - MALBY, NÁTĚRY, OBKLADY'!Oblast_tisku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Blavková</dc:creator>
  <cp:lastModifiedBy>Nina Blavková</cp:lastModifiedBy>
  <dcterms:created xsi:type="dcterms:W3CDTF">2025-08-15T07:45:12Z</dcterms:created>
  <dcterms:modified xsi:type="dcterms:W3CDTF">2025-08-15T07:54:51Z</dcterms:modified>
</cp:coreProperties>
</file>