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.1 - Stavební úpravy" sheetId="2" r:id="rId2"/>
    <sheet name="SO 01.2 - Venkovní přístř..." sheetId="3" r:id="rId3"/>
    <sheet name="Pokyny pro vyplnění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01.1 - Stavební úpravy'!$C$103:$K$406</definedName>
    <definedName name="_xlnm.Print_Area" localSheetId="1">'SO 01.1 - Stavební úpravy'!$C$4:$J$41,'SO 01.1 - Stavební úpravy'!$C$47:$J$83,'SO 01.1 - Stavební úpravy'!$C$89:$K$406</definedName>
    <definedName name="_xlnm.Print_Titles" localSheetId="1">'SO 01.1 - Stavební úpravy'!$103:$103</definedName>
    <definedName name="_xlnm._FilterDatabase" localSheetId="2" hidden="1">'SO 01.2 - Venkovní přístř...'!$C$96:$K$271</definedName>
    <definedName name="_xlnm.Print_Area" localSheetId="2">'SO 01.2 - Venkovní přístř...'!$C$4:$J$41,'SO 01.2 - Venkovní přístř...'!$C$47:$J$76,'SO 01.2 - Venkovní přístř...'!$C$82:$K$271</definedName>
    <definedName name="_xlnm.Print_Titles" localSheetId="2">'SO 01.2 - Venkovní přístř...'!$96:$96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9"/>
  <c r="J38"/>
  <c i="1" r="AY57"/>
  <c i="3" r="J37"/>
  <c i="1" r="AX57"/>
  <c i="3" r="BI270"/>
  <c r="BH270"/>
  <c r="BG270"/>
  <c r="BF270"/>
  <c r="T270"/>
  <c r="R270"/>
  <c r="P270"/>
  <c r="BI261"/>
  <c r="BH261"/>
  <c r="BG261"/>
  <c r="BF261"/>
  <c r="T261"/>
  <c r="R261"/>
  <c r="P261"/>
  <c r="BI258"/>
  <c r="BH258"/>
  <c r="BG258"/>
  <c r="BF258"/>
  <c r="T258"/>
  <c r="R258"/>
  <c r="P258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23"/>
  <c r="BH223"/>
  <c r="BG223"/>
  <c r="BF223"/>
  <c r="T223"/>
  <c r="R223"/>
  <c r="P223"/>
  <c r="BI211"/>
  <c r="BH211"/>
  <c r="BG211"/>
  <c r="BF211"/>
  <c r="T211"/>
  <c r="R211"/>
  <c r="P211"/>
  <c r="BI208"/>
  <c r="BH208"/>
  <c r="BG208"/>
  <c r="BF208"/>
  <c r="T208"/>
  <c r="R208"/>
  <c r="P208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7"/>
  <c r="BH157"/>
  <c r="BG157"/>
  <c r="BF157"/>
  <c r="T157"/>
  <c r="R157"/>
  <c r="P157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0"/>
  <c r="BH110"/>
  <c r="BG110"/>
  <c r="BF110"/>
  <c r="T110"/>
  <c r="R110"/>
  <c r="P110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J93"/>
  <c r="F93"/>
  <c r="F91"/>
  <c r="E89"/>
  <c r="J58"/>
  <c r="F58"/>
  <c r="F56"/>
  <c r="E54"/>
  <c r="J26"/>
  <c r="E26"/>
  <c r="J59"/>
  <c r="J25"/>
  <c r="J20"/>
  <c r="E20"/>
  <c r="F59"/>
  <c r="J19"/>
  <c r="J14"/>
  <c r="J56"/>
  <c r="E7"/>
  <c r="E50"/>
  <c i="2" r="J39"/>
  <c r="J38"/>
  <c i="1" r="AY56"/>
  <c i="2" r="J37"/>
  <c i="1" r="AX56"/>
  <c i="2" r="BI405"/>
  <c r="BH405"/>
  <c r="BG405"/>
  <c r="BF405"/>
  <c r="T405"/>
  <c r="R405"/>
  <c r="P405"/>
  <c r="BI403"/>
  <c r="BH403"/>
  <c r="BG403"/>
  <c r="BF403"/>
  <c r="T403"/>
  <c r="R403"/>
  <c r="P403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7"/>
  <c r="BH377"/>
  <c r="BG377"/>
  <c r="BF377"/>
  <c r="T377"/>
  <c r="R377"/>
  <c r="P377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09"/>
  <c r="BH309"/>
  <c r="BG309"/>
  <c r="BF309"/>
  <c r="T309"/>
  <c r="R309"/>
  <c r="P309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T284"/>
  <c r="R295"/>
  <c r="R284"/>
  <c r="P295"/>
  <c r="P284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19"/>
  <c r="BH219"/>
  <c r="BG219"/>
  <c r="BF219"/>
  <c r="T219"/>
  <c r="R219"/>
  <c r="P219"/>
  <c r="BI211"/>
  <c r="BH211"/>
  <c r="BG211"/>
  <c r="BF211"/>
  <c r="T211"/>
  <c r="R211"/>
  <c r="P211"/>
  <c r="BI201"/>
  <c r="BH201"/>
  <c r="BG201"/>
  <c r="BF201"/>
  <c r="T201"/>
  <c r="R201"/>
  <c r="P201"/>
  <c r="BI191"/>
  <c r="BH191"/>
  <c r="BG191"/>
  <c r="BF191"/>
  <c r="T191"/>
  <c r="R191"/>
  <c r="P191"/>
  <c r="BI183"/>
  <c r="BH183"/>
  <c r="BG183"/>
  <c r="BF183"/>
  <c r="T183"/>
  <c r="R183"/>
  <c r="P183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9"/>
  <c r="BH169"/>
  <c r="BG169"/>
  <c r="BF169"/>
  <c r="T169"/>
  <c r="R169"/>
  <c r="P169"/>
  <c r="BI159"/>
  <c r="BH159"/>
  <c r="BG159"/>
  <c r="BF159"/>
  <c r="T159"/>
  <c r="R159"/>
  <c r="P159"/>
  <c r="BI157"/>
  <c r="BH157"/>
  <c r="BG157"/>
  <c r="BF157"/>
  <c r="T157"/>
  <c r="R157"/>
  <c r="P157"/>
  <c r="BI149"/>
  <c r="BH149"/>
  <c r="BG149"/>
  <c r="BF149"/>
  <c r="T149"/>
  <c r="R149"/>
  <c r="P149"/>
  <c r="BI145"/>
  <c r="BH145"/>
  <c r="BG145"/>
  <c r="BF145"/>
  <c r="T145"/>
  <c r="T144"/>
  <c r="R145"/>
  <c r="R144"/>
  <c r="P145"/>
  <c r="P144"/>
  <c r="BI136"/>
  <c r="BH136"/>
  <c r="BG136"/>
  <c r="BF136"/>
  <c r="T136"/>
  <c r="T135"/>
  <c r="R136"/>
  <c r="R135"/>
  <c r="P136"/>
  <c r="P135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3"/>
  <c r="BH113"/>
  <c r="BG113"/>
  <c r="BF113"/>
  <c r="T113"/>
  <c r="R113"/>
  <c r="P113"/>
  <c r="BI107"/>
  <c r="BH107"/>
  <c r="BG107"/>
  <c r="BF107"/>
  <c r="T107"/>
  <c r="T106"/>
  <c r="R107"/>
  <c r="R106"/>
  <c r="P107"/>
  <c r="P106"/>
  <c r="J100"/>
  <c r="F100"/>
  <c r="F98"/>
  <c r="E96"/>
  <c r="J58"/>
  <c r="F58"/>
  <c r="F56"/>
  <c r="E54"/>
  <c r="J26"/>
  <c r="E26"/>
  <c r="J101"/>
  <c r="J25"/>
  <c r="J20"/>
  <c r="E20"/>
  <c r="F101"/>
  <c r="J19"/>
  <c r="J14"/>
  <c r="J56"/>
  <c r="E7"/>
  <c r="E92"/>
  <c i="1" r="L50"/>
  <c r="AM50"/>
  <c r="AM49"/>
  <c r="L49"/>
  <c r="AM47"/>
  <c r="L47"/>
  <c r="L45"/>
  <c r="L44"/>
  <c i="2" r="J230"/>
  <c r="BK309"/>
  <c r="BK258"/>
  <c r="J319"/>
  <c i="3" r="J128"/>
  <c i="2" r="J254"/>
  <c r="J324"/>
  <c r="BK232"/>
  <c i="3" r="J158"/>
  <c i="2" r="J326"/>
  <c r="J333"/>
  <c r="J282"/>
  <c i="3" r="J104"/>
  <c i="2" r="BK337"/>
  <c r="BK191"/>
  <c i="3" r="J238"/>
  <c r="BK110"/>
  <c i="2" r="J351"/>
  <c r="BK256"/>
  <c i="3" r="BK137"/>
  <c r="J244"/>
  <c i="2" r="BK357"/>
  <c r="J320"/>
  <c r="J107"/>
  <c i="3" r="BK198"/>
  <c i="2" r="J228"/>
  <c r="J219"/>
  <c r="J211"/>
  <c r="BK333"/>
  <c r="BK238"/>
  <c i="3" r="BK238"/>
  <c i="2" r="BK136"/>
  <c r="J121"/>
  <c r="J244"/>
  <c r="J280"/>
  <c r="BK388"/>
  <c i="3" r="BK261"/>
  <c r="BK140"/>
  <c r="J199"/>
  <c i="2" r="BK211"/>
  <c i="3" r="J242"/>
  <c r="J261"/>
  <c i="2" r="J236"/>
  <c r="BK171"/>
  <c r="J349"/>
  <c i="3" r="J162"/>
  <c r="J110"/>
  <c i="2" r="BK268"/>
  <c r="BK384"/>
  <c r="J405"/>
  <c i="3" r="BK180"/>
  <c r="J187"/>
  <c r="BK184"/>
  <c i="2" r="BK340"/>
  <c r="BK254"/>
  <c r="J256"/>
  <c r="J183"/>
  <c i="3" r="J239"/>
  <c i="2" r="J386"/>
  <c r="BK252"/>
  <c i="3" r="J119"/>
  <c i="2" r="BK319"/>
  <c r="BK386"/>
  <c i="3" r="J201"/>
  <c i="2" r="BK370"/>
  <c r="J382"/>
  <c i="3" r="BK175"/>
  <c r="BK258"/>
  <c i="2" r="J372"/>
  <c r="BK285"/>
  <c i="3" r="BK122"/>
  <c i="2" r="BK353"/>
  <c r="J123"/>
  <c i="3" r="J246"/>
  <c r="J270"/>
  <c i="2" r="BK321"/>
  <c r="J232"/>
  <c i="3" r="J180"/>
  <c r="J175"/>
  <c r="J122"/>
  <c i="2" r="BK393"/>
  <c r="J145"/>
  <c r="J388"/>
  <c r="J357"/>
  <c i="3" r="J116"/>
  <c i="2" r="J261"/>
  <c r="BK280"/>
  <c i="3" r="BK208"/>
  <c i="2" r="BK240"/>
  <c r="BK390"/>
  <c r="J258"/>
  <c i="3" r="J151"/>
  <c i="2" r="J159"/>
  <c r="J176"/>
  <c i="3" r="J167"/>
  <c i="2" r="J113"/>
  <c r="J275"/>
  <c i="3" r="J208"/>
  <c r="BK189"/>
  <c r="J148"/>
  <c i="2" r="J285"/>
  <c i="3" r="BK187"/>
  <c r="J198"/>
  <c r="BK182"/>
  <c i="2" r="BK230"/>
  <c r="BK351"/>
  <c i="3" r="BK104"/>
  <c r="BK270"/>
  <c i="2" r="BK157"/>
  <c r="J300"/>
  <c r="J403"/>
  <c r="J268"/>
  <c i="3" r="J258"/>
  <c r="BK211"/>
  <c r="BK100"/>
  <c r="BK128"/>
  <c i="2" r="BK374"/>
  <c r="F37"/>
  <c r="J337"/>
  <c r="BK324"/>
  <c i="3" r="BK146"/>
  <c i="2" r="J169"/>
  <c r="BK201"/>
  <c i="3" r="BK191"/>
  <c i="2" r="BK326"/>
  <c r="J295"/>
  <c r="J237"/>
  <c r="J370"/>
  <c r="BK121"/>
  <c i="3" r="J124"/>
  <c r="J146"/>
  <c r="BK119"/>
  <c r="J178"/>
  <c r="BK134"/>
  <c i="2" r="BK275"/>
  <c r="BK382"/>
  <c r="BK159"/>
  <c r="BK282"/>
  <c r="BK183"/>
  <c r="BK277"/>
  <c i="3" r="BK251"/>
  <c r="BK171"/>
  <c r="BK151"/>
  <c i="2" r="J321"/>
  <c r="F39"/>
  <c i="3" r="BK201"/>
  <c r="BK242"/>
  <c i="2" r="BK219"/>
  <c r="BK123"/>
  <c r="J191"/>
  <c r="J235"/>
  <c r="J125"/>
  <c r="F36"/>
  <c r="BK261"/>
  <c r="BK377"/>
  <c r="J266"/>
  <c i="3" r="BK223"/>
  <c i="2" r="J345"/>
  <c i="3" r="BK248"/>
  <c r="BK158"/>
  <c i="2" r="BK320"/>
  <c r="BK405"/>
  <c r="BK235"/>
  <c i="3" r="J191"/>
  <c r="BK124"/>
  <c i="2" r="BK176"/>
  <c r="BK107"/>
  <c r="BK237"/>
  <c i="3" r="J164"/>
  <c r="J137"/>
  <c i="2" r="J353"/>
  <c r="BK125"/>
  <c i="3" r="BK164"/>
  <c i="2" r="BK300"/>
  <c r="J362"/>
  <c i="3" r="J248"/>
  <c i="2" r="BK145"/>
  <c r="BK345"/>
  <c r="J374"/>
  <c r="J157"/>
  <c r="J181"/>
  <c r="J201"/>
  <c r="J240"/>
  <c i="3" r="J182"/>
  <c r="J134"/>
  <c r="BK162"/>
  <c i="2" r="J340"/>
  <c r="J136"/>
  <c i="3" r="J211"/>
  <c i="2" r="J309"/>
  <c r="BK298"/>
  <c r="BK113"/>
  <c i="3" r="BK246"/>
  <c i="2" r="BK349"/>
  <c i="3" r="J102"/>
  <c r="J157"/>
  <c i="2" r="J36"/>
  <c r="J277"/>
  <c r="BK266"/>
  <c r="BK244"/>
  <c i="1" r="AS55"/>
  <c i="3" r="J169"/>
  <c i="2" r="F38"/>
  <c r="BK149"/>
  <c r="BK228"/>
  <c i="3" r="J171"/>
  <c r="BK178"/>
  <c r="J140"/>
  <c i="2" r="J355"/>
  <c r="J359"/>
  <c r="J171"/>
  <c r="BK181"/>
  <c r="J393"/>
  <c r="J252"/>
  <c i="3" r="BK239"/>
  <c r="BK167"/>
  <c r="BK116"/>
  <c i="2" r="BK362"/>
  <c i="3" r="J251"/>
  <c i="2" r="J390"/>
  <c r="BK403"/>
  <c r="BK236"/>
  <c i="3" r="BK148"/>
  <c i="2" r="J298"/>
  <c r="BK372"/>
  <c r="BK169"/>
  <c i="3" r="BK157"/>
  <c r="J184"/>
  <c r="BK169"/>
  <c i="2" r="J377"/>
  <c r="BK295"/>
  <c r="BK355"/>
  <c i="3" r="J235"/>
  <c r="BK235"/>
  <c i="2" r="J149"/>
  <c i="3" r="BK199"/>
  <c i="2" r="BK359"/>
  <c r="J238"/>
  <c r="J347"/>
  <c i="3" r="J100"/>
  <c i="2" r="BK347"/>
  <c i="3" r="J223"/>
  <c r="BK244"/>
  <c r="J189"/>
  <c i="2" r="J384"/>
  <c i="3" r="BK102"/>
  <c i="2" l="1" r="BK112"/>
  <c r="BK279"/>
  <c r="J279"/>
  <c r="J75"/>
  <c r="R279"/>
  <c r="T297"/>
  <c r="BK376"/>
  <c r="J376"/>
  <c r="J81"/>
  <c r="P112"/>
  <c r="R227"/>
  <c r="BK260"/>
  <c r="J260"/>
  <c r="J74"/>
  <c r="BK323"/>
  <c r="J323"/>
  <c r="J78"/>
  <c r="BK361"/>
  <c r="J361"/>
  <c r="J80"/>
  <c r="BK392"/>
  <c r="J392"/>
  <c r="J82"/>
  <c r="BK227"/>
  <c r="J227"/>
  <c r="J70"/>
  <c r="P243"/>
  <c r="R297"/>
  <c r="T339"/>
  <c r="P392"/>
  <c i="3" r="P127"/>
  <c i="2" r="R112"/>
  <c r="P227"/>
  <c r="R260"/>
  <c r="R323"/>
  <c r="P361"/>
  <c r="T392"/>
  <c i="3" r="T99"/>
  <c i="2" r="T148"/>
  <c r="T243"/>
  <c r="P323"/>
  <c r="R361"/>
  <c r="R392"/>
  <c i="3" r="R150"/>
  <c r="BK99"/>
  <c r="BK150"/>
  <c r="J150"/>
  <c r="J68"/>
  <c r="BK127"/>
  <c r="J127"/>
  <c r="J66"/>
  <c r="P139"/>
  <c r="P174"/>
  <c i="2" r="R148"/>
  <c r="R243"/>
  <c r="P297"/>
  <c r="P339"/>
  <c r="R376"/>
  <c i="3" r="T127"/>
  <c r="P150"/>
  <c r="BK174"/>
  <c r="J174"/>
  <c r="J72"/>
  <c r="BK241"/>
  <c r="J241"/>
  <c r="J73"/>
  <c i="2" r="P279"/>
  <c r="T279"/>
  <c r="BK339"/>
  <c r="J339"/>
  <c r="J79"/>
  <c r="T361"/>
  <c i="3" r="P99"/>
  <c r="P98"/>
  <c r="T139"/>
  <c r="P161"/>
  <c r="T161"/>
  <c r="T241"/>
  <c i="2" r="T112"/>
  <c r="T105"/>
  <c r="T227"/>
  <c r="P260"/>
  <c r="BK297"/>
  <c r="J297"/>
  <c r="J77"/>
  <c r="R339"/>
  <c r="T376"/>
  <c i="3" r="R139"/>
  <c r="BK161"/>
  <c r="J161"/>
  <c r="J69"/>
  <c r="R161"/>
  <c r="P250"/>
  <c i="2" r="BK148"/>
  <c r="J148"/>
  <c r="J69"/>
  <c r="BK243"/>
  <c r="J243"/>
  <c r="J73"/>
  <c r="T323"/>
  <c r="P376"/>
  <c i="3" r="R99"/>
  <c r="BK139"/>
  <c r="J139"/>
  <c r="J67"/>
  <c r="R174"/>
  <c r="R173"/>
  <c r="P241"/>
  <c r="T250"/>
  <c i="2" r="P148"/>
  <c r="T260"/>
  <c i="3" r="R127"/>
  <c r="T150"/>
  <c r="T174"/>
  <c r="T173"/>
  <c r="R241"/>
  <c r="BK250"/>
  <c r="J250"/>
  <c r="J74"/>
  <c r="R250"/>
  <c r="BK260"/>
  <c r="J260"/>
  <c r="J75"/>
  <c r="P260"/>
  <c r="R260"/>
  <c r="T260"/>
  <c i="2" r="BK239"/>
  <c r="J239"/>
  <c r="J71"/>
  <c r="BK106"/>
  <c r="J106"/>
  <c r="J65"/>
  <c r="BK144"/>
  <c r="J144"/>
  <c r="J68"/>
  <c r="BK284"/>
  <c r="J284"/>
  <c r="J76"/>
  <c r="BK135"/>
  <c r="J135"/>
  <c r="J67"/>
  <c i="3" r="BK170"/>
  <c r="J170"/>
  <c r="J70"/>
  <c r="F94"/>
  <c r="BE100"/>
  <c r="BE122"/>
  <c r="BE180"/>
  <c r="BE189"/>
  <c r="BE134"/>
  <c r="BE140"/>
  <c r="BE151"/>
  <c r="BE162"/>
  <c r="BE248"/>
  <c r="E85"/>
  <c r="J94"/>
  <c r="BE124"/>
  <c r="BE223"/>
  <c r="BE137"/>
  <c r="BE146"/>
  <c r="BE157"/>
  <c r="BE199"/>
  <c r="BE211"/>
  <c r="BE261"/>
  <c r="BE158"/>
  <c r="BE270"/>
  <c r="BE148"/>
  <c r="BE191"/>
  <c r="BE128"/>
  <c r="BE178"/>
  <c r="BE201"/>
  <c r="BE239"/>
  <c r="BE102"/>
  <c r="BE104"/>
  <c r="BE110"/>
  <c r="BE164"/>
  <c r="BE182"/>
  <c r="BE187"/>
  <c r="BE246"/>
  <c i="2" r="J112"/>
  <c r="J66"/>
  <c i="3" r="J91"/>
  <c r="BE116"/>
  <c r="BE169"/>
  <c r="BE171"/>
  <c r="BE184"/>
  <c r="BE251"/>
  <c r="BE167"/>
  <c r="BE242"/>
  <c r="BE119"/>
  <c r="BE175"/>
  <c r="BE198"/>
  <c r="BE208"/>
  <c r="BE238"/>
  <c r="BE244"/>
  <c r="BE235"/>
  <c r="BE258"/>
  <c i="2" r="J59"/>
  <c r="BE121"/>
  <c r="BE169"/>
  <c r="BE181"/>
  <c r="BE183"/>
  <c r="BE201"/>
  <c r="BE238"/>
  <c r="BE244"/>
  <c r="BE254"/>
  <c r="BE275"/>
  <c r="BE280"/>
  <c r="BE282"/>
  <c r="BE405"/>
  <c i="1" r="AW56"/>
  <c i="2" r="E50"/>
  <c r="BE107"/>
  <c r="BE145"/>
  <c r="BE219"/>
  <c r="BE230"/>
  <c r="BE240"/>
  <c r="BE258"/>
  <c r="BE261"/>
  <c r="BE285"/>
  <c r="BE295"/>
  <c r="BE300"/>
  <c r="BE321"/>
  <c r="BE326"/>
  <c r="BE345"/>
  <c r="BE349"/>
  <c r="BE353"/>
  <c r="BE386"/>
  <c i="1" r="BB56"/>
  <c i="2" r="BE319"/>
  <c r="BE324"/>
  <c r="BE333"/>
  <c r="BE347"/>
  <c r="BE357"/>
  <c r="BE359"/>
  <c r="BE362"/>
  <c r="BE372"/>
  <c r="BE374"/>
  <c r="BE377"/>
  <c r="BE382"/>
  <c r="BE384"/>
  <c r="BE390"/>
  <c r="BE393"/>
  <c r="BE403"/>
  <c i="1" r="BA56"/>
  <c i="2" r="F59"/>
  <c r="J98"/>
  <c r="BE125"/>
  <c r="BE149"/>
  <c r="BE157"/>
  <c r="BE171"/>
  <c r="BE176"/>
  <c r="BE211"/>
  <c r="BE232"/>
  <c r="BE236"/>
  <c r="BE266"/>
  <c r="BE298"/>
  <c r="BE309"/>
  <c r="BE320"/>
  <c r="BE337"/>
  <c r="BE340"/>
  <c r="BE351"/>
  <c r="BE355"/>
  <c r="BE370"/>
  <c r="BE388"/>
  <c r="BE113"/>
  <c r="BE123"/>
  <c r="BE136"/>
  <c r="BE159"/>
  <c r="BE191"/>
  <c r="BE228"/>
  <c r="BE235"/>
  <c r="BE237"/>
  <c r="BE252"/>
  <c r="BE256"/>
  <c r="BE268"/>
  <c r="BE277"/>
  <c i="1" r="BC56"/>
  <c r="BD56"/>
  <c i="3" r="F36"/>
  <c i="1" r="BA57"/>
  <c r="BA55"/>
  <c r="AW55"/>
  <c r="AS54"/>
  <c i="3" r="F39"/>
  <c i="1" r="BD57"/>
  <c r="BD55"/>
  <c r="BD54"/>
  <c r="W33"/>
  <c i="3" r="F38"/>
  <c i="1" r="BC57"/>
  <c r="BC55"/>
  <c r="AY55"/>
  <c i="3" r="F37"/>
  <c i="1" r="BB57"/>
  <c r="BB55"/>
  <c r="AX55"/>
  <c i="3" r="J36"/>
  <c i="1" r="AW57"/>
  <c i="3" l="1" r="P173"/>
  <c r="BK98"/>
  <c r="J98"/>
  <c r="J64"/>
  <c i="2" r="R105"/>
  <c i="3" r="T98"/>
  <c r="T97"/>
  <c i="2" r="P242"/>
  <c i="3" r="P97"/>
  <c i="1" r="AU57"/>
  <c i="2" r="T242"/>
  <c r="T104"/>
  <c r="P105"/>
  <c r="P104"/>
  <c i="1" r="AU56"/>
  <c i="2" r="R242"/>
  <c i="3" r="R98"/>
  <c r="R97"/>
  <c i="2" r="BK105"/>
  <c r="J105"/>
  <c r="J64"/>
  <c r="BK242"/>
  <c r="J242"/>
  <c r="J72"/>
  <c i="3" r="J99"/>
  <c r="J65"/>
  <c r="BK173"/>
  <c r="J173"/>
  <c r="J71"/>
  <c i="1" r="BA54"/>
  <c r="W30"/>
  <c i="3" r="J35"/>
  <c i="1" r="AV57"/>
  <c r="AT57"/>
  <c r="BB54"/>
  <c r="W31"/>
  <c i="2" r="J35"/>
  <c i="1" r="AV56"/>
  <c r="AT56"/>
  <c i="3" r="F35"/>
  <c i="1" r="AZ57"/>
  <c r="BC54"/>
  <c r="W32"/>
  <c i="2" r="F35"/>
  <c i="1" r="AZ56"/>
  <c i="2" l="1" r="R104"/>
  <c i="3" r="BK97"/>
  <c r="J97"/>
  <c i="2" r="BK104"/>
  <c r="J104"/>
  <c r="J63"/>
  <c i="1" r="AU55"/>
  <c r="AU54"/>
  <c r="AX54"/>
  <c r="AW54"/>
  <c r="AK30"/>
  <c r="AZ55"/>
  <c r="AV55"/>
  <c r="AT55"/>
  <c i="3" r="J32"/>
  <c i="1" r="AG57"/>
  <c r="AY54"/>
  <c i="3" l="1" r="J41"/>
  <c r="J63"/>
  <c i="1" r="AN57"/>
  <c i="2" r="J32"/>
  <c i="1" r="AG56"/>
  <c r="AG55"/>
  <c r="AG54"/>
  <c r="AK26"/>
  <c r="AZ54"/>
  <c r="W29"/>
  <c i="2" l="1" r="J41"/>
  <c i="1" r="AN56"/>
  <c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<sst xmlns="http://schemas.openxmlformats.org/spreadsheetml/2006/main">
  <si>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</si>
  <si>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</si>
  <si>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</si>
  <si>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</si>
  <si>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</si>
  <si>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{e0456eae-db6d-43b2-b020-c441587a4ed8}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</si>
  <si>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</si>
  <si>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</si>
  <si>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</si>
  <si>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</si>
  <si>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</si>
  <si>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</si>
  <si>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</si>
  <si>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</si>
  <si>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</si>
  <si>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</si>
  <si>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</si>
  <si>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Městského útulku Děčín</t>
  </si>
  <si>
    <t>KSO:</t>
  </si>
  <si>
    <t/>
  </si>
  <si>
    <t>CC-CZ:</t>
  </si>
  <si>
    <t>Místo:</t>
  </si>
  <si>
    <t xml:space="preserve"> Pod Chlumem 408, Děčín 2</t>
  </si>
  <si>
    <t>Datum:</t>
  </si>
  <si>
    <t>2. 6. 2025</t>
  </si>
  <si>
    <t>Zadavatel:</t>
  </si>
  <si>
    <t>IČ:</t>
  </si>
  <si>
    <t>261238</t>
  </si>
  <si>
    <t>Statutární město Děčín</t>
  </si>
  <si>
    <t>DIČ:</t>
  </si>
  <si>
    <t>Účastník:</t>
  </si>
  <si>
    <t>Vyplň údaj</t>
  </si>
  <si>
    <t>Projektant:</t>
  </si>
  <si>
    <t>69288992</t>
  </si>
  <si>
    <t>Vladimír Vidai</t>
  </si>
  <si>
    <t>CZ5705170625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</si>
  <si>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</si>
  <si>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</si>
  <si>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</si>
  <si>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</si>
  <si>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</si>
  <si>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</si>
  <si>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</si>
  <si>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</si>
  <si>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</si>
  <si>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</si>
  <si>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</si>
  <si>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</si>
  <si>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</si>
  <si>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</si>
  <si>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</si>
  <si>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</si>
  <si>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</si>
  <si>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</si>
  <si>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</si>
  <si>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</si>
  <si>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</si>
  <si>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</si>
  <si>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</si>
  <si>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</si>
  <si>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</si>
  <si>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</si>
  <si>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</si>
  <si>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</si>
  <si>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</si>
  <si>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</si>
  <si>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</si>
  <si>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</si>
  <si>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</si>
  <si>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</si>
  <si>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</si>
  <si>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</si>
  <si>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</si>
  <si>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</si>
  <si>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</si>
  <si>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</si>
  <si>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</si>
  <si>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</si>
  <si>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</si>
  <si>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</si>
  <si>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Administrativní budova</t>
  </si>
  <si>
    <t>STA</t>
  </si>
  <si>
    <t>1</t>
  </si>
  <si>
    <t>{e5d527de-6bbf-49f0-83fc-da6db10d24d8}</t>
  </si>
  <si>
    <t>2</t>
  </si>
  <si>
    <t>/</t>
  </si>
  <si>
    <t>SO 01.1</t>
  </si>
  <si>
    <t>Stavební úpravy</t>
  </si>
  <si>
    <t>Soupis</t>
  </si>
  <si>
    <t>{a597ec02-32fa-48e8-9535-98d93c008348}</t>
  </si>
  <si>
    <t>SO 01.2</t>
  </si>
  <si>
    <t>Venkovní přístřešek pro běžící pás</t>
  </si>
  <si>
    <t>{c9297282-8d7d-4b98-bcc4-1a733f3e0f7b}</t>
  </si>
  <si>
    <t>KRYCÍ LIST SOUPISU PRACÍ</t>
  </si>
  <si>
    <t>Objekt:</t>
  </si>
  <si>
    <t>SO 01 - Administrativní budova</t>
  </si>
  <si>
    <t>Soupis:</t>
  </si>
  <si>
    <t>SO 01.1 - Stavební úpravy</t>
  </si>
  <si>
    <t>Pod Chlumem 408, Děčín 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</si>
  <si>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</si>
  <si>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</si>
  <si>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</si>
  <si>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</si>
  <si>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</si>
  <si>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</si>
  <si>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61 - Úprava povrchů vnitřních</t>
  </si>
  <si>
    <t xml:space="preserve">    63 - Podlahy a podlahové konstrukce</t>
  </si>
  <si>
    <t xml:space="preserve">    94 - Lešení 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</si>
  <si>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</si>
  <si>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</si>
  <si>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</si>
  <si>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</si>
  <si>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</si>
  <si>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715 - Izolace proti chemickým vlivům</t>
  </si>
  <si>
    <t xml:space="preserve">    721 - Zdravotechnika - vnitřní kanalizace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</si>
  <si>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</si>
  <si>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</si>
  <si>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</si>
  <si>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</si>
  <si>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</si>
  <si>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</si>
  <si>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</si>
  <si>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</si>
  <si>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</si>
  <si>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</si>
  <si>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</si>
  <si>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</si>
  <si>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</si>
  <si>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</si>
  <si>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</si>
  <si>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</si>
  <si>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</si>
  <si>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</si>
  <si>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</si>
  <si>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</si>
  <si>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</si>
  <si>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</si>
  <si>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</si>
  <si>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</si>
  <si>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</si>
  <si>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</si>
  <si>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349231821</t>
  </si>
  <si>
    <t>Přizdívka z cihel ostění s ozubem ve vybouraných otvorech, s vysekáním kapes pro zavázaní přes 150 do 300 mm</t>
  </si>
  <si>
    <t>m2</t>
  </si>
  <si>
    <t>CS ÚRS 2025 02</t>
  </si>
  <si>
    <t>4</t>
  </si>
  <si>
    <t>-982668629</t>
  </si>
  <si>
    <t>Online PSC</t>
  </si>
  <si>
    <t>https://podminky.urs.cz/item/CS_URS_2025_02/349231821</t>
  </si>
  <si>
    <t>VV</t>
  </si>
  <si>
    <t>D1.1 - Technická zprána</t>
  </si>
  <si>
    <t>D1.2 - Půdorys</t>
  </si>
  <si>
    <t>0,50*0,90</t>
  </si>
  <si>
    <t>61</t>
  </si>
  <si>
    <t>Úprava povrchů vnitřních</t>
  </si>
  <si>
    <t>612131101</t>
  </si>
  <si>
    <t>Podkladní a spojovací vrstva vnitřních omítaných ploch cementový postřik nanášený ručně celoplošně stěn</t>
  </si>
  <si>
    <t>-1889214711</t>
  </si>
  <si>
    <t>https://podminky.urs.cz/item/CS_URS_2025_02/612131101</t>
  </si>
  <si>
    <t>"místnost 1.08"(1,35+2,00)*2*1,50</t>
  </si>
  <si>
    <t>"místnost 1.09"(1,70+2,00)*2*1,50</t>
  </si>
  <si>
    <t>"místnost 1.10"(2,85+2,00)*2*1,50</t>
  </si>
  <si>
    <t>Součet</t>
  </si>
  <si>
    <t>612135001</t>
  </si>
  <si>
    <t>Vyrovnání nerovností podkladu vnitřních omítaných ploch maltou, tl. do 10 mm vápenocementovou stěn</t>
  </si>
  <si>
    <t>543990706</t>
  </si>
  <si>
    <t>https://podminky.urs.cz/item/CS_URS_2025_02/612135001</t>
  </si>
  <si>
    <t>612321121</t>
  </si>
  <si>
    <t>Omítka vápenocementová vnitřních ploch nanášená ručně jednovrstvá, tloušťky do 10 mm hladká svislých konstrukcí stěn</t>
  </si>
  <si>
    <t>-850147644</t>
  </si>
  <si>
    <t>https://podminky.urs.cz/item/CS_URS_2025_02/612321121</t>
  </si>
  <si>
    <t>5</t>
  </si>
  <si>
    <t>612325302</t>
  </si>
  <si>
    <t>Vápenocementová omítka ostění nebo nadpraží štuková dvouvrstvá</t>
  </si>
  <si>
    <t>16078969</t>
  </si>
  <si>
    <t>https://podminky.urs.cz/item/CS_URS_2025_02/612325302</t>
  </si>
  <si>
    <t>D1.6 - Výpis truhlářských výrobků</t>
  </si>
  <si>
    <t>"OZN O1"3*(0,90+1,20)*2*0,40</t>
  </si>
  <si>
    <t>"OZN O2"3*(0,90+0,60)*2*0,40</t>
  </si>
  <si>
    <t>"OZN O3"3*(0,60+0,90)*2*0,40+2*0,40*1,00</t>
  </si>
  <si>
    <t>"OZN O4"2*(0,60+0,60)*2*0,40</t>
  </si>
  <si>
    <t>63</t>
  </si>
  <si>
    <t>Podlahy a podlahové konstrukce</t>
  </si>
  <si>
    <t>6</t>
  </si>
  <si>
    <t>631311134</t>
  </si>
  <si>
    <t>Mazanina z betonu prostého bez zvýšených nároků na prostředí tl. přes 120 do 240 mm tř. C 16/20</t>
  </si>
  <si>
    <t>m3</t>
  </si>
  <si>
    <t>603210182</t>
  </si>
  <si>
    <t>https://podminky.urs.cz/item/CS_URS_2025_02/631311134</t>
  </si>
  <si>
    <t>"místnost 1.08"2,70*0,20</t>
  </si>
  <si>
    <t>"místnost 1.09"3,40*0,20</t>
  </si>
  <si>
    <t>"místnost 1.10"5,70*0,20</t>
  </si>
  <si>
    <t>94</t>
  </si>
  <si>
    <t xml:space="preserve">Lešení </t>
  </si>
  <si>
    <t>7</t>
  </si>
  <si>
    <t>949101111</t>
  </si>
  <si>
    <t>Lešení pomocné pracovní pro objekty pozemních staveb pro zatížení do 150 kg/m2, o výšce lešeňové podlahy do 1,9 m</t>
  </si>
  <si>
    <t>-1979823847</t>
  </si>
  <si>
    <t>https://podminky.urs.cz/item/CS_URS_2025_02/949101111</t>
  </si>
  <si>
    <t>10,72+11,71+2,16+7,44+4,58+2,40+2,60+2,70+3,40+5,70</t>
  </si>
  <si>
    <t>96</t>
  </si>
  <si>
    <t>Bourání konstrukcí</t>
  </si>
  <si>
    <t>8</t>
  </si>
  <si>
    <t>711141811</t>
  </si>
  <si>
    <t>Odstranění izolace proti vodě, vlhkosti a plynům z přitavených pásů NAIP z plochy vodorovné V jednovrstvé</t>
  </si>
  <si>
    <t>1643127735</t>
  </si>
  <si>
    <t>https://podminky.urs.cz/item/CS_URS_2025_02/711141811</t>
  </si>
  <si>
    <t>"místnost 1.08"2,70</t>
  </si>
  <si>
    <t>"místnost 1.09"3,40</t>
  </si>
  <si>
    <t>"místnost 1.10"5,70</t>
  </si>
  <si>
    <t>9</t>
  </si>
  <si>
    <t>721210813</t>
  </si>
  <si>
    <t>Demontáž kanalizačních podlahových vpustí do DN 100</t>
  </si>
  <si>
    <t>kus</t>
  </si>
  <si>
    <t>672316141</t>
  </si>
  <si>
    <t>https://podminky.urs.cz/item/CS_URS_2025_02/721210813</t>
  </si>
  <si>
    <t>10</t>
  </si>
  <si>
    <t>764002851</t>
  </si>
  <si>
    <t>Demontáž klempířských konstrukcí oplechování parapetů do suti</t>
  </si>
  <si>
    <t>m</t>
  </si>
  <si>
    <t>-1984270898</t>
  </si>
  <si>
    <t>https://podminky.urs.cz/item/CS_URS_2025_02/764002851</t>
  </si>
  <si>
    <t>"OZN O1"3*0,90</t>
  </si>
  <si>
    <t>"OZN O2"3*0,90</t>
  </si>
  <si>
    <t>"OZN O3"3*0,60</t>
  </si>
  <si>
    <t>"OZN O4"2*0,60</t>
  </si>
  <si>
    <t>11</t>
  </si>
  <si>
    <t>766691811</t>
  </si>
  <si>
    <t>Demontáž parapetních desek šířky do 300 mm</t>
  </si>
  <si>
    <t>-1442443218</t>
  </si>
  <si>
    <t>https://podminky.urs.cz/item/CS_URS_2025_02/766691811</t>
  </si>
  <si>
    <t>767661811</t>
  </si>
  <si>
    <t>Demontáž mříží pevných nebo otevíravých</t>
  </si>
  <si>
    <t>-222357578</t>
  </si>
  <si>
    <t>https://podminky.urs.cz/item/CS_URS_2025_02/767661811</t>
  </si>
  <si>
    <t>2*1,30*1,00</t>
  </si>
  <si>
    <t>13</t>
  </si>
  <si>
    <t>776201812</t>
  </si>
  <si>
    <t>Demontáž povlakových podlahovin lepených ručně s podložkou</t>
  </si>
  <si>
    <t>-1347203690</t>
  </si>
  <si>
    <t>https://podminky.urs.cz/item/CS_URS_2025_02/776201812</t>
  </si>
  <si>
    <t>"místnost 1.01"10,72</t>
  </si>
  <si>
    <t>14</t>
  </si>
  <si>
    <t>776410811</t>
  </si>
  <si>
    <t>Demontáž soklíků nebo lišt pryžových nebo plastových</t>
  </si>
  <si>
    <t>2091596455</t>
  </si>
  <si>
    <t>https://podminky.urs.cz/item/CS_URS_2025_02/776410811</t>
  </si>
  <si>
    <t>15</t>
  </si>
  <si>
    <t>965042141</t>
  </si>
  <si>
    <t>Bourání mazanin betonových nebo z litého asfaltu tl. do 100 mm, plochy přes 4 m2</t>
  </si>
  <si>
    <t>1322279087</t>
  </si>
  <si>
    <t>https://podminky.urs.cz/item/CS_URS_2025_02/965042141</t>
  </si>
  <si>
    <t>16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</si>
  <si>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</si>
  <si>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</si>
  <si>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1717590856</t>
  </si>
  <si>
    <t>https://podminky.urs.cz/item/CS_URS_2025_02/967031132</t>
  </si>
  <si>
    <t>"OZN O3"3*(0,60+0,90)*2*0,40</t>
  </si>
  <si>
    <t>17</t>
  </si>
  <si>
    <t>968062374</t>
  </si>
  <si>
    <t>Vybourání dřevěných rámů oken s křídly, dveřních zárubní, vrat, stěn, ostění nebo obkladů rámů oken s křídly zdvojených, plochy do 1 m2</t>
  </si>
  <si>
    <t>-1670079088</t>
  </si>
  <si>
    <t>https://podminky.urs.cz/item/CS_URS_2025_02/968062374</t>
  </si>
  <si>
    <t>"OZN O1"3*0,90*1,20</t>
  </si>
  <si>
    <t>"OZN O2"3*0,90*0,60</t>
  </si>
  <si>
    <t>"OZN O3"3*0,60*0,90</t>
  </si>
  <si>
    <t>"OZN O4"2*0,60*0,60</t>
  </si>
  <si>
    <t>18</t>
  </si>
  <si>
    <t>968072455</t>
  </si>
  <si>
    <t>Vybourání kovových rámů oken s křídly, dveřních zárubní, vrat, stěn, ostění nebo obkladů dveřních zárubní, plochy do 2 m2</t>
  </si>
  <si>
    <t>713093238</t>
  </si>
  <si>
    <t>https://podminky.urs.cz/item/CS_URS_2025_02/968072455</t>
  </si>
  <si>
    <t>"OZN D1"2*0,80*2,00</t>
  </si>
  <si>
    <t>"OZN D2"1*0,80*2,00</t>
  </si>
  <si>
    <t>19</t>
  </si>
  <si>
    <t>978059541</t>
  </si>
  <si>
    <t>Odsekání obkladů stěn včetně otlučení podkladní omítky až na zdivo z obkládaček vnitřních, z jakýchkoliv materiálů, plochy přes 1 m2</t>
  </si>
  <si>
    <t>-786690859</t>
  </si>
  <si>
    <t>https://podminky.urs.cz/item/CS_URS_2025_02/978059541</t>
  </si>
  <si>
    <t>997</t>
  </si>
  <si>
    <t>Doprava suti a vybouraných hmot</t>
  </si>
  <si>
    <t>20</t>
  </si>
  <si>
    <t>997013211</t>
  </si>
  <si>
    <t>Vnitrostaveništní doprava suti a vybouraných hmot vodorovně do 50 m s naložením ručně pro budovy a haly výšky do 6 m</t>
  </si>
  <si>
    <t>t</t>
  </si>
  <si>
    <t>2107914659</t>
  </si>
  <si>
    <t>https://podminky.urs.cz/item/CS_URS_2025_02/997013211</t>
  </si>
  <si>
    <t>997013511</t>
  </si>
  <si>
    <t>Odvoz suti a vybouraných hmot z meziskládky na skládku s naložením a se složením, na vzdálenost do 1 km</t>
  </si>
  <si>
    <t>1893553007</t>
  </si>
  <si>
    <t>https://podminky.urs.cz/item/CS_URS_2025_02/997013511</t>
  </si>
  <si>
    <t>22</t>
  </si>
  <si>
    <t>997013509</t>
  </si>
  <si>
    <t>Odvoz suti a vybouraných hmot na skládku nebo meziskládku se složením, na vzdálenost Příplatek k ceně za každý další započatý 1 km přes 1 km</t>
  </si>
  <si>
    <t>-717611731</t>
  </si>
  <si>
    <t>https://podminky.urs.cz/item/CS_URS_2025_02/997013509</t>
  </si>
  <si>
    <t>9,383*14 'Přepočtené koeficientem množství</t>
  </si>
  <si>
    <t>23</t>
  </si>
  <si>
    <t>M</t>
  </si>
  <si>
    <t>94621000</t>
  </si>
  <si>
    <t>poplatek za uložení stavebního odpadu betonového zatříděného kódem 17 01 01 na recyklační skládku</t>
  </si>
  <si>
    <t>1068056647</t>
  </si>
  <si>
    <t>24</t>
  </si>
  <si>
    <t>94621002</t>
  </si>
  <si>
    <t>poplatek za uložení stavebního odpadu cihelného zatříděného kódem 17 01 02 na recyklační skládku</t>
  </si>
  <si>
    <t>1617389527</t>
  </si>
  <si>
    <t>25</t>
  </si>
  <si>
    <t>94621003</t>
  </si>
  <si>
    <t>poplatek za uložení stavebního odpadu keramického zatříděného kódem 17 01 03 na recyklační skládku</t>
  </si>
  <si>
    <t>670875633</t>
  </si>
  <si>
    <t>26</t>
  </si>
  <si>
    <t>94621004</t>
  </si>
  <si>
    <t>poplatek za uložení směsného stavebního a demoličního odpadu zatříděného kódem 17 09 04 na recyklační skládku</t>
  </si>
  <si>
    <t>-484494385</t>
  </si>
  <si>
    <t>998</t>
  </si>
  <si>
    <t>Přesun hmot</t>
  </si>
  <si>
    <t>27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</si>
  <si>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</si>
  <si>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</si>
  <si>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1331178992</t>
  </si>
  <si>
    <t>https://podminky.urs.cz/item/CS_URS_2025_02/998018001</t>
  </si>
  <si>
    <t>PSV</t>
  </si>
  <si>
    <t>Práce a dodávky PSV</t>
  </si>
  <si>
    <t>711</t>
  </si>
  <si>
    <t>Izolace proti vodě, vlhkosti a plynům</t>
  </si>
  <si>
    <t>28</t>
  </si>
  <si>
    <t>711111001</t>
  </si>
  <si>
    <t>Provedení izolace proti zemní vlhkosti natěradly a tmely za studena na ploše vodorovné V nátěrem penetračním</t>
  </si>
  <si>
    <t>-730942706</t>
  </si>
  <si>
    <t>https://podminky.urs.cz/item/CS_URS_2025_02/711111001</t>
  </si>
  <si>
    <t>29</t>
  </si>
  <si>
    <t>11163150</t>
  </si>
  <si>
    <t>lak penetrační asfaltový</t>
  </si>
  <si>
    <t>32</t>
  </si>
  <si>
    <t>-975449143</t>
  </si>
  <si>
    <t>11,8*0,0003 'Přepočtené koeficientem množství</t>
  </si>
  <si>
    <t>30</t>
  </si>
  <si>
    <t>711441559</t>
  </si>
  <si>
    <t>Provedení izolace proti povrchové a podpovrchové tlakové vodě pásy přitavením NAIP na ploše vodorovné V</t>
  </si>
  <si>
    <t>1218079633</t>
  </si>
  <si>
    <t>https://podminky.urs.cz/item/CS_URS_2025_02/711441559</t>
  </si>
  <si>
    <t>31</t>
  </si>
  <si>
    <t>62853003</t>
  </si>
  <si>
    <t>pás asfaltový natavitelný modifikovaný SBS s vložkou ze skleněné tkaniny a spalitelnou PE fólií nebo jemnozrnným minerálním posypem na horním povrchu tl 3,5mm</t>
  </si>
  <si>
    <t>656597238</t>
  </si>
  <si>
    <t>11,8*1,1655 'Přepočtené koeficientem množství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</si>
  <si>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</si>
  <si>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</si>
  <si>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61562957</t>
  </si>
  <si>
    <t>https://podminky.urs.cz/item/CS_URS_2025_02/998711121</t>
  </si>
  <si>
    <t>715</t>
  </si>
  <si>
    <t>Izolace proti chemickým vlivům</t>
  </si>
  <si>
    <t>33</t>
  </si>
  <si>
    <t>71517400R</t>
  </si>
  <si>
    <t>Provedení izolace stavebních konstrukcí speciální proti chemickým vlivům soklovými pásky do tmelů, s úpravou spár</t>
  </si>
  <si>
    <t>R-položka</t>
  </si>
  <si>
    <t>1018394983</t>
  </si>
  <si>
    <t>"místnost 1.08"(1,35+2,00)*2</t>
  </si>
  <si>
    <t>"místnost 1.09"(1,70+2,00)*2</t>
  </si>
  <si>
    <t>"místnost 1.10"(2,85+2,00)*2</t>
  </si>
  <si>
    <t>34</t>
  </si>
  <si>
    <t>63232529</t>
  </si>
  <si>
    <t>dlaždice z taveného čediče průmyslové soklový pásek jemný rastr 22x250x90mm</t>
  </si>
  <si>
    <t>1560366442</t>
  </si>
  <si>
    <t>23,8*4 'Přepočtené koeficientem množství</t>
  </si>
  <si>
    <t>35</t>
  </si>
  <si>
    <t>71517402R</t>
  </si>
  <si>
    <t>Provedení izolace stavebních konstrukcí speciální dlažbami do tmelů, s úpravou spár čedičovými tl. 25 až 40 mm včetně dodání tmelů a potřebných hmot</t>
  </si>
  <si>
    <t>1894219341</t>
  </si>
  <si>
    <t>36</t>
  </si>
  <si>
    <t>63232629</t>
  </si>
  <si>
    <t>dlaždice z taveného čediče protiskluzové jemný rastr 200x200x25mm</t>
  </si>
  <si>
    <t>-572790270</t>
  </si>
  <si>
    <t>11,8*1,08 'Přepočtené koeficientem množství</t>
  </si>
  <si>
    <t>37</t>
  </si>
  <si>
    <t>998715121</t>
  </si>
  <si>
    <t>Přesun hmot pro izolace proti chemickým vlivům stanovený z hmotnosti přesunovaného materiálu vodorovná dopravní vzdálenost do 50 m ruční (bez užití mechanizace) v objektech výšky do 6 m</t>
  </si>
  <si>
    <t>4350340</t>
  </si>
  <si>
    <t>https://podminky.urs.cz/item/CS_URS_2025_02/998715121</t>
  </si>
  <si>
    <t>721</t>
  </si>
  <si>
    <t>Zdravotechnika - vnitřní kanalizace</t>
  </si>
  <si>
    <t>38</t>
  </si>
  <si>
    <t>721211403</t>
  </si>
  <si>
    <t>Podlahové vpusti s vodorovným odtokem DN 50/75 s kulovým kloubem, mřížka nerez 115x115</t>
  </si>
  <si>
    <t>217760093</t>
  </si>
  <si>
    <t>https://podminky.urs.cz/item/CS_URS_2025_02/721211403</t>
  </si>
  <si>
    <t>39</t>
  </si>
  <si>
    <t>998721121</t>
  </si>
  <si>
    <t>Přesun hmot pro vnitřní kanalizaci stanovený z hmotnosti přesunovaného materiálu vodorovná dopravní vzdálenost do 50 m ruční (bez užití mechanizace) v objektech výšky do 6 m</t>
  </si>
  <si>
    <t>1195280609</t>
  </si>
  <si>
    <t>https://podminky.urs.cz/item/CS_URS_2025_02/998721121</t>
  </si>
  <si>
    <t>764</t>
  </si>
  <si>
    <t>Konstrukce klempířské</t>
  </si>
  <si>
    <t>40</t>
  </si>
  <si>
    <t>764216604</t>
  </si>
  <si>
    <t>Oplechování parapetů z pozinkovaného plechu s povrchovou úpravou rovných mechanicky kotvené, bez rohů rš 330 mm</t>
  </si>
  <si>
    <t>-1938038544</t>
  </si>
  <si>
    <t>https://podminky.urs.cz/item/CS_URS_2025_02/764216604</t>
  </si>
  <si>
    <t>41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</si>
  <si>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</si>
  <si>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</si>
  <si>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-1986717340</t>
  </si>
  <si>
    <t>https://podminky.urs.cz/item/CS_URS_2025_02/998764121</t>
  </si>
  <si>
    <t>766</t>
  </si>
  <si>
    <t>Konstrukce truhlářské</t>
  </si>
  <si>
    <t>42</t>
  </si>
  <si>
    <t>766622216</t>
  </si>
  <si>
    <t>Montáž oken plastových plochy do 1 m2 včetně montáže rámu otevíravých do zdiva</t>
  </si>
  <si>
    <t>262648341</t>
  </si>
  <si>
    <t>https://podminky.urs.cz/item/CS_URS_2025_02/766622216</t>
  </si>
  <si>
    <t>43</t>
  </si>
  <si>
    <t>61140049</t>
  </si>
  <si>
    <t>okno plastové otevíravé/sklopné dvojsklo do plochy 1m2</t>
  </si>
  <si>
    <t>-8023163</t>
  </si>
  <si>
    <t>44</t>
  </si>
  <si>
    <t>766694116</t>
  </si>
  <si>
    <t>Montáž ostatních truhlářských konstrukcí parapetních desek dřevěných nebo plastových šířky do 300 mm</t>
  </si>
  <si>
    <t>2068381240</t>
  </si>
  <si>
    <t>https://podminky.urs.cz/item/CS_URS_2025_02/766694116</t>
  </si>
  <si>
    <t>45</t>
  </si>
  <si>
    <t>61140080</t>
  </si>
  <si>
    <t>parapet plastový vnitřní š 300mm</t>
  </si>
  <si>
    <t>-1142320085</t>
  </si>
  <si>
    <t>46</t>
  </si>
  <si>
    <t>61144019</t>
  </si>
  <si>
    <t>koncovka k parapetu plastovému vnitřnímu 1 pár</t>
  </si>
  <si>
    <t>sada</t>
  </si>
  <si>
    <t>-1515673831</t>
  </si>
  <si>
    <t>47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</si>
  <si>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</si>
  <si>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</si>
  <si>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326670655</t>
  </si>
  <si>
    <t>https://podminky.urs.cz/item/CS_URS_2025_02/998766121</t>
  </si>
  <si>
    <t>767</t>
  </si>
  <si>
    <t>Konstrukce zámečnické</t>
  </si>
  <si>
    <t>48</t>
  </si>
  <si>
    <t>767640311</t>
  </si>
  <si>
    <t>Montáž dveří ocelových nebo hliníkových vnitřních jednokřídlových</t>
  </si>
  <si>
    <t>922605628</t>
  </si>
  <si>
    <t>https://podminky.urs.cz/item/CS_URS_2025_02/767640311</t>
  </si>
  <si>
    <t>49</t>
  </si>
  <si>
    <t>553413.R</t>
  </si>
  <si>
    <t>dveře jednokřídlé Al plné 800x1970mm</t>
  </si>
  <si>
    <t>1238040459</t>
  </si>
  <si>
    <t>"OZN D1"2</t>
  </si>
  <si>
    <t>"OZN D2"1</t>
  </si>
  <si>
    <t>50</t>
  </si>
  <si>
    <t>7676622.R</t>
  </si>
  <si>
    <t>D+M otevíravých a uzamykatelných mříží včetně nítěru</t>
  </si>
  <si>
    <t>-241597342</t>
  </si>
  <si>
    <t>51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</si>
  <si>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</si>
  <si>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</si>
  <si>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1608740334</t>
  </si>
  <si>
    <t>https://podminky.urs.cz/item/CS_URS_2025_02/998767121</t>
  </si>
  <si>
    <t>776</t>
  </si>
  <si>
    <t>Podlahy povlakové</t>
  </si>
  <si>
    <t>52</t>
  </si>
  <si>
    <t>776111116</t>
  </si>
  <si>
    <t>Příprava podkladu povlakových podlah a stěn broušení podlah stávajícího podkladu pro odstranění lepidla (po starých krytinách)</t>
  </si>
  <si>
    <t>940327089</t>
  </si>
  <si>
    <t>https://podminky.urs.cz/item/CS_URS_2025_02/776111116</t>
  </si>
  <si>
    <t>53</t>
  </si>
  <si>
    <t>776121112</t>
  </si>
  <si>
    <t>Příprava podkladu povlakových podlah a stěn penetrace vodou ředitelná podlah</t>
  </si>
  <si>
    <t>1247823433</t>
  </si>
  <si>
    <t>https://podminky.urs.cz/item/CS_URS_2025_02/776121112</t>
  </si>
  <si>
    <t>54</t>
  </si>
  <si>
    <t>776121321</t>
  </si>
  <si>
    <t>Příprava podkladu povlakových podlah a stěn penetrace neředěná podlah</t>
  </si>
  <si>
    <t>818169714</t>
  </si>
  <si>
    <t>https://podminky.urs.cz/item/CS_URS_2025_02/776121321</t>
  </si>
  <si>
    <t>55</t>
  </si>
  <si>
    <t>776141122</t>
  </si>
  <si>
    <t>Příprava podkladu povlakových podlah a stěn vyrovnání samonivelační stěrkou podlah pevnosti 30 MPa, tloušťky přes 3 do 5 mm</t>
  </si>
  <si>
    <t>-944707088</t>
  </si>
  <si>
    <t>https://podminky.urs.cz/item/CS_URS_2025_02/776141122</t>
  </si>
  <si>
    <t>56</t>
  </si>
  <si>
    <t>776221111</t>
  </si>
  <si>
    <t>Montáž podlahovin z PVC lepením standardním lepidlem z pásů</t>
  </si>
  <si>
    <t>-1110356948</t>
  </si>
  <si>
    <t>https://podminky.urs.cz/item/CS_URS_2025_02/776221111</t>
  </si>
  <si>
    <t>57</t>
  </si>
  <si>
    <t>60756111</t>
  </si>
  <si>
    <t>linoleum přírodní třída zátěže 34/43, hořlavost Cfl-s1 tl 2,5mm</t>
  </si>
  <si>
    <t>673376220</t>
  </si>
  <si>
    <t>10,72*1,15 'Přepočtené koeficientem množství</t>
  </si>
  <si>
    <t>58</t>
  </si>
  <si>
    <t>776411111</t>
  </si>
  <si>
    <t>Montáž soklíků lepením obvodových, výšky do 80 mm</t>
  </si>
  <si>
    <t>-1590966775</t>
  </si>
  <si>
    <t>https://podminky.urs.cz/item/CS_URS_2025_02/776411111</t>
  </si>
  <si>
    <t>59</t>
  </si>
  <si>
    <t>28411009</t>
  </si>
  <si>
    <t>lišta soklová PVC 18x80mm</t>
  </si>
  <si>
    <t>-1272177001</t>
  </si>
  <si>
    <t>18*1,02 'Přepočtené koeficientem množství</t>
  </si>
  <si>
    <t>60</t>
  </si>
  <si>
    <t>998776311</t>
  </si>
  <si>
    <t>Přesun hmot pro podlahy povlakové stanovený procentní sazbou (%) z ceny vodorovná dopravní vzdálenost do 50 m ruční (bez užití mechanizace) v objektech výšky do 6 m</t>
  </si>
  <si>
    <t>%</t>
  </si>
  <si>
    <t>-1064905044</t>
  </si>
  <si>
    <t>https://podminky.urs.cz/item/CS_URS_2025_02/998776311</t>
  </si>
  <si>
    <t>781</t>
  </si>
  <si>
    <t>Dokončovací práce - obklady</t>
  </si>
  <si>
    <t>781121011</t>
  </si>
  <si>
    <t>Příprava podkladu před provedením obkladu nátěr penetrační na stěnu</t>
  </si>
  <si>
    <t>-526509618</t>
  </si>
  <si>
    <t>https://podminky.urs.cz/item/CS_URS_2025_02/781121011</t>
  </si>
  <si>
    <t>62</t>
  </si>
  <si>
    <t>781472219</t>
  </si>
  <si>
    <t>Montáž keramických obkladů stěn lepených cementovým flexibilním lepidlem hladkých přes 22 do 25 ks/m2</t>
  </si>
  <si>
    <t>1800844289</t>
  </si>
  <si>
    <t>https://podminky.urs.cz/item/CS_URS_2025_02/781472219</t>
  </si>
  <si>
    <t>59761143</t>
  </si>
  <si>
    <t>dlažba keramická slinutá mrazuvzdorná R10/B povrch reliéfní/matný tl do 10mm přes 22 do 25ks/m2</t>
  </si>
  <si>
    <t>1009942158</t>
  </si>
  <si>
    <t>35,7*1,1 'Přepočtené koeficientem množství</t>
  </si>
  <si>
    <t>64</t>
  </si>
  <si>
    <t>998781121</t>
  </si>
  <si>
    <t>Přesun hmot pro obklady keramické stanovený z hmotnosti přesunovaného materiálu vodorovná dopravní vzdálenost do 50 m ruční (bez užití mechanizace) v objektech výšky do 6 m</t>
  </si>
  <si>
    <t>-911333741</t>
  </si>
  <si>
    <t>https://podminky.urs.cz/item/CS_URS_2025_02/998781121</t>
  </si>
  <si>
    <t>783</t>
  </si>
  <si>
    <t>Dokončovací práce - nátěry</t>
  </si>
  <si>
    <t>65</t>
  </si>
  <si>
    <t>783803100</t>
  </si>
  <si>
    <t>Provedení penetračního nátěru omítek hladkých betonových povrchů</t>
  </si>
  <si>
    <t>1207604763</t>
  </si>
  <si>
    <t>https://podminky.urs.cz/item/CS_URS_2025_02/783803100</t>
  </si>
  <si>
    <t>"místnost 1.01"(8,80+1,20)*2*1,20</t>
  </si>
  <si>
    <t>66</t>
  </si>
  <si>
    <t>24623002</t>
  </si>
  <si>
    <t>hmota nátěrová syntetická základní se zinkofosfátovými pigmenty</t>
  </si>
  <si>
    <t>kg</t>
  </si>
  <si>
    <t>831506136</t>
  </si>
  <si>
    <t>24*0,08 'Přepočtené koeficientem množství</t>
  </si>
  <si>
    <t>67</t>
  </si>
  <si>
    <t>783806801</t>
  </si>
  <si>
    <t>Odstranění nátěrů z omítek obroušením</t>
  </si>
  <si>
    <t>-777124424</t>
  </si>
  <si>
    <t>https://podminky.urs.cz/item/CS_URS_2025_02/783806801</t>
  </si>
  <si>
    <t>68</t>
  </si>
  <si>
    <t>783806811</t>
  </si>
  <si>
    <t>Odstranění nátěrů z omítek oškrábáním</t>
  </si>
  <si>
    <t>69827197</t>
  </si>
  <si>
    <t>https://podminky.urs.cz/item/CS_URS_2025_02/783806811</t>
  </si>
  <si>
    <t>69</t>
  </si>
  <si>
    <t>783807400</t>
  </si>
  <si>
    <t>Provedení krycího nátěru omítek dvojnásobného hladkých betonových povrchů nebo povrchů z desek na bázi dřeva (dřevovláknitých apod.)</t>
  </si>
  <si>
    <t>50673485</t>
  </si>
  <si>
    <t>https://podminky.urs.cz/item/CS_URS_2025_02/783807400</t>
  </si>
  <si>
    <t>70</t>
  </si>
  <si>
    <t>58124994</t>
  </si>
  <si>
    <t>hmota nátěrová syntetická krycí (email) na fasádní povrchy</t>
  </si>
  <si>
    <t>litr</t>
  </si>
  <si>
    <t>979616062</t>
  </si>
  <si>
    <t>24*0,32 'Přepočtené koeficientem množství</t>
  </si>
  <si>
    <t>784</t>
  </si>
  <si>
    <t>Dokončovací práce - malby a tapety</t>
  </si>
  <si>
    <t>71</t>
  </si>
  <si>
    <t>784111031</t>
  </si>
  <si>
    <t>Omytí podkladu omytí v místnostech výšky do 3,80 m</t>
  </si>
  <si>
    <t>982366196</t>
  </si>
  <si>
    <t>https://podminky.urs.cz/item/CS_URS_2025_02/784111031</t>
  </si>
  <si>
    <t>"místnost 1.01"(8,80+1,20)*2*1,40+10,72</t>
  </si>
  <si>
    <t>"místnost 1.05"(1,50+3,05)*2*2,70+4,58</t>
  </si>
  <si>
    <t>"místnost 1.08"(1,35+2,00)*2*1,20+2,70</t>
  </si>
  <si>
    <t>"místnost 1.09"(1,70+2,00)*2*1,20+3,40</t>
  </si>
  <si>
    <t>"místnost 1.10"(2,85+2,00)*2*1,20+5,70</t>
  </si>
  <si>
    <t>72</t>
  </si>
  <si>
    <t>784181101</t>
  </si>
  <si>
    <t>Penetrace podkladu jednonásobná základní akrylátová bezbarvá v místnostech výšky do 3,80 m</t>
  </si>
  <si>
    <t>872760723</t>
  </si>
  <si>
    <t>https://podminky.urs.cz/item/CS_URS_2025_02/784181101</t>
  </si>
  <si>
    <t>73</t>
  </si>
  <si>
    <t>784221101</t>
  </si>
  <si>
    <t>Malby z malířských směsí otěruvzdorných za sucha dvojnásobné, bílé za sucha otěruvzdorné dobře v místnostech výšky do 3,80 m</t>
  </si>
  <si>
    <t>-1723380827</t>
  </si>
  <si>
    <t>https://podminky.urs.cz/item/CS_URS_2025_02/784221101</t>
  </si>
  <si>
    <t>SO 01.2 - Venkovní přístřešek pro běžící pás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</si>
  <si>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</si>
  <si>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</si>
  <si>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</si>
  <si>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</si>
  <si>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762 - Konstrukce tesařské</t>
  </si>
  <si>
    <t xml:space="preserve">    765 - Krytina skládaná</t>
  </si>
  <si>
    <t>Zemní práce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</si>
  <si>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</si>
  <si>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</si>
  <si>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331404372</t>
  </si>
  <si>
    <t>https://podminky.urs.cz/item/CS_URS_2025_02/113106123</t>
  </si>
  <si>
    <t>113204111</t>
  </si>
  <si>
    <t>Vytrhání obrub s vybouráním lože, s přemístěním hmot na skládku na vzdálenost do 3 m nebo s naložením na dopravní prostředek záhonových</t>
  </si>
  <si>
    <t>-610440360</t>
  </si>
  <si>
    <t>https://podminky.urs.cz/item/CS_URS_2025_02/113204111</t>
  </si>
  <si>
    <t>122251101</t>
  </si>
  <si>
    <t>Odkopávky a prokopávky nezapažené strojně v hornině třídy těžitelnosti I skupiny 3 do 20 m3</t>
  </si>
  <si>
    <t>655974688</t>
  </si>
  <si>
    <t>https://podminky.urs.cz/item/CS_URS_2025_02/122251101</t>
  </si>
  <si>
    <t xml:space="preserve">D1.1 - Technická zpráva   </t>
  </si>
  <si>
    <t xml:space="preserve">D1.2 - Půdorys   </t>
  </si>
  <si>
    <t xml:space="preserve">D1.3 - Řez A-Á </t>
  </si>
  <si>
    <t>10,00*3,50*0,25</t>
  </si>
  <si>
    <t>133212811</t>
  </si>
  <si>
    <t>Hloubení nezapažených šachet ručně v horninách třídy těžitelnosti I skupiny 3, půdorysná plocha výkopu do 4 m2</t>
  </si>
  <si>
    <t>654624336</t>
  </si>
  <si>
    <t>https://podminky.urs.cz/item/CS_URS_2025_02/133212811</t>
  </si>
  <si>
    <t>8*0,40*0,40*0,90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</si>
  <si>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</si>
  <si>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</si>
  <si>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1303434433</t>
  </si>
  <si>
    <t>https://podminky.urs.cz/item/CS_URS_2025_02/162751117</t>
  </si>
  <si>
    <t>8,75+1,152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</si>
  <si>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</si>
  <si>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</si>
  <si>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-1536153560</t>
  </si>
  <si>
    <t>https://podminky.urs.cz/item/CS_URS_2025_02/162751119</t>
  </si>
  <si>
    <t>9,902*5 'Přepočtené koeficientem množství</t>
  </si>
  <si>
    <t>94621007</t>
  </si>
  <si>
    <t>poplatek za uložení stavebního odpadu zeminy a kamení zatříděného kódem 17 05 04 na recyklační skládku</t>
  </si>
  <si>
    <t>-615125648</t>
  </si>
  <si>
    <t>9,902*1,6 'Přepočtené koeficientem množství</t>
  </si>
  <si>
    <t>181951112</t>
  </si>
  <si>
    <t>Úprava pláně vyrovnáním výškových rozdílů strojně v hornině třídy těžitelnosti I, skupiny 1 až 3 se zhutněním</t>
  </si>
  <si>
    <t>-1394441055</t>
  </si>
  <si>
    <t>https://podminky.urs.cz/item/CS_URS_2025_02/181951112</t>
  </si>
  <si>
    <t>10,00*3,50</t>
  </si>
  <si>
    <t>Zakládání</t>
  </si>
  <si>
    <t>275313711</t>
  </si>
  <si>
    <t>Základy z betonu prostého patky a bloky z betonu kamenem neprokládaného tř. C 20/25</t>
  </si>
  <si>
    <t>-729550434</t>
  </si>
  <si>
    <t>https://podminky.urs.cz/item/CS_URS_2025_02/275313711</t>
  </si>
  <si>
    <t>275351121</t>
  </si>
  <si>
    <t>Bednění základů patek zřízení</t>
  </si>
  <si>
    <t>-476097650</t>
  </si>
  <si>
    <t>https://podminky.urs.cz/item/CS_URS_2025_02/275351121</t>
  </si>
  <si>
    <t>8*0,40*0,40*4</t>
  </si>
  <si>
    <t>275351122</t>
  </si>
  <si>
    <t>Bednění základů patek odstranění</t>
  </si>
  <si>
    <t>1139221936</t>
  </si>
  <si>
    <t>https://podminky.urs.cz/item/CS_URS_2025_02/275351122</t>
  </si>
  <si>
    <t>Komunikace pozemní</t>
  </si>
  <si>
    <t>564851011</t>
  </si>
  <si>
    <t>Podklad ze štěrkodrti ŠD s rozprostřením a zhutněním plochy jednotlivě do 100 m2, po zhutnění tl. 150 mm</t>
  </si>
  <si>
    <t>1010307464</t>
  </si>
  <si>
    <t>https://podminky.urs.cz/item/CS_URS_2025_02/564851011</t>
  </si>
  <si>
    <t>9,40*3,54</t>
  </si>
  <si>
    <t>596211120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</si>
  <si>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</si>
  <si>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-61098126</t>
  </si>
  <si>
    <t>https://podminky.urs.cz/item/CS_URS_2025_02/596211120</t>
  </si>
  <si>
    <t>59245015</t>
  </si>
  <si>
    <t>dlažba zámková betonová tvaru I 200x165mm tl 60mm přírodní</t>
  </si>
  <si>
    <t>405312464</t>
  </si>
  <si>
    <t>33,276*1,03 'Přepočtené koeficientem množství</t>
  </si>
  <si>
    <t>Ostatní konstrukce a práce, bourání</t>
  </si>
  <si>
    <t>916331112</t>
  </si>
  <si>
    <t>Osazení zahradního obrubníku betonového s ložem tl. od 50 do 100 mm z betonu prostého tř. C 12/15 s boční opěrou z betonu prostého tř. C 12/15</t>
  </si>
  <si>
    <t>-104197740</t>
  </si>
  <si>
    <t>https://podminky.urs.cz/item/CS_URS_2025_02/916331112</t>
  </si>
  <si>
    <t>9,40+2*3,54</t>
  </si>
  <si>
    <t>59217001</t>
  </si>
  <si>
    <t>obrubník zahradní betonový 1000x50x250mm</t>
  </si>
  <si>
    <t>-2012101071</t>
  </si>
  <si>
    <t>-548882347</t>
  </si>
  <si>
    <t>12,50*5,00</t>
  </si>
  <si>
    <t>997221561</t>
  </si>
  <si>
    <t>Vodorovná doprava suti bez naložení, ale se složením a s hrubým urovnáním z kusových materiálů, na vzdálenost do 1 km</t>
  </si>
  <si>
    <t>-521556992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</si>
  <si>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</si>
  <si>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</si>
  <si>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</si>
  <si>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-373398776</t>
  </si>
  <si>
    <t>https://podminky.urs.cz/item/CS_URS_2025_02/997221569</t>
  </si>
  <si>
    <t>2,68*14 'Přepočtené koeficientem množství</t>
  </si>
  <si>
    <t>997221611</t>
  </si>
  <si>
    <t>Nakládání na dopravní prostředky pro vodorovnou dopravu suti</t>
  </si>
  <si>
    <t>1879002124</t>
  </si>
  <si>
    <t>https://podminky.urs.cz/item/CS_URS_2025_02/997221611</t>
  </si>
  <si>
    <t>715028738</t>
  </si>
  <si>
    <t>998223011</t>
  </si>
  <si>
    <t>Přesun hmot pro pozemní komunikace s krytem dlážděným dopravní vzdálenost do 200 m jakékoliv délky objektu</t>
  </si>
  <si>
    <t>-797307671</t>
  </si>
  <si>
    <t>https://podminky.urs.cz/item/CS_URS_2025_02/998223011</t>
  </si>
  <si>
    <t>762</t>
  </si>
  <si>
    <t>Konstrukce tesařské</t>
  </si>
  <si>
    <t>762081150</t>
  </si>
  <si>
    <t>Hoblování hraněného řeziva přímo na staveništi ve staveništní dílně</t>
  </si>
  <si>
    <t>-1788943187</t>
  </si>
  <si>
    <t>https://podminky.urs.cz/item/CS_URS_2025_02/762081150</t>
  </si>
  <si>
    <t>0,221+1,962</t>
  </si>
  <si>
    <t>762082120</t>
  </si>
  <si>
    <t>Profilování zhlaví trámů a ozdobných konců jednoduché seříznutí jedním řezem, plochy do 160 cm2</t>
  </si>
  <si>
    <t>1088238618</t>
  </si>
  <si>
    <t>https://podminky.urs.cz/item/CS_URS_2025_02/762082120</t>
  </si>
  <si>
    <t>762085112</t>
  </si>
  <si>
    <t>Montáž ocelových spojovacích prostředků (materiál ve specifikaci) svorníků nebo šroubů délky přes 150 do 300 mm</t>
  </si>
  <si>
    <t>-1245015419</t>
  </si>
  <si>
    <t>https://podminky.urs.cz/item/CS_URS_2025_02/762085112</t>
  </si>
  <si>
    <t>31197006</t>
  </si>
  <si>
    <t>tyč závitová Pz 4.6 M16</t>
  </si>
  <si>
    <t>142660415</t>
  </si>
  <si>
    <t>16*0,3 'Přepočtené koeficientem množství</t>
  </si>
  <si>
    <t>2008282</t>
  </si>
  <si>
    <t>bulldog 50/17x1mm ZN oboustranný</t>
  </si>
  <si>
    <t>2102626607</t>
  </si>
  <si>
    <t>P</t>
  </si>
  <si>
    <t>Poznámka k položce:_x000d_
Parametry_x000d_
materiál spojovacího materiálu FE_x000d_
množství v balení 1ks_x000d_
prům D (celý bulldog) 50mm_x000d_
prům d (vnitřní) 17mm_x000d_
rozměr lišty 50x17x1mm_x000d_
typ kování bulldog_x000d_
síla 1mm_x000d_
povrchová úprava žárově pozinkováno</t>
  </si>
  <si>
    <t>16*2 'Přepočtené koeficientem množství</t>
  </si>
  <si>
    <t>31111008</t>
  </si>
  <si>
    <t>matice přesná šestihranná Pz DIN 934-8 M16</t>
  </si>
  <si>
    <t>100 kus</t>
  </si>
  <si>
    <t>-960011704</t>
  </si>
  <si>
    <t>16*0,02 'Přepočtené koeficientem množství</t>
  </si>
  <si>
    <t>31121032</t>
  </si>
  <si>
    <t>podložka pod dřevěnou konstrukci DIN 440 D 18mm</t>
  </si>
  <si>
    <t>1118809423</t>
  </si>
  <si>
    <t>762085103</t>
  </si>
  <si>
    <t>Montáž ocelových spojovacích prostředků (materiál ve specifikaci) kotevních želez příložek, patek, táhel</t>
  </si>
  <si>
    <t>-1994764112</t>
  </si>
  <si>
    <t>https://podminky.urs.cz/item/CS_URS_2025_02/762085103</t>
  </si>
  <si>
    <t>D1.4 - Krov</t>
  </si>
  <si>
    <t>54825004</t>
  </si>
  <si>
    <t>kotevní patka tvaru U široká 140x120x4,0 20x400mm</t>
  </si>
  <si>
    <t>1417873984</t>
  </si>
  <si>
    <t>311410.R</t>
  </si>
  <si>
    <t>vrut ocelový FeZn drážka Torx talířová hlava (velkoformátová) dvouchodý_x000d_
závit 5x140mm</t>
  </si>
  <si>
    <t>-332569811</t>
  </si>
  <si>
    <t>8*2 'Přepočtené koeficientem množství</t>
  </si>
  <si>
    <t>762713111</t>
  </si>
  <si>
    <t>Montáž prostorových vázaných konstrukcí z řeziva hoblovaného pomocí tesařských spojů průřezové plochy do 120 cm2</t>
  </si>
  <si>
    <t>-2067378894</t>
  </si>
  <si>
    <t>https://podminky.urs.cz/item/CS_URS_2025_02/762713111</t>
  </si>
  <si>
    <t xml:space="preserve">"kleština 50/160 mm dl. 3,2 m"8*3,20   </t>
  </si>
  <si>
    <t>60512125</t>
  </si>
  <si>
    <t>hranol stavební řezivo průřezu do 120cm2 do dl 6m</t>
  </si>
  <si>
    <t>-1097424547</t>
  </si>
  <si>
    <t xml:space="preserve">"kleština 50/160 mm dl. 3,2 m"8*3,20*0,05*0,16   </t>
  </si>
  <si>
    <t>0,205*1,08 'Přepočtené koeficientem množství</t>
  </si>
  <si>
    <t>762713121</t>
  </si>
  <si>
    <t>Montáž prostorových vázaných konstrukcí z řeziva hoblovaného pomocí tesařských spojů průřezové plochy přes 120 do 224 cm2</t>
  </si>
  <si>
    <t>-1252682149</t>
  </si>
  <si>
    <t>https://podminky.urs.cz/item/CS_URS_2025_02/762713121</t>
  </si>
  <si>
    <t>"sloupek 140/140 mm dl. 2,80 m"4*2,50</t>
  </si>
  <si>
    <t>"sloupek 140/140 mm dl. 2,50 m"4*2,20</t>
  </si>
  <si>
    <t>"vaznice 140/140 mm dl. 9,75 m"2*9,70</t>
  </si>
  <si>
    <t>"pásek 140/140 mm dl. 1,10 m"20*1,20</t>
  </si>
  <si>
    <t>"krokev 80/160 mm dl. 3,80 m"13*3,60</t>
  </si>
  <si>
    <t>60512130</t>
  </si>
  <si>
    <t>hranol stavební řezivo průřezu do 224cm2 do dl 6m</t>
  </si>
  <si>
    <t>1350151540</t>
  </si>
  <si>
    <t xml:space="preserve">"sloupek 140/140 mm dl. 2,80 m"4*2,50*0,14*0,14   </t>
  </si>
  <si>
    <t xml:space="preserve">"sloupek 140/140 mm dl. 2,50 m"4*2,20*0,14*0,14   </t>
  </si>
  <si>
    <t xml:space="preserve">"vaznice 140/140 mm dl. 9,75 m"2*9,70*0,14*0,14   </t>
  </si>
  <si>
    <t xml:space="preserve">"pásek 140/140 mm dl. 1,10 m"20*1,20*0,14*0,14   </t>
  </si>
  <si>
    <t xml:space="preserve">"krokev 80/160 mm dl. 3,80 m"13*3,60*0,08*0,16   </t>
  </si>
  <si>
    <t>1,817*1,08 'Přepočtené koeficientem množství</t>
  </si>
  <si>
    <t>762795000</t>
  </si>
  <si>
    <t>Spojovací prostředky prostorových vázaných konstrukcí hřebíky, svorníky, fixační prkna</t>
  </si>
  <si>
    <t>2054258704</t>
  </si>
  <si>
    <t>https://podminky.urs.cz/item/CS_URS_2025_02/762795000</t>
  </si>
  <si>
    <t>95396111R</t>
  </si>
  <si>
    <t>Kotva chemická s vyvrtáním otvoru do betonu, železobetonu nebo tvrdého kamene tmel, velikost M 24, hloubka 350 mm</t>
  </si>
  <si>
    <t>-1120496301</t>
  </si>
  <si>
    <t>998762121</t>
  </si>
  <si>
    <t>Přesun hmot pro konstrukce tesařské stanovený z hmotnosti přesunovaného materiálu vodorovná dopravní vzdálenost do 50 m ruční (bez užití mechanizace) v objektech výšky do 6 m</t>
  </si>
  <si>
    <t>1005266376</t>
  </si>
  <si>
    <t>https://podminky.urs.cz/item/CS_URS_2025_02/998762121</t>
  </si>
  <si>
    <t>764511601</t>
  </si>
  <si>
    <t>Žlab podokapní z pozinkovaného plechu s povrchovou úpravou včetně háků a čel půlkruhový do rš 280 mm</t>
  </si>
  <si>
    <t>524481676</t>
  </si>
  <si>
    <t>https://podminky.urs.cz/item/CS_URS_2025_02/764511601</t>
  </si>
  <si>
    <t>764511641</t>
  </si>
  <si>
    <t>Žlab podokapní z pozinkovaného plechu s povrchovou úpravou kotlík oválný (trychtýřový), rš žlabu/průměr svodu do 250/90 mm</t>
  </si>
  <si>
    <t>1675317385</t>
  </si>
  <si>
    <t>https://podminky.urs.cz/item/CS_URS_2025_02/764511641</t>
  </si>
  <si>
    <t>764518421</t>
  </si>
  <si>
    <t>Svod z pozinkovaného plechu včetně objímek, kolen a odskoků kruhový, průměru 80 mm</t>
  </si>
  <si>
    <t>897420578</t>
  </si>
  <si>
    <t>https://podminky.urs.cz/item/CS_URS_2025_02/764518421</t>
  </si>
  <si>
    <t>1892776259</t>
  </si>
  <si>
    <t>765</t>
  </si>
  <si>
    <t>Krytina skládaná</t>
  </si>
  <si>
    <t>765144025</t>
  </si>
  <si>
    <t>Krytina z polykarbonátových desek komůrkových rovných, na konstrukci dřevěnou, tloušťky 16 mm</t>
  </si>
  <si>
    <t>1359425645</t>
  </si>
  <si>
    <t>https://podminky.urs.cz/item/CS_URS_2025_02/765144025</t>
  </si>
  <si>
    <t>10,00*3,10</t>
  </si>
  <si>
    <t>998765121</t>
  </si>
  <si>
    <t>Přesun hmot pro krytiny skládané stanovený z hmotnosti přesunovaného materiálu vodorovná dopravní vzdálenost do 50 m ruční (bez užití mechanizace) na objektech výšky do 6 m</t>
  </si>
  <si>
    <t>235201360</t>
  </si>
  <si>
    <t>https://podminky.urs.cz/item/CS_URS_2025_02/998765121</t>
  </si>
  <si>
    <t>783213101</t>
  </si>
  <si>
    <t>Napouštěcí nátěr tesařských konstrukcí zabudovaných do konstrukce jednonásobný syntetický</t>
  </si>
  <si>
    <t>-549082967</t>
  </si>
  <si>
    <t>https://podminky.urs.cz/item/CS_URS_2025_02/783213101</t>
  </si>
  <si>
    <t>"kleština 50/160 mm dl. 3,2 m"8*3,20*(0,05+0,16)*2</t>
  </si>
  <si>
    <t>"sloupek 140/140 mm dl. 2,80 m"4*2,50*0,14*4</t>
  </si>
  <si>
    <t>"sloupek 140/140 mm dl. 2,50 m"4*2,20*0,14*4</t>
  </si>
  <si>
    <t>"vaznice 140/140 mm dl. 9,75 m"2*9,70*0,14*4</t>
  </si>
  <si>
    <t>"pásek 140/140 mm dl. 1,10 m"20*1,20*0,14*4</t>
  </si>
  <si>
    <t>"krokev 80/160 mm dl. 3,80 m"13*3,60*(0,08+0,16)*2</t>
  </si>
  <si>
    <t>783218111</t>
  </si>
  <si>
    <t>Lazurovací nátěr tesařských konstrukcí dvojnásobný syntetický</t>
  </si>
  <si>
    <t>1109080193</t>
  </si>
  <si>
    <t>https://podminky.urs.cz/item/CS_URS_2025_02/783218111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</si>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</sst>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9231821" TargetMode="External" /><Relationship Id="rId2" Type="http://schemas.openxmlformats.org/officeDocument/2006/relationships/hyperlink" Target="https://podminky.urs.cz/item/CS_URS_2025_02/612131101" TargetMode="External" /><Relationship Id="rId3" Type="http://schemas.openxmlformats.org/officeDocument/2006/relationships/hyperlink" Target="https://podminky.urs.cz/item/CS_URS_2025_02/612135001" TargetMode="External" /><Relationship Id="rId4" Type="http://schemas.openxmlformats.org/officeDocument/2006/relationships/hyperlink" Target="https://podminky.urs.cz/item/CS_URS_2025_02/612321121" TargetMode="External" /><Relationship Id="rId5" Type="http://schemas.openxmlformats.org/officeDocument/2006/relationships/hyperlink" Target="https://podminky.urs.cz/item/CS_URS_2025_02/612325302" TargetMode="External" /><Relationship Id="rId6" Type="http://schemas.openxmlformats.org/officeDocument/2006/relationships/hyperlink" Target="https://podminky.urs.cz/item/CS_URS_2025_02/631311134" TargetMode="External" /><Relationship Id="rId7" Type="http://schemas.openxmlformats.org/officeDocument/2006/relationships/hyperlink" Target="https://podminky.urs.cz/item/CS_URS_2025_02/949101111" TargetMode="External" /><Relationship Id="rId8" Type="http://schemas.openxmlformats.org/officeDocument/2006/relationships/hyperlink" Target="https://podminky.urs.cz/item/CS_URS_2025_02/711141811" TargetMode="External" /><Relationship Id="rId9" Type="http://schemas.openxmlformats.org/officeDocument/2006/relationships/hyperlink" Target="https://podminky.urs.cz/item/CS_URS_2025_02/721210813" TargetMode="External" /><Relationship Id="rId10" Type="http://schemas.openxmlformats.org/officeDocument/2006/relationships/hyperlink" Target="https://podminky.urs.cz/item/CS_URS_2025_02/764002851" TargetMode="External" /><Relationship Id="rId11" Type="http://schemas.openxmlformats.org/officeDocument/2006/relationships/hyperlink" Target="https://podminky.urs.cz/item/CS_URS_2025_02/766691811" TargetMode="External" /><Relationship Id="rId12" Type="http://schemas.openxmlformats.org/officeDocument/2006/relationships/hyperlink" Target="https://podminky.urs.cz/item/CS_URS_2025_02/767661811" TargetMode="External" /><Relationship Id="rId13" Type="http://schemas.openxmlformats.org/officeDocument/2006/relationships/hyperlink" Target="https://podminky.urs.cz/item/CS_URS_2025_02/776201812" TargetMode="External" /><Relationship Id="rId14" Type="http://schemas.openxmlformats.org/officeDocument/2006/relationships/hyperlink" Target="https://podminky.urs.cz/item/CS_URS_2025_02/776410811" TargetMode="External" /><Relationship Id="rId15" Type="http://schemas.openxmlformats.org/officeDocument/2006/relationships/hyperlink" Target="https://podminky.urs.cz/item/CS_URS_2025_02/965042141" TargetMode="External" /><Relationship Id="rId16" Type="http://schemas.openxmlformats.org/officeDocument/2006/relationships/hyperlink" Target="https://podminky.urs.cz/item/CS_URS_2025_02/967031132" TargetMode="External" /><Relationship Id="rId17" Type="http://schemas.openxmlformats.org/officeDocument/2006/relationships/hyperlink" Target="https://podminky.urs.cz/item/CS_URS_2025_02/968062374" TargetMode="External" /><Relationship Id="rId18" Type="http://schemas.openxmlformats.org/officeDocument/2006/relationships/hyperlink" Target="https://podminky.urs.cz/item/CS_URS_2025_02/968072455" TargetMode="External" /><Relationship Id="rId19" Type="http://schemas.openxmlformats.org/officeDocument/2006/relationships/hyperlink" Target="https://podminky.urs.cz/item/CS_URS_2025_02/978059541" TargetMode="External" /><Relationship Id="rId20" Type="http://schemas.openxmlformats.org/officeDocument/2006/relationships/hyperlink" Target="https://podminky.urs.cz/item/CS_URS_2025_02/997013211" TargetMode="External" /><Relationship Id="rId21" Type="http://schemas.openxmlformats.org/officeDocument/2006/relationships/hyperlink" Target="https://podminky.urs.cz/item/CS_URS_2025_02/997013511" TargetMode="External" /><Relationship Id="rId22" Type="http://schemas.openxmlformats.org/officeDocument/2006/relationships/hyperlink" Target="https://podminky.urs.cz/item/CS_URS_2025_02/997013509" TargetMode="External" /><Relationship Id="rId23" Type="http://schemas.openxmlformats.org/officeDocument/2006/relationships/hyperlink" Target="https://podminky.urs.cz/item/CS_URS_2025_02/998018001" TargetMode="External" /><Relationship Id="rId24" Type="http://schemas.openxmlformats.org/officeDocument/2006/relationships/hyperlink" Target="https://podminky.urs.cz/item/CS_URS_2025_02/711111001" TargetMode="External" /><Relationship Id="rId25" Type="http://schemas.openxmlformats.org/officeDocument/2006/relationships/hyperlink" Target="https://podminky.urs.cz/item/CS_URS_2025_02/711441559" TargetMode="External" /><Relationship Id="rId26" Type="http://schemas.openxmlformats.org/officeDocument/2006/relationships/hyperlink" Target="https://podminky.urs.cz/item/CS_URS_2025_02/998711121" TargetMode="External" /><Relationship Id="rId27" Type="http://schemas.openxmlformats.org/officeDocument/2006/relationships/hyperlink" Target="https://podminky.urs.cz/item/CS_URS_2025_02/998715121" TargetMode="External" /><Relationship Id="rId28" Type="http://schemas.openxmlformats.org/officeDocument/2006/relationships/hyperlink" Target="https://podminky.urs.cz/item/CS_URS_2025_02/721211403" TargetMode="External" /><Relationship Id="rId29" Type="http://schemas.openxmlformats.org/officeDocument/2006/relationships/hyperlink" Target="https://podminky.urs.cz/item/CS_URS_2025_02/998721121" TargetMode="External" /><Relationship Id="rId30" Type="http://schemas.openxmlformats.org/officeDocument/2006/relationships/hyperlink" Target="https://podminky.urs.cz/item/CS_URS_2025_02/764216604" TargetMode="External" /><Relationship Id="rId31" Type="http://schemas.openxmlformats.org/officeDocument/2006/relationships/hyperlink" Target="https://podminky.urs.cz/item/CS_URS_2025_02/998764121" TargetMode="External" /><Relationship Id="rId32" Type="http://schemas.openxmlformats.org/officeDocument/2006/relationships/hyperlink" Target="https://podminky.urs.cz/item/CS_URS_2025_02/766622216" TargetMode="External" /><Relationship Id="rId33" Type="http://schemas.openxmlformats.org/officeDocument/2006/relationships/hyperlink" Target="https://podminky.urs.cz/item/CS_URS_2025_02/766694116" TargetMode="External" /><Relationship Id="rId34" Type="http://schemas.openxmlformats.org/officeDocument/2006/relationships/hyperlink" Target="https://podminky.urs.cz/item/CS_URS_2025_02/998766121" TargetMode="External" /><Relationship Id="rId35" Type="http://schemas.openxmlformats.org/officeDocument/2006/relationships/hyperlink" Target="https://podminky.urs.cz/item/CS_URS_2025_02/767640311" TargetMode="External" /><Relationship Id="rId36" Type="http://schemas.openxmlformats.org/officeDocument/2006/relationships/hyperlink" Target="https://podminky.urs.cz/item/CS_URS_2025_02/998767121" TargetMode="External" /><Relationship Id="rId37" Type="http://schemas.openxmlformats.org/officeDocument/2006/relationships/hyperlink" Target="https://podminky.urs.cz/item/CS_URS_2025_02/776111116" TargetMode="External" /><Relationship Id="rId38" Type="http://schemas.openxmlformats.org/officeDocument/2006/relationships/hyperlink" Target="https://podminky.urs.cz/item/CS_URS_2025_02/776121112" TargetMode="External" /><Relationship Id="rId39" Type="http://schemas.openxmlformats.org/officeDocument/2006/relationships/hyperlink" Target="https://podminky.urs.cz/item/CS_URS_2025_02/776121321" TargetMode="External" /><Relationship Id="rId40" Type="http://schemas.openxmlformats.org/officeDocument/2006/relationships/hyperlink" Target="https://podminky.urs.cz/item/CS_URS_2025_02/776141122" TargetMode="External" /><Relationship Id="rId41" Type="http://schemas.openxmlformats.org/officeDocument/2006/relationships/hyperlink" Target="https://podminky.urs.cz/item/CS_URS_2025_02/776221111" TargetMode="External" /><Relationship Id="rId42" Type="http://schemas.openxmlformats.org/officeDocument/2006/relationships/hyperlink" Target="https://podminky.urs.cz/item/CS_URS_2025_02/776411111" TargetMode="External" /><Relationship Id="rId43" Type="http://schemas.openxmlformats.org/officeDocument/2006/relationships/hyperlink" Target="https://podminky.urs.cz/item/CS_URS_2025_02/998776311" TargetMode="External" /><Relationship Id="rId44" Type="http://schemas.openxmlformats.org/officeDocument/2006/relationships/hyperlink" Target="https://podminky.urs.cz/item/CS_URS_2025_02/781121011" TargetMode="External" /><Relationship Id="rId45" Type="http://schemas.openxmlformats.org/officeDocument/2006/relationships/hyperlink" Target="https://podminky.urs.cz/item/CS_URS_2025_02/781472219" TargetMode="External" /><Relationship Id="rId46" Type="http://schemas.openxmlformats.org/officeDocument/2006/relationships/hyperlink" Target="https://podminky.urs.cz/item/CS_URS_2025_02/998781121" TargetMode="External" /><Relationship Id="rId47" Type="http://schemas.openxmlformats.org/officeDocument/2006/relationships/hyperlink" Target="https://podminky.urs.cz/item/CS_URS_2025_02/783803100" TargetMode="External" /><Relationship Id="rId48" Type="http://schemas.openxmlformats.org/officeDocument/2006/relationships/hyperlink" Target="https://podminky.urs.cz/item/CS_URS_2025_02/783806801" TargetMode="External" /><Relationship Id="rId49" Type="http://schemas.openxmlformats.org/officeDocument/2006/relationships/hyperlink" Target="https://podminky.urs.cz/item/CS_URS_2025_02/783806811" TargetMode="External" /><Relationship Id="rId50" Type="http://schemas.openxmlformats.org/officeDocument/2006/relationships/hyperlink" Target="https://podminky.urs.cz/item/CS_URS_2025_02/783807400" TargetMode="External" /><Relationship Id="rId51" Type="http://schemas.openxmlformats.org/officeDocument/2006/relationships/hyperlink" Target="https://podminky.urs.cz/item/CS_URS_2025_02/784111031" TargetMode="External" /><Relationship Id="rId52" Type="http://schemas.openxmlformats.org/officeDocument/2006/relationships/hyperlink" Target="https://podminky.urs.cz/item/CS_URS_2025_02/784181101" TargetMode="External" /><Relationship Id="rId53" Type="http://schemas.openxmlformats.org/officeDocument/2006/relationships/hyperlink" Target="https://podminky.urs.cz/item/CS_URS_2025_02/784221101" TargetMode="External" /><Relationship Id="rId5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204111" TargetMode="External" /><Relationship Id="rId3" Type="http://schemas.openxmlformats.org/officeDocument/2006/relationships/hyperlink" Target="https://podminky.urs.cz/item/CS_URS_2025_02/122251101" TargetMode="External" /><Relationship Id="rId4" Type="http://schemas.openxmlformats.org/officeDocument/2006/relationships/hyperlink" Target="https://podminky.urs.cz/item/CS_URS_2025_02/133212811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81951112" TargetMode="External" /><Relationship Id="rId8" Type="http://schemas.openxmlformats.org/officeDocument/2006/relationships/hyperlink" Target="https://podminky.urs.cz/item/CS_URS_2025_02/275313711" TargetMode="External" /><Relationship Id="rId9" Type="http://schemas.openxmlformats.org/officeDocument/2006/relationships/hyperlink" Target="https://podminky.urs.cz/item/CS_URS_2025_02/275351121" TargetMode="External" /><Relationship Id="rId10" Type="http://schemas.openxmlformats.org/officeDocument/2006/relationships/hyperlink" Target="https://podminky.urs.cz/item/CS_URS_2025_02/275351122" TargetMode="External" /><Relationship Id="rId11" Type="http://schemas.openxmlformats.org/officeDocument/2006/relationships/hyperlink" Target="https://podminky.urs.cz/item/CS_URS_2025_02/564851011" TargetMode="External" /><Relationship Id="rId12" Type="http://schemas.openxmlformats.org/officeDocument/2006/relationships/hyperlink" Target="https://podminky.urs.cz/item/CS_URS_2025_02/596211120" TargetMode="External" /><Relationship Id="rId13" Type="http://schemas.openxmlformats.org/officeDocument/2006/relationships/hyperlink" Target="https://podminky.urs.cz/item/CS_URS_2025_02/916331112" TargetMode="External" /><Relationship Id="rId14" Type="http://schemas.openxmlformats.org/officeDocument/2006/relationships/hyperlink" Target="https://podminky.urs.cz/item/CS_URS_2025_02/949101111" TargetMode="External" /><Relationship Id="rId15" Type="http://schemas.openxmlformats.org/officeDocument/2006/relationships/hyperlink" Target="https://podminky.urs.cz/item/CS_URS_2025_02/997221561" TargetMode="External" /><Relationship Id="rId16" Type="http://schemas.openxmlformats.org/officeDocument/2006/relationships/hyperlink" Target="https://podminky.urs.cz/item/CS_URS_2025_02/997221569" TargetMode="External" /><Relationship Id="rId17" Type="http://schemas.openxmlformats.org/officeDocument/2006/relationships/hyperlink" Target="https://podminky.urs.cz/item/CS_URS_2025_02/997221611" TargetMode="External" /><Relationship Id="rId18" Type="http://schemas.openxmlformats.org/officeDocument/2006/relationships/hyperlink" Target="https://podminky.urs.cz/item/CS_URS_2025_02/998223011" TargetMode="External" /><Relationship Id="rId19" Type="http://schemas.openxmlformats.org/officeDocument/2006/relationships/hyperlink" Target="https://podminky.urs.cz/item/CS_URS_2025_02/762081150" TargetMode="External" /><Relationship Id="rId20" Type="http://schemas.openxmlformats.org/officeDocument/2006/relationships/hyperlink" Target="https://podminky.urs.cz/item/CS_URS_2025_02/762082120" TargetMode="External" /><Relationship Id="rId21" Type="http://schemas.openxmlformats.org/officeDocument/2006/relationships/hyperlink" Target="https://podminky.urs.cz/item/CS_URS_2025_02/762085112" TargetMode="External" /><Relationship Id="rId22" Type="http://schemas.openxmlformats.org/officeDocument/2006/relationships/hyperlink" Target="https://podminky.urs.cz/item/CS_URS_2025_02/762085103" TargetMode="External" /><Relationship Id="rId23" Type="http://schemas.openxmlformats.org/officeDocument/2006/relationships/hyperlink" Target="https://podminky.urs.cz/item/CS_URS_2025_02/762713111" TargetMode="External" /><Relationship Id="rId24" Type="http://schemas.openxmlformats.org/officeDocument/2006/relationships/hyperlink" Target="https://podminky.urs.cz/item/CS_URS_2025_02/762713121" TargetMode="External" /><Relationship Id="rId25" Type="http://schemas.openxmlformats.org/officeDocument/2006/relationships/hyperlink" Target="https://podminky.urs.cz/item/CS_URS_2025_02/762795000" TargetMode="External" /><Relationship Id="rId26" Type="http://schemas.openxmlformats.org/officeDocument/2006/relationships/hyperlink" Target="https://podminky.urs.cz/item/CS_URS_2025_02/998762121" TargetMode="External" /><Relationship Id="rId27" Type="http://schemas.openxmlformats.org/officeDocument/2006/relationships/hyperlink" Target="https://podminky.urs.cz/item/CS_URS_2025_02/764511601" TargetMode="External" /><Relationship Id="rId28" Type="http://schemas.openxmlformats.org/officeDocument/2006/relationships/hyperlink" Target="https://podminky.urs.cz/item/CS_URS_2025_02/764511641" TargetMode="External" /><Relationship Id="rId29" Type="http://schemas.openxmlformats.org/officeDocument/2006/relationships/hyperlink" Target="https://podminky.urs.cz/item/CS_URS_2025_02/764518421" TargetMode="External" /><Relationship Id="rId30" Type="http://schemas.openxmlformats.org/officeDocument/2006/relationships/hyperlink" Target="https://podminky.urs.cz/item/CS_URS_2025_02/998764121" TargetMode="External" /><Relationship Id="rId31" Type="http://schemas.openxmlformats.org/officeDocument/2006/relationships/hyperlink" Target="https://podminky.urs.cz/item/CS_URS_2025_02/765144025" TargetMode="External" /><Relationship Id="rId32" Type="http://schemas.openxmlformats.org/officeDocument/2006/relationships/hyperlink" Target="https://podminky.urs.cz/item/CS_URS_2025_02/998765121" TargetMode="External" /><Relationship Id="rId33" Type="http://schemas.openxmlformats.org/officeDocument/2006/relationships/hyperlink" Target="https://podminky.urs.cz/item/CS_URS_2025_02/783213101" TargetMode="External" /><Relationship Id="rId34" Type="http://schemas.openxmlformats.org/officeDocument/2006/relationships/hyperlink" Target="https://podminky.urs.cz/item/CS_URS_2025_02/783218111" TargetMode="External" /><Relationship Id="rId3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126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Městského útulku Děčín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Pod Chlumem 408, Děčín 2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Děčín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Vladimír Vidai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7"/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81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74</v>
      </c>
      <c r="BT55" s="125" t="s">
        <v>82</v>
      </c>
      <c r="BU55" s="125" t="s">
        <v>76</v>
      </c>
      <c r="BV55" s="125" t="s">
        <v>77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4" customFormat="1" ht="16.5" customHeight="1">
      <c r="A56" s="126" t="s">
        <v>85</v>
      </c>
      <c r="B56" s="65"/>
      <c r="C56" s="127"/>
      <c r="D56" s="127"/>
      <c r="E56" s="128" t="s">
        <v>86</v>
      </c>
      <c r="F56" s="128"/>
      <c r="G56" s="128"/>
      <c r="H56" s="128"/>
      <c r="I56" s="128"/>
      <c r="J56" s="127"/>
      <c r="K56" s="128" t="s">
        <v>87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 01.1 - Stavební úpravy'!J32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88</v>
      </c>
      <c r="AR56" s="67"/>
      <c r="AS56" s="131">
        <v>0</v>
      </c>
      <c r="AT56" s="132">
        <f>ROUND(SUM(AV56:AW56),2)</f>
        <v>0</v>
      </c>
      <c r="AU56" s="133">
        <f>'SO 01.1 - Stavební úpravy'!P104</f>
        <v>0</v>
      </c>
      <c r="AV56" s="132">
        <f>'SO 01.1 - Stavební úpravy'!J35</f>
        <v>0</v>
      </c>
      <c r="AW56" s="132">
        <f>'SO 01.1 - Stavební úpravy'!J36</f>
        <v>0</v>
      </c>
      <c r="AX56" s="132">
        <f>'SO 01.1 - Stavební úpravy'!J37</f>
        <v>0</v>
      </c>
      <c r="AY56" s="132">
        <f>'SO 01.1 - Stavební úpravy'!J38</f>
        <v>0</v>
      </c>
      <c r="AZ56" s="132">
        <f>'SO 01.1 - Stavební úpravy'!F35</f>
        <v>0</v>
      </c>
      <c r="BA56" s="132">
        <f>'SO 01.1 - Stavební úpravy'!F36</f>
        <v>0</v>
      </c>
      <c r="BB56" s="132">
        <f>'SO 01.1 - Stavební úpravy'!F37</f>
        <v>0</v>
      </c>
      <c r="BC56" s="132">
        <f>'SO 01.1 - Stavební úpravy'!F38</f>
        <v>0</v>
      </c>
      <c r="BD56" s="134">
        <f>'SO 01.1 - Stavební úpravy'!F39</f>
        <v>0</v>
      </c>
      <c r="BE56" s="4"/>
      <c r="BT56" s="135" t="s">
        <v>84</v>
      </c>
      <c r="BV56" s="135" t="s">
        <v>77</v>
      </c>
      <c r="BW56" s="135" t="s">
        <v>89</v>
      </c>
      <c r="BX56" s="135" t="s">
        <v>83</v>
      </c>
      <c r="CL56" s="135" t="s">
        <v>19</v>
      </c>
    </row>
    <row r="57" s="4" customFormat="1" ht="16.5" customHeight="1">
      <c r="A57" s="126" t="s">
        <v>85</v>
      </c>
      <c r="B57" s="65"/>
      <c r="C57" s="127"/>
      <c r="D57" s="127"/>
      <c r="E57" s="128" t="s">
        <v>90</v>
      </c>
      <c r="F57" s="128"/>
      <c r="G57" s="128"/>
      <c r="H57" s="128"/>
      <c r="I57" s="128"/>
      <c r="J57" s="127"/>
      <c r="K57" s="128" t="s">
        <v>91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'SO 01.2 - Venkovní přístř...'!J32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88</v>
      </c>
      <c r="AR57" s="67"/>
      <c r="AS57" s="136">
        <v>0</v>
      </c>
      <c r="AT57" s="137">
        <f>ROUND(SUM(AV57:AW57),2)</f>
        <v>0</v>
      </c>
      <c r="AU57" s="138">
        <f>'SO 01.2 - Venkovní přístř...'!P97</f>
        <v>0</v>
      </c>
      <c r="AV57" s="137">
        <f>'SO 01.2 - Venkovní přístř...'!J35</f>
        <v>0</v>
      </c>
      <c r="AW57" s="137">
        <f>'SO 01.2 - Venkovní přístř...'!J36</f>
        <v>0</v>
      </c>
      <c r="AX57" s="137">
        <f>'SO 01.2 - Venkovní přístř...'!J37</f>
        <v>0</v>
      </c>
      <c r="AY57" s="137">
        <f>'SO 01.2 - Venkovní přístř...'!J38</f>
        <v>0</v>
      </c>
      <c r="AZ57" s="137">
        <f>'SO 01.2 - Venkovní přístř...'!F35</f>
        <v>0</v>
      </c>
      <c r="BA57" s="137">
        <f>'SO 01.2 - Venkovní přístř...'!F36</f>
        <v>0</v>
      </c>
      <c r="BB57" s="137">
        <f>'SO 01.2 - Venkovní přístř...'!F37</f>
        <v>0</v>
      </c>
      <c r="BC57" s="137">
        <f>'SO 01.2 - Venkovní přístř...'!F38</f>
        <v>0</v>
      </c>
      <c r="BD57" s="139">
        <f>'SO 01.2 - Venkovní přístř...'!F39</f>
        <v>0</v>
      </c>
      <c r="BE57" s="4"/>
      <c r="BT57" s="135" t="s">
        <v>84</v>
      </c>
      <c r="BV57" s="135" t="s">
        <v>77</v>
      </c>
      <c r="BW57" s="135" t="s">
        <v>92</v>
      </c>
      <c r="BX57" s="135" t="s">
        <v>83</v>
      </c>
      <c r="CL57" s="135" t="s">
        <v>19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r2GxvUyO+7TRqE2tleSWh9kx11+1tveBkGn6SGyKwgmzXMxEyi/9r+ZoQKBxfCjm7hjE2cztAqWCrKHWml08Rg==" hashValue="0Hdf2fKh9r6gd4OLaLsRlL9Minu7DzeAfdH2LssTm7jSF7cwDKTliLRt7eP+rgWK1z8PSmE1wy9RH/7a3fih5A==" algorithmName="SHA-512" password="CB59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G54:AM54"/>
    <mergeCell ref="AN54:AP54"/>
    <mergeCell ref="AR2:BE2"/>
  </mergeCells>
  <hyperlinks>
    <hyperlink ref="A56" location="'SO 01.1 - Stavební úpravy'!C2" display="/"/>
    <hyperlink ref="A57" location="'SO 01.2 - Venkovní přístř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84</v>
      </c>
    </row>
    <row r="4" s="1" customFormat="1" ht="24.96" customHeight="1">
      <c r="B4" s="22"/>
      <c r="D4" s="142" t="s">
        <v>93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Modernizace Městského útulku Děčín</v>
      </c>
      <c r="F7" s="144"/>
      <c r="G7" s="144"/>
      <c r="H7" s="144"/>
      <c r="L7" s="22"/>
    </row>
    <row r="8" s="1" customFormat="1" ht="12" customHeight="1">
      <c r="B8" s="22"/>
      <c r="D8" s="144" t="s">
        <v>94</v>
      </c>
      <c r="L8" s="22"/>
    </row>
    <row r="9" s="2" customFormat="1" ht="16.5" customHeight="1">
      <c r="A9" s="40"/>
      <c r="B9" s="46"/>
      <c r="C9" s="40"/>
      <c r="D9" s="40"/>
      <c r="E9" s="145" t="s">
        <v>95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98</v>
      </c>
      <c r="G14" s="40"/>
      <c r="H14" s="40"/>
      <c r="I14" s="144" t="s">
        <v>23</v>
      </c>
      <c r="J14" s="148" t="str">
        <f>'Rekapitulace stavby'!AN8</f>
        <v>2. 6. 2025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39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41</v>
      </c>
      <c r="E32" s="40"/>
      <c r="F32" s="40"/>
      <c r="G32" s="40"/>
      <c r="H32" s="40"/>
      <c r="I32" s="40"/>
      <c r="J32" s="155">
        <f>ROUND(J104,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43</v>
      </c>
      <c r="G34" s="40"/>
      <c r="H34" s="40"/>
      <c r="I34" s="156" t="s">
        <v>42</v>
      </c>
      <c r="J34" s="156" t="s">
        <v>44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45</v>
      </c>
      <c r="E35" s="144" t="s">
        <v>46</v>
      </c>
      <c r="F35" s="158">
        <f>ROUND((SUM(BE104:BE406)),  2)</f>
        <v>0</v>
      </c>
      <c r="G35" s="40"/>
      <c r="H35" s="40"/>
      <c r="I35" s="159">
        <v>0.20999999999999999</v>
      </c>
      <c r="J35" s="158">
        <f>ROUND(((SUM(BE104:BE406))*I35),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47</v>
      </c>
      <c r="F36" s="158">
        <f>ROUND((SUM(BF104:BF406)),  2)</f>
        <v>0</v>
      </c>
      <c r="G36" s="40"/>
      <c r="H36" s="40"/>
      <c r="I36" s="159">
        <v>0.12</v>
      </c>
      <c r="J36" s="158">
        <f>ROUND(((SUM(BF104:BF406))*I36),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ROUND((SUM(BG104:BG406)),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49</v>
      </c>
      <c r="F38" s="158">
        <f>ROUND((SUM(BH104:BH406)),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50</v>
      </c>
      <c r="F39" s="158">
        <f>ROUND((SUM(BI104:BI406)),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51</v>
      </c>
      <c r="E41" s="162"/>
      <c r="F41" s="162"/>
      <c r="G41" s="163" t="s">
        <v>52</v>
      </c>
      <c r="H41" s="164" t="s">
        <v>53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Modernizace Městského útulku Děčín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01.1 - Stavební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Pod Chlumem 408, Děčín 2</v>
      </c>
      <c r="G56" s="42"/>
      <c r="H56" s="42"/>
      <c r="I56" s="34" t="s">
        <v>23</v>
      </c>
      <c r="J56" s="74" t="str">
        <f>IF(J14="","",J14)</f>
        <v>2. 6. 2025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Děčín</v>
      </c>
      <c r="G58" s="42"/>
      <c r="H58" s="42"/>
      <c r="I58" s="34" t="s">
        <v>32</v>
      </c>
      <c r="J58" s="38" t="str">
        <f>E23</f>
        <v>Vladimír Vidai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100</v>
      </c>
      <c r="D61" s="173"/>
      <c r="E61" s="173"/>
      <c r="F61" s="173"/>
      <c r="G61" s="173"/>
      <c r="H61" s="173"/>
      <c r="I61" s="173"/>
      <c r="J61" s="174" t="s">
        <v>101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73</v>
      </c>
      <c r="D63" s="42"/>
      <c r="E63" s="42"/>
      <c r="F63" s="42"/>
      <c r="G63" s="42"/>
      <c r="H63" s="42"/>
      <c r="I63" s="42"/>
      <c r="J63" s="104">
        <f>J104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102</v>
      </c>
    </row>
    <row r="64" s="9" customFormat="1" ht="24.96" customHeight="1">
      <c r="A64" s="9"/>
      <c r="B64" s="176"/>
      <c r="C64" s="177"/>
      <c r="D64" s="178" t="s">
        <v>103</v>
      </c>
      <c r="E64" s="179"/>
      <c r="F64" s="179"/>
      <c r="G64" s="179"/>
      <c r="H64" s="179"/>
      <c r="I64" s="179"/>
      <c r="J64" s="180">
        <f>J105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104</v>
      </c>
      <c r="E65" s="184"/>
      <c r="F65" s="184"/>
      <c r="G65" s="184"/>
      <c r="H65" s="184"/>
      <c r="I65" s="184"/>
      <c r="J65" s="185">
        <f>J106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105</v>
      </c>
      <c r="E66" s="184"/>
      <c r="F66" s="184"/>
      <c r="G66" s="184"/>
      <c r="H66" s="184"/>
      <c r="I66" s="184"/>
      <c r="J66" s="185">
        <f>J112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106</v>
      </c>
      <c r="E67" s="184"/>
      <c r="F67" s="184"/>
      <c r="G67" s="184"/>
      <c r="H67" s="184"/>
      <c r="I67" s="184"/>
      <c r="J67" s="185">
        <f>J135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107</v>
      </c>
      <c r="E68" s="184"/>
      <c r="F68" s="184"/>
      <c r="G68" s="184"/>
      <c r="H68" s="184"/>
      <c r="I68" s="184"/>
      <c r="J68" s="185">
        <f>J144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108</v>
      </c>
      <c r="E69" s="184"/>
      <c r="F69" s="184"/>
      <c r="G69" s="184"/>
      <c r="H69" s="184"/>
      <c r="I69" s="184"/>
      <c r="J69" s="185">
        <f>J148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109</v>
      </c>
      <c r="E70" s="184"/>
      <c r="F70" s="184"/>
      <c r="G70" s="184"/>
      <c r="H70" s="184"/>
      <c r="I70" s="184"/>
      <c r="J70" s="185">
        <f>J227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110</v>
      </c>
      <c r="E71" s="184"/>
      <c r="F71" s="184"/>
      <c r="G71" s="184"/>
      <c r="H71" s="184"/>
      <c r="I71" s="184"/>
      <c r="J71" s="185">
        <f>J239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111</v>
      </c>
      <c r="E72" s="179"/>
      <c r="F72" s="179"/>
      <c r="G72" s="179"/>
      <c r="H72" s="179"/>
      <c r="I72" s="179"/>
      <c r="J72" s="180">
        <f>J242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112</v>
      </c>
      <c r="E73" s="184"/>
      <c r="F73" s="184"/>
      <c r="G73" s="184"/>
      <c r="H73" s="184"/>
      <c r="I73" s="184"/>
      <c r="J73" s="185">
        <f>J243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113</v>
      </c>
      <c r="E74" s="184"/>
      <c r="F74" s="184"/>
      <c r="G74" s="184"/>
      <c r="H74" s="184"/>
      <c r="I74" s="184"/>
      <c r="J74" s="185">
        <f>J260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114</v>
      </c>
      <c r="E75" s="184"/>
      <c r="F75" s="184"/>
      <c r="G75" s="184"/>
      <c r="H75" s="184"/>
      <c r="I75" s="184"/>
      <c r="J75" s="185">
        <f>J279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115</v>
      </c>
      <c r="E76" s="184"/>
      <c r="F76" s="184"/>
      <c r="G76" s="184"/>
      <c r="H76" s="184"/>
      <c r="I76" s="184"/>
      <c r="J76" s="185">
        <f>J284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116</v>
      </c>
      <c r="E77" s="184"/>
      <c r="F77" s="184"/>
      <c r="G77" s="184"/>
      <c r="H77" s="184"/>
      <c r="I77" s="184"/>
      <c r="J77" s="185">
        <f>J297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117</v>
      </c>
      <c r="E78" s="184"/>
      <c r="F78" s="184"/>
      <c r="G78" s="184"/>
      <c r="H78" s="184"/>
      <c r="I78" s="184"/>
      <c r="J78" s="185">
        <f>J323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118</v>
      </c>
      <c r="E79" s="184"/>
      <c r="F79" s="184"/>
      <c r="G79" s="184"/>
      <c r="H79" s="184"/>
      <c r="I79" s="184"/>
      <c r="J79" s="185">
        <f>J339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119</v>
      </c>
      <c r="E80" s="184"/>
      <c r="F80" s="184"/>
      <c r="G80" s="184"/>
      <c r="H80" s="184"/>
      <c r="I80" s="184"/>
      <c r="J80" s="185">
        <f>J361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2"/>
      <c r="C81" s="127"/>
      <c r="D81" s="183" t="s">
        <v>120</v>
      </c>
      <c r="E81" s="184"/>
      <c r="F81" s="184"/>
      <c r="G81" s="184"/>
      <c r="H81" s="184"/>
      <c r="I81" s="184"/>
      <c r="J81" s="185">
        <f>J376</f>
        <v>0</v>
      </c>
      <c r="K81" s="127"/>
      <c r="L81" s="18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2"/>
      <c r="C82" s="127"/>
      <c r="D82" s="183" t="s">
        <v>121</v>
      </c>
      <c r="E82" s="184"/>
      <c r="F82" s="184"/>
      <c r="G82" s="184"/>
      <c r="H82" s="184"/>
      <c r="I82" s="184"/>
      <c r="J82" s="185">
        <f>J392</f>
        <v>0</v>
      </c>
      <c r="K82" s="127"/>
      <c r="L82" s="18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2" customFormat="1" ht="21.84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8" s="2" customFormat="1" ht="6.96" customHeight="1">
      <c r="A88" s="40"/>
      <c r="B88" s="63"/>
      <c r="C88" s="64"/>
      <c r="D88" s="64"/>
      <c r="E88" s="64"/>
      <c r="F88" s="64"/>
      <c r="G88" s="64"/>
      <c r="H88" s="64"/>
      <c r="I88" s="64"/>
      <c r="J88" s="64"/>
      <c r="K88" s="64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4.96" customHeight="1">
      <c r="A89" s="40"/>
      <c r="B89" s="41"/>
      <c r="C89" s="25" t="s">
        <v>122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16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171" t="str">
        <f>E7</f>
        <v>Modernizace Městského útulku Děčín</v>
      </c>
      <c r="F92" s="34"/>
      <c r="G92" s="34"/>
      <c r="H92" s="34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" customFormat="1" ht="12" customHeight="1">
      <c r="B93" s="23"/>
      <c r="C93" s="34" t="s">
        <v>94</v>
      </c>
      <c r="D93" s="24"/>
      <c r="E93" s="24"/>
      <c r="F93" s="24"/>
      <c r="G93" s="24"/>
      <c r="H93" s="24"/>
      <c r="I93" s="24"/>
      <c r="J93" s="24"/>
      <c r="K93" s="24"/>
      <c r="L93" s="22"/>
    </row>
    <row r="94" s="2" customFormat="1" ht="16.5" customHeight="1">
      <c r="A94" s="40"/>
      <c r="B94" s="41"/>
      <c r="C94" s="42"/>
      <c r="D94" s="42"/>
      <c r="E94" s="171" t="s">
        <v>95</v>
      </c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96</v>
      </c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E11</f>
        <v>SO 01.1 - Stavební úpravy</v>
      </c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21</v>
      </c>
      <c r="D98" s="42"/>
      <c r="E98" s="42"/>
      <c r="F98" s="29" t="str">
        <f>F14</f>
        <v>Pod Chlumem 408, Děčín 2</v>
      </c>
      <c r="G98" s="42"/>
      <c r="H98" s="42"/>
      <c r="I98" s="34" t="s">
        <v>23</v>
      </c>
      <c r="J98" s="74" t="str">
        <f>IF(J14="","",J14)</f>
        <v>2. 6. 2025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25</v>
      </c>
      <c r="D100" s="42"/>
      <c r="E100" s="42"/>
      <c r="F100" s="29" t="str">
        <f>E17</f>
        <v>Statutární město Děčín</v>
      </c>
      <c r="G100" s="42"/>
      <c r="H100" s="42"/>
      <c r="I100" s="34" t="s">
        <v>32</v>
      </c>
      <c r="J100" s="38" t="str">
        <f>E23</f>
        <v>Vladimír Vidai</v>
      </c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30</v>
      </c>
      <c r="D101" s="42"/>
      <c r="E101" s="42"/>
      <c r="F101" s="29" t="str">
        <f>IF(E20="","",E20)</f>
        <v>Vyplň údaj</v>
      </c>
      <c r="G101" s="42"/>
      <c r="H101" s="42"/>
      <c r="I101" s="34" t="s">
        <v>37</v>
      </c>
      <c r="J101" s="38" t="str">
        <f>E26</f>
        <v xml:space="preserve"> </v>
      </c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4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87"/>
      <c r="B103" s="188"/>
      <c r="C103" s="189" t="s">
        <v>123</v>
      </c>
      <c r="D103" s="190" t="s">
        <v>60</v>
      </c>
      <c r="E103" s="190" t="s">
        <v>56</v>
      </c>
      <c r="F103" s="190" t="s">
        <v>57</v>
      </c>
      <c r="G103" s="190" t="s">
        <v>124</v>
      </c>
      <c r="H103" s="190" t="s">
        <v>125</v>
      </c>
      <c r="I103" s="190" t="s">
        <v>126</v>
      </c>
      <c r="J103" s="190" t="s">
        <v>101</v>
      </c>
      <c r="K103" s="191" t="s">
        <v>127</v>
      </c>
      <c r="L103" s="192"/>
      <c r="M103" s="94" t="s">
        <v>19</v>
      </c>
      <c r="N103" s="95" t="s">
        <v>45</v>
      </c>
      <c r="O103" s="95" t="s">
        <v>128</v>
      </c>
      <c r="P103" s="95" t="s">
        <v>129</v>
      </c>
      <c r="Q103" s="95" t="s">
        <v>130</v>
      </c>
      <c r="R103" s="95" t="s">
        <v>131</v>
      </c>
      <c r="S103" s="95" t="s">
        <v>132</v>
      </c>
      <c r="T103" s="96" t="s">
        <v>133</v>
      </c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="2" customFormat="1" ht="22.8" customHeight="1">
      <c r="A104" s="40"/>
      <c r="B104" s="41"/>
      <c r="C104" s="101" t="s">
        <v>134</v>
      </c>
      <c r="D104" s="42"/>
      <c r="E104" s="42"/>
      <c r="F104" s="42"/>
      <c r="G104" s="42"/>
      <c r="H104" s="42"/>
      <c r="I104" s="42"/>
      <c r="J104" s="193">
        <f>BK104</f>
        <v>0</v>
      </c>
      <c r="K104" s="42"/>
      <c r="L104" s="46"/>
      <c r="M104" s="97"/>
      <c r="N104" s="194"/>
      <c r="O104" s="98"/>
      <c r="P104" s="195">
        <f>P105+P242</f>
        <v>0</v>
      </c>
      <c r="Q104" s="98"/>
      <c r="R104" s="195">
        <f>R105+R242</f>
        <v>10.7678136</v>
      </c>
      <c r="S104" s="98"/>
      <c r="T104" s="196">
        <f>T105+T242</f>
        <v>9.3829180000000001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74</v>
      </c>
      <c r="AU104" s="19" t="s">
        <v>102</v>
      </c>
      <c r="BK104" s="197">
        <f>BK105+BK242</f>
        <v>0</v>
      </c>
    </row>
    <row r="105" s="12" customFormat="1" ht="25.92" customHeight="1">
      <c r="A105" s="12"/>
      <c r="B105" s="198"/>
      <c r="C105" s="199"/>
      <c r="D105" s="200" t="s">
        <v>74</v>
      </c>
      <c r="E105" s="201" t="s">
        <v>135</v>
      </c>
      <c r="F105" s="201" t="s">
        <v>136</v>
      </c>
      <c r="G105" s="199"/>
      <c r="H105" s="199"/>
      <c r="I105" s="202"/>
      <c r="J105" s="203">
        <f>BK105</f>
        <v>0</v>
      </c>
      <c r="K105" s="199"/>
      <c r="L105" s="204"/>
      <c r="M105" s="205"/>
      <c r="N105" s="206"/>
      <c r="O105" s="206"/>
      <c r="P105" s="207">
        <f>P106+P112+P135+P144+P148+P227+P239</f>
        <v>0</v>
      </c>
      <c r="Q105" s="206"/>
      <c r="R105" s="207">
        <f>R106+R112+R135+R144+R148+R227+R239</f>
        <v>7.6969750000000001</v>
      </c>
      <c r="S105" s="206"/>
      <c r="T105" s="208">
        <f>T106+T112+T135+T144+T148+T227+T239</f>
        <v>9.3829180000000001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82</v>
      </c>
      <c r="AT105" s="210" t="s">
        <v>74</v>
      </c>
      <c r="AU105" s="210" t="s">
        <v>75</v>
      </c>
      <c r="AY105" s="209" t="s">
        <v>137</v>
      </c>
      <c r="BK105" s="211">
        <f>BK106+BK112+BK135+BK144+BK148+BK227+BK239</f>
        <v>0</v>
      </c>
    </row>
    <row r="106" s="12" customFormat="1" ht="22.8" customHeight="1">
      <c r="A106" s="12"/>
      <c r="B106" s="198"/>
      <c r="C106" s="199"/>
      <c r="D106" s="200" t="s">
        <v>74</v>
      </c>
      <c r="E106" s="212" t="s">
        <v>138</v>
      </c>
      <c r="F106" s="212" t="s">
        <v>139</v>
      </c>
      <c r="G106" s="199"/>
      <c r="H106" s="199"/>
      <c r="I106" s="202"/>
      <c r="J106" s="213">
        <f>BK106</f>
        <v>0</v>
      </c>
      <c r="K106" s="199"/>
      <c r="L106" s="204"/>
      <c r="M106" s="205"/>
      <c r="N106" s="206"/>
      <c r="O106" s="206"/>
      <c r="P106" s="207">
        <f>SUM(P107:P111)</f>
        <v>0</v>
      </c>
      <c r="Q106" s="206"/>
      <c r="R106" s="207">
        <f>SUM(R107:R111)</f>
        <v>0.20444400000000002</v>
      </c>
      <c r="S106" s="206"/>
      <c r="T106" s="208">
        <f>SUM(T107:T111)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82</v>
      </c>
      <c r="AT106" s="210" t="s">
        <v>74</v>
      </c>
      <c r="AU106" s="210" t="s">
        <v>82</v>
      </c>
      <c r="AY106" s="209" t="s">
        <v>137</v>
      </c>
      <c r="BK106" s="211">
        <f>SUM(BK107:BK111)</f>
        <v>0</v>
      </c>
    </row>
    <row r="107" s="2" customFormat="1" ht="24.15" customHeight="1">
      <c r="A107" s="40"/>
      <c r="B107" s="41"/>
      <c r="C107" s="214" t="s">
        <v>82</v>
      </c>
      <c r="D107" s="214" t="s">
        <v>140</v>
      </c>
      <c r="E107" s="215" t="s">
        <v>141</v>
      </c>
      <c r="F107" s="216" t="s">
        <v>142</v>
      </c>
      <c r="G107" s="217" t="s">
        <v>143</v>
      </c>
      <c r="H107" s="218">
        <v>0.45000000000000001</v>
      </c>
      <c r="I107" s="219"/>
      <c r="J107" s="220">
        <f>ROUND(I107*H107,2)</f>
        <v>0</v>
      </c>
      <c r="K107" s="216" t="s">
        <v>144</v>
      </c>
      <c r="L107" s="46"/>
      <c r="M107" s="221" t="s">
        <v>19</v>
      </c>
      <c r="N107" s="222" t="s">
        <v>46</v>
      </c>
      <c r="O107" s="86"/>
      <c r="P107" s="223">
        <f>O107*H107</f>
        <v>0</v>
      </c>
      <c r="Q107" s="223">
        <v>0.45432</v>
      </c>
      <c r="R107" s="223">
        <f>Q107*H107</f>
        <v>0.20444400000000002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145</v>
      </c>
      <c r="AT107" s="225" t="s">
        <v>140</v>
      </c>
      <c r="AU107" s="225" t="s">
        <v>84</v>
      </c>
      <c r="AY107" s="19" t="s">
        <v>137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82</v>
      </c>
      <c r="BK107" s="226">
        <f>ROUND(I107*H107,2)</f>
        <v>0</v>
      </c>
      <c r="BL107" s="19" t="s">
        <v>145</v>
      </c>
      <c r="BM107" s="225" t="s">
        <v>146</v>
      </c>
    </row>
    <row r="108" s="2" customFormat="1">
      <c r="A108" s="40"/>
      <c r="B108" s="41"/>
      <c r="C108" s="42"/>
      <c r="D108" s="227" t="s">
        <v>147</v>
      </c>
      <c r="E108" s="42"/>
      <c r="F108" s="228" t="s">
        <v>148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147</v>
      </c>
      <c r="AU108" s="19" t="s">
        <v>84</v>
      </c>
    </row>
    <row r="109" s="13" customFormat="1">
      <c r="A109" s="13"/>
      <c r="B109" s="232"/>
      <c r="C109" s="233"/>
      <c r="D109" s="234" t="s">
        <v>149</v>
      </c>
      <c r="E109" s="235" t="s">
        <v>19</v>
      </c>
      <c r="F109" s="236" t="s">
        <v>150</v>
      </c>
      <c r="G109" s="233"/>
      <c r="H109" s="235" t="s">
        <v>19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149</v>
      </c>
      <c r="AU109" s="242" t="s">
        <v>84</v>
      </c>
      <c r="AV109" s="13" t="s">
        <v>82</v>
      </c>
      <c r="AW109" s="13" t="s">
        <v>36</v>
      </c>
      <c r="AX109" s="13" t="s">
        <v>75</v>
      </c>
      <c r="AY109" s="242" t="s">
        <v>137</v>
      </c>
    </row>
    <row r="110" s="13" customFormat="1">
      <c r="A110" s="13"/>
      <c r="B110" s="232"/>
      <c r="C110" s="233"/>
      <c r="D110" s="234" t="s">
        <v>149</v>
      </c>
      <c r="E110" s="235" t="s">
        <v>19</v>
      </c>
      <c r="F110" s="236" t="s">
        <v>151</v>
      </c>
      <c r="G110" s="233"/>
      <c r="H110" s="235" t="s">
        <v>19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149</v>
      </c>
      <c r="AU110" s="242" t="s">
        <v>84</v>
      </c>
      <c r="AV110" s="13" t="s">
        <v>82</v>
      </c>
      <c r="AW110" s="13" t="s">
        <v>36</v>
      </c>
      <c r="AX110" s="13" t="s">
        <v>75</v>
      </c>
      <c r="AY110" s="242" t="s">
        <v>137</v>
      </c>
    </row>
    <row r="111" s="14" customFormat="1">
      <c r="A111" s="14"/>
      <c r="B111" s="243"/>
      <c r="C111" s="244"/>
      <c r="D111" s="234" t="s">
        <v>149</v>
      </c>
      <c r="E111" s="245" t="s">
        <v>19</v>
      </c>
      <c r="F111" s="246" t="s">
        <v>152</v>
      </c>
      <c r="G111" s="244"/>
      <c r="H111" s="247">
        <v>0.45000000000000001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149</v>
      </c>
      <c r="AU111" s="253" t="s">
        <v>84</v>
      </c>
      <c r="AV111" s="14" t="s">
        <v>84</v>
      </c>
      <c r="AW111" s="14" t="s">
        <v>36</v>
      </c>
      <c r="AX111" s="14" t="s">
        <v>82</v>
      </c>
      <c r="AY111" s="253" t="s">
        <v>137</v>
      </c>
    </row>
    <row r="112" s="12" customFormat="1" ht="22.8" customHeight="1">
      <c r="A112" s="12"/>
      <c r="B112" s="198"/>
      <c r="C112" s="199"/>
      <c r="D112" s="200" t="s">
        <v>74</v>
      </c>
      <c r="E112" s="212" t="s">
        <v>153</v>
      </c>
      <c r="F112" s="212" t="s">
        <v>154</v>
      </c>
      <c r="G112" s="199"/>
      <c r="H112" s="199"/>
      <c r="I112" s="202"/>
      <c r="J112" s="213">
        <f>BK112</f>
        <v>0</v>
      </c>
      <c r="K112" s="199"/>
      <c r="L112" s="204"/>
      <c r="M112" s="205"/>
      <c r="N112" s="206"/>
      <c r="O112" s="206"/>
      <c r="P112" s="207">
        <f>SUM(P113:P134)</f>
        <v>0</v>
      </c>
      <c r="Q112" s="206"/>
      <c r="R112" s="207">
        <f>SUM(R113:R134)</f>
        <v>2.0621238000000002</v>
      </c>
      <c r="S112" s="206"/>
      <c r="T112" s="208">
        <f>SUM(T113:T134)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9" t="s">
        <v>82</v>
      </c>
      <c r="AT112" s="210" t="s">
        <v>74</v>
      </c>
      <c r="AU112" s="210" t="s">
        <v>82</v>
      </c>
      <c r="AY112" s="209" t="s">
        <v>137</v>
      </c>
      <c r="BK112" s="211">
        <f>SUM(BK113:BK134)</f>
        <v>0</v>
      </c>
    </row>
    <row r="113" s="2" customFormat="1" ht="21.75" customHeight="1">
      <c r="A113" s="40"/>
      <c r="B113" s="41"/>
      <c r="C113" s="214" t="s">
        <v>84</v>
      </c>
      <c r="D113" s="214" t="s">
        <v>140</v>
      </c>
      <c r="E113" s="215" t="s">
        <v>155</v>
      </c>
      <c r="F113" s="216" t="s">
        <v>156</v>
      </c>
      <c r="G113" s="217" t="s">
        <v>143</v>
      </c>
      <c r="H113" s="218">
        <v>35.700000000000003</v>
      </c>
      <c r="I113" s="219"/>
      <c r="J113" s="220">
        <f>ROUND(I113*H113,2)</f>
        <v>0</v>
      </c>
      <c r="K113" s="216" t="s">
        <v>144</v>
      </c>
      <c r="L113" s="46"/>
      <c r="M113" s="221" t="s">
        <v>19</v>
      </c>
      <c r="N113" s="222" t="s">
        <v>46</v>
      </c>
      <c r="O113" s="86"/>
      <c r="P113" s="223">
        <f>O113*H113</f>
        <v>0</v>
      </c>
      <c r="Q113" s="223">
        <v>0.0073499999999999998</v>
      </c>
      <c r="R113" s="223">
        <f>Q113*H113</f>
        <v>0.26239499999999999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145</v>
      </c>
      <c r="AT113" s="225" t="s">
        <v>140</v>
      </c>
      <c r="AU113" s="225" t="s">
        <v>84</v>
      </c>
      <c r="AY113" s="19" t="s">
        <v>137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82</v>
      </c>
      <c r="BK113" s="226">
        <f>ROUND(I113*H113,2)</f>
        <v>0</v>
      </c>
      <c r="BL113" s="19" t="s">
        <v>145</v>
      </c>
      <c r="BM113" s="225" t="s">
        <v>157</v>
      </c>
    </row>
    <row r="114" s="2" customFormat="1">
      <c r="A114" s="40"/>
      <c r="B114" s="41"/>
      <c r="C114" s="42"/>
      <c r="D114" s="227" t="s">
        <v>147</v>
      </c>
      <c r="E114" s="42"/>
      <c r="F114" s="228" t="s">
        <v>158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147</v>
      </c>
      <c r="AU114" s="19" t="s">
        <v>84</v>
      </c>
    </row>
    <row r="115" s="13" customFormat="1">
      <c r="A115" s="13"/>
      <c r="B115" s="232"/>
      <c r="C115" s="233"/>
      <c r="D115" s="234" t="s">
        <v>149</v>
      </c>
      <c r="E115" s="235" t="s">
        <v>19</v>
      </c>
      <c r="F115" s="236" t="s">
        <v>150</v>
      </c>
      <c r="G115" s="233"/>
      <c r="H115" s="235" t="s">
        <v>19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149</v>
      </c>
      <c r="AU115" s="242" t="s">
        <v>84</v>
      </c>
      <c r="AV115" s="13" t="s">
        <v>82</v>
      </c>
      <c r="AW115" s="13" t="s">
        <v>36</v>
      </c>
      <c r="AX115" s="13" t="s">
        <v>75</v>
      </c>
      <c r="AY115" s="242" t="s">
        <v>137</v>
      </c>
    </row>
    <row r="116" s="13" customFormat="1">
      <c r="A116" s="13"/>
      <c r="B116" s="232"/>
      <c r="C116" s="233"/>
      <c r="D116" s="234" t="s">
        <v>149</v>
      </c>
      <c r="E116" s="235" t="s">
        <v>19</v>
      </c>
      <c r="F116" s="236" t="s">
        <v>151</v>
      </c>
      <c r="G116" s="233"/>
      <c r="H116" s="235" t="s">
        <v>19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149</v>
      </c>
      <c r="AU116" s="242" t="s">
        <v>84</v>
      </c>
      <c r="AV116" s="13" t="s">
        <v>82</v>
      </c>
      <c r="AW116" s="13" t="s">
        <v>36</v>
      </c>
      <c r="AX116" s="13" t="s">
        <v>75</v>
      </c>
      <c r="AY116" s="242" t="s">
        <v>137</v>
      </c>
    </row>
    <row r="117" s="14" customFormat="1">
      <c r="A117" s="14"/>
      <c r="B117" s="243"/>
      <c r="C117" s="244"/>
      <c r="D117" s="234" t="s">
        <v>149</v>
      </c>
      <c r="E117" s="245" t="s">
        <v>19</v>
      </c>
      <c r="F117" s="246" t="s">
        <v>159</v>
      </c>
      <c r="G117" s="244"/>
      <c r="H117" s="247">
        <v>10.050000000000001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149</v>
      </c>
      <c r="AU117" s="253" t="s">
        <v>84</v>
      </c>
      <c r="AV117" s="14" t="s">
        <v>84</v>
      </c>
      <c r="AW117" s="14" t="s">
        <v>36</v>
      </c>
      <c r="AX117" s="14" t="s">
        <v>75</v>
      </c>
      <c r="AY117" s="253" t="s">
        <v>137</v>
      </c>
    </row>
    <row r="118" s="14" customFormat="1">
      <c r="A118" s="14"/>
      <c r="B118" s="243"/>
      <c r="C118" s="244"/>
      <c r="D118" s="234" t="s">
        <v>149</v>
      </c>
      <c r="E118" s="245" t="s">
        <v>19</v>
      </c>
      <c r="F118" s="246" t="s">
        <v>160</v>
      </c>
      <c r="G118" s="244"/>
      <c r="H118" s="247">
        <v>11.1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149</v>
      </c>
      <c r="AU118" s="253" t="s">
        <v>84</v>
      </c>
      <c r="AV118" s="14" t="s">
        <v>84</v>
      </c>
      <c r="AW118" s="14" t="s">
        <v>36</v>
      </c>
      <c r="AX118" s="14" t="s">
        <v>75</v>
      </c>
      <c r="AY118" s="253" t="s">
        <v>137</v>
      </c>
    </row>
    <row r="119" s="14" customFormat="1">
      <c r="A119" s="14"/>
      <c r="B119" s="243"/>
      <c r="C119" s="244"/>
      <c r="D119" s="234" t="s">
        <v>149</v>
      </c>
      <c r="E119" s="245" t="s">
        <v>19</v>
      </c>
      <c r="F119" s="246" t="s">
        <v>161</v>
      </c>
      <c r="G119" s="244"/>
      <c r="H119" s="247">
        <v>14.550000000000001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149</v>
      </c>
      <c r="AU119" s="253" t="s">
        <v>84</v>
      </c>
      <c r="AV119" s="14" t="s">
        <v>84</v>
      </c>
      <c r="AW119" s="14" t="s">
        <v>36</v>
      </c>
      <c r="AX119" s="14" t="s">
        <v>75</v>
      </c>
      <c r="AY119" s="253" t="s">
        <v>137</v>
      </c>
    </row>
    <row r="120" s="15" customFormat="1">
      <c r="A120" s="15"/>
      <c r="B120" s="254"/>
      <c r="C120" s="255"/>
      <c r="D120" s="234" t="s">
        <v>149</v>
      </c>
      <c r="E120" s="256" t="s">
        <v>19</v>
      </c>
      <c r="F120" s="257" t="s">
        <v>162</v>
      </c>
      <c r="G120" s="255"/>
      <c r="H120" s="258">
        <v>35.700000000000003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4" t="s">
        <v>149</v>
      </c>
      <c r="AU120" s="264" t="s">
        <v>84</v>
      </c>
      <c r="AV120" s="15" t="s">
        <v>145</v>
      </c>
      <c r="AW120" s="15" t="s">
        <v>36</v>
      </c>
      <c r="AX120" s="15" t="s">
        <v>82</v>
      </c>
      <c r="AY120" s="264" t="s">
        <v>137</v>
      </c>
    </row>
    <row r="121" s="2" customFormat="1" ht="21.75" customHeight="1">
      <c r="A121" s="40"/>
      <c r="B121" s="41"/>
      <c r="C121" s="214" t="s">
        <v>138</v>
      </c>
      <c r="D121" s="214" t="s">
        <v>140</v>
      </c>
      <c r="E121" s="215" t="s">
        <v>163</v>
      </c>
      <c r="F121" s="216" t="s">
        <v>164</v>
      </c>
      <c r="G121" s="217" t="s">
        <v>143</v>
      </c>
      <c r="H121" s="218">
        <v>35.700000000000003</v>
      </c>
      <c r="I121" s="219"/>
      <c r="J121" s="220">
        <f>ROUND(I121*H121,2)</f>
        <v>0</v>
      </c>
      <c r="K121" s="216" t="s">
        <v>144</v>
      </c>
      <c r="L121" s="46"/>
      <c r="M121" s="221" t="s">
        <v>19</v>
      </c>
      <c r="N121" s="222" t="s">
        <v>46</v>
      </c>
      <c r="O121" s="86"/>
      <c r="P121" s="223">
        <f>O121*H121</f>
        <v>0</v>
      </c>
      <c r="Q121" s="223">
        <v>0.020480000000000002</v>
      </c>
      <c r="R121" s="223">
        <f>Q121*H121</f>
        <v>0.73113600000000012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145</v>
      </c>
      <c r="AT121" s="225" t="s">
        <v>140</v>
      </c>
      <c r="AU121" s="225" t="s">
        <v>84</v>
      </c>
      <c r="AY121" s="19" t="s">
        <v>137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82</v>
      </c>
      <c r="BK121" s="226">
        <f>ROUND(I121*H121,2)</f>
        <v>0</v>
      </c>
      <c r="BL121" s="19" t="s">
        <v>145</v>
      </c>
      <c r="BM121" s="225" t="s">
        <v>165</v>
      </c>
    </row>
    <row r="122" s="2" customFormat="1">
      <c r="A122" s="40"/>
      <c r="B122" s="41"/>
      <c r="C122" s="42"/>
      <c r="D122" s="227" t="s">
        <v>147</v>
      </c>
      <c r="E122" s="42"/>
      <c r="F122" s="228" t="s">
        <v>166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147</v>
      </c>
      <c r="AU122" s="19" t="s">
        <v>84</v>
      </c>
    </row>
    <row r="123" s="2" customFormat="1" ht="24.15" customHeight="1">
      <c r="A123" s="40"/>
      <c r="B123" s="41"/>
      <c r="C123" s="214" t="s">
        <v>145</v>
      </c>
      <c r="D123" s="214" t="s">
        <v>140</v>
      </c>
      <c r="E123" s="215" t="s">
        <v>167</v>
      </c>
      <c r="F123" s="216" t="s">
        <v>168</v>
      </c>
      <c r="G123" s="217" t="s">
        <v>143</v>
      </c>
      <c r="H123" s="218">
        <v>35.700000000000003</v>
      </c>
      <c r="I123" s="219"/>
      <c r="J123" s="220">
        <f>ROUND(I123*H123,2)</f>
        <v>0</v>
      </c>
      <c r="K123" s="216" t="s">
        <v>144</v>
      </c>
      <c r="L123" s="46"/>
      <c r="M123" s="221" t="s">
        <v>19</v>
      </c>
      <c r="N123" s="222" t="s">
        <v>46</v>
      </c>
      <c r="O123" s="86"/>
      <c r="P123" s="223">
        <f>O123*H123</f>
        <v>0</v>
      </c>
      <c r="Q123" s="223">
        <v>0.015400000000000001</v>
      </c>
      <c r="R123" s="223">
        <f>Q123*H123</f>
        <v>0.54978000000000005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145</v>
      </c>
      <c r="AT123" s="225" t="s">
        <v>140</v>
      </c>
      <c r="AU123" s="225" t="s">
        <v>84</v>
      </c>
      <c r="AY123" s="19" t="s">
        <v>137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82</v>
      </c>
      <c r="BK123" s="226">
        <f>ROUND(I123*H123,2)</f>
        <v>0</v>
      </c>
      <c r="BL123" s="19" t="s">
        <v>145</v>
      </c>
      <c r="BM123" s="225" t="s">
        <v>169</v>
      </c>
    </row>
    <row r="124" s="2" customFormat="1">
      <c r="A124" s="40"/>
      <c r="B124" s="41"/>
      <c r="C124" s="42"/>
      <c r="D124" s="227" t="s">
        <v>147</v>
      </c>
      <c r="E124" s="42"/>
      <c r="F124" s="228" t="s">
        <v>170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147</v>
      </c>
      <c r="AU124" s="19" t="s">
        <v>84</v>
      </c>
    </row>
    <row r="125" s="2" customFormat="1" ht="16.5" customHeight="1">
      <c r="A125" s="40"/>
      <c r="B125" s="41"/>
      <c r="C125" s="214" t="s">
        <v>171</v>
      </c>
      <c r="D125" s="214" t="s">
        <v>140</v>
      </c>
      <c r="E125" s="215" t="s">
        <v>172</v>
      </c>
      <c r="F125" s="216" t="s">
        <v>173</v>
      </c>
      <c r="G125" s="217" t="s">
        <v>143</v>
      </c>
      <c r="H125" s="218">
        <v>14.960000000000001</v>
      </c>
      <c r="I125" s="219"/>
      <c r="J125" s="220">
        <f>ROUND(I125*H125,2)</f>
        <v>0</v>
      </c>
      <c r="K125" s="216" t="s">
        <v>144</v>
      </c>
      <c r="L125" s="46"/>
      <c r="M125" s="221" t="s">
        <v>19</v>
      </c>
      <c r="N125" s="222" t="s">
        <v>46</v>
      </c>
      <c r="O125" s="86"/>
      <c r="P125" s="223">
        <f>O125*H125</f>
        <v>0</v>
      </c>
      <c r="Q125" s="223">
        <v>0.034680000000000002</v>
      </c>
      <c r="R125" s="223">
        <f>Q125*H125</f>
        <v>0.51881280000000007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145</v>
      </c>
      <c r="AT125" s="225" t="s">
        <v>140</v>
      </c>
      <c r="AU125" s="225" t="s">
        <v>84</v>
      </c>
      <c r="AY125" s="19" t="s">
        <v>137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82</v>
      </c>
      <c r="BK125" s="226">
        <f>ROUND(I125*H125,2)</f>
        <v>0</v>
      </c>
      <c r="BL125" s="19" t="s">
        <v>145</v>
      </c>
      <c r="BM125" s="225" t="s">
        <v>174</v>
      </c>
    </row>
    <row r="126" s="2" customFormat="1">
      <c r="A126" s="40"/>
      <c r="B126" s="41"/>
      <c r="C126" s="42"/>
      <c r="D126" s="227" t="s">
        <v>147</v>
      </c>
      <c r="E126" s="42"/>
      <c r="F126" s="228" t="s">
        <v>175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147</v>
      </c>
      <c r="AU126" s="19" t="s">
        <v>84</v>
      </c>
    </row>
    <row r="127" s="13" customFormat="1">
      <c r="A127" s="13"/>
      <c r="B127" s="232"/>
      <c r="C127" s="233"/>
      <c r="D127" s="234" t="s">
        <v>149</v>
      </c>
      <c r="E127" s="235" t="s">
        <v>19</v>
      </c>
      <c r="F127" s="236" t="s">
        <v>150</v>
      </c>
      <c r="G127" s="233"/>
      <c r="H127" s="235" t="s">
        <v>19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149</v>
      </c>
      <c r="AU127" s="242" t="s">
        <v>84</v>
      </c>
      <c r="AV127" s="13" t="s">
        <v>82</v>
      </c>
      <c r="AW127" s="13" t="s">
        <v>36</v>
      </c>
      <c r="AX127" s="13" t="s">
        <v>75</v>
      </c>
      <c r="AY127" s="242" t="s">
        <v>137</v>
      </c>
    </row>
    <row r="128" s="13" customFormat="1">
      <c r="A128" s="13"/>
      <c r="B128" s="232"/>
      <c r="C128" s="233"/>
      <c r="D128" s="234" t="s">
        <v>149</v>
      </c>
      <c r="E128" s="235" t="s">
        <v>19</v>
      </c>
      <c r="F128" s="236" t="s">
        <v>151</v>
      </c>
      <c r="G128" s="233"/>
      <c r="H128" s="235" t="s">
        <v>19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149</v>
      </c>
      <c r="AU128" s="242" t="s">
        <v>84</v>
      </c>
      <c r="AV128" s="13" t="s">
        <v>82</v>
      </c>
      <c r="AW128" s="13" t="s">
        <v>36</v>
      </c>
      <c r="AX128" s="13" t="s">
        <v>75</v>
      </c>
      <c r="AY128" s="242" t="s">
        <v>137</v>
      </c>
    </row>
    <row r="129" s="13" customFormat="1">
      <c r="A129" s="13"/>
      <c r="B129" s="232"/>
      <c r="C129" s="233"/>
      <c r="D129" s="234" t="s">
        <v>149</v>
      </c>
      <c r="E129" s="235" t="s">
        <v>19</v>
      </c>
      <c r="F129" s="236" t="s">
        <v>176</v>
      </c>
      <c r="G129" s="233"/>
      <c r="H129" s="235" t="s">
        <v>19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149</v>
      </c>
      <c r="AU129" s="242" t="s">
        <v>84</v>
      </c>
      <c r="AV129" s="13" t="s">
        <v>82</v>
      </c>
      <c r="AW129" s="13" t="s">
        <v>36</v>
      </c>
      <c r="AX129" s="13" t="s">
        <v>75</v>
      </c>
      <c r="AY129" s="242" t="s">
        <v>137</v>
      </c>
    </row>
    <row r="130" s="14" customFormat="1">
      <c r="A130" s="14"/>
      <c r="B130" s="243"/>
      <c r="C130" s="244"/>
      <c r="D130" s="234" t="s">
        <v>149</v>
      </c>
      <c r="E130" s="245" t="s">
        <v>19</v>
      </c>
      <c r="F130" s="246" t="s">
        <v>177</v>
      </c>
      <c r="G130" s="244"/>
      <c r="H130" s="247">
        <v>5.04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149</v>
      </c>
      <c r="AU130" s="253" t="s">
        <v>84</v>
      </c>
      <c r="AV130" s="14" t="s">
        <v>84</v>
      </c>
      <c r="AW130" s="14" t="s">
        <v>36</v>
      </c>
      <c r="AX130" s="14" t="s">
        <v>75</v>
      </c>
      <c r="AY130" s="253" t="s">
        <v>137</v>
      </c>
    </row>
    <row r="131" s="14" customFormat="1">
      <c r="A131" s="14"/>
      <c r="B131" s="243"/>
      <c r="C131" s="244"/>
      <c r="D131" s="234" t="s">
        <v>149</v>
      </c>
      <c r="E131" s="245" t="s">
        <v>19</v>
      </c>
      <c r="F131" s="246" t="s">
        <v>178</v>
      </c>
      <c r="G131" s="244"/>
      <c r="H131" s="247">
        <v>3.6000000000000001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149</v>
      </c>
      <c r="AU131" s="253" t="s">
        <v>84</v>
      </c>
      <c r="AV131" s="14" t="s">
        <v>84</v>
      </c>
      <c r="AW131" s="14" t="s">
        <v>36</v>
      </c>
      <c r="AX131" s="14" t="s">
        <v>75</v>
      </c>
      <c r="AY131" s="253" t="s">
        <v>137</v>
      </c>
    </row>
    <row r="132" s="14" customFormat="1">
      <c r="A132" s="14"/>
      <c r="B132" s="243"/>
      <c r="C132" s="244"/>
      <c r="D132" s="234" t="s">
        <v>149</v>
      </c>
      <c r="E132" s="245" t="s">
        <v>19</v>
      </c>
      <c r="F132" s="246" t="s">
        <v>179</v>
      </c>
      <c r="G132" s="244"/>
      <c r="H132" s="247">
        <v>4.4000000000000004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149</v>
      </c>
      <c r="AU132" s="253" t="s">
        <v>84</v>
      </c>
      <c r="AV132" s="14" t="s">
        <v>84</v>
      </c>
      <c r="AW132" s="14" t="s">
        <v>36</v>
      </c>
      <c r="AX132" s="14" t="s">
        <v>75</v>
      </c>
      <c r="AY132" s="253" t="s">
        <v>137</v>
      </c>
    </row>
    <row r="133" s="14" customFormat="1">
      <c r="A133" s="14"/>
      <c r="B133" s="243"/>
      <c r="C133" s="244"/>
      <c r="D133" s="234" t="s">
        <v>149</v>
      </c>
      <c r="E133" s="245" t="s">
        <v>19</v>
      </c>
      <c r="F133" s="246" t="s">
        <v>180</v>
      </c>
      <c r="G133" s="244"/>
      <c r="H133" s="247">
        <v>1.9199999999999999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149</v>
      </c>
      <c r="AU133" s="253" t="s">
        <v>84</v>
      </c>
      <c r="AV133" s="14" t="s">
        <v>84</v>
      </c>
      <c r="AW133" s="14" t="s">
        <v>36</v>
      </c>
      <c r="AX133" s="14" t="s">
        <v>75</v>
      </c>
      <c r="AY133" s="253" t="s">
        <v>137</v>
      </c>
    </row>
    <row r="134" s="15" customFormat="1">
      <c r="A134" s="15"/>
      <c r="B134" s="254"/>
      <c r="C134" s="255"/>
      <c r="D134" s="234" t="s">
        <v>149</v>
      </c>
      <c r="E134" s="256" t="s">
        <v>19</v>
      </c>
      <c r="F134" s="257" t="s">
        <v>162</v>
      </c>
      <c r="G134" s="255"/>
      <c r="H134" s="258">
        <v>14.960000000000001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149</v>
      </c>
      <c r="AU134" s="264" t="s">
        <v>84</v>
      </c>
      <c r="AV134" s="15" t="s">
        <v>145</v>
      </c>
      <c r="AW134" s="15" t="s">
        <v>36</v>
      </c>
      <c r="AX134" s="15" t="s">
        <v>82</v>
      </c>
      <c r="AY134" s="264" t="s">
        <v>137</v>
      </c>
    </row>
    <row r="135" s="12" customFormat="1" ht="22.8" customHeight="1">
      <c r="A135" s="12"/>
      <c r="B135" s="198"/>
      <c r="C135" s="199"/>
      <c r="D135" s="200" t="s">
        <v>74</v>
      </c>
      <c r="E135" s="212" t="s">
        <v>181</v>
      </c>
      <c r="F135" s="212" t="s">
        <v>182</v>
      </c>
      <c r="G135" s="199"/>
      <c r="H135" s="199"/>
      <c r="I135" s="202"/>
      <c r="J135" s="213">
        <f>BK135</f>
        <v>0</v>
      </c>
      <c r="K135" s="199"/>
      <c r="L135" s="204"/>
      <c r="M135" s="205"/>
      <c r="N135" s="206"/>
      <c r="O135" s="206"/>
      <c r="P135" s="207">
        <f>SUM(P136:P143)</f>
        <v>0</v>
      </c>
      <c r="Q135" s="206"/>
      <c r="R135" s="207">
        <f>SUM(R136:R143)</f>
        <v>5.4304071999999994</v>
      </c>
      <c r="S135" s="206"/>
      <c r="T135" s="208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82</v>
      </c>
      <c r="AT135" s="210" t="s">
        <v>74</v>
      </c>
      <c r="AU135" s="210" t="s">
        <v>82</v>
      </c>
      <c r="AY135" s="209" t="s">
        <v>137</v>
      </c>
      <c r="BK135" s="211">
        <f>SUM(BK136:BK143)</f>
        <v>0</v>
      </c>
    </row>
    <row r="136" s="2" customFormat="1" ht="21.75" customHeight="1">
      <c r="A136" s="40"/>
      <c r="B136" s="41"/>
      <c r="C136" s="214" t="s">
        <v>183</v>
      </c>
      <c r="D136" s="214" t="s">
        <v>140</v>
      </c>
      <c r="E136" s="215" t="s">
        <v>184</v>
      </c>
      <c r="F136" s="216" t="s">
        <v>185</v>
      </c>
      <c r="G136" s="217" t="s">
        <v>186</v>
      </c>
      <c r="H136" s="218">
        <v>2.3599999999999999</v>
      </c>
      <c r="I136" s="219"/>
      <c r="J136" s="220">
        <f>ROUND(I136*H136,2)</f>
        <v>0</v>
      </c>
      <c r="K136" s="216" t="s">
        <v>144</v>
      </c>
      <c r="L136" s="46"/>
      <c r="M136" s="221" t="s">
        <v>19</v>
      </c>
      <c r="N136" s="222" t="s">
        <v>46</v>
      </c>
      <c r="O136" s="86"/>
      <c r="P136" s="223">
        <f>O136*H136</f>
        <v>0</v>
      </c>
      <c r="Q136" s="223">
        <v>2.3010199999999998</v>
      </c>
      <c r="R136" s="223">
        <f>Q136*H136</f>
        <v>5.4304071999999994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145</v>
      </c>
      <c r="AT136" s="225" t="s">
        <v>140</v>
      </c>
      <c r="AU136" s="225" t="s">
        <v>84</v>
      </c>
      <c r="AY136" s="19" t="s">
        <v>137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82</v>
      </c>
      <c r="BK136" s="226">
        <f>ROUND(I136*H136,2)</f>
        <v>0</v>
      </c>
      <c r="BL136" s="19" t="s">
        <v>145</v>
      </c>
      <c r="BM136" s="225" t="s">
        <v>187</v>
      </c>
    </row>
    <row r="137" s="2" customFormat="1">
      <c r="A137" s="40"/>
      <c r="B137" s="41"/>
      <c r="C137" s="42"/>
      <c r="D137" s="227" t="s">
        <v>147</v>
      </c>
      <c r="E137" s="42"/>
      <c r="F137" s="228" t="s">
        <v>188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147</v>
      </c>
      <c r="AU137" s="19" t="s">
        <v>84</v>
      </c>
    </row>
    <row r="138" s="13" customFormat="1">
      <c r="A138" s="13"/>
      <c r="B138" s="232"/>
      <c r="C138" s="233"/>
      <c r="D138" s="234" t="s">
        <v>149</v>
      </c>
      <c r="E138" s="235" t="s">
        <v>19</v>
      </c>
      <c r="F138" s="236" t="s">
        <v>150</v>
      </c>
      <c r="G138" s="233"/>
      <c r="H138" s="235" t="s">
        <v>19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149</v>
      </c>
      <c r="AU138" s="242" t="s">
        <v>84</v>
      </c>
      <c r="AV138" s="13" t="s">
        <v>82</v>
      </c>
      <c r="AW138" s="13" t="s">
        <v>36</v>
      </c>
      <c r="AX138" s="13" t="s">
        <v>75</v>
      </c>
      <c r="AY138" s="242" t="s">
        <v>137</v>
      </c>
    </row>
    <row r="139" s="13" customFormat="1">
      <c r="A139" s="13"/>
      <c r="B139" s="232"/>
      <c r="C139" s="233"/>
      <c r="D139" s="234" t="s">
        <v>149</v>
      </c>
      <c r="E139" s="235" t="s">
        <v>19</v>
      </c>
      <c r="F139" s="236" t="s">
        <v>151</v>
      </c>
      <c r="G139" s="233"/>
      <c r="H139" s="235" t="s">
        <v>19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149</v>
      </c>
      <c r="AU139" s="242" t="s">
        <v>84</v>
      </c>
      <c r="AV139" s="13" t="s">
        <v>82</v>
      </c>
      <c r="AW139" s="13" t="s">
        <v>36</v>
      </c>
      <c r="AX139" s="13" t="s">
        <v>75</v>
      </c>
      <c r="AY139" s="242" t="s">
        <v>137</v>
      </c>
    </row>
    <row r="140" s="14" customFormat="1">
      <c r="A140" s="14"/>
      <c r="B140" s="243"/>
      <c r="C140" s="244"/>
      <c r="D140" s="234" t="s">
        <v>149</v>
      </c>
      <c r="E140" s="245" t="s">
        <v>19</v>
      </c>
      <c r="F140" s="246" t="s">
        <v>189</v>
      </c>
      <c r="G140" s="244"/>
      <c r="H140" s="247">
        <v>0.54000000000000004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149</v>
      </c>
      <c r="AU140" s="253" t="s">
        <v>84</v>
      </c>
      <c r="AV140" s="14" t="s">
        <v>84</v>
      </c>
      <c r="AW140" s="14" t="s">
        <v>36</v>
      </c>
      <c r="AX140" s="14" t="s">
        <v>75</v>
      </c>
      <c r="AY140" s="253" t="s">
        <v>137</v>
      </c>
    </row>
    <row r="141" s="14" customFormat="1">
      <c r="A141" s="14"/>
      <c r="B141" s="243"/>
      <c r="C141" s="244"/>
      <c r="D141" s="234" t="s">
        <v>149</v>
      </c>
      <c r="E141" s="245" t="s">
        <v>19</v>
      </c>
      <c r="F141" s="246" t="s">
        <v>190</v>
      </c>
      <c r="G141" s="244"/>
      <c r="H141" s="247">
        <v>0.68000000000000005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149</v>
      </c>
      <c r="AU141" s="253" t="s">
        <v>84</v>
      </c>
      <c r="AV141" s="14" t="s">
        <v>84</v>
      </c>
      <c r="AW141" s="14" t="s">
        <v>36</v>
      </c>
      <c r="AX141" s="14" t="s">
        <v>75</v>
      </c>
      <c r="AY141" s="253" t="s">
        <v>137</v>
      </c>
    </row>
    <row r="142" s="14" customFormat="1">
      <c r="A142" s="14"/>
      <c r="B142" s="243"/>
      <c r="C142" s="244"/>
      <c r="D142" s="234" t="s">
        <v>149</v>
      </c>
      <c r="E142" s="245" t="s">
        <v>19</v>
      </c>
      <c r="F142" s="246" t="s">
        <v>191</v>
      </c>
      <c r="G142" s="244"/>
      <c r="H142" s="247">
        <v>1.1399999999999999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149</v>
      </c>
      <c r="AU142" s="253" t="s">
        <v>84</v>
      </c>
      <c r="AV142" s="14" t="s">
        <v>84</v>
      </c>
      <c r="AW142" s="14" t="s">
        <v>36</v>
      </c>
      <c r="AX142" s="14" t="s">
        <v>75</v>
      </c>
      <c r="AY142" s="253" t="s">
        <v>137</v>
      </c>
    </row>
    <row r="143" s="15" customFormat="1">
      <c r="A143" s="15"/>
      <c r="B143" s="254"/>
      <c r="C143" s="255"/>
      <c r="D143" s="234" t="s">
        <v>149</v>
      </c>
      <c r="E143" s="256" t="s">
        <v>19</v>
      </c>
      <c r="F143" s="257" t="s">
        <v>162</v>
      </c>
      <c r="G143" s="255"/>
      <c r="H143" s="258">
        <v>2.3599999999999999</v>
      </c>
      <c r="I143" s="259"/>
      <c r="J143" s="255"/>
      <c r="K143" s="255"/>
      <c r="L143" s="260"/>
      <c r="M143" s="261"/>
      <c r="N143" s="262"/>
      <c r="O143" s="262"/>
      <c r="P143" s="262"/>
      <c r="Q143" s="262"/>
      <c r="R143" s="262"/>
      <c r="S143" s="262"/>
      <c r="T143" s="26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4" t="s">
        <v>149</v>
      </c>
      <c r="AU143" s="264" t="s">
        <v>84</v>
      </c>
      <c r="AV143" s="15" t="s">
        <v>145</v>
      </c>
      <c r="AW143" s="15" t="s">
        <v>36</v>
      </c>
      <c r="AX143" s="15" t="s">
        <v>82</v>
      </c>
      <c r="AY143" s="264" t="s">
        <v>137</v>
      </c>
    </row>
    <row r="144" s="12" customFormat="1" ht="22.8" customHeight="1">
      <c r="A144" s="12"/>
      <c r="B144" s="198"/>
      <c r="C144" s="199"/>
      <c r="D144" s="200" t="s">
        <v>74</v>
      </c>
      <c r="E144" s="212" t="s">
        <v>192</v>
      </c>
      <c r="F144" s="212" t="s">
        <v>193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SUM(P145:P147)</f>
        <v>0</v>
      </c>
      <c r="Q144" s="206"/>
      <c r="R144" s="207">
        <f>SUM(R145:R147)</f>
        <v>0</v>
      </c>
      <c r="S144" s="206"/>
      <c r="T144" s="208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82</v>
      </c>
      <c r="AT144" s="210" t="s">
        <v>74</v>
      </c>
      <c r="AU144" s="210" t="s">
        <v>82</v>
      </c>
      <c r="AY144" s="209" t="s">
        <v>137</v>
      </c>
      <c r="BK144" s="211">
        <f>SUM(BK145:BK147)</f>
        <v>0</v>
      </c>
    </row>
    <row r="145" s="2" customFormat="1" ht="24.15" customHeight="1">
      <c r="A145" s="40"/>
      <c r="B145" s="41"/>
      <c r="C145" s="214" t="s">
        <v>194</v>
      </c>
      <c r="D145" s="214" t="s">
        <v>140</v>
      </c>
      <c r="E145" s="215" t="s">
        <v>195</v>
      </c>
      <c r="F145" s="216" t="s">
        <v>196</v>
      </c>
      <c r="G145" s="217" t="s">
        <v>143</v>
      </c>
      <c r="H145" s="218">
        <v>53.409999999999997</v>
      </c>
      <c r="I145" s="219"/>
      <c r="J145" s="220">
        <f>ROUND(I145*H145,2)</f>
        <v>0</v>
      </c>
      <c r="K145" s="216" t="s">
        <v>144</v>
      </c>
      <c r="L145" s="46"/>
      <c r="M145" s="221" t="s">
        <v>19</v>
      </c>
      <c r="N145" s="222" t="s">
        <v>46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145</v>
      </c>
      <c r="AT145" s="225" t="s">
        <v>140</v>
      </c>
      <c r="AU145" s="225" t="s">
        <v>84</v>
      </c>
      <c r="AY145" s="19" t="s">
        <v>137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82</v>
      </c>
      <c r="BK145" s="226">
        <f>ROUND(I145*H145,2)</f>
        <v>0</v>
      </c>
      <c r="BL145" s="19" t="s">
        <v>145</v>
      </c>
      <c r="BM145" s="225" t="s">
        <v>197</v>
      </c>
    </row>
    <row r="146" s="2" customFormat="1">
      <c r="A146" s="40"/>
      <c r="B146" s="41"/>
      <c r="C146" s="42"/>
      <c r="D146" s="227" t="s">
        <v>147</v>
      </c>
      <c r="E146" s="42"/>
      <c r="F146" s="228" t="s">
        <v>198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147</v>
      </c>
      <c r="AU146" s="19" t="s">
        <v>84</v>
      </c>
    </row>
    <row r="147" s="14" customFormat="1">
      <c r="A147" s="14"/>
      <c r="B147" s="243"/>
      <c r="C147" s="244"/>
      <c r="D147" s="234" t="s">
        <v>149</v>
      </c>
      <c r="E147" s="245" t="s">
        <v>19</v>
      </c>
      <c r="F147" s="246" t="s">
        <v>199</v>
      </c>
      <c r="G147" s="244"/>
      <c r="H147" s="247">
        <v>53.409999999999997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149</v>
      </c>
      <c r="AU147" s="253" t="s">
        <v>84</v>
      </c>
      <c r="AV147" s="14" t="s">
        <v>84</v>
      </c>
      <c r="AW147" s="14" t="s">
        <v>36</v>
      </c>
      <c r="AX147" s="14" t="s">
        <v>82</v>
      </c>
      <c r="AY147" s="253" t="s">
        <v>137</v>
      </c>
    </row>
    <row r="148" s="12" customFormat="1" ht="22.8" customHeight="1">
      <c r="A148" s="12"/>
      <c r="B148" s="198"/>
      <c r="C148" s="199"/>
      <c r="D148" s="200" t="s">
        <v>74</v>
      </c>
      <c r="E148" s="212" t="s">
        <v>200</v>
      </c>
      <c r="F148" s="212" t="s">
        <v>201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SUM(P149:P226)</f>
        <v>0</v>
      </c>
      <c r="Q148" s="206"/>
      <c r="R148" s="207">
        <f>SUM(R149:R226)</f>
        <v>0</v>
      </c>
      <c r="S148" s="206"/>
      <c r="T148" s="208">
        <f>SUM(T149:T226)</f>
        <v>9.3829180000000001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82</v>
      </c>
      <c r="AT148" s="210" t="s">
        <v>74</v>
      </c>
      <c r="AU148" s="210" t="s">
        <v>82</v>
      </c>
      <c r="AY148" s="209" t="s">
        <v>137</v>
      </c>
      <c r="BK148" s="211">
        <f>SUM(BK149:BK226)</f>
        <v>0</v>
      </c>
    </row>
    <row r="149" s="2" customFormat="1" ht="21.75" customHeight="1">
      <c r="A149" s="40"/>
      <c r="B149" s="41"/>
      <c r="C149" s="214" t="s">
        <v>202</v>
      </c>
      <c r="D149" s="214" t="s">
        <v>140</v>
      </c>
      <c r="E149" s="215" t="s">
        <v>203</v>
      </c>
      <c r="F149" s="216" t="s">
        <v>204</v>
      </c>
      <c r="G149" s="217" t="s">
        <v>143</v>
      </c>
      <c r="H149" s="218">
        <v>11.800000000000001</v>
      </c>
      <c r="I149" s="219"/>
      <c r="J149" s="220">
        <f>ROUND(I149*H149,2)</f>
        <v>0</v>
      </c>
      <c r="K149" s="216" t="s">
        <v>144</v>
      </c>
      <c r="L149" s="46"/>
      <c r="M149" s="221" t="s">
        <v>19</v>
      </c>
      <c r="N149" s="222" t="s">
        <v>46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0.0054999999999999997</v>
      </c>
      <c r="T149" s="224">
        <f>S149*H149</f>
        <v>0.064899999999999999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145</v>
      </c>
      <c r="AT149" s="225" t="s">
        <v>140</v>
      </c>
      <c r="AU149" s="225" t="s">
        <v>84</v>
      </c>
      <c r="AY149" s="19" t="s">
        <v>137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82</v>
      </c>
      <c r="BK149" s="226">
        <f>ROUND(I149*H149,2)</f>
        <v>0</v>
      </c>
      <c r="BL149" s="19" t="s">
        <v>145</v>
      </c>
      <c r="BM149" s="225" t="s">
        <v>205</v>
      </c>
    </row>
    <row r="150" s="2" customFormat="1">
      <c r="A150" s="40"/>
      <c r="B150" s="41"/>
      <c r="C150" s="42"/>
      <c r="D150" s="227" t="s">
        <v>147</v>
      </c>
      <c r="E150" s="42"/>
      <c r="F150" s="228" t="s">
        <v>206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147</v>
      </c>
      <c r="AU150" s="19" t="s">
        <v>84</v>
      </c>
    </row>
    <row r="151" s="13" customFormat="1">
      <c r="A151" s="13"/>
      <c r="B151" s="232"/>
      <c r="C151" s="233"/>
      <c r="D151" s="234" t="s">
        <v>149</v>
      </c>
      <c r="E151" s="235" t="s">
        <v>19</v>
      </c>
      <c r="F151" s="236" t="s">
        <v>150</v>
      </c>
      <c r="G151" s="233"/>
      <c r="H151" s="235" t="s">
        <v>19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149</v>
      </c>
      <c r="AU151" s="242" t="s">
        <v>84</v>
      </c>
      <c r="AV151" s="13" t="s">
        <v>82</v>
      </c>
      <c r="AW151" s="13" t="s">
        <v>36</v>
      </c>
      <c r="AX151" s="13" t="s">
        <v>75</v>
      </c>
      <c r="AY151" s="242" t="s">
        <v>137</v>
      </c>
    </row>
    <row r="152" s="13" customFormat="1">
      <c r="A152" s="13"/>
      <c r="B152" s="232"/>
      <c r="C152" s="233"/>
      <c r="D152" s="234" t="s">
        <v>149</v>
      </c>
      <c r="E152" s="235" t="s">
        <v>19</v>
      </c>
      <c r="F152" s="236" t="s">
        <v>151</v>
      </c>
      <c r="G152" s="233"/>
      <c r="H152" s="235" t="s">
        <v>19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149</v>
      </c>
      <c r="AU152" s="242" t="s">
        <v>84</v>
      </c>
      <c r="AV152" s="13" t="s">
        <v>82</v>
      </c>
      <c r="AW152" s="13" t="s">
        <v>36</v>
      </c>
      <c r="AX152" s="13" t="s">
        <v>75</v>
      </c>
      <c r="AY152" s="242" t="s">
        <v>137</v>
      </c>
    </row>
    <row r="153" s="14" customFormat="1">
      <c r="A153" s="14"/>
      <c r="B153" s="243"/>
      <c r="C153" s="244"/>
      <c r="D153" s="234" t="s">
        <v>149</v>
      </c>
      <c r="E153" s="245" t="s">
        <v>19</v>
      </c>
      <c r="F153" s="246" t="s">
        <v>207</v>
      </c>
      <c r="G153" s="244"/>
      <c r="H153" s="247">
        <v>2.7000000000000002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149</v>
      </c>
      <c r="AU153" s="253" t="s">
        <v>84</v>
      </c>
      <c r="AV153" s="14" t="s">
        <v>84</v>
      </c>
      <c r="AW153" s="14" t="s">
        <v>36</v>
      </c>
      <c r="AX153" s="14" t="s">
        <v>75</v>
      </c>
      <c r="AY153" s="253" t="s">
        <v>137</v>
      </c>
    </row>
    <row r="154" s="14" customFormat="1">
      <c r="A154" s="14"/>
      <c r="B154" s="243"/>
      <c r="C154" s="244"/>
      <c r="D154" s="234" t="s">
        <v>149</v>
      </c>
      <c r="E154" s="245" t="s">
        <v>19</v>
      </c>
      <c r="F154" s="246" t="s">
        <v>208</v>
      </c>
      <c r="G154" s="244"/>
      <c r="H154" s="247">
        <v>3.3999999999999999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149</v>
      </c>
      <c r="AU154" s="253" t="s">
        <v>84</v>
      </c>
      <c r="AV154" s="14" t="s">
        <v>84</v>
      </c>
      <c r="AW154" s="14" t="s">
        <v>36</v>
      </c>
      <c r="AX154" s="14" t="s">
        <v>75</v>
      </c>
      <c r="AY154" s="253" t="s">
        <v>137</v>
      </c>
    </row>
    <row r="155" s="14" customFormat="1">
      <c r="A155" s="14"/>
      <c r="B155" s="243"/>
      <c r="C155" s="244"/>
      <c r="D155" s="234" t="s">
        <v>149</v>
      </c>
      <c r="E155" s="245" t="s">
        <v>19</v>
      </c>
      <c r="F155" s="246" t="s">
        <v>209</v>
      </c>
      <c r="G155" s="244"/>
      <c r="H155" s="247">
        <v>5.7000000000000002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149</v>
      </c>
      <c r="AU155" s="253" t="s">
        <v>84</v>
      </c>
      <c r="AV155" s="14" t="s">
        <v>84</v>
      </c>
      <c r="AW155" s="14" t="s">
        <v>36</v>
      </c>
      <c r="AX155" s="14" t="s">
        <v>75</v>
      </c>
      <c r="AY155" s="253" t="s">
        <v>137</v>
      </c>
    </row>
    <row r="156" s="15" customFormat="1">
      <c r="A156" s="15"/>
      <c r="B156" s="254"/>
      <c r="C156" s="255"/>
      <c r="D156" s="234" t="s">
        <v>149</v>
      </c>
      <c r="E156" s="256" t="s">
        <v>19</v>
      </c>
      <c r="F156" s="257" t="s">
        <v>162</v>
      </c>
      <c r="G156" s="255"/>
      <c r="H156" s="258">
        <v>11.800000000000001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149</v>
      </c>
      <c r="AU156" s="264" t="s">
        <v>84</v>
      </c>
      <c r="AV156" s="15" t="s">
        <v>145</v>
      </c>
      <c r="AW156" s="15" t="s">
        <v>36</v>
      </c>
      <c r="AX156" s="15" t="s">
        <v>82</v>
      </c>
      <c r="AY156" s="264" t="s">
        <v>137</v>
      </c>
    </row>
    <row r="157" s="2" customFormat="1" ht="16.5" customHeight="1">
      <c r="A157" s="40"/>
      <c r="B157" s="41"/>
      <c r="C157" s="214" t="s">
        <v>210</v>
      </c>
      <c r="D157" s="214" t="s">
        <v>140</v>
      </c>
      <c r="E157" s="215" t="s">
        <v>211</v>
      </c>
      <c r="F157" s="216" t="s">
        <v>212</v>
      </c>
      <c r="G157" s="217" t="s">
        <v>213</v>
      </c>
      <c r="H157" s="218">
        <v>3</v>
      </c>
      <c r="I157" s="219"/>
      <c r="J157" s="220">
        <f>ROUND(I157*H157,2)</f>
        <v>0</v>
      </c>
      <c r="K157" s="216" t="s">
        <v>144</v>
      </c>
      <c r="L157" s="46"/>
      <c r="M157" s="221" t="s">
        <v>19</v>
      </c>
      <c r="N157" s="222" t="s">
        <v>46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0.029610000000000001</v>
      </c>
      <c r="T157" s="224">
        <f>S157*H157</f>
        <v>0.088830000000000006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145</v>
      </c>
      <c r="AT157" s="225" t="s">
        <v>140</v>
      </c>
      <c r="AU157" s="225" t="s">
        <v>84</v>
      </c>
      <c r="AY157" s="19" t="s">
        <v>137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82</v>
      </c>
      <c r="BK157" s="226">
        <f>ROUND(I157*H157,2)</f>
        <v>0</v>
      </c>
      <c r="BL157" s="19" t="s">
        <v>145</v>
      </c>
      <c r="BM157" s="225" t="s">
        <v>214</v>
      </c>
    </row>
    <row r="158" s="2" customFormat="1">
      <c r="A158" s="40"/>
      <c r="B158" s="41"/>
      <c r="C158" s="42"/>
      <c r="D158" s="227" t="s">
        <v>147</v>
      </c>
      <c r="E158" s="42"/>
      <c r="F158" s="228" t="s">
        <v>215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147</v>
      </c>
      <c r="AU158" s="19" t="s">
        <v>84</v>
      </c>
    </row>
    <row r="159" s="2" customFormat="1" ht="16.5" customHeight="1">
      <c r="A159" s="40"/>
      <c r="B159" s="41"/>
      <c r="C159" s="214" t="s">
        <v>216</v>
      </c>
      <c r="D159" s="214" t="s">
        <v>140</v>
      </c>
      <c r="E159" s="215" t="s">
        <v>217</v>
      </c>
      <c r="F159" s="216" t="s">
        <v>218</v>
      </c>
      <c r="G159" s="217" t="s">
        <v>219</v>
      </c>
      <c r="H159" s="218">
        <v>8.4000000000000004</v>
      </c>
      <c r="I159" s="219"/>
      <c r="J159" s="220">
        <f>ROUND(I159*H159,2)</f>
        <v>0</v>
      </c>
      <c r="K159" s="216" t="s">
        <v>144</v>
      </c>
      <c r="L159" s="46"/>
      <c r="M159" s="221" t="s">
        <v>19</v>
      </c>
      <c r="N159" s="222" t="s">
        <v>46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0.00167</v>
      </c>
      <c r="T159" s="224">
        <f>S159*H159</f>
        <v>0.014028000000000001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145</v>
      </c>
      <c r="AT159" s="225" t="s">
        <v>140</v>
      </c>
      <c r="AU159" s="225" t="s">
        <v>84</v>
      </c>
      <c r="AY159" s="19" t="s">
        <v>137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82</v>
      </c>
      <c r="BK159" s="226">
        <f>ROUND(I159*H159,2)</f>
        <v>0</v>
      </c>
      <c r="BL159" s="19" t="s">
        <v>145</v>
      </c>
      <c r="BM159" s="225" t="s">
        <v>220</v>
      </c>
    </row>
    <row r="160" s="2" customFormat="1">
      <c r="A160" s="40"/>
      <c r="B160" s="41"/>
      <c r="C160" s="42"/>
      <c r="D160" s="227" t="s">
        <v>147</v>
      </c>
      <c r="E160" s="42"/>
      <c r="F160" s="228" t="s">
        <v>221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147</v>
      </c>
      <c r="AU160" s="19" t="s">
        <v>84</v>
      </c>
    </row>
    <row r="161" s="13" customFormat="1">
      <c r="A161" s="13"/>
      <c r="B161" s="232"/>
      <c r="C161" s="233"/>
      <c r="D161" s="234" t="s">
        <v>149</v>
      </c>
      <c r="E161" s="235" t="s">
        <v>19</v>
      </c>
      <c r="F161" s="236" t="s">
        <v>150</v>
      </c>
      <c r="G161" s="233"/>
      <c r="H161" s="235" t="s">
        <v>19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149</v>
      </c>
      <c r="AU161" s="242" t="s">
        <v>84</v>
      </c>
      <c r="AV161" s="13" t="s">
        <v>82</v>
      </c>
      <c r="AW161" s="13" t="s">
        <v>36</v>
      </c>
      <c r="AX161" s="13" t="s">
        <v>75</v>
      </c>
      <c r="AY161" s="242" t="s">
        <v>137</v>
      </c>
    </row>
    <row r="162" s="13" customFormat="1">
      <c r="A162" s="13"/>
      <c r="B162" s="232"/>
      <c r="C162" s="233"/>
      <c r="D162" s="234" t="s">
        <v>149</v>
      </c>
      <c r="E162" s="235" t="s">
        <v>19</v>
      </c>
      <c r="F162" s="236" t="s">
        <v>151</v>
      </c>
      <c r="G162" s="233"/>
      <c r="H162" s="235" t="s">
        <v>19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149</v>
      </c>
      <c r="AU162" s="242" t="s">
        <v>84</v>
      </c>
      <c r="AV162" s="13" t="s">
        <v>82</v>
      </c>
      <c r="AW162" s="13" t="s">
        <v>36</v>
      </c>
      <c r="AX162" s="13" t="s">
        <v>75</v>
      </c>
      <c r="AY162" s="242" t="s">
        <v>137</v>
      </c>
    </row>
    <row r="163" s="13" customFormat="1">
      <c r="A163" s="13"/>
      <c r="B163" s="232"/>
      <c r="C163" s="233"/>
      <c r="D163" s="234" t="s">
        <v>149</v>
      </c>
      <c r="E163" s="235" t="s">
        <v>19</v>
      </c>
      <c r="F163" s="236" t="s">
        <v>176</v>
      </c>
      <c r="G163" s="233"/>
      <c r="H163" s="235" t="s">
        <v>19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149</v>
      </c>
      <c r="AU163" s="242" t="s">
        <v>84</v>
      </c>
      <c r="AV163" s="13" t="s">
        <v>82</v>
      </c>
      <c r="AW163" s="13" t="s">
        <v>36</v>
      </c>
      <c r="AX163" s="13" t="s">
        <v>75</v>
      </c>
      <c r="AY163" s="242" t="s">
        <v>137</v>
      </c>
    </row>
    <row r="164" s="14" customFormat="1">
      <c r="A164" s="14"/>
      <c r="B164" s="243"/>
      <c r="C164" s="244"/>
      <c r="D164" s="234" t="s">
        <v>149</v>
      </c>
      <c r="E164" s="245" t="s">
        <v>19</v>
      </c>
      <c r="F164" s="246" t="s">
        <v>222</v>
      </c>
      <c r="G164" s="244"/>
      <c r="H164" s="247">
        <v>2.7000000000000002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149</v>
      </c>
      <c r="AU164" s="253" t="s">
        <v>84</v>
      </c>
      <c r="AV164" s="14" t="s">
        <v>84</v>
      </c>
      <c r="AW164" s="14" t="s">
        <v>36</v>
      </c>
      <c r="AX164" s="14" t="s">
        <v>75</v>
      </c>
      <c r="AY164" s="253" t="s">
        <v>137</v>
      </c>
    </row>
    <row r="165" s="14" customFormat="1">
      <c r="A165" s="14"/>
      <c r="B165" s="243"/>
      <c r="C165" s="244"/>
      <c r="D165" s="234" t="s">
        <v>149</v>
      </c>
      <c r="E165" s="245" t="s">
        <v>19</v>
      </c>
      <c r="F165" s="246" t="s">
        <v>223</v>
      </c>
      <c r="G165" s="244"/>
      <c r="H165" s="247">
        <v>2.7000000000000002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149</v>
      </c>
      <c r="AU165" s="253" t="s">
        <v>84</v>
      </c>
      <c r="AV165" s="14" t="s">
        <v>84</v>
      </c>
      <c r="AW165" s="14" t="s">
        <v>36</v>
      </c>
      <c r="AX165" s="14" t="s">
        <v>75</v>
      </c>
      <c r="AY165" s="253" t="s">
        <v>137</v>
      </c>
    </row>
    <row r="166" s="14" customFormat="1">
      <c r="A166" s="14"/>
      <c r="B166" s="243"/>
      <c r="C166" s="244"/>
      <c r="D166" s="234" t="s">
        <v>149</v>
      </c>
      <c r="E166" s="245" t="s">
        <v>19</v>
      </c>
      <c r="F166" s="246" t="s">
        <v>224</v>
      </c>
      <c r="G166" s="244"/>
      <c r="H166" s="247">
        <v>1.8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149</v>
      </c>
      <c r="AU166" s="253" t="s">
        <v>84</v>
      </c>
      <c r="AV166" s="14" t="s">
        <v>84</v>
      </c>
      <c r="AW166" s="14" t="s">
        <v>36</v>
      </c>
      <c r="AX166" s="14" t="s">
        <v>75</v>
      </c>
      <c r="AY166" s="253" t="s">
        <v>137</v>
      </c>
    </row>
    <row r="167" s="14" customFormat="1">
      <c r="A167" s="14"/>
      <c r="B167" s="243"/>
      <c r="C167" s="244"/>
      <c r="D167" s="234" t="s">
        <v>149</v>
      </c>
      <c r="E167" s="245" t="s">
        <v>19</v>
      </c>
      <c r="F167" s="246" t="s">
        <v>225</v>
      </c>
      <c r="G167" s="244"/>
      <c r="H167" s="247">
        <v>1.2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149</v>
      </c>
      <c r="AU167" s="253" t="s">
        <v>84</v>
      </c>
      <c r="AV167" s="14" t="s">
        <v>84</v>
      </c>
      <c r="AW167" s="14" t="s">
        <v>36</v>
      </c>
      <c r="AX167" s="14" t="s">
        <v>75</v>
      </c>
      <c r="AY167" s="253" t="s">
        <v>137</v>
      </c>
    </row>
    <row r="168" s="15" customFormat="1">
      <c r="A168" s="15"/>
      <c r="B168" s="254"/>
      <c r="C168" s="255"/>
      <c r="D168" s="234" t="s">
        <v>149</v>
      </c>
      <c r="E168" s="256" t="s">
        <v>19</v>
      </c>
      <c r="F168" s="257" t="s">
        <v>162</v>
      </c>
      <c r="G168" s="255"/>
      <c r="H168" s="258">
        <v>8.4000000000000004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4" t="s">
        <v>149</v>
      </c>
      <c r="AU168" s="264" t="s">
        <v>84</v>
      </c>
      <c r="AV168" s="15" t="s">
        <v>145</v>
      </c>
      <c r="AW168" s="15" t="s">
        <v>36</v>
      </c>
      <c r="AX168" s="15" t="s">
        <v>82</v>
      </c>
      <c r="AY168" s="264" t="s">
        <v>137</v>
      </c>
    </row>
    <row r="169" s="2" customFormat="1" ht="16.5" customHeight="1">
      <c r="A169" s="40"/>
      <c r="B169" s="41"/>
      <c r="C169" s="214" t="s">
        <v>226</v>
      </c>
      <c r="D169" s="214" t="s">
        <v>140</v>
      </c>
      <c r="E169" s="215" t="s">
        <v>227</v>
      </c>
      <c r="F169" s="216" t="s">
        <v>228</v>
      </c>
      <c r="G169" s="217" t="s">
        <v>219</v>
      </c>
      <c r="H169" s="218">
        <v>8.4000000000000004</v>
      </c>
      <c r="I169" s="219"/>
      <c r="J169" s="220">
        <f>ROUND(I169*H169,2)</f>
        <v>0</v>
      </c>
      <c r="K169" s="216" t="s">
        <v>144</v>
      </c>
      <c r="L169" s="46"/>
      <c r="M169" s="221" t="s">
        <v>19</v>
      </c>
      <c r="N169" s="222" t="s">
        <v>46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0.002</v>
      </c>
      <c r="T169" s="224">
        <f>S169*H169</f>
        <v>0.016800000000000002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145</v>
      </c>
      <c r="AT169" s="225" t="s">
        <v>140</v>
      </c>
      <c r="AU169" s="225" t="s">
        <v>84</v>
      </c>
      <c r="AY169" s="19" t="s">
        <v>137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82</v>
      </c>
      <c r="BK169" s="226">
        <f>ROUND(I169*H169,2)</f>
        <v>0</v>
      </c>
      <c r="BL169" s="19" t="s">
        <v>145</v>
      </c>
      <c r="BM169" s="225" t="s">
        <v>229</v>
      </c>
    </row>
    <row r="170" s="2" customFormat="1">
      <c r="A170" s="40"/>
      <c r="B170" s="41"/>
      <c r="C170" s="42"/>
      <c r="D170" s="227" t="s">
        <v>147</v>
      </c>
      <c r="E170" s="42"/>
      <c r="F170" s="228" t="s">
        <v>230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147</v>
      </c>
      <c r="AU170" s="19" t="s">
        <v>84</v>
      </c>
    </row>
    <row r="171" s="2" customFormat="1" ht="16.5" customHeight="1">
      <c r="A171" s="40"/>
      <c r="B171" s="41"/>
      <c r="C171" s="214" t="s">
        <v>8</v>
      </c>
      <c r="D171" s="214" t="s">
        <v>140</v>
      </c>
      <c r="E171" s="215" t="s">
        <v>231</v>
      </c>
      <c r="F171" s="216" t="s">
        <v>232</v>
      </c>
      <c r="G171" s="217" t="s">
        <v>143</v>
      </c>
      <c r="H171" s="218">
        <v>2.6000000000000001</v>
      </c>
      <c r="I171" s="219"/>
      <c r="J171" s="220">
        <f>ROUND(I171*H171,2)</f>
        <v>0</v>
      </c>
      <c r="K171" s="216" t="s">
        <v>144</v>
      </c>
      <c r="L171" s="46"/>
      <c r="M171" s="221" t="s">
        <v>19</v>
      </c>
      <c r="N171" s="222" t="s">
        <v>46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0.02</v>
      </c>
      <c r="T171" s="224">
        <f>S171*H171</f>
        <v>0.052000000000000005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145</v>
      </c>
      <c r="AT171" s="225" t="s">
        <v>140</v>
      </c>
      <c r="AU171" s="225" t="s">
        <v>84</v>
      </c>
      <c r="AY171" s="19" t="s">
        <v>137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82</v>
      </c>
      <c r="BK171" s="226">
        <f>ROUND(I171*H171,2)</f>
        <v>0</v>
      </c>
      <c r="BL171" s="19" t="s">
        <v>145</v>
      </c>
      <c r="BM171" s="225" t="s">
        <v>233</v>
      </c>
    </row>
    <row r="172" s="2" customFormat="1">
      <c r="A172" s="40"/>
      <c r="B172" s="41"/>
      <c r="C172" s="42"/>
      <c r="D172" s="227" t="s">
        <v>147</v>
      </c>
      <c r="E172" s="42"/>
      <c r="F172" s="228" t="s">
        <v>234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147</v>
      </c>
      <c r="AU172" s="19" t="s">
        <v>84</v>
      </c>
    </row>
    <row r="173" s="13" customFormat="1">
      <c r="A173" s="13"/>
      <c r="B173" s="232"/>
      <c r="C173" s="233"/>
      <c r="D173" s="234" t="s">
        <v>149</v>
      </c>
      <c r="E173" s="235" t="s">
        <v>19</v>
      </c>
      <c r="F173" s="236" t="s">
        <v>150</v>
      </c>
      <c r="G173" s="233"/>
      <c r="H173" s="235" t="s">
        <v>19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149</v>
      </c>
      <c r="AU173" s="242" t="s">
        <v>84</v>
      </c>
      <c r="AV173" s="13" t="s">
        <v>82</v>
      </c>
      <c r="AW173" s="13" t="s">
        <v>36</v>
      </c>
      <c r="AX173" s="13" t="s">
        <v>75</v>
      </c>
      <c r="AY173" s="242" t="s">
        <v>137</v>
      </c>
    </row>
    <row r="174" s="13" customFormat="1">
      <c r="A174" s="13"/>
      <c r="B174" s="232"/>
      <c r="C174" s="233"/>
      <c r="D174" s="234" t="s">
        <v>149</v>
      </c>
      <c r="E174" s="235" t="s">
        <v>19</v>
      </c>
      <c r="F174" s="236" t="s">
        <v>151</v>
      </c>
      <c r="G174" s="233"/>
      <c r="H174" s="235" t="s">
        <v>19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149</v>
      </c>
      <c r="AU174" s="242" t="s">
        <v>84</v>
      </c>
      <c r="AV174" s="13" t="s">
        <v>82</v>
      </c>
      <c r="AW174" s="13" t="s">
        <v>36</v>
      </c>
      <c r="AX174" s="13" t="s">
        <v>75</v>
      </c>
      <c r="AY174" s="242" t="s">
        <v>137</v>
      </c>
    </row>
    <row r="175" s="14" customFormat="1">
      <c r="A175" s="14"/>
      <c r="B175" s="243"/>
      <c r="C175" s="244"/>
      <c r="D175" s="234" t="s">
        <v>149</v>
      </c>
      <c r="E175" s="245" t="s">
        <v>19</v>
      </c>
      <c r="F175" s="246" t="s">
        <v>235</v>
      </c>
      <c r="G175" s="244"/>
      <c r="H175" s="247">
        <v>2.6000000000000001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149</v>
      </c>
      <c r="AU175" s="253" t="s">
        <v>84</v>
      </c>
      <c r="AV175" s="14" t="s">
        <v>84</v>
      </c>
      <c r="AW175" s="14" t="s">
        <v>36</v>
      </c>
      <c r="AX175" s="14" t="s">
        <v>82</v>
      </c>
      <c r="AY175" s="253" t="s">
        <v>137</v>
      </c>
    </row>
    <row r="176" s="2" customFormat="1" ht="16.5" customHeight="1">
      <c r="A176" s="40"/>
      <c r="B176" s="41"/>
      <c r="C176" s="214" t="s">
        <v>236</v>
      </c>
      <c r="D176" s="214" t="s">
        <v>140</v>
      </c>
      <c r="E176" s="215" t="s">
        <v>237</v>
      </c>
      <c r="F176" s="216" t="s">
        <v>238</v>
      </c>
      <c r="G176" s="217" t="s">
        <v>143</v>
      </c>
      <c r="H176" s="218">
        <v>10.720000000000001</v>
      </c>
      <c r="I176" s="219"/>
      <c r="J176" s="220">
        <f>ROUND(I176*H176,2)</f>
        <v>0</v>
      </c>
      <c r="K176" s="216" t="s">
        <v>144</v>
      </c>
      <c r="L176" s="46"/>
      <c r="M176" s="221" t="s">
        <v>19</v>
      </c>
      <c r="N176" s="222" t="s">
        <v>46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0.0030000000000000001</v>
      </c>
      <c r="T176" s="224">
        <f>S176*H176</f>
        <v>0.032160000000000001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145</v>
      </c>
      <c r="AT176" s="225" t="s">
        <v>140</v>
      </c>
      <c r="AU176" s="225" t="s">
        <v>84</v>
      </c>
      <c r="AY176" s="19" t="s">
        <v>137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82</v>
      </c>
      <c r="BK176" s="226">
        <f>ROUND(I176*H176,2)</f>
        <v>0</v>
      </c>
      <c r="BL176" s="19" t="s">
        <v>145</v>
      </c>
      <c r="BM176" s="225" t="s">
        <v>239</v>
      </c>
    </row>
    <row r="177" s="2" customFormat="1">
      <c r="A177" s="40"/>
      <c r="B177" s="41"/>
      <c r="C177" s="42"/>
      <c r="D177" s="227" t="s">
        <v>147</v>
      </c>
      <c r="E177" s="42"/>
      <c r="F177" s="228" t="s">
        <v>240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147</v>
      </c>
      <c r="AU177" s="19" t="s">
        <v>84</v>
      </c>
    </row>
    <row r="178" s="13" customFormat="1">
      <c r="A178" s="13"/>
      <c r="B178" s="232"/>
      <c r="C178" s="233"/>
      <c r="D178" s="234" t="s">
        <v>149</v>
      </c>
      <c r="E178" s="235" t="s">
        <v>19</v>
      </c>
      <c r="F178" s="236" t="s">
        <v>150</v>
      </c>
      <c r="G178" s="233"/>
      <c r="H178" s="235" t="s">
        <v>19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149</v>
      </c>
      <c r="AU178" s="242" t="s">
        <v>84</v>
      </c>
      <c r="AV178" s="13" t="s">
        <v>82</v>
      </c>
      <c r="AW178" s="13" t="s">
        <v>36</v>
      </c>
      <c r="AX178" s="13" t="s">
        <v>75</v>
      </c>
      <c r="AY178" s="242" t="s">
        <v>137</v>
      </c>
    </row>
    <row r="179" s="13" customFormat="1">
      <c r="A179" s="13"/>
      <c r="B179" s="232"/>
      <c r="C179" s="233"/>
      <c r="D179" s="234" t="s">
        <v>149</v>
      </c>
      <c r="E179" s="235" t="s">
        <v>19</v>
      </c>
      <c r="F179" s="236" t="s">
        <v>151</v>
      </c>
      <c r="G179" s="233"/>
      <c r="H179" s="235" t="s">
        <v>19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149</v>
      </c>
      <c r="AU179" s="242" t="s">
        <v>84</v>
      </c>
      <c r="AV179" s="13" t="s">
        <v>82</v>
      </c>
      <c r="AW179" s="13" t="s">
        <v>36</v>
      </c>
      <c r="AX179" s="13" t="s">
        <v>75</v>
      </c>
      <c r="AY179" s="242" t="s">
        <v>137</v>
      </c>
    </row>
    <row r="180" s="14" customFormat="1">
      <c r="A180" s="14"/>
      <c r="B180" s="243"/>
      <c r="C180" s="244"/>
      <c r="D180" s="234" t="s">
        <v>149</v>
      </c>
      <c r="E180" s="245" t="s">
        <v>19</v>
      </c>
      <c r="F180" s="246" t="s">
        <v>241</v>
      </c>
      <c r="G180" s="244"/>
      <c r="H180" s="247">
        <v>10.720000000000001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149</v>
      </c>
      <c r="AU180" s="253" t="s">
        <v>84</v>
      </c>
      <c r="AV180" s="14" t="s">
        <v>84</v>
      </c>
      <c r="AW180" s="14" t="s">
        <v>36</v>
      </c>
      <c r="AX180" s="14" t="s">
        <v>82</v>
      </c>
      <c r="AY180" s="253" t="s">
        <v>137</v>
      </c>
    </row>
    <row r="181" s="2" customFormat="1" ht="16.5" customHeight="1">
      <c r="A181" s="40"/>
      <c r="B181" s="41"/>
      <c r="C181" s="214" t="s">
        <v>242</v>
      </c>
      <c r="D181" s="214" t="s">
        <v>140</v>
      </c>
      <c r="E181" s="215" t="s">
        <v>243</v>
      </c>
      <c r="F181" s="216" t="s">
        <v>244</v>
      </c>
      <c r="G181" s="217" t="s">
        <v>219</v>
      </c>
      <c r="H181" s="218">
        <v>18</v>
      </c>
      <c r="I181" s="219"/>
      <c r="J181" s="220">
        <f>ROUND(I181*H181,2)</f>
        <v>0</v>
      </c>
      <c r="K181" s="216" t="s">
        <v>144</v>
      </c>
      <c r="L181" s="46"/>
      <c r="M181" s="221" t="s">
        <v>19</v>
      </c>
      <c r="N181" s="222" t="s">
        <v>46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0.00029999999999999997</v>
      </c>
      <c r="T181" s="224">
        <f>S181*H181</f>
        <v>0.0053999999999999994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145</v>
      </c>
      <c r="AT181" s="225" t="s">
        <v>140</v>
      </c>
      <c r="AU181" s="225" t="s">
        <v>84</v>
      </c>
      <c r="AY181" s="19" t="s">
        <v>137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82</v>
      </c>
      <c r="BK181" s="226">
        <f>ROUND(I181*H181,2)</f>
        <v>0</v>
      </c>
      <c r="BL181" s="19" t="s">
        <v>145</v>
      </c>
      <c r="BM181" s="225" t="s">
        <v>245</v>
      </c>
    </row>
    <row r="182" s="2" customFormat="1">
      <c r="A182" s="40"/>
      <c r="B182" s="41"/>
      <c r="C182" s="42"/>
      <c r="D182" s="227" t="s">
        <v>147</v>
      </c>
      <c r="E182" s="42"/>
      <c r="F182" s="228" t="s">
        <v>246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147</v>
      </c>
      <c r="AU182" s="19" t="s">
        <v>84</v>
      </c>
    </row>
    <row r="183" s="2" customFormat="1" ht="16.5" customHeight="1">
      <c r="A183" s="40"/>
      <c r="B183" s="41"/>
      <c r="C183" s="214" t="s">
        <v>247</v>
      </c>
      <c r="D183" s="214" t="s">
        <v>140</v>
      </c>
      <c r="E183" s="215" t="s">
        <v>248</v>
      </c>
      <c r="F183" s="216" t="s">
        <v>249</v>
      </c>
      <c r="G183" s="217" t="s">
        <v>186</v>
      </c>
      <c r="H183" s="218">
        <v>2.3599999999999999</v>
      </c>
      <c r="I183" s="219"/>
      <c r="J183" s="220">
        <f>ROUND(I183*H183,2)</f>
        <v>0</v>
      </c>
      <c r="K183" s="216" t="s">
        <v>144</v>
      </c>
      <c r="L183" s="46"/>
      <c r="M183" s="221" t="s">
        <v>19</v>
      </c>
      <c r="N183" s="222" t="s">
        <v>46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2.2000000000000002</v>
      </c>
      <c r="T183" s="224">
        <f>S183*H183</f>
        <v>5.1920000000000002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145</v>
      </c>
      <c r="AT183" s="225" t="s">
        <v>140</v>
      </c>
      <c r="AU183" s="225" t="s">
        <v>84</v>
      </c>
      <c r="AY183" s="19" t="s">
        <v>137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82</v>
      </c>
      <c r="BK183" s="226">
        <f>ROUND(I183*H183,2)</f>
        <v>0</v>
      </c>
      <c r="BL183" s="19" t="s">
        <v>145</v>
      </c>
      <c r="BM183" s="225" t="s">
        <v>250</v>
      </c>
    </row>
    <row r="184" s="2" customFormat="1">
      <c r="A184" s="40"/>
      <c r="B184" s="41"/>
      <c r="C184" s="42"/>
      <c r="D184" s="227" t="s">
        <v>147</v>
      </c>
      <c r="E184" s="42"/>
      <c r="F184" s="228" t="s">
        <v>251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147</v>
      </c>
      <c r="AU184" s="19" t="s">
        <v>84</v>
      </c>
    </row>
    <row r="185" s="13" customFormat="1">
      <c r="A185" s="13"/>
      <c r="B185" s="232"/>
      <c r="C185" s="233"/>
      <c r="D185" s="234" t="s">
        <v>149</v>
      </c>
      <c r="E185" s="235" t="s">
        <v>19</v>
      </c>
      <c r="F185" s="236" t="s">
        <v>150</v>
      </c>
      <c r="G185" s="233"/>
      <c r="H185" s="235" t="s">
        <v>19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149</v>
      </c>
      <c r="AU185" s="242" t="s">
        <v>84</v>
      </c>
      <c r="AV185" s="13" t="s">
        <v>82</v>
      </c>
      <c r="AW185" s="13" t="s">
        <v>36</v>
      </c>
      <c r="AX185" s="13" t="s">
        <v>75</v>
      </c>
      <c r="AY185" s="242" t="s">
        <v>137</v>
      </c>
    </row>
    <row r="186" s="13" customFormat="1">
      <c r="A186" s="13"/>
      <c r="B186" s="232"/>
      <c r="C186" s="233"/>
      <c r="D186" s="234" t="s">
        <v>149</v>
      </c>
      <c r="E186" s="235" t="s">
        <v>19</v>
      </c>
      <c r="F186" s="236" t="s">
        <v>151</v>
      </c>
      <c r="G186" s="233"/>
      <c r="H186" s="235" t="s">
        <v>19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149</v>
      </c>
      <c r="AU186" s="242" t="s">
        <v>84</v>
      </c>
      <c r="AV186" s="13" t="s">
        <v>82</v>
      </c>
      <c r="AW186" s="13" t="s">
        <v>36</v>
      </c>
      <c r="AX186" s="13" t="s">
        <v>75</v>
      </c>
      <c r="AY186" s="242" t="s">
        <v>137</v>
      </c>
    </row>
    <row r="187" s="14" customFormat="1">
      <c r="A187" s="14"/>
      <c r="B187" s="243"/>
      <c r="C187" s="244"/>
      <c r="D187" s="234" t="s">
        <v>149</v>
      </c>
      <c r="E187" s="245" t="s">
        <v>19</v>
      </c>
      <c r="F187" s="246" t="s">
        <v>189</v>
      </c>
      <c r="G187" s="244"/>
      <c r="H187" s="247">
        <v>0.54000000000000004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149</v>
      </c>
      <c r="AU187" s="253" t="s">
        <v>84</v>
      </c>
      <c r="AV187" s="14" t="s">
        <v>84</v>
      </c>
      <c r="AW187" s="14" t="s">
        <v>36</v>
      </c>
      <c r="AX187" s="14" t="s">
        <v>75</v>
      </c>
      <c r="AY187" s="253" t="s">
        <v>137</v>
      </c>
    </row>
    <row r="188" s="14" customFormat="1">
      <c r="A188" s="14"/>
      <c r="B188" s="243"/>
      <c r="C188" s="244"/>
      <c r="D188" s="234" t="s">
        <v>149</v>
      </c>
      <c r="E188" s="245" t="s">
        <v>19</v>
      </c>
      <c r="F188" s="246" t="s">
        <v>190</v>
      </c>
      <c r="G188" s="244"/>
      <c r="H188" s="247">
        <v>0.68000000000000005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149</v>
      </c>
      <c r="AU188" s="253" t="s">
        <v>84</v>
      </c>
      <c r="AV188" s="14" t="s">
        <v>84</v>
      </c>
      <c r="AW188" s="14" t="s">
        <v>36</v>
      </c>
      <c r="AX188" s="14" t="s">
        <v>75</v>
      </c>
      <c r="AY188" s="253" t="s">
        <v>137</v>
      </c>
    </row>
    <row r="189" s="14" customFormat="1">
      <c r="A189" s="14"/>
      <c r="B189" s="243"/>
      <c r="C189" s="244"/>
      <c r="D189" s="234" t="s">
        <v>149</v>
      </c>
      <c r="E189" s="245" t="s">
        <v>19</v>
      </c>
      <c r="F189" s="246" t="s">
        <v>191</v>
      </c>
      <c r="G189" s="244"/>
      <c r="H189" s="247">
        <v>1.1399999999999999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149</v>
      </c>
      <c r="AU189" s="253" t="s">
        <v>84</v>
      </c>
      <c r="AV189" s="14" t="s">
        <v>84</v>
      </c>
      <c r="AW189" s="14" t="s">
        <v>36</v>
      </c>
      <c r="AX189" s="14" t="s">
        <v>75</v>
      </c>
      <c r="AY189" s="253" t="s">
        <v>137</v>
      </c>
    </row>
    <row r="190" s="15" customFormat="1">
      <c r="A190" s="15"/>
      <c r="B190" s="254"/>
      <c r="C190" s="255"/>
      <c r="D190" s="234" t="s">
        <v>149</v>
      </c>
      <c r="E190" s="256" t="s">
        <v>19</v>
      </c>
      <c r="F190" s="257" t="s">
        <v>162</v>
      </c>
      <c r="G190" s="255"/>
      <c r="H190" s="258">
        <v>2.3599999999999999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149</v>
      </c>
      <c r="AU190" s="264" t="s">
        <v>84</v>
      </c>
      <c r="AV190" s="15" t="s">
        <v>145</v>
      </c>
      <c r="AW190" s="15" t="s">
        <v>36</v>
      </c>
      <c r="AX190" s="15" t="s">
        <v>82</v>
      </c>
      <c r="AY190" s="264" t="s">
        <v>137</v>
      </c>
    </row>
    <row r="191" s="2" customFormat="1" ht="24.15" customHeight="1">
      <c r="A191" s="40"/>
      <c r="B191" s="41"/>
      <c r="C191" s="214" t="s">
        <v>252</v>
      </c>
      <c r="D191" s="214" t="s">
        <v>140</v>
      </c>
      <c r="E191" s="215" t="s">
        <v>253</v>
      </c>
      <c r="F191" s="216" t="s">
        <v>254</v>
      </c>
      <c r="G191" s="217" t="s">
        <v>143</v>
      </c>
      <c r="H191" s="218">
        <v>14.16</v>
      </c>
      <c r="I191" s="219"/>
      <c r="J191" s="220">
        <f>ROUND(I191*H191,2)</f>
        <v>0</v>
      </c>
      <c r="K191" s="216" t="s">
        <v>144</v>
      </c>
      <c r="L191" s="46"/>
      <c r="M191" s="221" t="s">
        <v>19</v>
      </c>
      <c r="N191" s="222" t="s">
        <v>46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0.055</v>
      </c>
      <c r="T191" s="224">
        <f>S191*H191</f>
        <v>0.77880000000000005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145</v>
      </c>
      <c r="AT191" s="225" t="s">
        <v>140</v>
      </c>
      <c r="AU191" s="225" t="s">
        <v>84</v>
      </c>
      <c r="AY191" s="19" t="s">
        <v>137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82</v>
      </c>
      <c r="BK191" s="226">
        <f>ROUND(I191*H191,2)</f>
        <v>0</v>
      </c>
      <c r="BL191" s="19" t="s">
        <v>145</v>
      </c>
      <c r="BM191" s="225" t="s">
        <v>255</v>
      </c>
    </row>
    <row r="192" s="2" customFormat="1">
      <c r="A192" s="40"/>
      <c r="B192" s="41"/>
      <c r="C192" s="42"/>
      <c r="D192" s="227" t="s">
        <v>147</v>
      </c>
      <c r="E192" s="42"/>
      <c r="F192" s="228" t="s">
        <v>256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147</v>
      </c>
      <c r="AU192" s="19" t="s">
        <v>84</v>
      </c>
    </row>
    <row r="193" s="13" customFormat="1">
      <c r="A193" s="13"/>
      <c r="B193" s="232"/>
      <c r="C193" s="233"/>
      <c r="D193" s="234" t="s">
        <v>149</v>
      </c>
      <c r="E193" s="235" t="s">
        <v>19</v>
      </c>
      <c r="F193" s="236" t="s">
        <v>150</v>
      </c>
      <c r="G193" s="233"/>
      <c r="H193" s="235" t="s">
        <v>19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149</v>
      </c>
      <c r="AU193" s="242" t="s">
        <v>84</v>
      </c>
      <c r="AV193" s="13" t="s">
        <v>82</v>
      </c>
      <c r="AW193" s="13" t="s">
        <v>36</v>
      </c>
      <c r="AX193" s="13" t="s">
        <v>75</v>
      </c>
      <c r="AY193" s="242" t="s">
        <v>137</v>
      </c>
    </row>
    <row r="194" s="13" customFormat="1">
      <c r="A194" s="13"/>
      <c r="B194" s="232"/>
      <c r="C194" s="233"/>
      <c r="D194" s="234" t="s">
        <v>149</v>
      </c>
      <c r="E194" s="235" t="s">
        <v>19</v>
      </c>
      <c r="F194" s="236" t="s">
        <v>151</v>
      </c>
      <c r="G194" s="233"/>
      <c r="H194" s="235" t="s">
        <v>19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149</v>
      </c>
      <c r="AU194" s="242" t="s">
        <v>84</v>
      </c>
      <c r="AV194" s="13" t="s">
        <v>82</v>
      </c>
      <c r="AW194" s="13" t="s">
        <v>36</v>
      </c>
      <c r="AX194" s="13" t="s">
        <v>75</v>
      </c>
      <c r="AY194" s="242" t="s">
        <v>137</v>
      </c>
    </row>
    <row r="195" s="13" customFormat="1">
      <c r="A195" s="13"/>
      <c r="B195" s="232"/>
      <c r="C195" s="233"/>
      <c r="D195" s="234" t="s">
        <v>149</v>
      </c>
      <c r="E195" s="235" t="s">
        <v>19</v>
      </c>
      <c r="F195" s="236" t="s">
        <v>176</v>
      </c>
      <c r="G195" s="233"/>
      <c r="H195" s="235" t="s">
        <v>19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149</v>
      </c>
      <c r="AU195" s="242" t="s">
        <v>84</v>
      </c>
      <c r="AV195" s="13" t="s">
        <v>82</v>
      </c>
      <c r="AW195" s="13" t="s">
        <v>36</v>
      </c>
      <c r="AX195" s="13" t="s">
        <v>75</v>
      </c>
      <c r="AY195" s="242" t="s">
        <v>137</v>
      </c>
    </row>
    <row r="196" s="14" customFormat="1">
      <c r="A196" s="14"/>
      <c r="B196" s="243"/>
      <c r="C196" s="244"/>
      <c r="D196" s="234" t="s">
        <v>149</v>
      </c>
      <c r="E196" s="245" t="s">
        <v>19</v>
      </c>
      <c r="F196" s="246" t="s">
        <v>177</v>
      </c>
      <c r="G196" s="244"/>
      <c r="H196" s="247">
        <v>5.04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149</v>
      </c>
      <c r="AU196" s="253" t="s">
        <v>84</v>
      </c>
      <c r="AV196" s="14" t="s">
        <v>84</v>
      </c>
      <c r="AW196" s="14" t="s">
        <v>36</v>
      </c>
      <c r="AX196" s="14" t="s">
        <v>75</v>
      </c>
      <c r="AY196" s="253" t="s">
        <v>137</v>
      </c>
    </row>
    <row r="197" s="14" customFormat="1">
      <c r="A197" s="14"/>
      <c r="B197" s="243"/>
      <c r="C197" s="244"/>
      <c r="D197" s="234" t="s">
        <v>149</v>
      </c>
      <c r="E197" s="245" t="s">
        <v>19</v>
      </c>
      <c r="F197" s="246" t="s">
        <v>178</v>
      </c>
      <c r="G197" s="244"/>
      <c r="H197" s="247">
        <v>3.6000000000000001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149</v>
      </c>
      <c r="AU197" s="253" t="s">
        <v>84</v>
      </c>
      <c r="AV197" s="14" t="s">
        <v>84</v>
      </c>
      <c r="AW197" s="14" t="s">
        <v>36</v>
      </c>
      <c r="AX197" s="14" t="s">
        <v>75</v>
      </c>
      <c r="AY197" s="253" t="s">
        <v>137</v>
      </c>
    </row>
    <row r="198" s="14" customFormat="1">
      <c r="A198" s="14"/>
      <c r="B198" s="243"/>
      <c r="C198" s="244"/>
      <c r="D198" s="234" t="s">
        <v>149</v>
      </c>
      <c r="E198" s="245" t="s">
        <v>19</v>
      </c>
      <c r="F198" s="246" t="s">
        <v>257</v>
      </c>
      <c r="G198" s="244"/>
      <c r="H198" s="247">
        <v>3.6000000000000001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149</v>
      </c>
      <c r="AU198" s="253" t="s">
        <v>84</v>
      </c>
      <c r="AV198" s="14" t="s">
        <v>84</v>
      </c>
      <c r="AW198" s="14" t="s">
        <v>36</v>
      </c>
      <c r="AX198" s="14" t="s">
        <v>75</v>
      </c>
      <c r="AY198" s="253" t="s">
        <v>137</v>
      </c>
    </row>
    <row r="199" s="14" customFormat="1">
      <c r="A199" s="14"/>
      <c r="B199" s="243"/>
      <c r="C199" s="244"/>
      <c r="D199" s="234" t="s">
        <v>149</v>
      </c>
      <c r="E199" s="245" t="s">
        <v>19</v>
      </c>
      <c r="F199" s="246" t="s">
        <v>180</v>
      </c>
      <c r="G199" s="244"/>
      <c r="H199" s="247">
        <v>1.9199999999999999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149</v>
      </c>
      <c r="AU199" s="253" t="s">
        <v>84</v>
      </c>
      <c r="AV199" s="14" t="s">
        <v>84</v>
      </c>
      <c r="AW199" s="14" t="s">
        <v>36</v>
      </c>
      <c r="AX199" s="14" t="s">
        <v>75</v>
      </c>
      <c r="AY199" s="253" t="s">
        <v>137</v>
      </c>
    </row>
    <row r="200" s="15" customFormat="1">
      <c r="A200" s="15"/>
      <c r="B200" s="254"/>
      <c r="C200" s="255"/>
      <c r="D200" s="234" t="s">
        <v>149</v>
      </c>
      <c r="E200" s="256" t="s">
        <v>19</v>
      </c>
      <c r="F200" s="257" t="s">
        <v>162</v>
      </c>
      <c r="G200" s="255"/>
      <c r="H200" s="258">
        <v>14.16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149</v>
      </c>
      <c r="AU200" s="264" t="s">
        <v>84</v>
      </c>
      <c r="AV200" s="15" t="s">
        <v>145</v>
      </c>
      <c r="AW200" s="15" t="s">
        <v>36</v>
      </c>
      <c r="AX200" s="15" t="s">
        <v>82</v>
      </c>
      <c r="AY200" s="264" t="s">
        <v>137</v>
      </c>
    </row>
    <row r="201" s="2" customFormat="1" ht="24.15" customHeight="1">
      <c r="A201" s="40"/>
      <c r="B201" s="41"/>
      <c r="C201" s="214" t="s">
        <v>258</v>
      </c>
      <c r="D201" s="214" t="s">
        <v>140</v>
      </c>
      <c r="E201" s="215" t="s">
        <v>259</v>
      </c>
      <c r="F201" s="216" t="s">
        <v>260</v>
      </c>
      <c r="G201" s="217" t="s">
        <v>143</v>
      </c>
      <c r="H201" s="218">
        <v>7.2000000000000002</v>
      </c>
      <c r="I201" s="219"/>
      <c r="J201" s="220">
        <f>ROUND(I201*H201,2)</f>
        <v>0</v>
      </c>
      <c r="K201" s="216" t="s">
        <v>144</v>
      </c>
      <c r="L201" s="46"/>
      <c r="M201" s="221" t="s">
        <v>19</v>
      </c>
      <c r="N201" s="222" t="s">
        <v>46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0.048000000000000001</v>
      </c>
      <c r="T201" s="224">
        <f>S201*H201</f>
        <v>0.34560000000000002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145</v>
      </c>
      <c r="AT201" s="225" t="s">
        <v>140</v>
      </c>
      <c r="AU201" s="225" t="s">
        <v>84</v>
      </c>
      <c r="AY201" s="19" t="s">
        <v>137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82</v>
      </c>
      <c r="BK201" s="226">
        <f>ROUND(I201*H201,2)</f>
        <v>0</v>
      </c>
      <c r="BL201" s="19" t="s">
        <v>145</v>
      </c>
      <c r="BM201" s="225" t="s">
        <v>261</v>
      </c>
    </row>
    <row r="202" s="2" customFormat="1">
      <c r="A202" s="40"/>
      <c r="B202" s="41"/>
      <c r="C202" s="42"/>
      <c r="D202" s="227" t="s">
        <v>147</v>
      </c>
      <c r="E202" s="42"/>
      <c r="F202" s="228" t="s">
        <v>262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147</v>
      </c>
      <c r="AU202" s="19" t="s">
        <v>84</v>
      </c>
    </row>
    <row r="203" s="13" customFormat="1">
      <c r="A203" s="13"/>
      <c r="B203" s="232"/>
      <c r="C203" s="233"/>
      <c r="D203" s="234" t="s">
        <v>149</v>
      </c>
      <c r="E203" s="235" t="s">
        <v>19</v>
      </c>
      <c r="F203" s="236" t="s">
        <v>150</v>
      </c>
      <c r="G203" s="233"/>
      <c r="H203" s="235" t="s">
        <v>19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149</v>
      </c>
      <c r="AU203" s="242" t="s">
        <v>84</v>
      </c>
      <c r="AV203" s="13" t="s">
        <v>82</v>
      </c>
      <c r="AW203" s="13" t="s">
        <v>36</v>
      </c>
      <c r="AX203" s="13" t="s">
        <v>75</v>
      </c>
      <c r="AY203" s="242" t="s">
        <v>137</v>
      </c>
    </row>
    <row r="204" s="13" customFormat="1">
      <c r="A204" s="13"/>
      <c r="B204" s="232"/>
      <c r="C204" s="233"/>
      <c r="D204" s="234" t="s">
        <v>149</v>
      </c>
      <c r="E204" s="235" t="s">
        <v>19</v>
      </c>
      <c r="F204" s="236" t="s">
        <v>151</v>
      </c>
      <c r="G204" s="233"/>
      <c r="H204" s="235" t="s">
        <v>19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149</v>
      </c>
      <c r="AU204" s="242" t="s">
        <v>84</v>
      </c>
      <c r="AV204" s="13" t="s">
        <v>82</v>
      </c>
      <c r="AW204" s="13" t="s">
        <v>36</v>
      </c>
      <c r="AX204" s="13" t="s">
        <v>75</v>
      </c>
      <c r="AY204" s="242" t="s">
        <v>137</v>
      </c>
    </row>
    <row r="205" s="13" customFormat="1">
      <c r="A205" s="13"/>
      <c r="B205" s="232"/>
      <c r="C205" s="233"/>
      <c r="D205" s="234" t="s">
        <v>149</v>
      </c>
      <c r="E205" s="235" t="s">
        <v>19</v>
      </c>
      <c r="F205" s="236" t="s">
        <v>176</v>
      </c>
      <c r="G205" s="233"/>
      <c r="H205" s="235" t="s">
        <v>19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149</v>
      </c>
      <c r="AU205" s="242" t="s">
        <v>84</v>
      </c>
      <c r="AV205" s="13" t="s">
        <v>82</v>
      </c>
      <c r="AW205" s="13" t="s">
        <v>36</v>
      </c>
      <c r="AX205" s="13" t="s">
        <v>75</v>
      </c>
      <c r="AY205" s="242" t="s">
        <v>137</v>
      </c>
    </row>
    <row r="206" s="14" customFormat="1">
      <c r="A206" s="14"/>
      <c r="B206" s="243"/>
      <c r="C206" s="244"/>
      <c r="D206" s="234" t="s">
        <v>149</v>
      </c>
      <c r="E206" s="245" t="s">
        <v>19</v>
      </c>
      <c r="F206" s="246" t="s">
        <v>263</v>
      </c>
      <c r="G206" s="244"/>
      <c r="H206" s="247">
        <v>3.2400000000000002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149</v>
      </c>
      <c r="AU206" s="253" t="s">
        <v>84</v>
      </c>
      <c r="AV206" s="14" t="s">
        <v>84</v>
      </c>
      <c r="AW206" s="14" t="s">
        <v>36</v>
      </c>
      <c r="AX206" s="14" t="s">
        <v>75</v>
      </c>
      <c r="AY206" s="253" t="s">
        <v>137</v>
      </c>
    </row>
    <row r="207" s="14" customFormat="1">
      <c r="A207" s="14"/>
      <c r="B207" s="243"/>
      <c r="C207" s="244"/>
      <c r="D207" s="234" t="s">
        <v>149</v>
      </c>
      <c r="E207" s="245" t="s">
        <v>19</v>
      </c>
      <c r="F207" s="246" t="s">
        <v>264</v>
      </c>
      <c r="G207" s="244"/>
      <c r="H207" s="247">
        <v>1.6200000000000001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149</v>
      </c>
      <c r="AU207" s="253" t="s">
        <v>84</v>
      </c>
      <c r="AV207" s="14" t="s">
        <v>84</v>
      </c>
      <c r="AW207" s="14" t="s">
        <v>36</v>
      </c>
      <c r="AX207" s="14" t="s">
        <v>75</v>
      </c>
      <c r="AY207" s="253" t="s">
        <v>137</v>
      </c>
    </row>
    <row r="208" s="14" customFormat="1">
      <c r="A208" s="14"/>
      <c r="B208" s="243"/>
      <c r="C208" s="244"/>
      <c r="D208" s="234" t="s">
        <v>149</v>
      </c>
      <c r="E208" s="245" t="s">
        <v>19</v>
      </c>
      <c r="F208" s="246" t="s">
        <v>265</v>
      </c>
      <c r="G208" s="244"/>
      <c r="H208" s="247">
        <v>1.6200000000000001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149</v>
      </c>
      <c r="AU208" s="253" t="s">
        <v>84</v>
      </c>
      <c r="AV208" s="14" t="s">
        <v>84</v>
      </c>
      <c r="AW208" s="14" t="s">
        <v>36</v>
      </c>
      <c r="AX208" s="14" t="s">
        <v>75</v>
      </c>
      <c r="AY208" s="253" t="s">
        <v>137</v>
      </c>
    </row>
    <row r="209" s="14" customFormat="1">
      <c r="A209" s="14"/>
      <c r="B209" s="243"/>
      <c r="C209" s="244"/>
      <c r="D209" s="234" t="s">
        <v>149</v>
      </c>
      <c r="E209" s="245" t="s">
        <v>19</v>
      </c>
      <c r="F209" s="246" t="s">
        <v>266</v>
      </c>
      <c r="G209" s="244"/>
      <c r="H209" s="247">
        <v>0.71999999999999997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149</v>
      </c>
      <c r="AU209" s="253" t="s">
        <v>84</v>
      </c>
      <c r="AV209" s="14" t="s">
        <v>84</v>
      </c>
      <c r="AW209" s="14" t="s">
        <v>36</v>
      </c>
      <c r="AX209" s="14" t="s">
        <v>75</v>
      </c>
      <c r="AY209" s="253" t="s">
        <v>137</v>
      </c>
    </row>
    <row r="210" s="15" customFormat="1">
      <c r="A210" s="15"/>
      <c r="B210" s="254"/>
      <c r="C210" s="255"/>
      <c r="D210" s="234" t="s">
        <v>149</v>
      </c>
      <c r="E210" s="256" t="s">
        <v>19</v>
      </c>
      <c r="F210" s="257" t="s">
        <v>162</v>
      </c>
      <c r="G210" s="255"/>
      <c r="H210" s="258">
        <v>7.2000000000000002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4" t="s">
        <v>149</v>
      </c>
      <c r="AU210" s="264" t="s">
        <v>84</v>
      </c>
      <c r="AV210" s="15" t="s">
        <v>145</v>
      </c>
      <c r="AW210" s="15" t="s">
        <v>36</v>
      </c>
      <c r="AX210" s="15" t="s">
        <v>82</v>
      </c>
      <c r="AY210" s="264" t="s">
        <v>137</v>
      </c>
    </row>
    <row r="211" s="2" customFormat="1" ht="24.15" customHeight="1">
      <c r="A211" s="40"/>
      <c r="B211" s="41"/>
      <c r="C211" s="214" t="s">
        <v>267</v>
      </c>
      <c r="D211" s="214" t="s">
        <v>140</v>
      </c>
      <c r="E211" s="215" t="s">
        <v>268</v>
      </c>
      <c r="F211" s="216" t="s">
        <v>269</v>
      </c>
      <c r="G211" s="217" t="s">
        <v>143</v>
      </c>
      <c r="H211" s="218">
        <v>4.7999999999999998</v>
      </c>
      <c r="I211" s="219"/>
      <c r="J211" s="220">
        <f>ROUND(I211*H211,2)</f>
        <v>0</v>
      </c>
      <c r="K211" s="216" t="s">
        <v>144</v>
      </c>
      <c r="L211" s="46"/>
      <c r="M211" s="221" t="s">
        <v>19</v>
      </c>
      <c r="N211" s="222" t="s">
        <v>46</v>
      </c>
      <c r="O211" s="86"/>
      <c r="P211" s="223">
        <f>O211*H211</f>
        <v>0</v>
      </c>
      <c r="Q211" s="223">
        <v>0</v>
      </c>
      <c r="R211" s="223">
        <f>Q211*H211</f>
        <v>0</v>
      </c>
      <c r="S211" s="223">
        <v>0.075999999999999998</v>
      </c>
      <c r="T211" s="224">
        <f>S211*H211</f>
        <v>0.36479999999999996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145</v>
      </c>
      <c r="AT211" s="225" t="s">
        <v>140</v>
      </c>
      <c r="AU211" s="225" t="s">
        <v>84</v>
      </c>
      <c r="AY211" s="19" t="s">
        <v>137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82</v>
      </c>
      <c r="BK211" s="226">
        <f>ROUND(I211*H211,2)</f>
        <v>0</v>
      </c>
      <c r="BL211" s="19" t="s">
        <v>145</v>
      </c>
      <c r="BM211" s="225" t="s">
        <v>270</v>
      </c>
    </row>
    <row r="212" s="2" customFormat="1">
      <c r="A212" s="40"/>
      <c r="B212" s="41"/>
      <c r="C212" s="42"/>
      <c r="D212" s="227" t="s">
        <v>147</v>
      </c>
      <c r="E212" s="42"/>
      <c r="F212" s="228" t="s">
        <v>271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147</v>
      </c>
      <c r="AU212" s="19" t="s">
        <v>84</v>
      </c>
    </row>
    <row r="213" s="13" customFormat="1">
      <c r="A213" s="13"/>
      <c r="B213" s="232"/>
      <c r="C213" s="233"/>
      <c r="D213" s="234" t="s">
        <v>149</v>
      </c>
      <c r="E213" s="235" t="s">
        <v>19</v>
      </c>
      <c r="F213" s="236" t="s">
        <v>150</v>
      </c>
      <c r="G213" s="233"/>
      <c r="H213" s="235" t="s">
        <v>19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149</v>
      </c>
      <c r="AU213" s="242" t="s">
        <v>84</v>
      </c>
      <c r="AV213" s="13" t="s">
        <v>82</v>
      </c>
      <c r="AW213" s="13" t="s">
        <v>36</v>
      </c>
      <c r="AX213" s="13" t="s">
        <v>75</v>
      </c>
      <c r="AY213" s="242" t="s">
        <v>137</v>
      </c>
    </row>
    <row r="214" s="13" customFormat="1">
      <c r="A214" s="13"/>
      <c r="B214" s="232"/>
      <c r="C214" s="233"/>
      <c r="D214" s="234" t="s">
        <v>149</v>
      </c>
      <c r="E214" s="235" t="s">
        <v>19</v>
      </c>
      <c r="F214" s="236" t="s">
        <v>151</v>
      </c>
      <c r="G214" s="233"/>
      <c r="H214" s="235" t="s">
        <v>19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149</v>
      </c>
      <c r="AU214" s="242" t="s">
        <v>84</v>
      </c>
      <c r="AV214" s="13" t="s">
        <v>82</v>
      </c>
      <c r="AW214" s="13" t="s">
        <v>36</v>
      </c>
      <c r="AX214" s="13" t="s">
        <v>75</v>
      </c>
      <c r="AY214" s="242" t="s">
        <v>137</v>
      </c>
    </row>
    <row r="215" s="13" customFormat="1">
      <c r="A215" s="13"/>
      <c r="B215" s="232"/>
      <c r="C215" s="233"/>
      <c r="D215" s="234" t="s">
        <v>149</v>
      </c>
      <c r="E215" s="235" t="s">
        <v>19</v>
      </c>
      <c r="F215" s="236" t="s">
        <v>176</v>
      </c>
      <c r="G215" s="233"/>
      <c r="H215" s="235" t="s">
        <v>19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149</v>
      </c>
      <c r="AU215" s="242" t="s">
        <v>84</v>
      </c>
      <c r="AV215" s="13" t="s">
        <v>82</v>
      </c>
      <c r="AW215" s="13" t="s">
        <v>36</v>
      </c>
      <c r="AX215" s="13" t="s">
        <v>75</v>
      </c>
      <c r="AY215" s="242" t="s">
        <v>137</v>
      </c>
    </row>
    <row r="216" s="14" customFormat="1">
      <c r="A216" s="14"/>
      <c r="B216" s="243"/>
      <c r="C216" s="244"/>
      <c r="D216" s="234" t="s">
        <v>149</v>
      </c>
      <c r="E216" s="245" t="s">
        <v>19</v>
      </c>
      <c r="F216" s="246" t="s">
        <v>272</v>
      </c>
      <c r="G216" s="244"/>
      <c r="H216" s="247">
        <v>3.2000000000000002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149</v>
      </c>
      <c r="AU216" s="253" t="s">
        <v>84</v>
      </c>
      <c r="AV216" s="14" t="s">
        <v>84</v>
      </c>
      <c r="AW216" s="14" t="s">
        <v>36</v>
      </c>
      <c r="AX216" s="14" t="s">
        <v>75</v>
      </c>
      <c r="AY216" s="253" t="s">
        <v>137</v>
      </c>
    </row>
    <row r="217" s="14" customFormat="1">
      <c r="A217" s="14"/>
      <c r="B217" s="243"/>
      <c r="C217" s="244"/>
      <c r="D217" s="234" t="s">
        <v>149</v>
      </c>
      <c r="E217" s="245" t="s">
        <v>19</v>
      </c>
      <c r="F217" s="246" t="s">
        <v>273</v>
      </c>
      <c r="G217" s="244"/>
      <c r="H217" s="247">
        <v>1.6000000000000001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149</v>
      </c>
      <c r="AU217" s="253" t="s">
        <v>84</v>
      </c>
      <c r="AV217" s="14" t="s">
        <v>84</v>
      </c>
      <c r="AW217" s="14" t="s">
        <v>36</v>
      </c>
      <c r="AX217" s="14" t="s">
        <v>75</v>
      </c>
      <c r="AY217" s="253" t="s">
        <v>137</v>
      </c>
    </row>
    <row r="218" s="15" customFormat="1">
      <c r="A218" s="15"/>
      <c r="B218" s="254"/>
      <c r="C218" s="255"/>
      <c r="D218" s="234" t="s">
        <v>149</v>
      </c>
      <c r="E218" s="256" t="s">
        <v>19</v>
      </c>
      <c r="F218" s="257" t="s">
        <v>162</v>
      </c>
      <c r="G218" s="255"/>
      <c r="H218" s="258">
        <v>4.7999999999999998</v>
      </c>
      <c r="I218" s="259"/>
      <c r="J218" s="255"/>
      <c r="K218" s="255"/>
      <c r="L218" s="260"/>
      <c r="M218" s="261"/>
      <c r="N218" s="262"/>
      <c r="O218" s="262"/>
      <c r="P218" s="262"/>
      <c r="Q218" s="262"/>
      <c r="R218" s="262"/>
      <c r="S218" s="262"/>
      <c r="T218" s="26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4" t="s">
        <v>149</v>
      </c>
      <c r="AU218" s="264" t="s">
        <v>84</v>
      </c>
      <c r="AV218" s="15" t="s">
        <v>145</v>
      </c>
      <c r="AW218" s="15" t="s">
        <v>36</v>
      </c>
      <c r="AX218" s="15" t="s">
        <v>82</v>
      </c>
      <c r="AY218" s="264" t="s">
        <v>137</v>
      </c>
    </row>
    <row r="219" s="2" customFormat="1" ht="24.15" customHeight="1">
      <c r="A219" s="40"/>
      <c r="B219" s="41"/>
      <c r="C219" s="214" t="s">
        <v>274</v>
      </c>
      <c r="D219" s="214" t="s">
        <v>140</v>
      </c>
      <c r="E219" s="215" t="s">
        <v>275</v>
      </c>
      <c r="F219" s="216" t="s">
        <v>276</v>
      </c>
      <c r="G219" s="217" t="s">
        <v>143</v>
      </c>
      <c r="H219" s="218">
        <v>35.700000000000003</v>
      </c>
      <c r="I219" s="219"/>
      <c r="J219" s="220">
        <f>ROUND(I219*H219,2)</f>
        <v>0</v>
      </c>
      <c r="K219" s="216" t="s">
        <v>144</v>
      </c>
      <c r="L219" s="46"/>
      <c r="M219" s="221" t="s">
        <v>19</v>
      </c>
      <c r="N219" s="222" t="s">
        <v>46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0.068000000000000005</v>
      </c>
      <c r="T219" s="224">
        <f>S219*H219</f>
        <v>2.4276000000000004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145</v>
      </c>
      <c r="AT219" s="225" t="s">
        <v>140</v>
      </c>
      <c r="AU219" s="225" t="s">
        <v>84</v>
      </c>
      <c r="AY219" s="19" t="s">
        <v>137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82</v>
      </c>
      <c r="BK219" s="226">
        <f>ROUND(I219*H219,2)</f>
        <v>0</v>
      </c>
      <c r="BL219" s="19" t="s">
        <v>145</v>
      </c>
      <c r="BM219" s="225" t="s">
        <v>277</v>
      </c>
    </row>
    <row r="220" s="2" customFormat="1">
      <c r="A220" s="40"/>
      <c r="B220" s="41"/>
      <c r="C220" s="42"/>
      <c r="D220" s="227" t="s">
        <v>147</v>
      </c>
      <c r="E220" s="42"/>
      <c r="F220" s="228" t="s">
        <v>278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147</v>
      </c>
      <c r="AU220" s="19" t="s">
        <v>84</v>
      </c>
    </row>
    <row r="221" s="13" customFormat="1">
      <c r="A221" s="13"/>
      <c r="B221" s="232"/>
      <c r="C221" s="233"/>
      <c r="D221" s="234" t="s">
        <v>149</v>
      </c>
      <c r="E221" s="235" t="s">
        <v>19</v>
      </c>
      <c r="F221" s="236" t="s">
        <v>150</v>
      </c>
      <c r="G221" s="233"/>
      <c r="H221" s="235" t="s">
        <v>19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149</v>
      </c>
      <c r="AU221" s="242" t="s">
        <v>84</v>
      </c>
      <c r="AV221" s="13" t="s">
        <v>82</v>
      </c>
      <c r="AW221" s="13" t="s">
        <v>36</v>
      </c>
      <c r="AX221" s="13" t="s">
        <v>75</v>
      </c>
      <c r="AY221" s="242" t="s">
        <v>137</v>
      </c>
    </row>
    <row r="222" s="13" customFormat="1">
      <c r="A222" s="13"/>
      <c r="B222" s="232"/>
      <c r="C222" s="233"/>
      <c r="D222" s="234" t="s">
        <v>149</v>
      </c>
      <c r="E222" s="235" t="s">
        <v>19</v>
      </c>
      <c r="F222" s="236" t="s">
        <v>151</v>
      </c>
      <c r="G222" s="233"/>
      <c r="H222" s="235" t="s">
        <v>19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149</v>
      </c>
      <c r="AU222" s="242" t="s">
        <v>84</v>
      </c>
      <c r="AV222" s="13" t="s">
        <v>82</v>
      </c>
      <c r="AW222" s="13" t="s">
        <v>36</v>
      </c>
      <c r="AX222" s="13" t="s">
        <v>75</v>
      </c>
      <c r="AY222" s="242" t="s">
        <v>137</v>
      </c>
    </row>
    <row r="223" s="14" customFormat="1">
      <c r="A223" s="14"/>
      <c r="B223" s="243"/>
      <c r="C223" s="244"/>
      <c r="D223" s="234" t="s">
        <v>149</v>
      </c>
      <c r="E223" s="245" t="s">
        <v>19</v>
      </c>
      <c r="F223" s="246" t="s">
        <v>159</v>
      </c>
      <c r="G223" s="244"/>
      <c r="H223" s="247">
        <v>10.050000000000001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149</v>
      </c>
      <c r="AU223" s="253" t="s">
        <v>84</v>
      </c>
      <c r="AV223" s="14" t="s">
        <v>84</v>
      </c>
      <c r="AW223" s="14" t="s">
        <v>36</v>
      </c>
      <c r="AX223" s="14" t="s">
        <v>75</v>
      </c>
      <c r="AY223" s="253" t="s">
        <v>137</v>
      </c>
    </row>
    <row r="224" s="14" customFormat="1">
      <c r="A224" s="14"/>
      <c r="B224" s="243"/>
      <c r="C224" s="244"/>
      <c r="D224" s="234" t="s">
        <v>149</v>
      </c>
      <c r="E224" s="245" t="s">
        <v>19</v>
      </c>
      <c r="F224" s="246" t="s">
        <v>160</v>
      </c>
      <c r="G224" s="244"/>
      <c r="H224" s="247">
        <v>11.1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149</v>
      </c>
      <c r="AU224" s="253" t="s">
        <v>84</v>
      </c>
      <c r="AV224" s="14" t="s">
        <v>84</v>
      </c>
      <c r="AW224" s="14" t="s">
        <v>36</v>
      </c>
      <c r="AX224" s="14" t="s">
        <v>75</v>
      </c>
      <c r="AY224" s="253" t="s">
        <v>137</v>
      </c>
    </row>
    <row r="225" s="14" customFormat="1">
      <c r="A225" s="14"/>
      <c r="B225" s="243"/>
      <c r="C225" s="244"/>
      <c r="D225" s="234" t="s">
        <v>149</v>
      </c>
      <c r="E225" s="245" t="s">
        <v>19</v>
      </c>
      <c r="F225" s="246" t="s">
        <v>161</v>
      </c>
      <c r="G225" s="244"/>
      <c r="H225" s="247">
        <v>14.550000000000001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149</v>
      </c>
      <c r="AU225" s="253" t="s">
        <v>84</v>
      </c>
      <c r="AV225" s="14" t="s">
        <v>84</v>
      </c>
      <c r="AW225" s="14" t="s">
        <v>36</v>
      </c>
      <c r="AX225" s="14" t="s">
        <v>75</v>
      </c>
      <c r="AY225" s="253" t="s">
        <v>137</v>
      </c>
    </row>
    <row r="226" s="15" customFormat="1">
      <c r="A226" s="15"/>
      <c r="B226" s="254"/>
      <c r="C226" s="255"/>
      <c r="D226" s="234" t="s">
        <v>149</v>
      </c>
      <c r="E226" s="256" t="s">
        <v>19</v>
      </c>
      <c r="F226" s="257" t="s">
        <v>162</v>
      </c>
      <c r="G226" s="255"/>
      <c r="H226" s="258">
        <v>35.700000000000003</v>
      </c>
      <c r="I226" s="259"/>
      <c r="J226" s="255"/>
      <c r="K226" s="255"/>
      <c r="L226" s="260"/>
      <c r="M226" s="261"/>
      <c r="N226" s="262"/>
      <c r="O226" s="262"/>
      <c r="P226" s="262"/>
      <c r="Q226" s="262"/>
      <c r="R226" s="262"/>
      <c r="S226" s="262"/>
      <c r="T226" s="26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4" t="s">
        <v>149</v>
      </c>
      <c r="AU226" s="264" t="s">
        <v>84</v>
      </c>
      <c r="AV226" s="15" t="s">
        <v>145</v>
      </c>
      <c r="AW226" s="15" t="s">
        <v>36</v>
      </c>
      <c r="AX226" s="15" t="s">
        <v>82</v>
      </c>
      <c r="AY226" s="264" t="s">
        <v>137</v>
      </c>
    </row>
    <row r="227" s="12" customFormat="1" ht="22.8" customHeight="1">
      <c r="A227" s="12"/>
      <c r="B227" s="198"/>
      <c r="C227" s="199"/>
      <c r="D227" s="200" t="s">
        <v>74</v>
      </c>
      <c r="E227" s="212" t="s">
        <v>279</v>
      </c>
      <c r="F227" s="212" t="s">
        <v>280</v>
      </c>
      <c r="G227" s="199"/>
      <c r="H227" s="199"/>
      <c r="I227" s="202"/>
      <c r="J227" s="213">
        <f>BK227</f>
        <v>0</v>
      </c>
      <c r="K227" s="199"/>
      <c r="L227" s="204"/>
      <c r="M227" s="205"/>
      <c r="N227" s="206"/>
      <c r="O227" s="206"/>
      <c r="P227" s="207">
        <f>SUM(P228:P238)</f>
        <v>0</v>
      </c>
      <c r="Q227" s="206"/>
      <c r="R227" s="207">
        <f>SUM(R228:R238)</f>
        <v>0</v>
      </c>
      <c r="S227" s="206"/>
      <c r="T227" s="208">
        <f>SUM(T228:T238)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9" t="s">
        <v>82</v>
      </c>
      <c r="AT227" s="210" t="s">
        <v>74</v>
      </c>
      <c r="AU227" s="210" t="s">
        <v>82</v>
      </c>
      <c r="AY227" s="209" t="s">
        <v>137</v>
      </c>
      <c r="BK227" s="211">
        <f>SUM(BK228:BK238)</f>
        <v>0</v>
      </c>
    </row>
    <row r="228" s="2" customFormat="1" ht="24.15" customHeight="1">
      <c r="A228" s="40"/>
      <c r="B228" s="41"/>
      <c r="C228" s="214" t="s">
        <v>281</v>
      </c>
      <c r="D228" s="214" t="s">
        <v>140</v>
      </c>
      <c r="E228" s="215" t="s">
        <v>282</v>
      </c>
      <c r="F228" s="216" t="s">
        <v>283</v>
      </c>
      <c r="G228" s="217" t="s">
        <v>284</v>
      </c>
      <c r="H228" s="218">
        <v>9.3829999999999991</v>
      </c>
      <c r="I228" s="219"/>
      <c r="J228" s="220">
        <f>ROUND(I228*H228,2)</f>
        <v>0</v>
      </c>
      <c r="K228" s="216" t="s">
        <v>144</v>
      </c>
      <c r="L228" s="46"/>
      <c r="M228" s="221" t="s">
        <v>19</v>
      </c>
      <c r="N228" s="222" t="s">
        <v>46</v>
      </c>
      <c r="O228" s="86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145</v>
      </c>
      <c r="AT228" s="225" t="s">
        <v>140</v>
      </c>
      <c r="AU228" s="225" t="s">
        <v>84</v>
      </c>
      <c r="AY228" s="19" t="s">
        <v>137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82</v>
      </c>
      <c r="BK228" s="226">
        <f>ROUND(I228*H228,2)</f>
        <v>0</v>
      </c>
      <c r="BL228" s="19" t="s">
        <v>145</v>
      </c>
      <c r="BM228" s="225" t="s">
        <v>285</v>
      </c>
    </row>
    <row r="229" s="2" customFormat="1">
      <c r="A229" s="40"/>
      <c r="B229" s="41"/>
      <c r="C229" s="42"/>
      <c r="D229" s="227" t="s">
        <v>147</v>
      </c>
      <c r="E229" s="42"/>
      <c r="F229" s="228" t="s">
        <v>286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147</v>
      </c>
      <c r="AU229" s="19" t="s">
        <v>84</v>
      </c>
    </row>
    <row r="230" s="2" customFormat="1" ht="21.75" customHeight="1">
      <c r="A230" s="40"/>
      <c r="B230" s="41"/>
      <c r="C230" s="214" t="s">
        <v>7</v>
      </c>
      <c r="D230" s="214" t="s">
        <v>140</v>
      </c>
      <c r="E230" s="215" t="s">
        <v>287</v>
      </c>
      <c r="F230" s="216" t="s">
        <v>288</v>
      </c>
      <c r="G230" s="217" t="s">
        <v>284</v>
      </c>
      <c r="H230" s="218">
        <v>9.3829999999999991</v>
      </c>
      <c r="I230" s="219"/>
      <c r="J230" s="220">
        <f>ROUND(I230*H230,2)</f>
        <v>0</v>
      </c>
      <c r="K230" s="216" t="s">
        <v>144</v>
      </c>
      <c r="L230" s="46"/>
      <c r="M230" s="221" t="s">
        <v>19</v>
      </c>
      <c r="N230" s="222" t="s">
        <v>46</v>
      </c>
      <c r="O230" s="86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145</v>
      </c>
      <c r="AT230" s="225" t="s">
        <v>140</v>
      </c>
      <c r="AU230" s="225" t="s">
        <v>84</v>
      </c>
      <c r="AY230" s="19" t="s">
        <v>137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82</v>
      </c>
      <c r="BK230" s="226">
        <f>ROUND(I230*H230,2)</f>
        <v>0</v>
      </c>
      <c r="BL230" s="19" t="s">
        <v>145</v>
      </c>
      <c r="BM230" s="225" t="s">
        <v>289</v>
      </c>
    </row>
    <row r="231" s="2" customFormat="1">
      <c r="A231" s="40"/>
      <c r="B231" s="41"/>
      <c r="C231" s="42"/>
      <c r="D231" s="227" t="s">
        <v>147</v>
      </c>
      <c r="E231" s="42"/>
      <c r="F231" s="228" t="s">
        <v>290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147</v>
      </c>
      <c r="AU231" s="19" t="s">
        <v>84</v>
      </c>
    </row>
    <row r="232" s="2" customFormat="1" ht="24.15" customHeight="1">
      <c r="A232" s="40"/>
      <c r="B232" s="41"/>
      <c r="C232" s="214" t="s">
        <v>291</v>
      </c>
      <c r="D232" s="214" t="s">
        <v>140</v>
      </c>
      <c r="E232" s="215" t="s">
        <v>292</v>
      </c>
      <c r="F232" s="216" t="s">
        <v>293</v>
      </c>
      <c r="G232" s="217" t="s">
        <v>284</v>
      </c>
      <c r="H232" s="218">
        <v>131.362</v>
      </c>
      <c r="I232" s="219"/>
      <c r="J232" s="220">
        <f>ROUND(I232*H232,2)</f>
        <v>0</v>
      </c>
      <c r="K232" s="216" t="s">
        <v>144</v>
      </c>
      <c r="L232" s="46"/>
      <c r="M232" s="221" t="s">
        <v>19</v>
      </c>
      <c r="N232" s="222" t="s">
        <v>46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145</v>
      </c>
      <c r="AT232" s="225" t="s">
        <v>140</v>
      </c>
      <c r="AU232" s="225" t="s">
        <v>84</v>
      </c>
      <c r="AY232" s="19" t="s">
        <v>137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82</v>
      </c>
      <c r="BK232" s="226">
        <f>ROUND(I232*H232,2)</f>
        <v>0</v>
      </c>
      <c r="BL232" s="19" t="s">
        <v>145</v>
      </c>
      <c r="BM232" s="225" t="s">
        <v>294</v>
      </c>
    </row>
    <row r="233" s="2" customFormat="1">
      <c r="A233" s="40"/>
      <c r="B233" s="41"/>
      <c r="C233" s="42"/>
      <c r="D233" s="227" t="s">
        <v>147</v>
      </c>
      <c r="E233" s="42"/>
      <c r="F233" s="228" t="s">
        <v>295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147</v>
      </c>
      <c r="AU233" s="19" t="s">
        <v>84</v>
      </c>
    </row>
    <row r="234" s="14" customFormat="1">
      <c r="A234" s="14"/>
      <c r="B234" s="243"/>
      <c r="C234" s="244"/>
      <c r="D234" s="234" t="s">
        <v>149</v>
      </c>
      <c r="E234" s="244"/>
      <c r="F234" s="246" t="s">
        <v>296</v>
      </c>
      <c r="G234" s="244"/>
      <c r="H234" s="247">
        <v>131.362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149</v>
      </c>
      <c r="AU234" s="253" t="s">
        <v>84</v>
      </c>
      <c r="AV234" s="14" t="s">
        <v>84</v>
      </c>
      <c r="AW234" s="14" t="s">
        <v>4</v>
      </c>
      <c r="AX234" s="14" t="s">
        <v>82</v>
      </c>
      <c r="AY234" s="253" t="s">
        <v>137</v>
      </c>
    </row>
    <row r="235" s="2" customFormat="1" ht="21.75" customHeight="1">
      <c r="A235" s="40"/>
      <c r="B235" s="41"/>
      <c r="C235" s="265" t="s">
        <v>297</v>
      </c>
      <c r="D235" s="265" t="s">
        <v>298</v>
      </c>
      <c r="E235" s="266" t="s">
        <v>299</v>
      </c>
      <c r="F235" s="267" t="s">
        <v>300</v>
      </c>
      <c r="G235" s="268" t="s">
        <v>284</v>
      </c>
      <c r="H235" s="269">
        <v>5.1920000000000002</v>
      </c>
      <c r="I235" s="270"/>
      <c r="J235" s="271">
        <f>ROUND(I235*H235,2)</f>
        <v>0</v>
      </c>
      <c r="K235" s="267" t="s">
        <v>144</v>
      </c>
      <c r="L235" s="272"/>
      <c r="M235" s="273" t="s">
        <v>19</v>
      </c>
      <c r="N235" s="274" t="s">
        <v>46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202</v>
      </c>
      <c r="AT235" s="225" t="s">
        <v>298</v>
      </c>
      <c r="AU235" s="225" t="s">
        <v>84</v>
      </c>
      <c r="AY235" s="19" t="s">
        <v>137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82</v>
      </c>
      <c r="BK235" s="226">
        <f>ROUND(I235*H235,2)</f>
        <v>0</v>
      </c>
      <c r="BL235" s="19" t="s">
        <v>145</v>
      </c>
      <c r="BM235" s="225" t="s">
        <v>301</v>
      </c>
    </row>
    <row r="236" s="2" customFormat="1" ht="21.75" customHeight="1">
      <c r="A236" s="40"/>
      <c r="B236" s="41"/>
      <c r="C236" s="265" t="s">
        <v>302</v>
      </c>
      <c r="D236" s="265" t="s">
        <v>298</v>
      </c>
      <c r="E236" s="266" t="s">
        <v>303</v>
      </c>
      <c r="F236" s="267" t="s">
        <v>304</v>
      </c>
      <c r="G236" s="268" t="s">
        <v>284</v>
      </c>
      <c r="H236" s="269">
        <v>0.77900000000000003</v>
      </c>
      <c r="I236" s="270"/>
      <c r="J236" s="271">
        <f>ROUND(I236*H236,2)</f>
        <v>0</v>
      </c>
      <c r="K236" s="267" t="s">
        <v>144</v>
      </c>
      <c r="L236" s="272"/>
      <c r="M236" s="273" t="s">
        <v>19</v>
      </c>
      <c r="N236" s="274" t="s">
        <v>46</v>
      </c>
      <c r="O236" s="86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202</v>
      </c>
      <c r="AT236" s="225" t="s">
        <v>298</v>
      </c>
      <c r="AU236" s="225" t="s">
        <v>84</v>
      </c>
      <c r="AY236" s="19" t="s">
        <v>137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82</v>
      </c>
      <c r="BK236" s="226">
        <f>ROUND(I236*H236,2)</f>
        <v>0</v>
      </c>
      <c r="BL236" s="19" t="s">
        <v>145</v>
      </c>
      <c r="BM236" s="225" t="s">
        <v>305</v>
      </c>
    </row>
    <row r="237" s="2" customFormat="1" ht="21.75" customHeight="1">
      <c r="A237" s="40"/>
      <c r="B237" s="41"/>
      <c r="C237" s="265" t="s">
        <v>306</v>
      </c>
      <c r="D237" s="265" t="s">
        <v>298</v>
      </c>
      <c r="E237" s="266" t="s">
        <v>307</v>
      </c>
      <c r="F237" s="267" t="s">
        <v>308</v>
      </c>
      <c r="G237" s="268" t="s">
        <v>284</v>
      </c>
      <c r="H237" s="269">
        <v>2.4279999999999999</v>
      </c>
      <c r="I237" s="270"/>
      <c r="J237" s="271">
        <f>ROUND(I237*H237,2)</f>
        <v>0</v>
      </c>
      <c r="K237" s="267" t="s">
        <v>144</v>
      </c>
      <c r="L237" s="272"/>
      <c r="M237" s="273" t="s">
        <v>19</v>
      </c>
      <c r="N237" s="274" t="s">
        <v>46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202</v>
      </c>
      <c r="AT237" s="225" t="s">
        <v>298</v>
      </c>
      <c r="AU237" s="225" t="s">
        <v>84</v>
      </c>
      <c r="AY237" s="19" t="s">
        <v>137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82</v>
      </c>
      <c r="BK237" s="226">
        <f>ROUND(I237*H237,2)</f>
        <v>0</v>
      </c>
      <c r="BL237" s="19" t="s">
        <v>145</v>
      </c>
      <c r="BM237" s="225" t="s">
        <v>309</v>
      </c>
    </row>
    <row r="238" s="2" customFormat="1" ht="24.15" customHeight="1">
      <c r="A238" s="40"/>
      <c r="B238" s="41"/>
      <c r="C238" s="265" t="s">
        <v>310</v>
      </c>
      <c r="D238" s="265" t="s">
        <v>298</v>
      </c>
      <c r="E238" s="266" t="s">
        <v>311</v>
      </c>
      <c r="F238" s="267" t="s">
        <v>312</v>
      </c>
      <c r="G238" s="268" t="s">
        <v>284</v>
      </c>
      <c r="H238" s="269">
        <v>0.98399999999999999</v>
      </c>
      <c r="I238" s="270"/>
      <c r="J238" s="271">
        <f>ROUND(I238*H238,2)</f>
        <v>0</v>
      </c>
      <c r="K238" s="267" t="s">
        <v>144</v>
      </c>
      <c r="L238" s="272"/>
      <c r="M238" s="273" t="s">
        <v>19</v>
      </c>
      <c r="N238" s="274" t="s">
        <v>46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202</v>
      </c>
      <c r="AT238" s="225" t="s">
        <v>298</v>
      </c>
      <c r="AU238" s="225" t="s">
        <v>84</v>
      </c>
      <c r="AY238" s="19" t="s">
        <v>137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82</v>
      </c>
      <c r="BK238" s="226">
        <f>ROUND(I238*H238,2)</f>
        <v>0</v>
      </c>
      <c r="BL238" s="19" t="s">
        <v>145</v>
      </c>
      <c r="BM238" s="225" t="s">
        <v>313</v>
      </c>
    </row>
    <row r="239" s="12" customFormat="1" ht="22.8" customHeight="1">
      <c r="A239" s="12"/>
      <c r="B239" s="198"/>
      <c r="C239" s="199"/>
      <c r="D239" s="200" t="s">
        <v>74</v>
      </c>
      <c r="E239" s="212" t="s">
        <v>314</v>
      </c>
      <c r="F239" s="212" t="s">
        <v>315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SUM(P240:P241)</f>
        <v>0</v>
      </c>
      <c r="Q239" s="206"/>
      <c r="R239" s="207">
        <f>SUM(R240:R241)</f>
        <v>0</v>
      </c>
      <c r="S239" s="206"/>
      <c r="T239" s="208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82</v>
      </c>
      <c r="AT239" s="210" t="s">
        <v>74</v>
      </c>
      <c r="AU239" s="210" t="s">
        <v>82</v>
      </c>
      <c r="AY239" s="209" t="s">
        <v>137</v>
      </c>
      <c r="BK239" s="211">
        <f>SUM(BK240:BK241)</f>
        <v>0</v>
      </c>
    </row>
    <row r="240" s="2" customFormat="1" ht="33" customHeight="1">
      <c r="A240" s="40"/>
      <c r="B240" s="41"/>
      <c r="C240" s="214" t="s">
        <v>316</v>
      </c>
      <c r="D240" s="214" t="s">
        <v>140</v>
      </c>
      <c r="E240" s="215" t="s">
        <v>317</v>
      </c>
      <c r="F240" s="216" t="s">
        <v>318</v>
      </c>
      <c r="G240" s="217" t="s">
        <v>284</v>
      </c>
      <c r="H240" s="218">
        <v>7.6970000000000001</v>
      </c>
      <c r="I240" s="219"/>
      <c r="J240" s="220">
        <f>ROUND(I240*H240,2)</f>
        <v>0</v>
      </c>
      <c r="K240" s="216" t="s">
        <v>144</v>
      </c>
      <c r="L240" s="46"/>
      <c r="M240" s="221" t="s">
        <v>19</v>
      </c>
      <c r="N240" s="222" t="s">
        <v>46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145</v>
      </c>
      <c r="AT240" s="225" t="s">
        <v>140</v>
      </c>
      <c r="AU240" s="225" t="s">
        <v>84</v>
      </c>
      <c r="AY240" s="19" t="s">
        <v>137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82</v>
      </c>
      <c r="BK240" s="226">
        <f>ROUND(I240*H240,2)</f>
        <v>0</v>
      </c>
      <c r="BL240" s="19" t="s">
        <v>145</v>
      </c>
      <c r="BM240" s="225" t="s">
        <v>319</v>
      </c>
    </row>
    <row r="241" s="2" customFormat="1">
      <c r="A241" s="40"/>
      <c r="B241" s="41"/>
      <c r="C241" s="42"/>
      <c r="D241" s="227" t="s">
        <v>147</v>
      </c>
      <c r="E241" s="42"/>
      <c r="F241" s="228" t="s">
        <v>320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147</v>
      </c>
      <c r="AU241" s="19" t="s">
        <v>84</v>
      </c>
    </row>
    <row r="242" s="12" customFormat="1" ht="25.92" customHeight="1">
      <c r="A242" s="12"/>
      <c r="B242" s="198"/>
      <c r="C242" s="199"/>
      <c r="D242" s="200" t="s">
        <v>74</v>
      </c>
      <c r="E242" s="201" t="s">
        <v>321</v>
      </c>
      <c r="F242" s="201" t="s">
        <v>322</v>
      </c>
      <c r="G242" s="199"/>
      <c r="H242" s="199"/>
      <c r="I242" s="202"/>
      <c r="J242" s="203">
        <f>BK242</f>
        <v>0</v>
      </c>
      <c r="K242" s="199"/>
      <c r="L242" s="204"/>
      <c r="M242" s="205"/>
      <c r="N242" s="206"/>
      <c r="O242" s="206"/>
      <c r="P242" s="207">
        <f>P243+P260+P279+P284+P297+P323+P339+P361+P376+P392</f>
        <v>0</v>
      </c>
      <c r="Q242" s="206"/>
      <c r="R242" s="207">
        <f>R243+R260+R279+R284+R297+R323+R339+R361+R376+R392</f>
        <v>3.0708385999999996</v>
      </c>
      <c r="S242" s="206"/>
      <c r="T242" s="208">
        <f>T243+T260+T279+T284+T297+T323+T339+T361+T376+T392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9" t="s">
        <v>84</v>
      </c>
      <c r="AT242" s="210" t="s">
        <v>74</v>
      </c>
      <c r="AU242" s="210" t="s">
        <v>75</v>
      </c>
      <c r="AY242" s="209" t="s">
        <v>137</v>
      </c>
      <c r="BK242" s="211">
        <f>BK243+BK260+BK279+BK284+BK297+BK323+BK339+BK361+BK376+BK392</f>
        <v>0</v>
      </c>
    </row>
    <row r="243" s="12" customFormat="1" ht="22.8" customHeight="1">
      <c r="A243" s="12"/>
      <c r="B243" s="198"/>
      <c r="C243" s="199"/>
      <c r="D243" s="200" t="s">
        <v>74</v>
      </c>
      <c r="E243" s="212" t="s">
        <v>323</v>
      </c>
      <c r="F243" s="212" t="s">
        <v>324</v>
      </c>
      <c r="G243" s="199"/>
      <c r="H243" s="199"/>
      <c r="I243" s="202"/>
      <c r="J243" s="213">
        <f>BK243</f>
        <v>0</v>
      </c>
      <c r="K243" s="199"/>
      <c r="L243" s="204"/>
      <c r="M243" s="205"/>
      <c r="N243" s="206"/>
      <c r="O243" s="206"/>
      <c r="P243" s="207">
        <f>SUM(P244:P259)</f>
        <v>0</v>
      </c>
      <c r="Q243" s="206"/>
      <c r="R243" s="207">
        <f>SUM(R244:R259)</f>
        <v>0.069233200000000009</v>
      </c>
      <c r="S243" s="206"/>
      <c r="T243" s="208">
        <f>SUM(T244:T259)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9" t="s">
        <v>84</v>
      </c>
      <c r="AT243" s="210" t="s">
        <v>74</v>
      </c>
      <c r="AU243" s="210" t="s">
        <v>82</v>
      </c>
      <c r="AY243" s="209" t="s">
        <v>137</v>
      </c>
      <c r="BK243" s="211">
        <f>SUM(BK244:BK259)</f>
        <v>0</v>
      </c>
    </row>
    <row r="244" s="2" customFormat="1" ht="21.75" customHeight="1">
      <c r="A244" s="40"/>
      <c r="B244" s="41"/>
      <c r="C244" s="214" t="s">
        <v>325</v>
      </c>
      <c r="D244" s="214" t="s">
        <v>140</v>
      </c>
      <c r="E244" s="215" t="s">
        <v>326</v>
      </c>
      <c r="F244" s="216" t="s">
        <v>327</v>
      </c>
      <c r="G244" s="217" t="s">
        <v>143</v>
      </c>
      <c r="H244" s="218">
        <v>11.800000000000001</v>
      </c>
      <c r="I244" s="219"/>
      <c r="J244" s="220">
        <f>ROUND(I244*H244,2)</f>
        <v>0</v>
      </c>
      <c r="K244" s="216" t="s">
        <v>144</v>
      </c>
      <c r="L244" s="46"/>
      <c r="M244" s="221" t="s">
        <v>19</v>
      </c>
      <c r="N244" s="222" t="s">
        <v>46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252</v>
      </c>
      <c r="AT244" s="225" t="s">
        <v>140</v>
      </c>
      <c r="AU244" s="225" t="s">
        <v>84</v>
      </c>
      <c r="AY244" s="19" t="s">
        <v>137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82</v>
      </c>
      <c r="BK244" s="226">
        <f>ROUND(I244*H244,2)</f>
        <v>0</v>
      </c>
      <c r="BL244" s="19" t="s">
        <v>252</v>
      </c>
      <c r="BM244" s="225" t="s">
        <v>328</v>
      </c>
    </row>
    <row r="245" s="2" customFormat="1">
      <c r="A245" s="40"/>
      <c r="B245" s="41"/>
      <c r="C245" s="42"/>
      <c r="D245" s="227" t="s">
        <v>147</v>
      </c>
      <c r="E245" s="42"/>
      <c r="F245" s="228" t="s">
        <v>329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147</v>
      </c>
      <c r="AU245" s="19" t="s">
        <v>84</v>
      </c>
    </row>
    <row r="246" s="13" customFormat="1">
      <c r="A246" s="13"/>
      <c r="B246" s="232"/>
      <c r="C246" s="233"/>
      <c r="D246" s="234" t="s">
        <v>149</v>
      </c>
      <c r="E246" s="235" t="s">
        <v>19</v>
      </c>
      <c r="F246" s="236" t="s">
        <v>150</v>
      </c>
      <c r="G246" s="233"/>
      <c r="H246" s="235" t="s">
        <v>19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149</v>
      </c>
      <c r="AU246" s="242" t="s">
        <v>84</v>
      </c>
      <c r="AV246" s="13" t="s">
        <v>82</v>
      </c>
      <c r="AW246" s="13" t="s">
        <v>36</v>
      </c>
      <c r="AX246" s="13" t="s">
        <v>75</v>
      </c>
      <c r="AY246" s="242" t="s">
        <v>137</v>
      </c>
    </row>
    <row r="247" s="13" customFormat="1">
      <c r="A247" s="13"/>
      <c r="B247" s="232"/>
      <c r="C247" s="233"/>
      <c r="D247" s="234" t="s">
        <v>149</v>
      </c>
      <c r="E247" s="235" t="s">
        <v>19</v>
      </c>
      <c r="F247" s="236" t="s">
        <v>151</v>
      </c>
      <c r="G247" s="233"/>
      <c r="H247" s="235" t="s">
        <v>19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149</v>
      </c>
      <c r="AU247" s="242" t="s">
        <v>84</v>
      </c>
      <c r="AV247" s="13" t="s">
        <v>82</v>
      </c>
      <c r="AW247" s="13" t="s">
        <v>36</v>
      </c>
      <c r="AX247" s="13" t="s">
        <v>75</v>
      </c>
      <c r="AY247" s="242" t="s">
        <v>137</v>
      </c>
    </row>
    <row r="248" s="14" customFormat="1">
      <c r="A248" s="14"/>
      <c r="B248" s="243"/>
      <c r="C248" s="244"/>
      <c r="D248" s="234" t="s">
        <v>149</v>
      </c>
      <c r="E248" s="245" t="s">
        <v>19</v>
      </c>
      <c r="F248" s="246" t="s">
        <v>207</v>
      </c>
      <c r="G248" s="244"/>
      <c r="H248" s="247">
        <v>2.7000000000000002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149</v>
      </c>
      <c r="AU248" s="253" t="s">
        <v>84</v>
      </c>
      <c r="AV248" s="14" t="s">
        <v>84</v>
      </c>
      <c r="AW248" s="14" t="s">
        <v>36</v>
      </c>
      <c r="AX248" s="14" t="s">
        <v>75</v>
      </c>
      <c r="AY248" s="253" t="s">
        <v>137</v>
      </c>
    </row>
    <row r="249" s="14" customFormat="1">
      <c r="A249" s="14"/>
      <c r="B249" s="243"/>
      <c r="C249" s="244"/>
      <c r="D249" s="234" t="s">
        <v>149</v>
      </c>
      <c r="E249" s="245" t="s">
        <v>19</v>
      </c>
      <c r="F249" s="246" t="s">
        <v>208</v>
      </c>
      <c r="G249" s="244"/>
      <c r="H249" s="247">
        <v>3.3999999999999999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149</v>
      </c>
      <c r="AU249" s="253" t="s">
        <v>84</v>
      </c>
      <c r="AV249" s="14" t="s">
        <v>84</v>
      </c>
      <c r="AW249" s="14" t="s">
        <v>36</v>
      </c>
      <c r="AX249" s="14" t="s">
        <v>75</v>
      </c>
      <c r="AY249" s="253" t="s">
        <v>137</v>
      </c>
    </row>
    <row r="250" s="14" customFormat="1">
      <c r="A250" s="14"/>
      <c r="B250" s="243"/>
      <c r="C250" s="244"/>
      <c r="D250" s="234" t="s">
        <v>149</v>
      </c>
      <c r="E250" s="245" t="s">
        <v>19</v>
      </c>
      <c r="F250" s="246" t="s">
        <v>209</v>
      </c>
      <c r="G250" s="244"/>
      <c r="H250" s="247">
        <v>5.7000000000000002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149</v>
      </c>
      <c r="AU250" s="253" t="s">
        <v>84</v>
      </c>
      <c r="AV250" s="14" t="s">
        <v>84</v>
      </c>
      <c r="AW250" s="14" t="s">
        <v>36</v>
      </c>
      <c r="AX250" s="14" t="s">
        <v>75</v>
      </c>
      <c r="AY250" s="253" t="s">
        <v>137</v>
      </c>
    </row>
    <row r="251" s="15" customFormat="1">
      <c r="A251" s="15"/>
      <c r="B251" s="254"/>
      <c r="C251" s="255"/>
      <c r="D251" s="234" t="s">
        <v>149</v>
      </c>
      <c r="E251" s="256" t="s">
        <v>19</v>
      </c>
      <c r="F251" s="257" t="s">
        <v>162</v>
      </c>
      <c r="G251" s="255"/>
      <c r="H251" s="258">
        <v>11.800000000000001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149</v>
      </c>
      <c r="AU251" s="264" t="s">
        <v>84</v>
      </c>
      <c r="AV251" s="15" t="s">
        <v>145</v>
      </c>
      <c r="AW251" s="15" t="s">
        <v>36</v>
      </c>
      <c r="AX251" s="15" t="s">
        <v>82</v>
      </c>
      <c r="AY251" s="264" t="s">
        <v>137</v>
      </c>
    </row>
    <row r="252" s="2" customFormat="1" ht="16.5" customHeight="1">
      <c r="A252" s="40"/>
      <c r="B252" s="41"/>
      <c r="C252" s="265" t="s">
        <v>330</v>
      </c>
      <c r="D252" s="265" t="s">
        <v>298</v>
      </c>
      <c r="E252" s="266" t="s">
        <v>331</v>
      </c>
      <c r="F252" s="267" t="s">
        <v>332</v>
      </c>
      <c r="G252" s="268" t="s">
        <v>284</v>
      </c>
      <c r="H252" s="269">
        <v>0.0040000000000000001</v>
      </c>
      <c r="I252" s="270"/>
      <c r="J252" s="271">
        <f>ROUND(I252*H252,2)</f>
        <v>0</v>
      </c>
      <c r="K252" s="267" t="s">
        <v>144</v>
      </c>
      <c r="L252" s="272"/>
      <c r="M252" s="273" t="s">
        <v>19</v>
      </c>
      <c r="N252" s="274" t="s">
        <v>46</v>
      </c>
      <c r="O252" s="86"/>
      <c r="P252" s="223">
        <f>O252*H252</f>
        <v>0</v>
      </c>
      <c r="Q252" s="223">
        <v>1</v>
      </c>
      <c r="R252" s="223">
        <f>Q252*H252</f>
        <v>0.0040000000000000001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333</v>
      </c>
      <c r="AT252" s="225" t="s">
        <v>298</v>
      </c>
      <c r="AU252" s="225" t="s">
        <v>84</v>
      </c>
      <c r="AY252" s="19" t="s">
        <v>137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82</v>
      </c>
      <c r="BK252" s="226">
        <f>ROUND(I252*H252,2)</f>
        <v>0</v>
      </c>
      <c r="BL252" s="19" t="s">
        <v>252</v>
      </c>
      <c r="BM252" s="225" t="s">
        <v>334</v>
      </c>
    </row>
    <row r="253" s="14" customFormat="1">
      <c r="A253" s="14"/>
      <c r="B253" s="243"/>
      <c r="C253" s="244"/>
      <c r="D253" s="234" t="s">
        <v>149</v>
      </c>
      <c r="E253" s="244"/>
      <c r="F253" s="246" t="s">
        <v>335</v>
      </c>
      <c r="G253" s="244"/>
      <c r="H253" s="247">
        <v>0.0040000000000000001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149</v>
      </c>
      <c r="AU253" s="253" t="s">
        <v>84</v>
      </c>
      <c r="AV253" s="14" t="s">
        <v>84</v>
      </c>
      <c r="AW253" s="14" t="s">
        <v>4</v>
      </c>
      <c r="AX253" s="14" t="s">
        <v>82</v>
      </c>
      <c r="AY253" s="253" t="s">
        <v>137</v>
      </c>
    </row>
    <row r="254" s="2" customFormat="1" ht="21.75" customHeight="1">
      <c r="A254" s="40"/>
      <c r="B254" s="41"/>
      <c r="C254" s="214" t="s">
        <v>336</v>
      </c>
      <c r="D254" s="214" t="s">
        <v>140</v>
      </c>
      <c r="E254" s="215" t="s">
        <v>337</v>
      </c>
      <c r="F254" s="216" t="s">
        <v>338</v>
      </c>
      <c r="G254" s="217" t="s">
        <v>143</v>
      </c>
      <c r="H254" s="218">
        <v>11.800000000000001</v>
      </c>
      <c r="I254" s="219"/>
      <c r="J254" s="220">
        <f>ROUND(I254*H254,2)</f>
        <v>0</v>
      </c>
      <c r="K254" s="216" t="s">
        <v>144</v>
      </c>
      <c r="L254" s="46"/>
      <c r="M254" s="221" t="s">
        <v>19</v>
      </c>
      <c r="N254" s="222" t="s">
        <v>46</v>
      </c>
      <c r="O254" s="86"/>
      <c r="P254" s="223">
        <f>O254*H254</f>
        <v>0</v>
      </c>
      <c r="Q254" s="223">
        <v>0.00040000000000000002</v>
      </c>
      <c r="R254" s="223">
        <f>Q254*H254</f>
        <v>0.0047200000000000002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252</v>
      </c>
      <c r="AT254" s="225" t="s">
        <v>140</v>
      </c>
      <c r="AU254" s="225" t="s">
        <v>84</v>
      </c>
      <c r="AY254" s="19" t="s">
        <v>137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82</v>
      </c>
      <c r="BK254" s="226">
        <f>ROUND(I254*H254,2)</f>
        <v>0</v>
      </c>
      <c r="BL254" s="19" t="s">
        <v>252</v>
      </c>
      <c r="BM254" s="225" t="s">
        <v>339</v>
      </c>
    </row>
    <row r="255" s="2" customFormat="1">
      <c r="A255" s="40"/>
      <c r="B255" s="41"/>
      <c r="C255" s="42"/>
      <c r="D255" s="227" t="s">
        <v>147</v>
      </c>
      <c r="E255" s="42"/>
      <c r="F255" s="228" t="s">
        <v>340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147</v>
      </c>
      <c r="AU255" s="19" t="s">
        <v>84</v>
      </c>
    </row>
    <row r="256" s="2" customFormat="1" ht="24.15" customHeight="1">
      <c r="A256" s="40"/>
      <c r="B256" s="41"/>
      <c r="C256" s="265" t="s">
        <v>341</v>
      </c>
      <c r="D256" s="265" t="s">
        <v>298</v>
      </c>
      <c r="E256" s="266" t="s">
        <v>342</v>
      </c>
      <c r="F256" s="267" t="s">
        <v>343</v>
      </c>
      <c r="G256" s="268" t="s">
        <v>143</v>
      </c>
      <c r="H256" s="269">
        <v>13.753</v>
      </c>
      <c r="I256" s="270"/>
      <c r="J256" s="271">
        <f>ROUND(I256*H256,2)</f>
        <v>0</v>
      </c>
      <c r="K256" s="267" t="s">
        <v>144</v>
      </c>
      <c r="L256" s="272"/>
      <c r="M256" s="273" t="s">
        <v>19</v>
      </c>
      <c r="N256" s="274" t="s">
        <v>46</v>
      </c>
      <c r="O256" s="86"/>
      <c r="P256" s="223">
        <f>O256*H256</f>
        <v>0</v>
      </c>
      <c r="Q256" s="223">
        <v>0.0044000000000000003</v>
      </c>
      <c r="R256" s="223">
        <f>Q256*H256</f>
        <v>0.060513200000000003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333</v>
      </c>
      <c r="AT256" s="225" t="s">
        <v>298</v>
      </c>
      <c r="AU256" s="225" t="s">
        <v>84</v>
      </c>
      <c r="AY256" s="19" t="s">
        <v>137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82</v>
      </c>
      <c r="BK256" s="226">
        <f>ROUND(I256*H256,2)</f>
        <v>0</v>
      </c>
      <c r="BL256" s="19" t="s">
        <v>252</v>
      </c>
      <c r="BM256" s="225" t="s">
        <v>344</v>
      </c>
    </row>
    <row r="257" s="14" customFormat="1">
      <c r="A257" s="14"/>
      <c r="B257" s="243"/>
      <c r="C257" s="244"/>
      <c r="D257" s="234" t="s">
        <v>149</v>
      </c>
      <c r="E257" s="244"/>
      <c r="F257" s="246" t="s">
        <v>345</v>
      </c>
      <c r="G257" s="244"/>
      <c r="H257" s="247">
        <v>13.753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149</v>
      </c>
      <c r="AU257" s="253" t="s">
        <v>84</v>
      </c>
      <c r="AV257" s="14" t="s">
        <v>84</v>
      </c>
      <c r="AW257" s="14" t="s">
        <v>4</v>
      </c>
      <c r="AX257" s="14" t="s">
        <v>82</v>
      </c>
      <c r="AY257" s="253" t="s">
        <v>137</v>
      </c>
    </row>
    <row r="258" s="2" customFormat="1" ht="33" customHeight="1">
      <c r="A258" s="40"/>
      <c r="B258" s="41"/>
      <c r="C258" s="214" t="s">
        <v>333</v>
      </c>
      <c r="D258" s="214" t="s">
        <v>140</v>
      </c>
      <c r="E258" s="215" t="s">
        <v>346</v>
      </c>
      <c r="F258" s="216" t="s">
        <v>347</v>
      </c>
      <c r="G258" s="217" t="s">
        <v>284</v>
      </c>
      <c r="H258" s="218">
        <v>0.069000000000000006</v>
      </c>
      <c r="I258" s="219"/>
      <c r="J258" s="220">
        <f>ROUND(I258*H258,2)</f>
        <v>0</v>
      </c>
      <c r="K258" s="216" t="s">
        <v>144</v>
      </c>
      <c r="L258" s="46"/>
      <c r="M258" s="221" t="s">
        <v>19</v>
      </c>
      <c r="N258" s="222" t="s">
        <v>46</v>
      </c>
      <c r="O258" s="86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252</v>
      </c>
      <c r="AT258" s="225" t="s">
        <v>140</v>
      </c>
      <c r="AU258" s="225" t="s">
        <v>84</v>
      </c>
      <c r="AY258" s="19" t="s">
        <v>137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82</v>
      </c>
      <c r="BK258" s="226">
        <f>ROUND(I258*H258,2)</f>
        <v>0</v>
      </c>
      <c r="BL258" s="19" t="s">
        <v>252</v>
      </c>
      <c r="BM258" s="225" t="s">
        <v>348</v>
      </c>
    </row>
    <row r="259" s="2" customFormat="1">
      <c r="A259" s="40"/>
      <c r="B259" s="41"/>
      <c r="C259" s="42"/>
      <c r="D259" s="227" t="s">
        <v>147</v>
      </c>
      <c r="E259" s="42"/>
      <c r="F259" s="228" t="s">
        <v>349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147</v>
      </c>
      <c r="AU259" s="19" t="s">
        <v>84</v>
      </c>
    </row>
    <row r="260" s="12" customFormat="1" ht="22.8" customHeight="1">
      <c r="A260" s="12"/>
      <c r="B260" s="198"/>
      <c r="C260" s="199"/>
      <c r="D260" s="200" t="s">
        <v>74</v>
      </c>
      <c r="E260" s="212" t="s">
        <v>350</v>
      </c>
      <c r="F260" s="212" t="s">
        <v>351</v>
      </c>
      <c r="G260" s="199"/>
      <c r="H260" s="199"/>
      <c r="I260" s="202"/>
      <c r="J260" s="213">
        <f>BK260</f>
        <v>0</v>
      </c>
      <c r="K260" s="199"/>
      <c r="L260" s="204"/>
      <c r="M260" s="205"/>
      <c r="N260" s="206"/>
      <c r="O260" s="206"/>
      <c r="P260" s="207">
        <f>SUM(P261:P278)</f>
        <v>0</v>
      </c>
      <c r="Q260" s="206"/>
      <c r="R260" s="207">
        <f>SUM(R261:R278)</f>
        <v>1.227366</v>
      </c>
      <c r="S260" s="206"/>
      <c r="T260" s="208">
        <f>SUM(T261:T278)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9" t="s">
        <v>84</v>
      </c>
      <c r="AT260" s="210" t="s">
        <v>74</v>
      </c>
      <c r="AU260" s="210" t="s">
        <v>82</v>
      </c>
      <c r="AY260" s="209" t="s">
        <v>137</v>
      </c>
      <c r="BK260" s="211">
        <f>SUM(BK261:BK278)</f>
        <v>0</v>
      </c>
    </row>
    <row r="261" s="2" customFormat="1" ht="24.15" customHeight="1">
      <c r="A261" s="40"/>
      <c r="B261" s="41"/>
      <c r="C261" s="214" t="s">
        <v>352</v>
      </c>
      <c r="D261" s="214" t="s">
        <v>140</v>
      </c>
      <c r="E261" s="215" t="s">
        <v>353</v>
      </c>
      <c r="F261" s="216" t="s">
        <v>354</v>
      </c>
      <c r="G261" s="217" t="s">
        <v>219</v>
      </c>
      <c r="H261" s="218">
        <v>23.800000000000001</v>
      </c>
      <c r="I261" s="219"/>
      <c r="J261" s="220">
        <f>ROUND(I261*H261,2)</f>
        <v>0</v>
      </c>
      <c r="K261" s="216" t="s">
        <v>355</v>
      </c>
      <c r="L261" s="46"/>
      <c r="M261" s="221" t="s">
        <v>19</v>
      </c>
      <c r="N261" s="222" t="s">
        <v>46</v>
      </c>
      <c r="O261" s="86"/>
      <c r="P261" s="223">
        <f>O261*H261</f>
        <v>0</v>
      </c>
      <c r="Q261" s="223">
        <v>0.00023000000000000001</v>
      </c>
      <c r="R261" s="223">
        <f>Q261*H261</f>
        <v>0.0054740000000000006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252</v>
      </c>
      <c r="AT261" s="225" t="s">
        <v>140</v>
      </c>
      <c r="AU261" s="225" t="s">
        <v>84</v>
      </c>
      <c r="AY261" s="19" t="s">
        <v>137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82</v>
      </c>
      <c r="BK261" s="226">
        <f>ROUND(I261*H261,2)</f>
        <v>0</v>
      </c>
      <c r="BL261" s="19" t="s">
        <v>252</v>
      </c>
      <c r="BM261" s="225" t="s">
        <v>356</v>
      </c>
    </row>
    <row r="262" s="14" customFormat="1">
      <c r="A262" s="14"/>
      <c r="B262" s="243"/>
      <c r="C262" s="244"/>
      <c r="D262" s="234" t="s">
        <v>149</v>
      </c>
      <c r="E262" s="245" t="s">
        <v>19</v>
      </c>
      <c r="F262" s="246" t="s">
        <v>357</v>
      </c>
      <c r="G262" s="244"/>
      <c r="H262" s="247">
        <v>6.7000000000000002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149</v>
      </c>
      <c r="AU262" s="253" t="s">
        <v>84</v>
      </c>
      <c r="AV262" s="14" t="s">
        <v>84</v>
      </c>
      <c r="AW262" s="14" t="s">
        <v>36</v>
      </c>
      <c r="AX262" s="14" t="s">
        <v>75</v>
      </c>
      <c r="AY262" s="253" t="s">
        <v>137</v>
      </c>
    </row>
    <row r="263" s="14" customFormat="1">
      <c r="A263" s="14"/>
      <c r="B263" s="243"/>
      <c r="C263" s="244"/>
      <c r="D263" s="234" t="s">
        <v>149</v>
      </c>
      <c r="E263" s="245" t="s">
        <v>19</v>
      </c>
      <c r="F263" s="246" t="s">
        <v>358</v>
      </c>
      <c r="G263" s="244"/>
      <c r="H263" s="247">
        <v>7.4000000000000004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149</v>
      </c>
      <c r="AU263" s="253" t="s">
        <v>84</v>
      </c>
      <c r="AV263" s="14" t="s">
        <v>84</v>
      </c>
      <c r="AW263" s="14" t="s">
        <v>36</v>
      </c>
      <c r="AX263" s="14" t="s">
        <v>75</v>
      </c>
      <c r="AY263" s="253" t="s">
        <v>137</v>
      </c>
    </row>
    <row r="264" s="14" customFormat="1">
      <c r="A264" s="14"/>
      <c r="B264" s="243"/>
      <c r="C264" s="244"/>
      <c r="D264" s="234" t="s">
        <v>149</v>
      </c>
      <c r="E264" s="245" t="s">
        <v>19</v>
      </c>
      <c r="F264" s="246" t="s">
        <v>359</v>
      </c>
      <c r="G264" s="244"/>
      <c r="H264" s="247">
        <v>9.6999999999999993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149</v>
      </c>
      <c r="AU264" s="253" t="s">
        <v>84</v>
      </c>
      <c r="AV264" s="14" t="s">
        <v>84</v>
      </c>
      <c r="AW264" s="14" t="s">
        <v>36</v>
      </c>
      <c r="AX264" s="14" t="s">
        <v>75</v>
      </c>
      <c r="AY264" s="253" t="s">
        <v>137</v>
      </c>
    </row>
    <row r="265" s="15" customFormat="1">
      <c r="A265" s="15"/>
      <c r="B265" s="254"/>
      <c r="C265" s="255"/>
      <c r="D265" s="234" t="s">
        <v>149</v>
      </c>
      <c r="E265" s="256" t="s">
        <v>19</v>
      </c>
      <c r="F265" s="257" t="s">
        <v>162</v>
      </c>
      <c r="G265" s="255"/>
      <c r="H265" s="258">
        <v>23.800000000000001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4" t="s">
        <v>149</v>
      </c>
      <c r="AU265" s="264" t="s">
        <v>84</v>
      </c>
      <c r="AV265" s="15" t="s">
        <v>145</v>
      </c>
      <c r="AW265" s="15" t="s">
        <v>36</v>
      </c>
      <c r="AX265" s="15" t="s">
        <v>82</v>
      </c>
      <c r="AY265" s="264" t="s">
        <v>137</v>
      </c>
    </row>
    <row r="266" s="2" customFormat="1" ht="16.5" customHeight="1">
      <c r="A266" s="40"/>
      <c r="B266" s="41"/>
      <c r="C266" s="265" t="s">
        <v>360</v>
      </c>
      <c r="D266" s="265" t="s">
        <v>298</v>
      </c>
      <c r="E266" s="266" t="s">
        <v>361</v>
      </c>
      <c r="F266" s="267" t="s">
        <v>362</v>
      </c>
      <c r="G266" s="268" t="s">
        <v>213</v>
      </c>
      <c r="H266" s="269">
        <v>95.200000000000003</v>
      </c>
      <c r="I266" s="270"/>
      <c r="J266" s="271">
        <f>ROUND(I266*H266,2)</f>
        <v>0</v>
      </c>
      <c r="K266" s="267" t="s">
        <v>144</v>
      </c>
      <c r="L266" s="272"/>
      <c r="M266" s="273" t="s">
        <v>19</v>
      </c>
      <c r="N266" s="274" t="s">
        <v>46</v>
      </c>
      <c r="O266" s="86"/>
      <c r="P266" s="223">
        <f>O266*H266</f>
        <v>0</v>
      </c>
      <c r="Q266" s="223">
        <v>0.0030999999999999999</v>
      </c>
      <c r="R266" s="223">
        <f>Q266*H266</f>
        <v>0.29511999999999999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333</v>
      </c>
      <c r="AT266" s="225" t="s">
        <v>298</v>
      </c>
      <c r="AU266" s="225" t="s">
        <v>84</v>
      </c>
      <c r="AY266" s="19" t="s">
        <v>137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82</v>
      </c>
      <c r="BK266" s="226">
        <f>ROUND(I266*H266,2)</f>
        <v>0</v>
      </c>
      <c r="BL266" s="19" t="s">
        <v>252</v>
      </c>
      <c r="BM266" s="225" t="s">
        <v>363</v>
      </c>
    </row>
    <row r="267" s="14" customFormat="1">
      <c r="A267" s="14"/>
      <c r="B267" s="243"/>
      <c r="C267" s="244"/>
      <c r="D267" s="234" t="s">
        <v>149</v>
      </c>
      <c r="E267" s="244"/>
      <c r="F267" s="246" t="s">
        <v>364</v>
      </c>
      <c r="G267" s="244"/>
      <c r="H267" s="247">
        <v>95.200000000000003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149</v>
      </c>
      <c r="AU267" s="253" t="s">
        <v>84</v>
      </c>
      <c r="AV267" s="14" t="s">
        <v>84</v>
      </c>
      <c r="AW267" s="14" t="s">
        <v>4</v>
      </c>
      <c r="AX267" s="14" t="s">
        <v>82</v>
      </c>
      <c r="AY267" s="253" t="s">
        <v>137</v>
      </c>
    </row>
    <row r="268" s="2" customFormat="1" ht="24.15" customHeight="1">
      <c r="A268" s="40"/>
      <c r="B268" s="41"/>
      <c r="C268" s="214" t="s">
        <v>365</v>
      </c>
      <c r="D268" s="214" t="s">
        <v>140</v>
      </c>
      <c r="E268" s="215" t="s">
        <v>366</v>
      </c>
      <c r="F268" s="216" t="s">
        <v>367</v>
      </c>
      <c r="G268" s="217" t="s">
        <v>143</v>
      </c>
      <c r="H268" s="218">
        <v>11.800000000000001</v>
      </c>
      <c r="I268" s="219"/>
      <c r="J268" s="220">
        <f>ROUND(I268*H268,2)</f>
        <v>0</v>
      </c>
      <c r="K268" s="216" t="s">
        <v>355</v>
      </c>
      <c r="L268" s="46"/>
      <c r="M268" s="221" t="s">
        <v>19</v>
      </c>
      <c r="N268" s="222" t="s">
        <v>46</v>
      </c>
      <c r="O268" s="86"/>
      <c r="P268" s="223">
        <f>O268*H268</f>
        <v>0</v>
      </c>
      <c r="Q268" s="223">
        <v>0.00024000000000000001</v>
      </c>
      <c r="R268" s="223">
        <f>Q268*H268</f>
        <v>0.0028320000000000003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252</v>
      </c>
      <c r="AT268" s="225" t="s">
        <v>140</v>
      </c>
      <c r="AU268" s="225" t="s">
        <v>84</v>
      </c>
      <c r="AY268" s="19" t="s">
        <v>137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82</v>
      </c>
      <c r="BK268" s="226">
        <f>ROUND(I268*H268,2)</f>
        <v>0</v>
      </c>
      <c r="BL268" s="19" t="s">
        <v>252</v>
      </c>
      <c r="BM268" s="225" t="s">
        <v>368</v>
      </c>
    </row>
    <row r="269" s="13" customFormat="1">
      <c r="A269" s="13"/>
      <c r="B269" s="232"/>
      <c r="C269" s="233"/>
      <c r="D269" s="234" t="s">
        <v>149</v>
      </c>
      <c r="E269" s="235" t="s">
        <v>19</v>
      </c>
      <c r="F269" s="236" t="s">
        <v>150</v>
      </c>
      <c r="G269" s="233"/>
      <c r="H269" s="235" t="s">
        <v>19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149</v>
      </c>
      <c r="AU269" s="242" t="s">
        <v>84</v>
      </c>
      <c r="AV269" s="13" t="s">
        <v>82</v>
      </c>
      <c r="AW269" s="13" t="s">
        <v>36</v>
      </c>
      <c r="AX269" s="13" t="s">
        <v>75</v>
      </c>
      <c r="AY269" s="242" t="s">
        <v>137</v>
      </c>
    </row>
    <row r="270" s="13" customFormat="1">
      <c r="A270" s="13"/>
      <c r="B270" s="232"/>
      <c r="C270" s="233"/>
      <c r="D270" s="234" t="s">
        <v>149</v>
      </c>
      <c r="E270" s="235" t="s">
        <v>19</v>
      </c>
      <c r="F270" s="236" t="s">
        <v>151</v>
      </c>
      <c r="G270" s="233"/>
      <c r="H270" s="235" t="s">
        <v>19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149</v>
      </c>
      <c r="AU270" s="242" t="s">
        <v>84</v>
      </c>
      <c r="AV270" s="13" t="s">
        <v>82</v>
      </c>
      <c r="AW270" s="13" t="s">
        <v>36</v>
      </c>
      <c r="AX270" s="13" t="s">
        <v>75</v>
      </c>
      <c r="AY270" s="242" t="s">
        <v>137</v>
      </c>
    </row>
    <row r="271" s="14" customFormat="1">
      <c r="A271" s="14"/>
      <c r="B271" s="243"/>
      <c r="C271" s="244"/>
      <c r="D271" s="234" t="s">
        <v>149</v>
      </c>
      <c r="E271" s="245" t="s">
        <v>19</v>
      </c>
      <c r="F271" s="246" t="s">
        <v>207</v>
      </c>
      <c r="G271" s="244"/>
      <c r="H271" s="247">
        <v>2.7000000000000002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149</v>
      </c>
      <c r="AU271" s="253" t="s">
        <v>84</v>
      </c>
      <c r="AV271" s="14" t="s">
        <v>84</v>
      </c>
      <c r="AW271" s="14" t="s">
        <v>36</v>
      </c>
      <c r="AX271" s="14" t="s">
        <v>75</v>
      </c>
      <c r="AY271" s="253" t="s">
        <v>137</v>
      </c>
    </row>
    <row r="272" s="14" customFormat="1">
      <c r="A272" s="14"/>
      <c r="B272" s="243"/>
      <c r="C272" s="244"/>
      <c r="D272" s="234" t="s">
        <v>149</v>
      </c>
      <c r="E272" s="245" t="s">
        <v>19</v>
      </c>
      <c r="F272" s="246" t="s">
        <v>208</v>
      </c>
      <c r="G272" s="244"/>
      <c r="H272" s="247">
        <v>3.3999999999999999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149</v>
      </c>
      <c r="AU272" s="253" t="s">
        <v>84</v>
      </c>
      <c r="AV272" s="14" t="s">
        <v>84</v>
      </c>
      <c r="AW272" s="14" t="s">
        <v>36</v>
      </c>
      <c r="AX272" s="14" t="s">
        <v>75</v>
      </c>
      <c r="AY272" s="253" t="s">
        <v>137</v>
      </c>
    </row>
    <row r="273" s="14" customFormat="1">
      <c r="A273" s="14"/>
      <c r="B273" s="243"/>
      <c r="C273" s="244"/>
      <c r="D273" s="234" t="s">
        <v>149</v>
      </c>
      <c r="E273" s="245" t="s">
        <v>19</v>
      </c>
      <c r="F273" s="246" t="s">
        <v>209</v>
      </c>
      <c r="G273" s="244"/>
      <c r="H273" s="247">
        <v>5.7000000000000002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149</v>
      </c>
      <c r="AU273" s="253" t="s">
        <v>84</v>
      </c>
      <c r="AV273" s="14" t="s">
        <v>84</v>
      </c>
      <c r="AW273" s="14" t="s">
        <v>36</v>
      </c>
      <c r="AX273" s="14" t="s">
        <v>75</v>
      </c>
      <c r="AY273" s="253" t="s">
        <v>137</v>
      </c>
    </row>
    <row r="274" s="15" customFormat="1">
      <c r="A274" s="15"/>
      <c r="B274" s="254"/>
      <c r="C274" s="255"/>
      <c r="D274" s="234" t="s">
        <v>149</v>
      </c>
      <c r="E274" s="256" t="s">
        <v>19</v>
      </c>
      <c r="F274" s="257" t="s">
        <v>162</v>
      </c>
      <c r="G274" s="255"/>
      <c r="H274" s="258">
        <v>11.800000000000001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4" t="s">
        <v>149</v>
      </c>
      <c r="AU274" s="264" t="s">
        <v>84</v>
      </c>
      <c r="AV274" s="15" t="s">
        <v>145</v>
      </c>
      <c r="AW274" s="15" t="s">
        <v>36</v>
      </c>
      <c r="AX274" s="15" t="s">
        <v>82</v>
      </c>
      <c r="AY274" s="264" t="s">
        <v>137</v>
      </c>
    </row>
    <row r="275" s="2" customFormat="1" ht="16.5" customHeight="1">
      <c r="A275" s="40"/>
      <c r="B275" s="41"/>
      <c r="C275" s="265" t="s">
        <v>369</v>
      </c>
      <c r="D275" s="265" t="s">
        <v>298</v>
      </c>
      <c r="E275" s="266" t="s">
        <v>370</v>
      </c>
      <c r="F275" s="267" t="s">
        <v>371</v>
      </c>
      <c r="G275" s="268" t="s">
        <v>143</v>
      </c>
      <c r="H275" s="269">
        <v>12.744</v>
      </c>
      <c r="I275" s="270"/>
      <c r="J275" s="271">
        <f>ROUND(I275*H275,2)</f>
        <v>0</v>
      </c>
      <c r="K275" s="267" t="s">
        <v>144</v>
      </c>
      <c r="L275" s="272"/>
      <c r="M275" s="273" t="s">
        <v>19</v>
      </c>
      <c r="N275" s="274" t="s">
        <v>46</v>
      </c>
      <c r="O275" s="86"/>
      <c r="P275" s="223">
        <f>O275*H275</f>
        <v>0</v>
      </c>
      <c r="Q275" s="223">
        <v>0.072499999999999995</v>
      </c>
      <c r="R275" s="223">
        <f>Q275*H275</f>
        <v>0.92393999999999987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333</v>
      </c>
      <c r="AT275" s="225" t="s">
        <v>298</v>
      </c>
      <c r="AU275" s="225" t="s">
        <v>84</v>
      </c>
      <c r="AY275" s="19" t="s">
        <v>137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82</v>
      </c>
      <c r="BK275" s="226">
        <f>ROUND(I275*H275,2)</f>
        <v>0</v>
      </c>
      <c r="BL275" s="19" t="s">
        <v>252</v>
      </c>
      <c r="BM275" s="225" t="s">
        <v>372</v>
      </c>
    </row>
    <row r="276" s="14" customFormat="1">
      <c r="A276" s="14"/>
      <c r="B276" s="243"/>
      <c r="C276" s="244"/>
      <c r="D276" s="234" t="s">
        <v>149</v>
      </c>
      <c r="E276" s="244"/>
      <c r="F276" s="246" t="s">
        <v>373</v>
      </c>
      <c r="G276" s="244"/>
      <c r="H276" s="247">
        <v>12.744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149</v>
      </c>
      <c r="AU276" s="253" t="s">
        <v>84</v>
      </c>
      <c r="AV276" s="14" t="s">
        <v>84</v>
      </c>
      <c r="AW276" s="14" t="s">
        <v>4</v>
      </c>
      <c r="AX276" s="14" t="s">
        <v>82</v>
      </c>
      <c r="AY276" s="253" t="s">
        <v>137</v>
      </c>
    </row>
    <row r="277" s="2" customFormat="1" ht="33" customHeight="1">
      <c r="A277" s="40"/>
      <c r="B277" s="41"/>
      <c r="C277" s="214" t="s">
        <v>374</v>
      </c>
      <c r="D277" s="214" t="s">
        <v>140</v>
      </c>
      <c r="E277" s="215" t="s">
        <v>375</v>
      </c>
      <c r="F277" s="216" t="s">
        <v>376</v>
      </c>
      <c r="G277" s="217" t="s">
        <v>284</v>
      </c>
      <c r="H277" s="218">
        <v>1.2270000000000001</v>
      </c>
      <c r="I277" s="219"/>
      <c r="J277" s="220">
        <f>ROUND(I277*H277,2)</f>
        <v>0</v>
      </c>
      <c r="K277" s="216" t="s">
        <v>144</v>
      </c>
      <c r="L277" s="46"/>
      <c r="M277" s="221" t="s">
        <v>19</v>
      </c>
      <c r="N277" s="222" t="s">
        <v>46</v>
      </c>
      <c r="O277" s="86"/>
      <c r="P277" s="223">
        <f>O277*H277</f>
        <v>0</v>
      </c>
      <c r="Q277" s="223">
        <v>0</v>
      </c>
      <c r="R277" s="223">
        <f>Q277*H277</f>
        <v>0</v>
      </c>
      <c r="S277" s="223">
        <v>0</v>
      </c>
      <c r="T277" s="22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5" t="s">
        <v>252</v>
      </c>
      <c r="AT277" s="225" t="s">
        <v>140</v>
      </c>
      <c r="AU277" s="225" t="s">
        <v>84</v>
      </c>
      <c r="AY277" s="19" t="s">
        <v>137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9" t="s">
        <v>82</v>
      </c>
      <c r="BK277" s="226">
        <f>ROUND(I277*H277,2)</f>
        <v>0</v>
      </c>
      <c r="BL277" s="19" t="s">
        <v>252</v>
      </c>
      <c r="BM277" s="225" t="s">
        <v>377</v>
      </c>
    </row>
    <row r="278" s="2" customFormat="1">
      <c r="A278" s="40"/>
      <c r="B278" s="41"/>
      <c r="C278" s="42"/>
      <c r="D278" s="227" t="s">
        <v>147</v>
      </c>
      <c r="E278" s="42"/>
      <c r="F278" s="228" t="s">
        <v>378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147</v>
      </c>
      <c r="AU278" s="19" t="s">
        <v>84</v>
      </c>
    </row>
    <row r="279" s="12" customFormat="1" ht="22.8" customHeight="1">
      <c r="A279" s="12"/>
      <c r="B279" s="198"/>
      <c r="C279" s="199"/>
      <c r="D279" s="200" t="s">
        <v>74</v>
      </c>
      <c r="E279" s="212" t="s">
        <v>379</v>
      </c>
      <c r="F279" s="212" t="s">
        <v>380</v>
      </c>
      <c r="G279" s="199"/>
      <c r="H279" s="199"/>
      <c r="I279" s="202"/>
      <c r="J279" s="213">
        <f>BK279</f>
        <v>0</v>
      </c>
      <c r="K279" s="199"/>
      <c r="L279" s="204"/>
      <c r="M279" s="205"/>
      <c r="N279" s="206"/>
      <c r="O279" s="206"/>
      <c r="P279" s="207">
        <f>SUM(P280:P283)</f>
        <v>0</v>
      </c>
      <c r="Q279" s="206"/>
      <c r="R279" s="207">
        <f>SUM(R280:R283)</f>
        <v>0.0027000000000000001</v>
      </c>
      <c r="S279" s="206"/>
      <c r="T279" s="208">
        <f>SUM(T280:T283)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9" t="s">
        <v>84</v>
      </c>
      <c r="AT279" s="210" t="s">
        <v>74</v>
      </c>
      <c r="AU279" s="210" t="s">
        <v>82</v>
      </c>
      <c r="AY279" s="209" t="s">
        <v>137</v>
      </c>
      <c r="BK279" s="211">
        <f>SUM(BK280:BK283)</f>
        <v>0</v>
      </c>
    </row>
    <row r="280" s="2" customFormat="1" ht="16.5" customHeight="1">
      <c r="A280" s="40"/>
      <c r="B280" s="41"/>
      <c r="C280" s="214" t="s">
        <v>381</v>
      </c>
      <c r="D280" s="214" t="s">
        <v>140</v>
      </c>
      <c r="E280" s="215" t="s">
        <v>382</v>
      </c>
      <c r="F280" s="216" t="s">
        <v>383</v>
      </c>
      <c r="G280" s="217" t="s">
        <v>213</v>
      </c>
      <c r="H280" s="218">
        <v>3</v>
      </c>
      <c r="I280" s="219"/>
      <c r="J280" s="220">
        <f>ROUND(I280*H280,2)</f>
        <v>0</v>
      </c>
      <c r="K280" s="216" t="s">
        <v>144</v>
      </c>
      <c r="L280" s="46"/>
      <c r="M280" s="221" t="s">
        <v>19</v>
      </c>
      <c r="N280" s="222" t="s">
        <v>46</v>
      </c>
      <c r="O280" s="86"/>
      <c r="P280" s="223">
        <f>O280*H280</f>
        <v>0</v>
      </c>
      <c r="Q280" s="223">
        <v>0.00089999999999999998</v>
      </c>
      <c r="R280" s="223">
        <f>Q280*H280</f>
        <v>0.0027000000000000001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252</v>
      </c>
      <c r="AT280" s="225" t="s">
        <v>140</v>
      </c>
      <c r="AU280" s="225" t="s">
        <v>84</v>
      </c>
      <c r="AY280" s="19" t="s">
        <v>137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82</v>
      </c>
      <c r="BK280" s="226">
        <f>ROUND(I280*H280,2)</f>
        <v>0</v>
      </c>
      <c r="BL280" s="19" t="s">
        <v>252</v>
      </c>
      <c r="BM280" s="225" t="s">
        <v>384</v>
      </c>
    </row>
    <row r="281" s="2" customFormat="1">
      <c r="A281" s="40"/>
      <c r="B281" s="41"/>
      <c r="C281" s="42"/>
      <c r="D281" s="227" t="s">
        <v>147</v>
      </c>
      <c r="E281" s="42"/>
      <c r="F281" s="228" t="s">
        <v>385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147</v>
      </c>
      <c r="AU281" s="19" t="s">
        <v>84</v>
      </c>
    </row>
    <row r="282" s="2" customFormat="1" ht="24.15" customHeight="1">
      <c r="A282" s="40"/>
      <c r="B282" s="41"/>
      <c r="C282" s="214" t="s">
        <v>386</v>
      </c>
      <c r="D282" s="214" t="s">
        <v>140</v>
      </c>
      <c r="E282" s="215" t="s">
        <v>387</v>
      </c>
      <c r="F282" s="216" t="s">
        <v>388</v>
      </c>
      <c r="G282" s="217" t="s">
        <v>284</v>
      </c>
      <c r="H282" s="218">
        <v>0.0030000000000000001</v>
      </c>
      <c r="I282" s="219"/>
      <c r="J282" s="220">
        <f>ROUND(I282*H282,2)</f>
        <v>0</v>
      </c>
      <c r="K282" s="216" t="s">
        <v>144</v>
      </c>
      <c r="L282" s="46"/>
      <c r="M282" s="221" t="s">
        <v>19</v>
      </c>
      <c r="N282" s="222" t="s">
        <v>46</v>
      </c>
      <c r="O282" s="86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252</v>
      </c>
      <c r="AT282" s="225" t="s">
        <v>140</v>
      </c>
      <c r="AU282" s="225" t="s">
        <v>84</v>
      </c>
      <c r="AY282" s="19" t="s">
        <v>137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82</v>
      </c>
      <c r="BK282" s="226">
        <f>ROUND(I282*H282,2)</f>
        <v>0</v>
      </c>
      <c r="BL282" s="19" t="s">
        <v>252</v>
      </c>
      <c r="BM282" s="225" t="s">
        <v>389</v>
      </c>
    </row>
    <row r="283" s="2" customFormat="1">
      <c r="A283" s="40"/>
      <c r="B283" s="41"/>
      <c r="C283" s="42"/>
      <c r="D283" s="227" t="s">
        <v>147</v>
      </c>
      <c r="E283" s="42"/>
      <c r="F283" s="228" t="s">
        <v>390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147</v>
      </c>
      <c r="AU283" s="19" t="s">
        <v>84</v>
      </c>
    </row>
    <row r="284" s="12" customFormat="1" ht="22.8" customHeight="1">
      <c r="A284" s="12"/>
      <c r="B284" s="198"/>
      <c r="C284" s="199"/>
      <c r="D284" s="200" t="s">
        <v>74</v>
      </c>
      <c r="E284" s="212" t="s">
        <v>391</v>
      </c>
      <c r="F284" s="212" t="s">
        <v>392</v>
      </c>
      <c r="G284" s="199"/>
      <c r="H284" s="199"/>
      <c r="I284" s="202"/>
      <c r="J284" s="213">
        <f>BK284</f>
        <v>0</v>
      </c>
      <c r="K284" s="199"/>
      <c r="L284" s="204"/>
      <c r="M284" s="205"/>
      <c r="N284" s="206"/>
      <c r="O284" s="206"/>
      <c r="P284" s="207">
        <f>SUM(P285:P296)</f>
        <v>0</v>
      </c>
      <c r="Q284" s="206"/>
      <c r="R284" s="207">
        <f>SUM(R285:R296)</f>
        <v>0.02478</v>
      </c>
      <c r="S284" s="206"/>
      <c r="T284" s="208">
        <f>SUM(T285:T296)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9" t="s">
        <v>84</v>
      </c>
      <c r="AT284" s="210" t="s">
        <v>74</v>
      </c>
      <c r="AU284" s="210" t="s">
        <v>82</v>
      </c>
      <c r="AY284" s="209" t="s">
        <v>137</v>
      </c>
      <c r="BK284" s="211">
        <f>SUM(BK285:BK296)</f>
        <v>0</v>
      </c>
    </row>
    <row r="285" s="2" customFormat="1" ht="24.15" customHeight="1">
      <c r="A285" s="40"/>
      <c r="B285" s="41"/>
      <c r="C285" s="214" t="s">
        <v>393</v>
      </c>
      <c r="D285" s="214" t="s">
        <v>140</v>
      </c>
      <c r="E285" s="215" t="s">
        <v>394</v>
      </c>
      <c r="F285" s="216" t="s">
        <v>395</v>
      </c>
      <c r="G285" s="217" t="s">
        <v>219</v>
      </c>
      <c r="H285" s="218">
        <v>8.4000000000000004</v>
      </c>
      <c r="I285" s="219"/>
      <c r="J285" s="220">
        <f>ROUND(I285*H285,2)</f>
        <v>0</v>
      </c>
      <c r="K285" s="216" t="s">
        <v>144</v>
      </c>
      <c r="L285" s="46"/>
      <c r="M285" s="221" t="s">
        <v>19</v>
      </c>
      <c r="N285" s="222" t="s">
        <v>46</v>
      </c>
      <c r="O285" s="86"/>
      <c r="P285" s="223">
        <f>O285*H285</f>
        <v>0</v>
      </c>
      <c r="Q285" s="223">
        <v>0.0029499999999999999</v>
      </c>
      <c r="R285" s="223">
        <f>Q285*H285</f>
        <v>0.02478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252</v>
      </c>
      <c r="AT285" s="225" t="s">
        <v>140</v>
      </c>
      <c r="AU285" s="225" t="s">
        <v>84</v>
      </c>
      <c r="AY285" s="19" t="s">
        <v>137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82</v>
      </c>
      <c r="BK285" s="226">
        <f>ROUND(I285*H285,2)</f>
        <v>0</v>
      </c>
      <c r="BL285" s="19" t="s">
        <v>252</v>
      </c>
      <c r="BM285" s="225" t="s">
        <v>396</v>
      </c>
    </row>
    <row r="286" s="2" customFormat="1">
      <c r="A286" s="40"/>
      <c r="B286" s="41"/>
      <c r="C286" s="42"/>
      <c r="D286" s="227" t="s">
        <v>147</v>
      </c>
      <c r="E286" s="42"/>
      <c r="F286" s="228" t="s">
        <v>397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147</v>
      </c>
      <c r="AU286" s="19" t="s">
        <v>84</v>
      </c>
    </row>
    <row r="287" s="13" customFormat="1">
      <c r="A287" s="13"/>
      <c r="B287" s="232"/>
      <c r="C287" s="233"/>
      <c r="D287" s="234" t="s">
        <v>149</v>
      </c>
      <c r="E287" s="235" t="s">
        <v>19</v>
      </c>
      <c r="F287" s="236" t="s">
        <v>150</v>
      </c>
      <c r="G287" s="233"/>
      <c r="H287" s="235" t="s">
        <v>19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149</v>
      </c>
      <c r="AU287" s="242" t="s">
        <v>84</v>
      </c>
      <c r="AV287" s="13" t="s">
        <v>82</v>
      </c>
      <c r="AW287" s="13" t="s">
        <v>36</v>
      </c>
      <c r="AX287" s="13" t="s">
        <v>75</v>
      </c>
      <c r="AY287" s="242" t="s">
        <v>137</v>
      </c>
    </row>
    <row r="288" s="13" customFormat="1">
      <c r="A288" s="13"/>
      <c r="B288" s="232"/>
      <c r="C288" s="233"/>
      <c r="D288" s="234" t="s">
        <v>149</v>
      </c>
      <c r="E288" s="235" t="s">
        <v>19</v>
      </c>
      <c r="F288" s="236" t="s">
        <v>151</v>
      </c>
      <c r="G288" s="233"/>
      <c r="H288" s="235" t="s">
        <v>19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149</v>
      </c>
      <c r="AU288" s="242" t="s">
        <v>84</v>
      </c>
      <c r="AV288" s="13" t="s">
        <v>82</v>
      </c>
      <c r="AW288" s="13" t="s">
        <v>36</v>
      </c>
      <c r="AX288" s="13" t="s">
        <v>75</v>
      </c>
      <c r="AY288" s="242" t="s">
        <v>137</v>
      </c>
    </row>
    <row r="289" s="13" customFormat="1">
      <c r="A289" s="13"/>
      <c r="B289" s="232"/>
      <c r="C289" s="233"/>
      <c r="D289" s="234" t="s">
        <v>149</v>
      </c>
      <c r="E289" s="235" t="s">
        <v>19</v>
      </c>
      <c r="F289" s="236" t="s">
        <v>176</v>
      </c>
      <c r="G289" s="233"/>
      <c r="H289" s="235" t="s">
        <v>19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149</v>
      </c>
      <c r="AU289" s="242" t="s">
        <v>84</v>
      </c>
      <c r="AV289" s="13" t="s">
        <v>82</v>
      </c>
      <c r="AW289" s="13" t="s">
        <v>36</v>
      </c>
      <c r="AX289" s="13" t="s">
        <v>75</v>
      </c>
      <c r="AY289" s="242" t="s">
        <v>137</v>
      </c>
    </row>
    <row r="290" s="14" customFormat="1">
      <c r="A290" s="14"/>
      <c r="B290" s="243"/>
      <c r="C290" s="244"/>
      <c r="D290" s="234" t="s">
        <v>149</v>
      </c>
      <c r="E290" s="245" t="s">
        <v>19</v>
      </c>
      <c r="F290" s="246" t="s">
        <v>222</v>
      </c>
      <c r="G290" s="244"/>
      <c r="H290" s="247">
        <v>2.7000000000000002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149</v>
      </c>
      <c r="AU290" s="253" t="s">
        <v>84</v>
      </c>
      <c r="AV290" s="14" t="s">
        <v>84</v>
      </c>
      <c r="AW290" s="14" t="s">
        <v>36</v>
      </c>
      <c r="AX290" s="14" t="s">
        <v>75</v>
      </c>
      <c r="AY290" s="253" t="s">
        <v>137</v>
      </c>
    </row>
    <row r="291" s="14" customFormat="1">
      <c r="A291" s="14"/>
      <c r="B291" s="243"/>
      <c r="C291" s="244"/>
      <c r="D291" s="234" t="s">
        <v>149</v>
      </c>
      <c r="E291" s="245" t="s">
        <v>19</v>
      </c>
      <c r="F291" s="246" t="s">
        <v>223</v>
      </c>
      <c r="G291" s="244"/>
      <c r="H291" s="247">
        <v>2.7000000000000002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149</v>
      </c>
      <c r="AU291" s="253" t="s">
        <v>84</v>
      </c>
      <c r="AV291" s="14" t="s">
        <v>84</v>
      </c>
      <c r="AW291" s="14" t="s">
        <v>36</v>
      </c>
      <c r="AX291" s="14" t="s">
        <v>75</v>
      </c>
      <c r="AY291" s="253" t="s">
        <v>137</v>
      </c>
    </row>
    <row r="292" s="14" customFormat="1">
      <c r="A292" s="14"/>
      <c r="B292" s="243"/>
      <c r="C292" s="244"/>
      <c r="D292" s="234" t="s">
        <v>149</v>
      </c>
      <c r="E292" s="245" t="s">
        <v>19</v>
      </c>
      <c r="F292" s="246" t="s">
        <v>224</v>
      </c>
      <c r="G292" s="244"/>
      <c r="H292" s="247">
        <v>1.8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149</v>
      </c>
      <c r="AU292" s="253" t="s">
        <v>84</v>
      </c>
      <c r="AV292" s="14" t="s">
        <v>84</v>
      </c>
      <c r="AW292" s="14" t="s">
        <v>36</v>
      </c>
      <c r="AX292" s="14" t="s">
        <v>75</v>
      </c>
      <c r="AY292" s="253" t="s">
        <v>137</v>
      </c>
    </row>
    <row r="293" s="14" customFormat="1">
      <c r="A293" s="14"/>
      <c r="B293" s="243"/>
      <c r="C293" s="244"/>
      <c r="D293" s="234" t="s">
        <v>149</v>
      </c>
      <c r="E293" s="245" t="s">
        <v>19</v>
      </c>
      <c r="F293" s="246" t="s">
        <v>225</v>
      </c>
      <c r="G293" s="244"/>
      <c r="H293" s="247">
        <v>1.2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149</v>
      </c>
      <c r="AU293" s="253" t="s">
        <v>84</v>
      </c>
      <c r="AV293" s="14" t="s">
        <v>84</v>
      </c>
      <c r="AW293" s="14" t="s">
        <v>36</v>
      </c>
      <c r="AX293" s="14" t="s">
        <v>75</v>
      </c>
      <c r="AY293" s="253" t="s">
        <v>137</v>
      </c>
    </row>
    <row r="294" s="15" customFormat="1">
      <c r="A294" s="15"/>
      <c r="B294" s="254"/>
      <c r="C294" s="255"/>
      <c r="D294" s="234" t="s">
        <v>149</v>
      </c>
      <c r="E294" s="256" t="s">
        <v>19</v>
      </c>
      <c r="F294" s="257" t="s">
        <v>162</v>
      </c>
      <c r="G294" s="255"/>
      <c r="H294" s="258">
        <v>8.4000000000000004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4" t="s">
        <v>149</v>
      </c>
      <c r="AU294" s="264" t="s">
        <v>84</v>
      </c>
      <c r="AV294" s="15" t="s">
        <v>145</v>
      </c>
      <c r="AW294" s="15" t="s">
        <v>36</v>
      </c>
      <c r="AX294" s="15" t="s">
        <v>82</v>
      </c>
      <c r="AY294" s="264" t="s">
        <v>137</v>
      </c>
    </row>
    <row r="295" s="2" customFormat="1" ht="33" customHeight="1">
      <c r="A295" s="40"/>
      <c r="B295" s="41"/>
      <c r="C295" s="214" t="s">
        <v>398</v>
      </c>
      <c r="D295" s="214" t="s">
        <v>140</v>
      </c>
      <c r="E295" s="215" t="s">
        <v>399</v>
      </c>
      <c r="F295" s="216" t="s">
        <v>400</v>
      </c>
      <c r="G295" s="217" t="s">
        <v>284</v>
      </c>
      <c r="H295" s="218">
        <v>0.025000000000000001</v>
      </c>
      <c r="I295" s="219"/>
      <c r="J295" s="220">
        <f>ROUND(I295*H295,2)</f>
        <v>0</v>
      </c>
      <c r="K295" s="216" t="s">
        <v>144</v>
      </c>
      <c r="L295" s="46"/>
      <c r="M295" s="221" t="s">
        <v>19</v>
      </c>
      <c r="N295" s="222" t="s">
        <v>46</v>
      </c>
      <c r="O295" s="86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252</v>
      </c>
      <c r="AT295" s="225" t="s">
        <v>140</v>
      </c>
      <c r="AU295" s="225" t="s">
        <v>84</v>
      </c>
      <c r="AY295" s="19" t="s">
        <v>137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82</v>
      </c>
      <c r="BK295" s="226">
        <f>ROUND(I295*H295,2)</f>
        <v>0</v>
      </c>
      <c r="BL295" s="19" t="s">
        <v>252</v>
      </c>
      <c r="BM295" s="225" t="s">
        <v>401</v>
      </c>
    </row>
    <row r="296" s="2" customFormat="1">
      <c r="A296" s="40"/>
      <c r="B296" s="41"/>
      <c r="C296" s="42"/>
      <c r="D296" s="227" t="s">
        <v>147</v>
      </c>
      <c r="E296" s="42"/>
      <c r="F296" s="228" t="s">
        <v>402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147</v>
      </c>
      <c r="AU296" s="19" t="s">
        <v>84</v>
      </c>
    </row>
    <row r="297" s="12" customFormat="1" ht="22.8" customHeight="1">
      <c r="A297" s="12"/>
      <c r="B297" s="198"/>
      <c r="C297" s="199"/>
      <c r="D297" s="200" t="s">
        <v>74</v>
      </c>
      <c r="E297" s="212" t="s">
        <v>403</v>
      </c>
      <c r="F297" s="212" t="s">
        <v>404</v>
      </c>
      <c r="G297" s="199"/>
      <c r="H297" s="199"/>
      <c r="I297" s="202"/>
      <c r="J297" s="213">
        <f>BK297</f>
        <v>0</v>
      </c>
      <c r="K297" s="199"/>
      <c r="L297" s="204"/>
      <c r="M297" s="205"/>
      <c r="N297" s="206"/>
      <c r="O297" s="206"/>
      <c r="P297" s="207">
        <f>SUM(P298:P322)</f>
        <v>0</v>
      </c>
      <c r="Q297" s="206"/>
      <c r="R297" s="207">
        <f>SUM(R298:R322)</f>
        <v>0.27016400000000002</v>
      </c>
      <c r="S297" s="206"/>
      <c r="T297" s="208">
        <f>SUM(T298:T322)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9" t="s">
        <v>84</v>
      </c>
      <c r="AT297" s="210" t="s">
        <v>74</v>
      </c>
      <c r="AU297" s="210" t="s">
        <v>82</v>
      </c>
      <c r="AY297" s="209" t="s">
        <v>137</v>
      </c>
      <c r="BK297" s="211">
        <f>SUM(BK298:BK322)</f>
        <v>0</v>
      </c>
    </row>
    <row r="298" s="2" customFormat="1" ht="16.5" customHeight="1">
      <c r="A298" s="40"/>
      <c r="B298" s="41"/>
      <c r="C298" s="214" t="s">
        <v>405</v>
      </c>
      <c r="D298" s="214" t="s">
        <v>140</v>
      </c>
      <c r="E298" s="215" t="s">
        <v>406</v>
      </c>
      <c r="F298" s="216" t="s">
        <v>407</v>
      </c>
      <c r="G298" s="217" t="s">
        <v>213</v>
      </c>
      <c r="H298" s="218">
        <v>11</v>
      </c>
      <c r="I298" s="219"/>
      <c r="J298" s="220">
        <f>ROUND(I298*H298,2)</f>
        <v>0</v>
      </c>
      <c r="K298" s="216" t="s">
        <v>144</v>
      </c>
      <c r="L298" s="46"/>
      <c r="M298" s="221" t="s">
        <v>19</v>
      </c>
      <c r="N298" s="222" t="s">
        <v>46</v>
      </c>
      <c r="O298" s="86"/>
      <c r="P298" s="223">
        <f>O298*H298</f>
        <v>0</v>
      </c>
      <c r="Q298" s="223">
        <v>0.00025999999999999998</v>
      </c>
      <c r="R298" s="223">
        <f>Q298*H298</f>
        <v>0.0028599999999999997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252</v>
      </c>
      <c r="AT298" s="225" t="s">
        <v>140</v>
      </c>
      <c r="AU298" s="225" t="s">
        <v>84</v>
      </c>
      <c r="AY298" s="19" t="s">
        <v>137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82</v>
      </c>
      <c r="BK298" s="226">
        <f>ROUND(I298*H298,2)</f>
        <v>0</v>
      </c>
      <c r="BL298" s="19" t="s">
        <v>252</v>
      </c>
      <c r="BM298" s="225" t="s">
        <v>408</v>
      </c>
    </row>
    <row r="299" s="2" customFormat="1">
      <c r="A299" s="40"/>
      <c r="B299" s="41"/>
      <c r="C299" s="42"/>
      <c r="D299" s="227" t="s">
        <v>147</v>
      </c>
      <c r="E299" s="42"/>
      <c r="F299" s="228" t="s">
        <v>409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147</v>
      </c>
      <c r="AU299" s="19" t="s">
        <v>84</v>
      </c>
    </row>
    <row r="300" s="2" customFormat="1" ht="16.5" customHeight="1">
      <c r="A300" s="40"/>
      <c r="B300" s="41"/>
      <c r="C300" s="265" t="s">
        <v>410</v>
      </c>
      <c r="D300" s="265" t="s">
        <v>298</v>
      </c>
      <c r="E300" s="266" t="s">
        <v>411</v>
      </c>
      <c r="F300" s="267" t="s">
        <v>412</v>
      </c>
      <c r="G300" s="268" t="s">
        <v>143</v>
      </c>
      <c r="H300" s="269">
        <v>7.2000000000000002</v>
      </c>
      <c r="I300" s="270"/>
      <c r="J300" s="271">
        <f>ROUND(I300*H300,2)</f>
        <v>0</v>
      </c>
      <c r="K300" s="267" t="s">
        <v>144</v>
      </c>
      <c r="L300" s="272"/>
      <c r="M300" s="273" t="s">
        <v>19</v>
      </c>
      <c r="N300" s="274" t="s">
        <v>46</v>
      </c>
      <c r="O300" s="86"/>
      <c r="P300" s="223">
        <f>O300*H300</f>
        <v>0</v>
      </c>
      <c r="Q300" s="223">
        <v>0.034720000000000001</v>
      </c>
      <c r="R300" s="223">
        <f>Q300*H300</f>
        <v>0.24998400000000001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333</v>
      </c>
      <c r="AT300" s="225" t="s">
        <v>298</v>
      </c>
      <c r="AU300" s="225" t="s">
        <v>84</v>
      </c>
      <c r="AY300" s="19" t="s">
        <v>137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82</v>
      </c>
      <c r="BK300" s="226">
        <f>ROUND(I300*H300,2)</f>
        <v>0</v>
      </c>
      <c r="BL300" s="19" t="s">
        <v>252</v>
      </c>
      <c r="BM300" s="225" t="s">
        <v>413</v>
      </c>
    </row>
    <row r="301" s="13" customFormat="1">
      <c r="A301" s="13"/>
      <c r="B301" s="232"/>
      <c r="C301" s="233"/>
      <c r="D301" s="234" t="s">
        <v>149</v>
      </c>
      <c r="E301" s="235" t="s">
        <v>19</v>
      </c>
      <c r="F301" s="236" t="s">
        <v>150</v>
      </c>
      <c r="G301" s="233"/>
      <c r="H301" s="235" t="s">
        <v>19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149</v>
      </c>
      <c r="AU301" s="242" t="s">
        <v>84</v>
      </c>
      <c r="AV301" s="13" t="s">
        <v>82</v>
      </c>
      <c r="AW301" s="13" t="s">
        <v>36</v>
      </c>
      <c r="AX301" s="13" t="s">
        <v>75</v>
      </c>
      <c r="AY301" s="242" t="s">
        <v>137</v>
      </c>
    </row>
    <row r="302" s="13" customFormat="1">
      <c r="A302" s="13"/>
      <c r="B302" s="232"/>
      <c r="C302" s="233"/>
      <c r="D302" s="234" t="s">
        <v>149</v>
      </c>
      <c r="E302" s="235" t="s">
        <v>19</v>
      </c>
      <c r="F302" s="236" t="s">
        <v>151</v>
      </c>
      <c r="G302" s="233"/>
      <c r="H302" s="235" t="s">
        <v>19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149</v>
      </c>
      <c r="AU302" s="242" t="s">
        <v>84</v>
      </c>
      <c r="AV302" s="13" t="s">
        <v>82</v>
      </c>
      <c r="AW302" s="13" t="s">
        <v>36</v>
      </c>
      <c r="AX302" s="13" t="s">
        <v>75</v>
      </c>
      <c r="AY302" s="242" t="s">
        <v>137</v>
      </c>
    </row>
    <row r="303" s="13" customFormat="1">
      <c r="A303" s="13"/>
      <c r="B303" s="232"/>
      <c r="C303" s="233"/>
      <c r="D303" s="234" t="s">
        <v>149</v>
      </c>
      <c r="E303" s="235" t="s">
        <v>19</v>
      </c>
      <c r="F303" s="236" t="s">
        <v>176</v>
      </c>
      <c r="G303" s="233"/>
      <c r="H303" s="235" t="s">
        <v>19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149</v>
      </c>
      <c r="AU303" s="242" t="s">
        <v>84</v>
      </c>
      <c r="AV303" s="13" t="s">
        <v>82</v>
      </c>
      <c r="AW303" s="13" t="s">
        <v>36</v>
      </c>
      <c r="AX303" s="13" t="s">
        <v>75</v>
      </c>
      <c r="AY303" s="242" t="s">
        <v>137</v>
      </c>
    </row>
    <row r="304" s="14" customFormat="1">
      <c r="A304" s="14"/>
      <c r="B304" s="243"/>
      <c r="C304" s="244"/>
      <c r="D304" s="234" t="s">
        <v>149</v>
      </c>
      <c r="E304" s="245" t="s">
        <v>19</v>
      </c>
      <c r="F304" s="246" t="s">
        <v>263</v>
      </c>
      <c r="G304" s="244"/>
      <c r="H304" s="247">
        <v>3.2400000000000002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149</v>
      </c>
      <c r="AU304" s="253" t="s">
        <v>84</v>
      </c>
      <c r="AV304" s="14" t="s">
        <v>84</v>
      </c>
      <c r="AW304" s="14" t="s">
        <v>36</v>
      </c>
      <c r="AX304" s="14" t="s">
        <v>75</v>
      </c>
      <c r="AY304" s="253" t="s">
        <v>137</v>
      </c>
    </row>
    <row r="305" s="14" customFormat="1">
      <c r="A305" s="14"/>
      <c r="B305" s="243"/>
      <c r="C305" s="244"/>
      <c r="D305" s="234" t="s">
        <v>149</v>
      </c>
      <c r="E305" s="245" t="s">
        <v>19</v>
      </c>
      <c r="F305" s="246" t="s">
        <v>264</v>
      </c>
      <c r="G305" s="244"/>
      <c r="H305" s="247">
        <v>1.6200000000000001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149</v>
      </c>
      <c r="AU305" s="253" t="s">
        <v>84</v>
      </c>
      <c r="AV305" s="14" t="s">
        <v>84</v>
      </c>
      <c r="AW305" s="14" t="s">
        <v>36</v>
      </c>
      <c r="AX305" s="14" t="s">
        <v>75</v>
      </c>
      <c r="AY305" s="253" t="s">
        <v>137</v>
      </c>
    </row>
    <row r="306" s="14" customFormat="1">
      <c r="A306" s="14"/>
      <c r="B306" s="243"/>
      <c r="C306" s="244"/>
      <c r="D306" s="234" t="s">
        <v>149</v>
      </c>
      <c r="E306" s="245" t="s">
        <v>19</v>
      </c>
      <c r="F306" s="246" t="s">
        <v>265</v>
      </c>
      <c r="G306" s="244"/>
      <c r="H306" s="247">
        <v>1.6200000000000001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149</v>
      </c>
      <c r="AU306" s="253" t="s">
        <v>84</v>
      </c>
      <c r="AV306" s="14" t="s">
        <v>84</v>
      </c>
      <c r="AW306" s="14" t="s">
        <v>36</v>
      </c>
      <c r="AX306" s="14" t="s">
        <v>75</v>
      </c>
      <c r="AY306" s="253" t="s">
        <v>137</v>
      </c>
    </row>
    <row r="307" s="14" customFormat="1">
      <c r="A307" s="14"/>
      <c r="B307" s="243"/>
      <c r="C307" s="244"/>
      <c r="D307" s="234" t="s">
        <v>149</v>
      </c>
      <c r="E307" s="245" t="s">
        <v>19</v>
      </c>
      <c r="F307" s="246" t="s">
        <v>266</v>
      </c>
      <c r="G307" s="244"/>
      <c r="H307" s="247">
        <v>0.71999999999999997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3" t="s">
        <v>149</v>
      </c>
      <c r="AU307" s="253" t="s">
        <v>84</v>
      </c>
      <c r="AV307" s="14" t="s">
        <v>84</v>
      </c>
      <c r="AW307" s="14" t="s">
        <v>36</v>
      </c>
      <c r="AX307" s="14" t="s">
        <v>75</v>
      </c>
      <c r="AY307" s="253" t="s">
        <v>137</v>
      </c>
    </row>
    <row r="308" s="15" customFormat="1">
      <c r="A308" s="15"/>
      <c r="B308" s="254"/>
      <c r="C308" s="255"/>
      <c r="D308" s="234" t="s">
        <v>149</v>
      </c>
      <c r="E308" s="256" t="s">
        <v>19</v>
      </c>
      <c r="F308" s="257" t="s">
        <v>162</v>
      </c>
      <c r="G308" s="255"/>
      <c r="H308" s="258">
        <v>7.2000000000000002</v>
      </c>
      <c r="I308" s="259"/>
      <c r="J308" s="255"/>
      <c r="K308" s="255"/>
      <c r="L308" s="260"/>
      <c r="M308" s="261"/>
      <c r="N308" s="262"/>
      <c r="O308" s="262"/>
      <c r="P308" s="262"/>
      <c r="Q308" s="262"/>
      <c r="R308" s="262"/>
      <c r="S308" s="262"/>
      <c r="T308" s="263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4" t="s">
        <v>149</v>
      </c>
      <c r="AU308" s="264" t="s">
        <v>84</v>
      </c>
      <c r="AV308" s="15" t="s">
        <v>145</v>
      </c>
      <c r="AW308" s="15" t="s">
        <v>36</v>
      </c>
      <c r="AX308" s="15" t="s">
        <v>82</v>
      </c>
      <c r="AY308" s="264" t="s">
        <v>137</v>
      </c>
    </row>
    <row r="309" s="2" customFormat="1" ht="21.75" customHeight="1">
      <c r="A309" s="40"/>
      <c r="B309" s="41"/>
      <c r="C309" s="214" t="s">
        <v>414</v>
      </c>
      <c r="D309" s="214" t="s">
        <v>140</v>
      </c>
      <c r="E309" s="215" t="s">
        <v>415</v>
      </c>
      <c r="F309" s="216" t="s">
        <v>416</v>
      </c>
      <c r="G309" s="217" t="s">
        <v>219</v>
      </c>
      <c r="H309" s="218">
        <v>8.4000000000000004</v>
      </c>
      <c r="I309" s="219"/>
      <c r="J309" s="220">
        <f>ROUND(I309*H309,2)</f>
        <v>0</v>
      </c>
      <c r="K309" s="216" t="s">
        <v>144</v>
      </c>
      <c r="L309" s="46"/>
      <c r="M309" s="221" t="s">
        <v>19</v>
      </c>
      <c r="N309" s="222" t="s">
        <v>46</v>
      </c>
      <c r="O309" s="86"/>
      <c r="P309" s="223">
        <f>O309*H309</f>
        <v>0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252</v>
      </c>
      <c r="AT309" s="225" t="s">
        <v>140</v>
      </c>
      <c r="AU309" s="225" t="s">
        <v>84</v>
      </c>
      <c r="AY309" s="19" t="s">
        <v>137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82</v>
      </c>
      <c r="BK309" s="226">
        <f>ROUND(I309*H309,2)</f>
        <v>0</v>
      </c>
      <c r="BL309" s="19" t="s">
        <v>252</v>
      </c>
      <c r="BM309" s="225" t="s">
        <v>417</v>
      </c>
    </row>
    <row r="310" s="2" customFormat="1">
      <c r="A310" s="40"/>
      <c r="B310" s="41"/>
      <c r="C310" s="42"/>
      <c r="D310" s="227" t="s">
        <v>147</v>
      </c>
      <c r="E310" s="42"/>
      <c r="F310" s="228" t="s">
        <v>418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147</v>
      </c>
      <c r="AU310" s="19" t="s">
        <v>84</v>
      </c>
    </row>
    <row r="311" s="13" customFormat="1">
      <c r="A311" s="13"/>
      <c r="B311" s="232"/>
      <c r="C311" s="233"/>
      <c r="D311" s="234" t="s">
        <v>149</v>
      </c>
      <c r="E311" s="235" t="s">
        <v>19</v>
      </c>
      <c r="F311" s="236" t="s">
        <v>150</v>
      </c>
      <c r="G311" s="233"/>
      <c r="H311" s="235" t="s">
        <v>19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149</v>
      </c>
      <c r="AU311" s="242" t="s">
        <v>84</v>
      </c>
      <c r="AV311" s="13" t="s">
        <v>82</v>
      </c>
      <c r="AW311" s="13" t="s">
        <v>36</v>
      </c>
      <c r="AX311" s="13" t="s">
        <v>75</v>
      </c>
      <c r="AY311" s="242" t="s">
        <v>137</v>
      </c>
    </row>
    <row r="312" s="13" customFormat="1">
      <c r="A312" s="13"/>
      <c r="B312" s="232"/>
      <c r="C312" s="233"/>
      <c r="D312" s="234" t="s">
        <v>149</v>
      </c>
      <c r="E312" s="235" t="s">
        <v>19</v>
      </c>
      <c r="F312" s="236" t="s">
        <v>151</v>
      </c>
      <c r="G312" s="233"/>
      <c r="H312" s="235" t="s">
        <v>19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149</v>
      </c>
      <c r="AU312" s="242" t="s">
        <v>84</v>
      </c>
      <c r="AV312" s="13" t="s">
        <v>82</v>
      </c>
      <c r="AW312" s="13" t="s">
        <v>36</v>
      </c>
      <c r="AX312" s="13" t="s">
        <v>75</v>
      </c>
      <c r="AY312" s="242" t="s">
        <v>137</v>
      </c>
    </row>
    <row r="313" s="13" customFormat="1">
      <c r="A313" s="13"/>
      <c r="B313" s="232"/>
      <c r="C313" s="233"/>
      <c r="D313" s="234" t="s">
        <v>149</v>
      </c>
      <c r="E313" s="235" t="s">
        <v>19</v>
      </c>
      <c r="F313" s="236" t="s">
        <v>176</v>
      </c>
      <c r="G313" s="233"/>
      <c r="H313" s="235" t="s">
        <v>19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149</v>
      </c>
      <c r="AU313" s="242" t="s">
        <v>84</v>
      </c>
      <c r="AV313" s="13" t="s">
        <v>82</v>
      </c>
      <c r="AW313" s="13" t="s">
        <v>36</v>
      </c>
      <c r="AX313" s="13" t="s">
        <v>75</v>
      </c>
      <c r="AY313" s="242" t="s">
        <v>137</v>
      </c>
    </row>
    <row r="314" s="14" customFormat="1">
      <c r="A314" s="14"/>
      <c r="B314" s="243"/>
      <c r="C314" s="244"/>
      <c r="D314" s="234" t="s">
        <v>149</v>
      </c>
      <c r="E314" s="245" t="s">
        <v>19</v>
      </c>
      <c r="F314" s="246" t="s">
        <v>222</v>
      </c>
      <c r="G314" s="244"/>
      <c r="H314" s="247">
        <v>2.7000000000000002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149</v>
      </c>
      <c r="AU314" s="253" t="s">
        <v>84</v>
      </c>
      <c r="AV314" s="14" t="s">
        <v>84</v>
      </c>
      <c r="AW314" s="14" t="s">
        <v>36</v>
      </c>
      <c r="AX314" s="14" t="s">
        <v>75</v>
      </c>
      <c r="AY314" s="253" t="s">
        <v>137</v>
      </c>
    </row>
    <row r="315" s="14" customFormat="1">
      <c r="A315" s="14"/>
      <c r="B315" s="243"/>
      <c r="C315" s="244"/>
      <c r="D315" s="234" t="s">
        <v>149</v>
      </c>
      <c r="E315" s="245" t="s">
        <v>19</v>
      </c>
      <c r="F315" s="246" t="s">
        <v>223</v>
      </c>
      <c r="G315" s="244"/>
      <c r="H315" s="247">
        <v>2.7000000000000002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149</v>
      </c>
      <c r="AU315" s="253" t="s">
        <v>84</v>
      </c>
      <c r="AV315" s="14" t="s">
        <v>84</v>
      </c>
      <c r="AW315" s="14" t="s">
        <v>36</v>
      </c>
      <c r="AX315" s="14" t="s">
        <v>75</v>
      </c>
      <c r="AY315" s="253" t="s">
        <v>137</v>
      </c>
    </row>
    <row r="316" s="14" customFormat="1">
      <c r="A316" s="14"/>
      <c r="B316" s="243"/>
      <c r="C316" s="244"/>
      <c r="D316" s="234" t="s">
        <v>149</v>
      </c>
      <c r="E316" s="245" t="s">
        <v>19</v>
      </c>
      <c r="F316" s="246" t="s">
        <v>224</v>
      </c>
      <c r="G316" s="244"/>
      <c r="H316" s="247">
        <v>1.8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149</v>
      </c>
      <c r="AU316" s="253" t="s">
        <v>84</v>
      </c>
      <c r="AV316" s="14" t="s">
        <v>84</v>
      </c>
      <c r="AW316" s="14" t="s">
        <v>36</v>
      </c>
      <c r="AX316" s="14" t="s">
        <v>75</v>
      </c>
      <c r="AY316" s="253" t="s">
        <v>137</v>
      </c>
    </row>
    <row r="317" s="14" customFormat="1">
      <c r="A317" s="14"/>
      <c r="B317" s="243"/>
      <c r="C317" s="244"/>
      <c r="D317" s="234" t="s">
        <v>149</v>
      </c>
      <c r="E317" s="245" t="s">
        <v>19</v>
      </c>
      <c r="F317" s="246" t="s">
        <v>225</v>
      </c>
      <c r="G317" s="244"/>
      <c r="H317" s="247">
        <v>1.2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149</v>
      </c>
      <c r="AU317" s="253" t="s">
        <v>84</v>
      </c>
      <c r="AV317" s="14" t="s">
        <v>84</v>
      </c>
      <c r="AW317" s="14" t="s">
        <v>36</v>
      </c>
      <c r="AX317" s="14" t="s">
        <v>75</v>
      </c>
      <c r="AY317" s="253" t="s">
        <v>137</v>
      </c>
    </row>
    <row r="318" s="15" customFormat="1">
      <c r="A318" s="15"/>
      <c r="B318" s="254"/>
      <c r="C318" s="255"/>
      <c r="D318" s="234" t="s">
        <v>149</v>
      </c>
      <c r="E318" s="256" t="s">
        <v>19</v>
      </c>
      <c r="F318" s="257" t="s">
        <v>162</v>
      </c>
      <c r="G318" s="255"/>
      <c r="H318" s="258">
        <v>8.4000000000000004</v>
      </c>
      <c r="I318" s="259"/>
      <c r="J318" s="255"/>
      <c r="K318" s="255"/>
      <c r="L318" s="260"/>
      <c r="M318" s="261"/>
      <c r="N318" s="262"/>
      <c r="O318" s="262"/>
      <c r="P318" s="262"/>
      <c r="Q318" s="262"/>
      <c r="R318" s="262"/>
      <c r="S318" s="262"/>
      <c r="T318" s="26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4" t="s">
        <v>149</v>
      </c>
      <c r="AU318" s="264" t="s">
        <v>84</v>
      </c>
      <c r="AV318" s="15" t="s">
        <v>145</v>
      </c>
      <c r="AW318" s="15" t="s">
        <v>36</v>
      </c>
      <c r="AX318" s="15" t="s">
        <v>82</v>
      </c>
      <c r="AY318" s="264" t="s">
        <v>137</v>
      </c>
    </row>
    <row r="319" s="2" customFormat="1" ht="16.5" customHeight="1">
      <c r="A319" s="40"/>
      <c r="B319" s="41"/>
      <c r="C319" s="265" t="s">
        <v>419</v>
      </c>
      <c r="D319" s="265" t="s">
        <v>298</v>
      </c>
      <c r="E319" s="266" t="s">
        <v>420</v>
      </c>
      <c r="F319" s="267" t="s">
        <v>421</v>
      </c>
      <c r="G319" s="268" t="s">
        <v>219</v>
      </c>
      <c r="H319" s="269">
        <v>8.4000000000000004</v>
      </c>
      <c r="I319" s="270"/>
      <c r="J319" s="271">
        <f>ROUND(I319*H319,2)</f>
        <v>0</v>
      </c>
      <c r="K319" s="267" t="s">
        <v>144</v>
      </c>
      <c r="L319" s="272"/>
      <c r="M319" s="273" t="s">
        <v>19</v>
      </c>
      <c r="N319" s="274" t="s">
        <v>46</v>
      </c>
      <c r="O319" s="86"/>
      <c r="P319" s="223">
        <f>O319*H319</f>
        <v>0</v>
      </c>
      <c r="Q319" s="223">
        <v>0.0018</v>
      </c>
      <c r="R319" s="223">
        <f>Q319*H319</f>
        <v>0.01512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333</v>
      </c>
      <c r="AT319" s="225" t="s">
        <v>298</v>
      </c>
      <c r="AU319" s="225" t="s">
        <v>84</v>
      </c>
      <c r="AY319" s="19" t="s">
        <v>137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82</v>
      </c>
      <c r="BK319" s="226">
        <f>ROUND(I319*H319,2)</f>
        <v>0</v>
      </c>
      <c r="BL319" s="19" t="s">
        <v>252</v>
      </c>
      <c r="BM319" s="225" t="s">
        <v>422</v>
      </c>
    </row>
    <row r="320" s="2" customFormat="1" ht="16.5" customHeight="1">
      <c r="A320" s="40"/>
      <c r="B320" s="41"/>
      <c r="C320" s="265" t="s">
        <v>423</v>
      </c>
      <c r="D320" s="265" t="s">
        <v>298</v>
      </c>
      <c r="E320" s="266" t="s">
        <v>424</v>
      </c>
      <c r="F320" s="267" t="s">
        <v>425</v>
      </c>
      <c r="G320" s="268" t="s">
        <v>426</v>
      </c>
      <c r="H320" s="269">
        <v>11</v>
      </c>
      <c r="I320" s="270"/>
      <c r="J320" s="271">
        <f>ROUND(I320*H320,2)</f>
        <v>0</v>
      </c>
      <c r="K320" s="267" t="s">
        <v>144</v>
      </c>
      <c r="L320" s="272"/>
      <c r="M320" s="273" t="s">
        <v>19</v>
      </c>
      <c r="N320" s="274" t="s">
        <v>46</v>
      </c>
      <c r="O320" s="86"/>
      <c r="P320" s="223">
        <f>O320*H320</f>
        <v>0</v>
      </c>
      <c r="Q320" s="223">
        <v>0.00020000000000000001</v>
      </c>
      <c r="R320" s="223">
        <f>Q320*H320</f>
        <v>0.0022000000000000001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333</v>
      </c>
      <c r="AT320" s="225" t="s">
        <v>298</v>
      </c>
      <c r="AU320" s="225" t="s">
        <v>84</v>
      </c>
      <c r="AY320" s="19" t="s">
        <v>137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82</v>
      </c>
      <c r="BK320" s="226">
        <f>ROUND(I320*H320,2)</f>
        <v>0</v>
      </c>
      <c r="BL320" s="19" t="s">
        <v>252</v>
      </c>
      <c r="BM320" s="225" t="s">
        <v>427</v>
      </c>
    </row>
    <row r="321" s="2" customFormat="1" ht="24.15" customHeight="1">
      <c r="A321" s="40"/>
      <c r="B321" s="41"/>
      <c r="C321" s="214" t="s">
        <v>428</v>
      </c>
      <c r="D321" s="214" t="s">
        <v>140</v>
      </c>
      <c r="E321" s="215" t="s">
        <v>429</v>
      </c>
      <c r="F321" s="216" t="s">
        <v>430</v>
      </c>
      <c r="G321" s="217" t="s">
        <v>284</v>
      </c>
      <c r="H321" s="218">
        <v>0.27000000000000002</v>
      </c>
      <c r="I321" s="219"/>
      <c r="J321" s="220">
        <f>ROUND(I321*H321,2)</f>
        <v>0</v>
      </c>
      <c r="K321" s="216" t="s">
        <v>144</v>
      </c>
      <c r="L321" s="46"/>
      <c r="M321" s="221" t="s">
        <v>19</v>
      </c>
      <c r="N321" s="222" t="s">
        <v>46</v>
      </c>
      <c r="O321" s="86"/>
      <c r="P321" s="223">
        <f>O321*H321</f>
        <v>0</v>
      </c>
      <c r="Q321" s="223">
        <v>0</v>
      </c>
      <c r="R321" s="223">
        <f>Q321*H321</f>
        <v>0</v>
      </c>
      <c r="S321" s="223">
        <v>0</v>
      </c>
      <c r="T321" s="224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5" t="s">
        <v>252</v>
      </c>
      <c r="AT321" s="225" t="s">
        <v>140</v>
      </c>
      <c r="AU321" s="225" t="s">
        <v>84</v>
      </c>
      <c r="AY321" s="19" t="s">
        <v>137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9" t="s">
        <v>82</v>
      </c>
      <c r="BK321" s="226">
        <f>ROUND(I321*H321,2)</f>
        <v>0</v>
      </c>
      <c r="BL321" s="19" t="s">
        <v>252</v>
      </c>
      <c r="BM321" s="225" t="s">
        <v>431</v>
      </c>
    </row>
    <row r="322" s="2" customFormat="1">
      <c r="A322" s="40"/>
      <c r="B322" s="41"/>
      <c r="C322" s="42"/>
      <c r="D322" s="227" t="s">
        <v>147</v>
      </c>
      <c r="E322" s="42"/>
      <c r="F322" s="228" t="s">
        <v>432</v>
      </c>
      <c r="G322" s="42"/>
      <c r="H322" s="42"/>
      <c r="I322" s="229"/>
      <c r="J322" s="42"/>
      <c r="K322" s="42"/>
      <c r="L322" s="46"/>
      <c r="M322" s="230"/>
      <c r="N322" s="231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147</v>
      </c>
      <c r="AU322" s="19" t="s">
        <v>84</v>
      </c>
    </row>
    <row r="323" s="12" customFormat="1" ht="22.8" customHeight="1">
      <c r="A323" s="12"/>
      <c r="B323" s="198"/>
      <c r="C323" s="199"/>
      <c r="D323" s="200" t="s">
        <v>74</v>
      </c>
      <c r="E323" s="212" t="s">
        <v>433</v>
      </c>
      <c r="F323" s="212" t="s">
        <v>434</v>
      </c>
      <c r="G323" s="199"/>
      <c r="H323" s="199"/>
      <c r="I323" s="202"/>
      <c r="J323" s="213">
        <f>BK323</f>
        <v>0</v>
      </c>
      <c r="K323" s="199"/>
      <c r="L323" s="204"/>
      <c r="M323" s="205"/>
      <c r="N323" s="206"/>
      <c r="O323" s="206"/>
      <c r="P323" s="207">
        <f>SUM(P324:P338)</f>
        <v>0</v>
      </c>
      <c r="Q323" s="206"/>
      <c r="R323" s="207">
        <f>SUM(R324:R338)</f>
        <v>0.21734400000000004</v>
      </c>
      <c r="S323" s="206"/>
      <c r="T323" s="208">
        <f>SUM(T324:T338)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9" t="s">
        <v>84</v>
      </c>
      <c r="AT323" s="210" t="s">
        <v>74</v>
      </c>
      <c r="AU323" s="210" t="s">
        <v>82</v>
      </c>
      <c r="AY323" s="209" t="s">
        <v>137</v>
      </c>
      <c r="BK323" s="211">
        <f>SUM(BK324:BK338)</f>
        <v>0</v>
      </c>
    </row>
    <row r="324" s="2" customFormat="1" ht="16.5" customHeight="1">
      <c r="A324" s="40"/>
      <c r="B324" s="41"/>
      <c r="C324" s="214" t="s">
        <v>435</v>
      </c>
      <c r="D324" s="214" t="s">
        <v>140</v>
      </c>
      <c r="E324" s="215" t="s">
        <v>436</v>
      </c>
      <c r="F324" s="216" t="s">
        <v>437</v>
      </c>
      <c r="G324" s="217" t="s">
        <v>213</v>
      </c>
      <c r="H324" s="218">
        <v>3</v>
      </c>
      <c r="I324" s="219"/>
      <c r="J324" s="220">
        <f>ROUND(I324*H324,2)</f>
        <v>0</v>
      </c>
      <c r="K324" s="216" t="s">
        <v>144</v>
      </c>
      <c r="L324" s="46"/>
      <c r="M324" s="221" t="s">
        <v>19</v>
      </c>
      <c r="N324" s="222" t="s">
        <v>46</v>
      </c>
      <c r="O324" s="86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252</v>
      </c>
      <c r="AT324" s="225" t="s">
        <v>140</v>
      </c>
      <c r="AU324" s="225" t="s">
        <v>84</v>
      </c>
      <c r="AY324" s="19" t="s">
        <v>137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82</v>
      </c>
      <c r="BK324" s="226">
        <f>ROUND(I324*H324,2)</f>
        <v>0</v>
      </c>
      <c r="BL324" s="19" t="s">
        <v>252</v>
      </c>
      <c r="BM324" s="225" t="s">
        <v>438</v>
      </c>
    </row>
    <row r="325" s="2" customFormat="1">
      <c r="A325" s="40"/>
      <c r="B325" s="41"/>
      <c r="C325" s="42"/>
      <c r="D325" s="227" t="s">
        <v>147</v>
      </c>
      <c r="E325" s="42"/>
      <c r="F325" s="228" t="s">
        <v>439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147</v>
      </c>
      <c r="AU325" s="19" t="s">
        <v>84</v>
      </c>
    </row>
    <row r="326" s="2" customFormat="1" ht="16.5" customHeight="1">
      <c r="A326" s="40"/>
      <c r="B326" s="41"/>
      <c r="C326" s="265" t="s">
        <v>440</v>
      </c>
      <c r="D326" s="265" t="s">
        <v>298</v>
      </c>
      <c r="E326" s="266" t="s">
        <v>441</v>
      </c>
      <c r="F326" s="267" t="s">
        <v>442</v>
      </c>
      <c r="G326" s="268" t="s">
        <v>213</v>
      </c>
      <c r="H326" s="269">
        <v>3</v>
      </c>
      <c r="I326" s="270"/>
      <c r="J326" s="271">
        <f>ROUND(I326*H326,2)</f>
        <v>0</v>
      </c>
      <c r="K326" s="267" t="s">
        <v>355</v>
      </c>
      <c r="L326" s="272"/>
      <c r="M326" s="273" t="s">
        <v>19</v>
      </c>
      <c r="N326" s="274" t="s">
        <v>46</v>
      </c>
      <c r="O326" s="86"/>
      <c r="P326" s="223">
        <f>O326*H326</f>
        <v>0</v>
      </c>
      <c r="Q326" s="223">
        <v>0.072370000000000004</v>
      </c>
      <c r="R326" s="223">
        <f>Q326*H326</f>
        <v>0.21711000000000003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333</v>
      </c>
      <c r="AT326" s="225" t="s">
        <v>298</v>
      </c>
      <c r="AU326" s="225" t="s">
        <v>84</v>
      </c>
      <c r="AY326" s="19" t="s">
        <v>137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82</v>
      </c>
      <c r="BK326" s="226">
        <f>ROUND(I326*H326,2)</f>
        <v>0</v>
      </c>
      <c r="BL326" s="19" t="s">
        <v>252</v>
      </c>
      <c r="BM326" s="225" t="s">
        <v>443</v>
      </c>
    </row>
    <row r="327" s="13" customFormat="1">
      <c r="A327" s="13"/>
      <c r="B327" s="232"/>
      <c r="C327" s="233"/>
      <c r="D327" s="234" t="s">
        <v>149</v>
      </c>
      <c r="E327" s="235" t="s">
        <v>19</v>
      </c>
      <c r="F327" s="236" t="s">
        <v>150</v>
      </c>
      <c r="G327" s="233"/>
      <c r="H327" s="235" t="s">
        <v>19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149</v>
      </c>
      <c r="AU327" s="242" t="s">
        <v>84</v>
      </c>
      <c r="AV327" s="13" t="s">
        <v>82</v>
      </c>
      <c r="AW327" s="13" t="s">
        <v>36</v>
      </c>
      <c r="AX327" s="13" t="s">
        <v>75</v>
      </c>
      <c r="AY327" s="242" t="s">
        <v>137</v>
      </c>
    </row>
    <row r="328" s="13" customFormat="1">
      <c r="A328" s="13"/>
      <c r="B328" s="232"/>
      <c r="C328" s="233"/>
      <c r="D328" s="234" t="s">
        <v>149</v>
      </c>
      <c r="E328" s="235" t="s">
        <v>19</v>
      </c>
      <c r="F328" s="236" t="s">
        <v>151</v>
      </c>
      <c r="G328" s="233"/>
      <c r="H328" s="235" t="s">
        <v>19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149</v>
      </c>
      <c r="AU328" s="242" t="s">
        <v>84</v>
      </c>
      <c r="AV328" s="13" t="s">
        <v>82</v>
      </c>
      <c r="AW328" s="13" t="s">
        <v>36</v>
      </c>
      <c r="AX328" s="13" t="s">
        <v>75</v>
      </c>
      <c r="AY328" s="242" t="s">
        <v>137</v>
      </c>
    </row>
    <row r="329" s="13" customFormat="1">
      <c r="A329" s="13"/>
      <c r="B329" s="232"/>
      <c r="C329" s="233"/>
      <c r="D329" s="234" t="s">
        <v>149</v>
      </c>
      <c r="E329" s="235" t="s">
        <v>19</v>
      </c>
      <c r="F329" s="236" t="s">
        <v>176</v>
      </c>
      <c r="G329" s="233"/>
      <c r="H329" s="235" t="s">
        <v>19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149</v>
      </c>
      <c r="AU329" s="242" t="s">
        <v>84</v>
      </c>
      <c r="AV329" s="13" t="s">
        <v>82</v>
      </c>
      <c r="AW329" s="13" t="s">
        <v>36</v>
      </c>
      <c r="AX329" s="13" t="s">
        <v>75</v>
      </c>
      <c r="AY329" s="242" t="s">
        <v>137</v>
      </c>
    </row>
    <row r="330" s="14" customFormat="1">
      <c r="A330" s="14"/>
      <c r="B330" s="243"/>
      <c r="C330" s="244"/>
      <c r="D330" s="234" t="s">
        <v>149</v>
      </c>
      <c r="E330" s="245" t="s">
        <v>19</v>
      </c>
      <c r="F330" s="246" t="s">
        <v>444</v>
      </c>
      <c r="G330" s="244"/>
      <c r="H330" s="247">
        <v>2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149</v>
      </c>
      <c r="AU330" s="253" t="s">
        <v>84</v>
      </c>
      <c r="AV330" s="14" t="s">
        <v>84</v>
      </c>
      <c r="AW330" s="14" t="s">
        <v>36</v>
      </c>
      <c r="AX330" s="14" t="s">
        <v>75</v>
      </c>
      <c r="AY330" s="253" t="s">
        <v>137</v>
      </c>
    </row>
    <row r="331" s="14" customFormat="1">
      <c r="A331" s="14"/>
      <c r="B331" s="243"/>
      <c r="C331" s="244"/>
      <c r="D331" s="234" t="s">
        <v>149</v>
      </c>
      <c r="E331" s="245" t="s">
        <v>19</v>
      </c>
      <c r="F331" s="246" t="s">
        <v>445</v>
      </c>
      <c r="G331" s="244"/>
      <c r="H331" s="247">
        <v>1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149</v>
      </c>
      <c r="AU331" s="253" t="s">
        <v>84</v>
      </c>
      <c r="AV331" s="14" t="s">
        <v>84</v>
      </c>
      <c r="AW331" s="14" t="s">
        <v>36</v>
      </c>
      <c r="AX331" s="14" t="s">
        <v>75</v>
      </c>
      <c r="AY331" s="253" t="s">
        <v>137</v>
      </c>
    </row>
    <row r="332" s="15" customFormat="1">
      <c r="A332" s="15"/>
      <c r="B332" s="254"/>
      <c r="C332" s="255"/>
      <c r="D332" s="234" t="s">
        <v>149</v>
      </c>
      <c r="E332" s="256" t="s">
        <v>19</v>
      </c>
      <c r="F332" s="257" t="s">
        <v>162</v>
      </c>
      <c r="G332" s="255"/>
      <c r="H332" s="258">
        <v>3</v>
      </c>
      <c r="I332" s="259"/>
      <c r="J332" s="255"/>
      <c r="K332" s="255"/>
      <c r="L332" s="260"/>
      <c r="M332" s="261"/>
      <c r="N332" s="262"/>
      <c r="O332" s="262"/>
      <c r="P332" s="262"/>
      <c r="Q332" s="262"/>
      <c r="R332" s="262"/>
      <c r="S332" s="262"/>
      <c r="T332" s="263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4" t="s">
        <v>149</v>
      </c>
      <c r="AU332" s="264" t="s">
        <v>84</v>
      </c>
      <c r="AV332" s="15" t="s">
        <v>145</v>
      </c>
      <c r="AW332" s="15" t="s">
        <v>36</v>
      </c>
      <c r="AX332" s="15" t="s">
        <v>82</v>
      </c>
      <c r="AY332" s="264" t="s">
        <v>137</v>
      </c>
    </row>
    <row r="333" s="2" customFormat="1" ht="16.5" customHeight="1">
      <c r="A333" s="40"/>
      <c r="B333" s="41"/>
      <c r="C333" s="214" t="s">
        <v>446</v>
      </c>
      <c r="D333" s="214" t="s">
        <v>140</v>
      </c>
      <c r="E333" s="215" t="s">
        <v>447</v>
      </c>
      <c r="F333" s="216" t="s">
        <v>448</v>
      </c>
      <c r="G333" s="217" t="s">
        <v>143</v>
      </c>
      <c r="H333" s="218">
        <v>2.6000000000000001</v>
      </c>
      <c r="I333" s="219"/>
      <c r="J333" s="220">
        <f>ROUND(I333*H333,2)</f>
        <v>0</v>
      </c>
      <c r="K333" s="216" t="s">
        <v>355</v>
      </c>
      <c r="L333" s="46"/>
      <c r="M333" s="221" t="s">
        <v>19</v>
      </c>
      <c r="N333" s="222" t="s">
        <v>46</v>
      </c>
      <c r="O333" s="86"/>
      <c r="P333" s="223">
        <f>O333*H333</f>
        <v>0</v>
      </c>
      <c r="Q333" s="223">
        <v>9.0000000000000006E-05</v>
      </c>
      <c r="R333" s="223">
        <f>Q333*H333</f>
        <v>0.00023400000000000002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252</v>
      </c>
      <c r="AT333" s="225" t="s">
        <v>140</v>
      </c>
      <c r="AU333" s="225" t="s">
        <v>84</v>
      </c>
      <c r="AY333" s="19" t="s">
        <v>137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82</v>
      </c>
      <c r="BK333" s="226">
        <f>ROUND(I333*H333,2)</f>
        <v>0</v>
      </c>
      <c r="BL333" s="19" t="s">
        <v>252</v>
      </c>
      <c r="BM333" s="225" t="s">
        <v>449</v>
      </c>
    </row>
    <row r="334" s="13" customFormat="1">
      <c r="A334" s="13"/>
      <c r="B334" s="232"/>
      <c r="C334" s="233"/>
      <c r="D334" s="234" t="s">
        <v>149</v>
      </c>
      <c r="E334" s="235" t="s">
        <v>19</v>
      </c>
      <c r="F334" s="236" t="s">
        <v>150</v>
      </c>
      <c r="G334" s="233"/>
      <c r="H334" s="235" t="s">
        <v>19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149</v>
      </c>
      <c r="AU334" s="242" t="s">
        <v>84</v>
      </c>
      <c r="AV334" s="13" t="s">
        <v>82</v>
      </c>
      <c r="AW334" s="13" t="s">
        <v>36</v>
      </c>
      <c r="AX334" s="13" t="s">
        <v>75</v>
      </c>
      <c r="AY334" s="242" t="s">
        <v>137</v>
      </c>
    </row>
    <row r="335" s="13" customFormat="1">
      <c r="A335" s="13"/>
      <c r="B335" s="232"/>
      <c r="C335" s="233"/>
      <c r="D335" s="234" t="s">
        <v>149</v>
      </c>
      <c r="E335" s="235" t="s">
        <v>19</v>
      </c>
      <c r="F335" s="236" t="s">
        <v>151</v>
      </c>
      <c r="G335" s="233"/>
      <c r="H335" s="235" t="s">
        <v>19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149</v>
      </c>
      <c r="AU335" s="242" t="s">
        <v>84</v>
      </c>
      <c r="AV335" s="13" t="s">
        <v>82</v>
      </c>
      <c r="AW335" s="13" t="s">
        <v>36</v>
      </c>
      <c r="AX335" s="13" t="s">
        <v>75</v>
      </c>
      <c r="AY335" s="242" t="s">
        <v>137</v>
      </c>
    </row>
    <row r="336" s="14" customFormat="1">
      <c r="A336" s="14"/>
      <c r="B336" s="243"/>
      <c r="C336" s="244"/>
      <c r="D336" s="234" t="s">
        <v>149</v>
      </c>
      <c r="E336" s="245" t="s">
        <v>19</v>
      </c>
      <c r="F336" s="246" t="s">
        <v>235</v>
      </c>
      <c r="G336" s="244"/>
      <c r="H336" s="247">
        <v>2.6000000000000001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149</v>
      </c>
      <c r="AU336" s="253" t="s">
        <v>84</v>
      </c>
      <c r="AV336" s="14" t="s">
        <v>84</v>
      </c>
      <c r="AW336" s="14" t="s">
        <v>36</v>
      </c>
      <c r="AX336" s="14" t="s">
        <v>82</v>
      </c>
      <c r="AY336" s="253" t="s">
        <v>137</v>
      </c>
    </row>
    <row r="337" s="2" customFormat="1" ht="24.15" customHeight="1">
      <c r="A337" s="40"/>
      <c r="B337" s="41"/>
      <c r="C337" s="214" t="s">
        <v>450</v>
      </c>
      <c r="D337" s="214" t="s">
        <v>140</v>
      </c>
      <c r="E337" s="215" t="s">
        <v>451</v>
      </c>
      <c r="F337" s="216" t="s">
        <v>452</v>
      </c>
      <c r="G337" s="217" t="s">
        <v>284</v>
      </c>
      <c r="H337" s="218">
        <v>0.217</v>
      </c>
      <c r="I337" s="219"/>
      <c r="J337" s="220">
        <f>ROUND(I337*H337,2)</f>
        <v>0</v>
      </c>
      <c r="K337" s="216" t="s">
        <v>144</v>
      </c>
      <c r="L337" s="46"/>
      <c r="M337" s="221" t="s">
        <v>19</v>
      </c>
      <c r="N337" s="222" t="s">
        <v>46</v>
      </c>
      <c r="O337" s="86"/>
      <c r="P337" s="223">
        <f>O337*H337</f>
        <v>0</v>
      </c>
      <c r="Q337" s="223">
        <v>0</v>
      </c>
      <c r="R337" s="223">
        <f>Q337*H337</f>
        <v>0</v>
      </c>
      <c r="S337" s="223">
        <v>0</v>
      </c>
      <c r="T337" s="224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25" t="s">
        <v>252</v>
      </c>
      <c r="AT337" s="225" t="s">
        <v>140</v>
      </c>
      <c r="AU337" s="225" t="s">
        <v>84</v>
      </c>
      <c r="AY337" s="19" t="s">
        <v>137</v>
      </c>
      <c r="BE337" s="226">
        <f>IF(N337="základní",J337,0)</f>
        <v>0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9" t="s">
        <v>82</v>
      </c>
      <c r="BK337" s="226">
        <f>ROUND(I337*H337,2)</f>
        <v>0</v>
      </c>
      <c r="BL337" s="19" t="s">
        <v>252</v>
      </c>
      <c r="BM337" s="225" t="s">
        <v>453</v>
      </c>
    </row>
    <row r="338" s="2" customFormat="1">
      <c r="A338" s="40"/>
      <c r="B338" s="41"/>
      <c r="C338" s="42"/>
      <c r="D338" s="227" t="s">
        <v>147</v>
      </c>
      <c r="E338" s="42"/>
      <c r="F338" s="228" t="s">
        <v>454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147</v>
      </c>
      <c r="AU338" s="19" t="s">
        <v>84</v>
      </c>
    </row>
    <row r="339" s="12" customFormat="1" ht="22.8" customHeight="1">
      <c r="A339" s="12"/>
      <c r="B339" s="198"/>
      <c r="C339" s="199"/>
      <c r="D339" s="200" t="s">
        <v>74</v>
      </c>
      <c r="E339" s="212" t="s">
        <v>455</v>
      </c>
      <c r="F339" s="212" t="s">
        <v>456</v>
      </c>
      <c r="G339" s="199"/>
      <c r="H339" s="199"/>
      <c r="I339" s="202"/>
      <c r="J339" s="213">
        <f>BK339</f>
        <v>0</v>
      </c>
      <c r="K339" s="199"/>
      <c r="L339" s="204"/>
      <c r="M339" s="205"/>
      <c r="N339" s="206"/>
      <c r="O339" s="206"/>
      <c r="P339" s="207">
        <f>SUM(P340:P360)</f>
        <v>0</v>
      </c>
      <c r="Q339" s="206"/>
      <c r="R339" s="207">
        <f>SUM(R340:R360)</f>
        <v>0.1247404</v>
      </c>
      <c r="S339" s="206"/>
      <c r="T339" s="208">
        <f>SUM(T340:T360)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9" t="s">
        <v>84</v>
      </c>
      <c r="AT339" s="210" t="s">
        <v>74</v>
      </c>
      <c r="AU339" s="210" t="s">
        <v>82</v>
      </c>
      <c r="AY339" s="209" t="s">
        <v>137</v>
      </c>
      <c r="BK339" s="211">
        <f>SUM(BK340:BK360)</f>
        <v>0</v>
      </c>
    </row>
    <row r="340" s="2" customFormat="1" ht="24.15" customHeight="1">
      <c r="A340" s="40"/>
      <c r="B340" s="41"/>
      <c r="C340" s="214" t="s">
        <v>457</v>
      </c>
      <c r="D340" s="214" t="s">
        <v>140</v>
      </c>
      <c r="E340" s="215" t="s">
        <v>458</v>
      </c>
      <c r="F340" s="216" t="s">
        <v>459</v>
      </c>
      <c r="G340" s="217" t="s">
        <v>143</v>
      </c>
      <c r="H340" s="218">
        <v>10.720000000000001</v>
      </c>
      <c r="I340" s="219"/>
      <c r="J340" s="220">
        <f>ROUND(I340*H340,2)</f>
        <v>0</v>
      </c>
      <c r="K340" s="216" t="s">
        <v>144</v>
      </c>
      <c r="L340" s="46"/>
      <c r="M340" s="221" t="s">
        <v>19</v>
      </c>
      <c r="N340" s="222" t="s">
        <v>46</v>
      </c>
      <c r="O340" s="86"/>
      <c r="P340" s="223">
        <f>O340*H340</f>
        <v>0</v>
      </c>
      <c r="Q340" s="223">
        <v>0</v>
      </c>
      <c r="R340" s="223">
        <f>Q340*H340</f>
        <v>0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252</v>
      </c>
      <c r="AT340" s="225" t="s">
        <v>140</v>
      </c>
      <c r="AU340" s="225" t="s">
        <v>84</v>
      </c>
      <c r="AY340" s="19" t="s">
        <v>137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82</v>
      </c>
      <c r="BK340" s="226">
        <f>ROUND(I340*H340,2)</f>
        <v>0</v>
      </c>
      <c r="BL340" s="19" t="s">
        <v>252</v>
      </c>
      <c r="BM340" s="225" t="s">
        <v>460</v>
      </c>
    </row>
    <row r="341" s="2" customFormat="1">
      <c r="A341" s="40"/>
      <c r="B341" s="41"/>
      <c r="C341" s="42"/>
      <c r="D341" s="227" t="s">
        <v>147</v>
      </c>
      <c r="E341" s="42"/>
      <c r="F341" s="228" t="s">
        <v>461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147</v>
      </c>
      <c r="AU341" s="19" t="s">
        <v>84</v>
      </c>
    </row>
    <row r="342" s="13" customFormat="1">
      <c r="A342" s="13"/>
      <c r="B342" s="232"/>
      <c r="C342" s="233"/>
      <c r="D342" s="234" t="s">
        <v>149</v>
      </c>
      <c r="E342" s="235" t="s">
        <v>19</v>
      </c>
      <c r="F342" s="236" t="s">
        <v>150</v>
      </c>
      <c r="G342" s="233"/>
      <c r="H342" s="235" t="s">
        <v>19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149</v>
      </c>
      <c r="AU342" s="242" t="s">
        <v>84</v>
      </c>
      <c r="AV342" s="13" t="s">
        <v>82</v>
      </c>
      <c r="AW342" s="13" t="s">
        <v>36</v>
      </c>
      <c r="AX342" s="13" t="s">
        <v>75</v>
      </c>
      <c r="AY342" s="242" t="s">
        <v>137</v>
      </c>
    </row>
    <row r="343" s="13" customFormat="1">
      <c r="A343" s="13"/>
      <c r="B343" s="232"/>
      <c r="C343" s="233"/>
      <c r="D343" s="234" t="s">
        <v>149</v>
      </c>
      <c r="E343" s="235" t="s">
        <v>19</v>
      </c>
      <c r="F343" s="236" t="s">
        <v>151</v>
      </c>
      <c r="G343" s="233"/>
      <c r="H343" s="235" t="s">
        <v>19</v>
      </c>
      <c r="I343" s="237"/>
      <c r="J343" s="233"/>
      <c r="K343" s="233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149</v>
      </c>
      <c r="AU343" s="242" t="s">
        <v>84</v>
      </c>
      <c r="AV343" s="13" t="s">
        <v>82</v>
      </c>
      <c r="AW343" s="13" t="s">
        <v>36</v>
      </c>
      <c r="AX343" s="13" t="s">
        <v>75</v>
      </c>
      <c r="AY343" s="242" t="s">
        <v>137</v>
      </c>
    </row>
    <row r="344" s="14" customFormat="1">
      <c r="A344" s="14"/>
      <c r="B344" s="243"/>
      <c r="C344" s="244"/>
      <c r="D344" s="234" t="s">
        <v>149</v>
      </c>
      <c r="E344" s="245" t="s">
        <v>19</v>
      </c>
      <c r="F344" s="246" t="s">
        <v>241</v>
      </c>
      <c r="G344" s="244"/>
      <c r="H344" s="247">
        <v>10.720000000000001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149</v>
      </c>
      <c r="AU344" s="253" t="s">
        <v>84</v>
      </c>
      <c r="AV344" s="14" t="s">
        <v>84</v>
      </c>
      <c r="AW344" s="14" t="s">
        <v>36</v>
      </c>
      <c r="AX344" s="14" t="s">
        <v>82</v>
      </c>
      <c r="AY344" s="253" t="s">
        <v>137</v>
      </c>
    </row>
    <row r="345" s="2" customFormat="1" ht="16.5" customHeight="1">
      <c r="A345" s="40"/>
      <c r="B345" s="41"/>
      <c r="C345" s="214" t="s">
        <v>462</v>
      </c>
      <c r="D345" s="214" t="s">
        <v>140</v>
      </c>
      <c r="E345" s="215" t="s">
        <v>463</v>
      </c>
      <c r="F345" s="216" t="s">
        <v>464</v>
      </c>
      <c r="G345" s="217" t="s">
        <v>143</v>
      </c>
      <c r="H345" s="218">
        <v>10.720000000000001</v>
      </c>
      <c r="I345" s="219"/>
      <c r="J345" s="220">
        <f>ROUND(I345*H345,2)</f>
        <v>0</v>
      </c>
      <c r="K345" s="216" t="s">
        <v>144</v>
      </c>
      <c r="L345" s="46"/>
      <c r="M345" s="221" t="s">
        <v>19</v>
      </c>
      <c r="N345" s="222" t="s">
        <v>46</v>
      </c>
      <c r="O345" s="86"/>
      <c r="P345" s="223">
        <f>O345*H345</f>
        <v>0</v>
      </c>
      <c r="Q345" s="223">
        <v>3.0000000000000001E-05</v>
      </c>
      <c r="R345" s="223">
        <f>Q345*H345</f>
        <v>0.00032160000000000001</v>
      </c>
      <c r="S345" s="223">
        <v>0</v>
      </c>
      <c r="T345" s="224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25" t="s">
        <v>252</v>
      </c>
      <c r="AT345" s="225" t="s">
        <v>140</v>
      </c>
      <c r="AU345" s="225" t="s">
        <v>84</v>
      </c>
      <c r="AY345" s="19" t="s">
        <v>137</v>
      </c>
      <c r="BE345" s="226">
        <f>IF(N345="základní",J345,0)</f>
        <v>0</v>
      </c>
      <c r="BF345" s="226">
        <f>IF(N345="snížená",J345,0)</f>
        <v>0</v>
      </c>
      <c r="BG345" s="226">
        <f>IF(N345="zákl. přenesená",J345,0)</f>
        <v>0</v>
      </c>
      <c r="BH345" s="226">
        <f>IF(N345="sníž. přenesená",J345,0)</f>
        <v>0</v>
      </c>
      <c r="BI345" s="226">
        <f>IF(N345="nulová",J345,0)</f>
        <v>0</v>
      </c>
      <c r="BJ345" s="19" t="s">
        <v>82</v>
      </c>
      <c r="BK345" s="226">
        <f>ROUND(I345*H345,2)</f>
        <v>0</v>
      </c>
      <c r="BL345" s="19" t="s">
        <v>252</v>
      </c>
      <c r="BM345" s="225" t="s">
        <v>465</v>
      </c>
    </row>
    <row r="346" s="2" customFormat="1">
      <c r="A346" s="40"/>
      <c r="B346" s="41"/>
      <c r="C346" s="42"/>
      <c r="D346" s="227" t="s">
        <v>147</v>
      </c>
      <c r="E346" s="42"/>
      <c r="F346" s="228" t="s">
        <v>466</v>
      </c>
      <c r="G346" s="42"/>
      <c r="H346" s="42"/>
      <c r="I346" s="229"/>
      <c r="J346" s="42"/>
      <c r="K346" s="42"/>
      <c r="L346" s="46"/>
      <c r="M346" s="230"/>
      <c r="N346" s="231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147</v>
      </c>
      <c r="AU346" s="19" t="s">
        <v>84</v>
      </c>
    </row>
    <row r="347" s="2" customFormat="1" ht="16.5" customHeight="1">
      <c r="A347" s="40"/>
      <c r="B347" s="41"/>
      <c r="C347" s="214" t="s">
        <v>467</v>
      </c>
      <c r="D347" s="214" t="s">
        <v>140</v>
      </c>
      <c r="E347" s="215" t="s">
        <v>468</v>
      </c>
      <c r="F347" s="216" t="s">
        <v>469</v>
      </c>
      <c r="G347" s="217" t="s">
        <v>143</v>
      </c>
      <c r="H347" s="218">
        <v>10.720000000000001</v>
      </c>
      <c r="I347" s="219"/>
      <c r="J347" s="220">
        <f>ROUND(I347*H347,2)</f>
        <v>0</v>
      </c>
      <c r="K347" s="216" t="s">
        <v>144</v>
      </c>
      <c r="L347" s="46"/>
      <c r="M347" s="221" t="s">
        <v>19</v>
      </c>
      <c r="N347" s="222" t="s">
        <v>46</v>
      </c>
      <c r="O347" s="86"/>
      <c r="P347" s="223">
        <f>O347*H347</f>
        <v>0</v>
      </c>
      <c r="Q347" s="223">
        <v>0.00020000000000000001</v>
      </c>
      <c r="R347" s="223">
        <f>Q347*H347</f>
        <v>0.0021440000000000001</v>
      </c>
      <c r="S347" s="223">
        <v>0</v>
      </c>
      <c r="T347" s="224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252</v>
      </c>
      <c r="AT347" s="225" t="s">
        <v>140</v>
      </c>
      <c r="AU347" s="225" t="s">
        <v>84</v>
      </c>
      <c r="AY347" s="19" t="s">
        <v>137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82</v>
      </c>
      <c r="BK347" s="226">
        <f>ROUND(I347*H347,2)</f>
        <v>0</v>
      </c>
      <c r="BL347" s="19" t="s">
        <v>252</v>
      </c>
      <c r="BM347" s="225" t="s">
        <v>470</v>
      </c>
    </row>
    <row r="348" s="2" customFormat="1">
      <c r="A348" s="40"/>
      <c r="B348" s="41"/>
      <c r="C348" s="42"/>
      <c r="D348" s="227" t="s">
        <v>147</v>
      </c>
      <c r="E348" s="42"/>
      <c r="F348" s="228" t="s">
        <v>471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147</v>
      </c>
      <c r="AU348" s="19" t="s">
        <v>84</v>
      </c>
    </row>
    <row r="349" s="2" customFormat="1" ht="24.15" customHeight="1">
      <c r="A349" s="40"/>
      <c r="B349" s="41"/>
      <c r="C349" s="214" t="s">
        <v>472</v>
      </c>
      <c r="D349" s="214" t="s">
        <v>140</v>
      </c>
      <c r="E349" s="215" t="s">
        <v>473</v>
      </c>
      <c r="F349" s="216" t="s">
        <v>474</v>
      </c>
      <c r="G349" s="217" t="s">
        <v>143</v>
      </c>
      <c r="H349" s="218">
        <v>10.720000000000001</v>
      </c>
      <c r="I349" s="219"/>
      <c r="J349" s="220">
        <f>ROUND(I349*H349,2)</f>
        <v>0</v>
      </c>
      <c r="K349" s="216" t="s">
        <v>144</v>
      </c>
      <c r="L349" s="46"/>
      <c r="M349" s="221" t="s">
        <v>19</v>
      </c>
      <c r="N349" s="222" t="s">
        <v>46</v>
      </c>
      <c r="O349" s="86"/>
      <c r="P349" s="223">
        <f>O349*H349</f>
        <v>0</v>
      </c>
      <c r="Q349" s="223">
        <v>0.0074999999999999997</v>
      </c>
      <c r="R349" s="223">
        <f>Q349*H349</f>
        <v>0.080399999999999999</v>
      </c>
      <c r="S349" s="223">
        <v>0</v>
      </c>
      <c r="T349" s="224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5" t="s">
        <v>252</v>
      </c>
      <c r="AT349" s="225" t="s">
        <v>140</v>
      </c>
      <c r="AU349" s="225" t="s">
        <v>84</v>
      </c>
      <c r="AY349" s="19" t="s">
        <v>137</v>
      </c>
      <c r="BE349" s="226">
        <f>IF(N349="základní",J349,0)</f>
        <v>0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9" t="s">
        <v>82</v>
      </c>
      <c r="BK349" s="226">
        <f>ROUND(I349*H349,2)</f>
        <v>0</v>
      </c>
      <c r="BL349" s="19" t="s">
        <v>252</v>
      </c>
      <c r="BM349" s="225" t="s">
        <v>475</v>
      </c>
    </row>
    <row r="350" s="2" customFormat="1">
      <c r="A350" s="40"/>
      <c r="B350" s="41"/>
      <c r="C350" s="42"/>
      <c r="D350" s="227" t="s">
        <v>147</v>
      </c>
      <c r="E350" s="42"/>
      <c r="F350" s="228" t="s">
        <v>476</v>
      </c>
      <c r="G350" s="42"/>
      <c r="H350" s="42"/>
      <c r="I350" s="229"/>
      <c r="J350" s="42"/>
      <c r="K350" s="42"/>
      <c r="L350" s="46"/>
      <c r="M350" s="230"/>
      <c r="N350" s="231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147</v>
      </c>
      <c r="AU350" s="19" t="s">
        <v>84</v>
      </c>
    </row>
    <row r="351" s="2" customFormat="1" ht="16.5" customHeight="1">
      <c r="A351" s="40"/>
      <c r="B351" s="41"/>
      <c r="C351" s="214" t="s">
        <v>477</v>
      </c>
      <c r="D351" s="214" t="s">
        <v>140</v>
      </c>
      <c r="E351" s="215" t="s">
        <v>478</v>
      </c>
      <c r="F351" s="216" t="s">
        <v>479</v>
      </c>
      <c r="G351" s="217" t="s">
        <v>143</v>
      </c>
      <c r="H351" s="218">
        <v>10.720000000000001</v>
      </c>
      <c r="I351" s="219"/>
      <c r="J351" s="220">
        <f>ROUND(I351*H351,2)</f>
        <v>0</v>
      </c>
      <c r="K351" s="216" t="s">
        <v>144</v>
      </c>
      <c r="L351" s="46"/>
      <c r="M351" s="221" t="s">
        <v>19</v>
      </c>
      <c r="N351" s="222" t="s">
        <v>46</v>
      </c>
      <c r="O351" s="86"/>
      <c r="P351" s="223">
        <f>O351*H351</f>
        <v>0</v>
      </c>
      <c r="Q351" s="223">
        <v>0.00029999999999999997</v>
      </c>
      <c r="R351" s="223">
        <f>Q351*H351</f>
        <v>0.0032160000000000001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252</v>
      </c>
      <c r="AT351" s="225" t="s">
        <v>140</v>
      </c>
      <c r="AU351" s="225" t="s">
        <v>84</v>
      </c>
      <c r="AY351" s="19" t="s">
        <v>137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82</v>
      </c>
      <c r="BK351" s="226">
        <f>ROUND(I351*H351,2)</f>
        <v>0</v>
      </c>
      <c r="BL351" s="19" t="s">
        <v>252</v>
      </c>
      <c r="BM351" s="225" t="s">
        <v>480</v>
      </c>
    </row>
    <row r="352" s="2" customFormat="1">
      <c r="A352" s="40"/>
      <c r="B352" s="41"/>
      <c r="C352" s="42"/>
      <c r="D352" s="227" t="s">
        <v>147</v>
      </c>
      <c r="E352" s="42"/>
      <c r="F352" s="228" t="s">
        <v>481</v>
      </c>
      <c r="G352" s="42"/>
      <c r="H352" s="42"/>
      <c r="I352" s="229"/>
      <c r="J352" s="42"/>
      <c r="K352" s="42"/>
      <c r="L352" s="46"/>
      <c r="M352" s="230"/>
      <c r="N352" s="231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147</v>
      </c>
      <c r="AU352" s="19" t="s">
        <v>84</v>
      </c>
    </row>
    <row r="353" s="2" customFormat="1" ht="16.5" customHeight="1">
      <c r="A353" s="40"/>
      <c r="B353" s="41"/>
      <c r="C353" s="265" t="s">
        <v>482</v>
      </c>
      <c r="D353" s="265" t="s">
        <v>298</v>
      </c>
      <c r="E353" s="266" t="s">
        <v>483</v>
      </c>
      <c r="F353" s="267" t="s">
        <v>484</v>
      </c>
      <c r="G353" s="268" t="s">
        <v>143</v>
      </c>
      <c r="H353" s="269">
        <v>12.327999999999999</v>
      </c>
      <c r="I353" s="270"/>
      <c r="J353" s="271">
        <f>ROUND(I353*H353,2)</f>
        <v>0</v>
      </c>
      <c r="K353" s="267" t="s">
        <v>144</v>
      </c>
      <c r="L353" s="272"/>
      <c r="M353" s="273" t="s">
        <v>19</v>
      </c>
      <c r="N353" s="274" t="s">
        <v>46</v>
      </c>
      <c r="O353" s="86"/>
      <c r="P353" s="223">
        <f>O353*H353</f>
        <v>0</v>
      </c>
      <c r="Q353" s="223">
        <v>0.0025999999999999999</v>
      </c>
      <c r="R353" s="223">
        <f>Q353*H353</f>
        <v>0.032052799999999999</v>
      </c>
      <c r="S353" s="223">
        <v>0</v>
      </c>
      <c r="T353" s="224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5" t="s">
        <v>333</v>
      </c>
      <c r="AT353" s="225" t="s">
        <v>298</v>
      </c>
      <c r="AU353" s="225" t="s">
        <v>84</v>
      </c>
      <c r="AY353" s="19" t="s">
        <v>137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9" t="s">
        <v>82</v>
      </c>
      <c r="BK353" s="226">
        <f>ROUND(I353*H353,2)</f>
        <v>0</v>
      </c>
      <c r="BL353" s="19" t="s">
        <v>252</v>
      </c>
      <c r="BM353" s="225" t="s">
        <v>485</v>
      </c>
    </row>
    <row r="354" s="14" customFormat="1">
      <c r="A354" s="14"/>
      <c r="B354" s="243"/>
      <c r="C354" s="244"/>
      <c r="D354" s="234" t="s">
        <v>149</v>
      </c>
      <c r="E354" s="244"/>
      <c r="F354" s="246" t="s">
        <v>486</v>
      </c>
      <c r="G354" s="244"/>
      <c r="H354" s="247">
        <v>12.327999999999999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149</v>
      </c>
      <c r="AU354" s="253" t="s">
        <v>84</v>
      </c>
      <c r="AV354" s="14" t="s">
        <v>84</v>
      </c>
      <c r="AW354" s="14" t="s">
        <v>4</v>
      </c>
      <c r="AX354" s="14" t="s">
        <v>82</v>
      </c>
      <c r="AY354" s="253" t="s">
        <v>137</v>
      </c>
    </row>
    <row r="355" s="2" customFormat="1" ht="16.5" customHeight="1">
      <c r="A355" s="40"/>
      <c r="B355" s="41"/>
      <c r="C355" s="214" t="s">
        <v>487</v>
      </c>
      <c r="D355" s="214" t="s">
        <v>140</v>
      </c>
      <c r="E355" s="215" t="s">
        <v>488</v>
      </c>
      <c r="F355" s="216" t="s">
        <v>489</v>
      </c>
      <c r="G355" s="217" t="s">
        <v>219</v>
      </c>
      <c r="H355" s="218">
        <v>18</v>
      </c>
      <c r="I355" s="219"/>
      <c r="J355" s="220">
        <f>ROUND(I355*H355,2)</f>
        <v>0</v>
      </c>
      <c r="K355" s="216" t="s">
        <v>144</v>
      </c>
      <c r="L355" s="46"/>
      <c r="M355" s="221" t="s">
        <v>19</v>
      </c>
      <c r="N355" s="222" t="s">
        <v>46</v>
      </c>
      <c r="O355" s="86"/>
      <c r="P355" s="223">
        <f>O355*H355</f>
        <v>0</v>
      </c>
      <c r="Q355" s="223">
        <v>1.0000000000000001E-05</v>
      </c>
      <c r="R355" s="223">
        <f>Q355*H355</f>
        <v>0.00018000000000000001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252</v>
      </c>
      <c r="AT355" s="225" t="s">
        <v>140</v>
      </c>
      <c r="AU355" s="225" t="s">
        <v>84</v>
      </c>
      <c r="AY355" s="19" t="s">
        <v>137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82</v>
      </c>
      <c r="BK355" s="226">
        <f>ROUND(I355*H355,2)</f>
        <v>0</v>
      </c>
      <c r="BL355" s="19" t="s">
        <v>252</v>
      </c>
      <c r="BM355" s="225" t="s">
        <v>490</v>
      </c>
    </row>
    <row r="356" s="2" customFormat="1">
      <c r="A356" s="40"/>
      <c r="B356" s="41"/>
      <c r="C356" s="42"/>
      <c r="D356" s="227" t="s">
        <v>147</v>
      </c>
      <c r="E356" s="42"/>
      <c r="F356" s="228" t="s">
        <v>491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147</v>
      </c>
      <c r="AU356" s="19" t="s">
        <v>84</v>
      </c>
    </row>
    <row r="357" s="2" customFormat="1" ht="16.5" customHeight="1">
      <c r="A357" s="40"/>
      <c r="B357" s="41"/>
      <c r="C357" s="265" t="s">
        <v>492</v>
      </c>
      <c r="D357" s="265" t="s">
        <v>298</v>
      </c>
      <c r="E357" s="266" t="s">
        <v>493</v>
      </c>
      <c r="F357" s="267" t="s">
        <v>494</v>
      </c>
      <c r="G357" s="268" t="s">
        <v>219</v>
      </c>
      <c r="H357" s="269">
        <v>18.359999999999999</v>
      </c>
      <c r="I357" s="270"/>
      <c r="J357" s="271">
        <f>ROUND(I357*H357,2)</f>
        <v>0</v>
      </c>
      <c r="K357" s="267" t="s">
        <v>144</v>
      </c>
      <c r="L357" s="272"/>
      <c r="M357" s="273" t="s">
        <v>19</v>
      </c>
      <c r="N357" s="274" t="s">
        <v>46</v>
      </c>
      <c r="O357" s="86"/>
      <c r="P357" s="223">
        <f>O357*H357</f>
        <v>0</v>
      </c>
      <c r="Q357" s="223">
        <v>0.00035</v>
      </c>
      <c r="R357" s="223">
        <f>Q357*H357</f>
        <v>0.0064259999999999994</v>
      </c>
      <c r="S357" s="223">
        <v>0</v>
      </c>
      <c r="T357" s="224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25" t="s">
        <v>333</v>
      </c>
      <c r="AT357" s="225" t="s">
        <v>298</v>
      </c>
      <c r="AU357" s="225" t="s">
        <v>84</v>
      </c>
      <c r="AY357" s="19" t="s">
        <v>137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9" t="s">
        <v>82</v>
      </c>
      <c r="BK357" s="226">
        <f>ROUND(I357*H357,2)</f>
        <v>0</v>
      </c>
      <c r="BL357" s="19" t="s">
        <v>252</v>
      </c>
      <c r="BM357" s="225" t="s">
        <v>495</v>
      </c>
    </row>
    <row r="358" s="14" customFormat="1">
      <c r="A358" s="14"/>
      <c r="B358" s="243"/>
      <c r="C358" s="244"/>
      <c r="D358" s="234" t="s">
        <v>149</v>
      </c>
      <c r="E358" s="244"/>
      <c r="F358" s="246" t="s">
        <v>496</v>
      </c>
      <c r="G358" s="244"/>
      <c r="H358" s="247">
        <v>18.359999999999999</v>
      </c>
      <c r="I358" s="248"/>
      <c r="J358" s="244"/>
      <c r="K358" s="244"/>
      <c r="L358" s="249"/>
      <c r="M358" s="250"/>
      <c r="N358" s="251"/>
      <c r="O358" s="251"/>
      <c r="P358" s="251"/>
      <c r="Q358" s="251"/>
      <c r="R358" s="251"/>
      <c r="S358" s="251"/>
      <c r="T358" s="25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3" t="s">
        <v>149</v>
      </c>
      <c r="AU358" s="253" t="s">
        <v>84</v>
      </c>
      <c r="AV358" s="14" t="s">
        <v>84</v>
      </c>
      <c r="AW358" s="14" t="s">
        <v>4</v>
      </c>
      <c r="AX358" s="14" t="s">
        <v>82</v>
      </c>
      <c r="AY358" s="253" t="s">
        <v>137</v>
      </c>
    </row>
    <row r="359" s="2" customFormat="1" ht="24.15" customHeight="1">
      <c r="A359" s="40"/>
      <c r="B359" s="41"/>
      <c r="C359" s="214" t="s">
        <v>497</v>
      </c>
      <c r="D359" s="214" t="s">
        <v>140</v>
      </c>
      <c r="E359" s="215" t="s">
        <v>498</v>
      </c>
      <c r="F359" s="216" t="s">
        <v>499</v>
      </c>
      <c r="G359" s="217" t="s">
        <v>500</v>
      </c>
      <c r="H359" s="275"/>
      <c r="I359" s="219"/>
      <c r="J359" s="220">
        <f>ROUND(I359*H359,2)</f>
        <v>0</v>
      </c>
      <c r="K359" s="216" t="s">
        <v>144</v>
      </c>
      <c r="L359" s="46"/>
      <c r="M359" s="221" t="s">
        <v>19</v>
      </c>
      <c r="N359" s="222" t="s">
        <v>46</v>
      </c>
      <c r="O359" s="86"/>
      <c r="P359" s="223">
        <f>O359*H359</f>
        <v>0</v>
      </c>
      <c r="Q359" s="223">
        <v>0</v>
      </c>
      <c r="R359" s="223">
        <f>Q359*H359</f>
        <v>0</v>
      </c>
      <c r="S359" s="223">
        <v>0</v>
      </c>
      <c r="T359" s="224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25" t="s">
        <v>252</v>
      </c>
      <c r="AT359" s="225" t="s">
        <v>140</v>
      </c>
      <c r="AU359" s="225" t="s">
        <v>84</v>
      </c>
      <c r="AY359" s="19" t="s">
        <v>137</v>
      </c>
      <c r="BE359" s="226">
        <f>IF(N359="základní",J359,0)</f>
        <v>0</v>
      </c>
      <c r="BF359" s="226">
        <f>IF(N359="snížená",J359,0)</f>
        <v>0</v>
      </c>
      <c r="BG359" s="226">
        <f>IF(N359="zákl. přenesená",J359,0)</f>
        <v>0</v>
      </c>
      <c r="BH359" s="226">
        <f>IF(N359="sníž. přenesená",J359,0)</f>
        <v>0</v>
      </c>
      <c r="BI359" s="226">
        <f>IF(N359="nulová",J359,0)</f>
        <v>0</v>
      </c>
      <c r="BJ359" s="19" t="s">
        <v>82</v>
      </c>
      <c r="BK359" s="226">
        <f>ROUND(I359*H359,2)</f>
        <v>0</v>
      </c>
      <c r="BL359" s="19" t="s">
        <v>252</v>
      </c>
      <c r="BM359" s="225" t="s">
        <v>501</v>
      </c>
    </row>
    <row r="360" s="2" customFormat="1">
      <c r="A360" s="40"/>
      <c r="B360" s="41"/>
      <c r="C360" s="42"/>
      <c r="D360" s="227" t="s">
        <v>147</v>
      </c>
      <c r="E360" s="42"/>
      <c r="F360" s="228" t="s">
        <v>502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147</v>
      </c>
      <c r="AU360" s="19" t="s">
        <v>84</v>
      </c>
    </row>
    <row r="361" s="12" customFormat="1" ht="22.8" customHeight="1">
      <c r="A361" s="12"/>
      <c r="B361" s="198"/>
      <c r="C361" s="199"/>
      <c r="D361" s="200" t="s">
        <v>74</v>
      </c>
      <c r="E361" s="212" t="s">
        <v>503</v>
      </c>
      <c r="F361" s="212" t="s">
        <v>504</v>
      </c>
      <c r="G361" s="199"/>
      <c r="H361" s="199"/>
      <c r="I361" s="202"/>
      <c r="J361" s="213">
        <f>BK361</f>
        <v>0</v>
      </c>
      <c r="K361" s="199"/>
      <c r="L361" s="204"/>
      <c r="M361" s="205"/>
      <c r="N361" s="206"/>
      <c r="O361" s="206"/>
      <c r="P361" s="207">
        <f>SUM(P362:P375)</f>
        <v>0</v>
      </c>
      <c r="Q361" s="206"/>
      <c r="R361" s="207">
        <f>SUM(R362:R375)</f>
        <v>1.066716</v>
      </c>
      <c r="S361" s="206"/>
      <c r="T361" s="208">
        <f>SUM(T362:T375)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9" t="s">
        <v>84</v>
      </c>
      <c r="AT361" s="210" t="s">
        <v>74</v>
      </c>
      <c r="AU361" s="210" t="s">
        <v>82</v>
      </c>
      <c r="AY361" s="209" t="s">
        <v>137</v>
      </c>
      <c r="BK361" s="211">
        <f>SUM(BK362:BK375)</f>
        <v>0</v>
      </c>
    </row>
    <row r="362" s="2" customFormat="1" ht="16.5" customHeight="1">
      <c r="A362" s="40"/>
      <c r="B362" s="41"/>
      <c r="C362" s="214" t="s">
        <v>153</v>
      </c>
      <c r="D362" s="214" t="s">
        <v>140</v>
      </c>
      <c r="E362" s="215" t="s">
        <v>505</v>
      </c>
      <c r="F362" s="216" t="s">
        <v>506</v>
      </c>
      <c r="G362" s="217" t="s">
        <v>143</v>
      </c>
      <c r="H362" s="218">
        <v>35.700000000000003</v>
      </c>
      <c r="I362" s="219"/>
      <c r="J362" s="220">
        <f>ROUND(I362*H362,2)</f>
        <v>0</v>
      </c>
      <c r="K362" s="216" t="s">
        <v>144</v>
      </c>
      <c r="L362" s="46"/>
      <c r="M362" s="221" t="s">
        <v>19</v>
      </c>
      <c r="N362" s="222" t="s">
        <v>46</v>
      </c>
      <c r="O362" s="86"/>
      <c r="P362" s="223">
        <f>O362*H362</f>
        <v>0</v>
      </c>
      <c r="Q362" s="223">
        <v>0.00029999999999999997</v>
      </c>
      <c r="R362" s="223">
        <f>Q362*H362</f>
        <v>0.010710000000000001</v>
      </c>
      <c r="S362" s="223">
        <v>0</v>
      </c>
      <c r="T362" s="224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25" t="s">
        <v>252</v>
      </c>
      <c r="AT362" s="225" t="s">
        <v>140</v>
      </c>
      <c r="AU362" s="225" t="s">
        <v>84</v>
      </c>
      <c r="AY362" s="19" t="s">
        <v>137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9" t="s">
        <v>82</v>
      </c>
      <c r="BK362" s="226">
        <f>ROUND(I362*H362,2)</f>
        <v>0</v>
      </c>
      <c r="BL362" s="19" t="s">
        <v>252</v>
      </c>
      <c r="BM362" s="225" t="s">
        <v>507</v>
      </c>
    </row>
    <row r="363" s="2" customFormat="1">
      <c r="A363" s="40"/>
      <c r="B363" s="41"/>
      <c r="C363" s="42"/>
      <c r="D363" s="227" t="s">
        <v>147</v>
      </c>
      <c r="E363" s="42"/>
      <c r="F363" s="228" t="s">
        <v>508</v>
      </c>
      <c r="G363" s="42"/>
      <c r="H363" s="42"/>
      <c r="I363" s="229"/>
      <c r="J363" s="42"/>
      <c r="K363" s="42"/>
      <c r="L363" s="46"/>
      <c r="M363" s="230"/>
      <c r="N363" s="231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147</v>
      </c>
      <c r="AU363" s="19" t="s">
        <v>84</v>
      </c>
    </row>
    <row r="364" s="13" customFormat="1">
      <c r="A364" s="13"/>
      <c r="B364" s="232"/>
      <c r="C364" s="233"/>
      <c r="D364" s="234" t="s">
        <v>149</v>
      </c>
      <c r="E364" s="235" t="s">
        <v>19</v>
      </c>
      <c r="F364" s="236" t="s">
        <v>150</v>
      </c>
      <c r="G364" s="233"/>
      <c r="H364" s="235" t="s">
        <v>19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149</v>
      </c>
      <c r="AU364" s="242" t="s">
        <v>84</v>
      </c>
      <c r="AV364" s="13" t="s">
        <v>82</v>
      </c>
      <c r="AW364" s="13" t="s">
        <v>36</v>
      </c>
      <c r="AX364" s="13" t="s">
        <v>75</v>
      </c>
      <c r="AY364" s="242" t="s">
        <v>137</v>
      </c>
    </row>
    <row r="365" s="13" customFormat="1">
      <c r="A365" s="13"/>
      <c r="B365" s="232"/>
      <c r="C365" s="233"/>
      <c r="D365" s="234" t="s">
        <v>149</v>
      </c>
      <c r="E365" s="235" t="s">
        <v>19</v>
      </c>
      <c r="F365" s="236" t="s">
        <v>151</v>
      </c>
      <c r="G365" s="233"/>
      <c r="H365" s="235" t="s">
        <v>19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149</v>
      </c>
      <c r="AU365" s="242" t="s">
        <v>84</v>
      </c>
      <c r="AV365" s="13" t="s">
        <v>82</v>
      </c>
      <c r="AW365" s="13" t="s">
        <v>36</v>
      </c>
      <c r="AX365" s="13" t="s">
        <v>75</v>
      </c>
      <c r="AY365" s="242" t="s">
        <v>137</v>
      </c>
    </row>
    <row r="366" s="14" customFormat="1">
      <c r="A366" s="14"/>
      <c r="B366" s="243"/>
      <c r="C366" s="244"/>
      <c r="D366" s="234" t="s">
        <v>149</v>
      </c>
      <c r="E366" s="245" t="s">
        <v>19</v>
      </c>
      <c r="F366" s="246" t="s">
        <v>159</v>
      </c>
      <c r="G366" s="244"/>
      <c r="H366" s="247">
        <v>10.050000000000001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149</v>
      </c>
      <c r="AU366" s="253" t="s">
        <v>84</v>
      </c>
      <c r="AV366" s="14" t="s">
        <v>84</v>
      </c>
      <c r="AW366" s="14" t="s">
        <v>36</v>
      </c>
      <c r="AX366" s="14" t="s">
        <v>75</v>
      </c>
      <c r="AY366" s="253" t="s">
        <v>137</v>
      </c>
    </row>
    <row r="367" s="14" customFormat="1">
      <c r="A367" s="14"/>
      <c r="B367" s="243"/>
      <c r="C367" s="244"/>
      <c r="D367" s="234" t="s">
        <v>149</v>
      </c>
      <c r="E367" s="245" t="s">
        <v>19</v>
      </c>
      <c r="F367" s="246" t="s">
        <v>160</v>
      </c>
      <c r="G367" s="244"/>
      <c r="H367" s="247">
        <v>11.1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149</v>
      </c>
      <c r="AU367" s="253" t="s">
        <v>84</v>
      </c>
      <c r="AV367" s="14" t="s">
        <v>84</v>
      </c>
      <c r="AW367" s="14" t="s">
        <v>36</v>
      </c>
      <c r="AX367" s="14" t="s">
        <v>75</v>
      </c>
      <c r="AY367" s="253" t="s">
        <v>137</v>
      </c>
    </row>
    <row r="368" s="14" customFormat="1">
      <c r="A368" s="14"/>
      <c r="B368" s="243"/>
      <c r="C368" s="244"/>
      <c r="D368" s="234" t="s">
        <v>149</v>
      </c>
      <c r="E368" s="245" t="s">
        <v>19</v>
      </c>
      <c r="F368" s="246" t="s">
        <v>161</v>
      </c>
      <c r="G368" s="244"/>
      <c r="H368" s="247">
        <v>14.550000000000001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149</v>
      </c>
      <c r="AU368" s="253" t="s">
        <v>84</v>
      </c>
      <c r="AV368" s="14" t="s">
        <v>84</v>
      </c>
      <c r="AW368" s="14" t="s">
        <v>36</v>
      </c>
      <c r="AX368" s="14" t="s">
        <v>75</v>
      </c>
      <c r="AY368" s="253" t="s">
        <v>137</v>
      </c>
    </row>
    <row r="369" s="15" customFormat="1">
      <c r="A369" s="15"/>
      <c r="B369" s="254"/>
      <c r="C369" s="255"/>
      <c r="D369" s="234" t="s">
        <v>149</v>
      </c>
      <c r="E369" s="256" t="s">
        <v>19</v>
      </c>
      <c r="F369" s="257" t="s">
        <v>162</v>
      </c>
      <c r="G369" s="255"/>
      <c r="H369" s="258">
        <v>35.700000000000003</v>
      </c>
      <c r="I369" s="259"/>
      <c r="J369" s="255"/>
      <c r="K369" s="255"/>
      <c r="L369" s="260"/>
      <c r="M369" s="261"/>
      <c r="N369" s="262"/>
      <c r="O369" s="262"/>
      <c r="P369" s="262"/>
      <c r="Q369" s="262"/>
      <c r="R369" s="262"/>
      <c r="S369" s="262"/>
      <c r="T369" s="263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4" t="s">
        <v>149</v>
      </c>
      <c r="AU369" s="264" t="s">
        <v>84</v>
      </c>
      <c r="AV369" s="15" t="s">
        <v>145</v>
      </c>
      <c r="AW369" s="15" t="s">
        <v>36</v>
      </c>
      <c r="AX369" s="15" t="s">
        <v>82</v>
      </c>
      <c r="AY369" s="264" t="s">
        <v>137</v>
      </c>
    </row>
    <row r="370" s="2" customFormat="1" ht="21.75" customHeight="1">
      <c r="A370" s="40"/>
      <c r="B370" s="41"/>
      <c r="C370" s="214" t="s">
        <v>509</v>
      </c>
      <c r="D370" s="214" t="s">
        <v>140</v>
      </c>
      <c r="E370" s="215" t="s">
        <v>510</v>
      </c>
      <c r="F370" s="216" t="s">
        <v>511</v>
      </c>
      <c r="G370" s="217" t="s">
        <v>143</v>
      </c>
      <c r="H370" s="218">
        <v>35.700000000000003</v>
      </c>
      <c r="I370" s="219"/>
      <c r="J370" s="220">
        <f>ROUND(I370*H370,2)</f>
        <v>0</v>
      </c>
      <c r="K370" s="216" t="s">
        <v>144</v>
      </c>
      <c r="L370" s="46"/>
      <c r="M370" s="221" t="s">
        <v>19</v>
      </c>
      <c r="N370" s="222" t="s">
        <v>46</v>
      </c>
      <c r="O370" s="86"/>
      <c r="P370" s="223">
        <f>O370*H370</f>
        <v>0</v>
      </c>
      <c r="Q370" s="223">
        <v>0.0053800000000000002</v>
      </c>
      <c r="R370" s="223">
        <f>Q370*H370</f>
        <v>0.19206600000000001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252</v>
      </c>
      <c r="AT370" s="225" t="s">
        <v>140</v>
      </c>
      <c r="AU370" s="225" t="s">
        <v>84</v>
      </c>
      <c r="AY370" s="19" t="s">
        <v>137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82</v>
      </c>
      <c r="BK370" s="226">
        <f>ROUND(I370*H370,2)</f>
        <v>0</v>
      </c>
      <c r="BL370" s="19" t="s">
        <v>252</v>
      </c>
      <c r="BM370" s="225" t="s">
        <v>512</v>
      </c>
    </row>
    <row r="371" s="2" customFormat="1">
      <c r="A371" s="40"/>
      <c r="B371" s="41"/>
      <c r="C371" s="42"/>
      <c r="D371" s="227" t="s">
        <v>147</v>
      </c>
      <c r="E371" s="42"/>
      <c r="F371" s="228" t="s">
        <v>513</v>
      </c>
      <c r="G371" s="42"/>
      <c r="H371" s="42"/>
      <c r="I371" s="229"/>
      <c r="J371" s="42"/>
      <c r="K371" s="42"/>
      <c r="L371" s="46"/>
      <c r="M371" s="230"/>
      <c r="N371" s="231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147</v>
      </c>
      <c r="AU371" s="19" t="s">
        <v>84</v>
      </c>
    </row>
    <row r="372" s="2" customFormat="1" ht="21.75" customHeight="1">
      <c r="A372" s="40"/>
      <c r="B372" s="41"/>
      <c r="C372" s="265" t="s">
        <v>181</v>
      </c>
      <c r="D372" s="265" t="s">
        <v>298</v>
      </c>
      <c r="E372" s="266" t="s">
        <v>514</v>
      </c>
      <c r="F372" s="267" t="s">
        <v>515</v>
      </c>
      <c r="G372" s="268" t="s">
        <v>143</v>
      </c>
      <c r="H372" s="269">
        <v>39.270000000000003</v>
      </c>
      <c r="I372" s="270"/>
      <c r="J372" s="271">
        <f>ROUND(I372*H372,2)</f>
        <v>0</v>
      </c>
      <c r="K372" s="267" t="s">
        <v>144</v>
      </c>
      <c r="L372" s="272"/>
      <c r="M372" s="273" t="s">
        <v>19</v>
      </c>
      <c r="N372" s="274" t="s">
        <v>46</v>
      </c>
      <c r="O372" s="86"/>
      <c r="P372" s="223">
        <f>O372*H372</f>
        <v>0</v>
      </c>
      <c r="Q372" s="223">
        <v>0.021999999999999999</v>
      </c>
      <c r="R372" s="223">
        <f>Q372*H372</f>
        <v>0.86394000000000004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333</v>
      </c>
      <c r="AT372" s="225" t="s">
        <v>298</v>
      </c>
      <c r="AU372" s="225" t="s">
        <v>84</v>
      </c>
      <c r="AY372" s="19" t="s">
        <v>137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82</v>
      </c>
      <c r="BK372" s="226">
        <f>ROUND(I372*H372,2)</f>
        <v>0</v>
      </c>
      <c r="BL372" s="19" t="s">
        <v>252</v>
      </c>
      <c r="BM372" s="225" t="s">
        <v>516</v>
      </c>
    </row>
    <row r="373" s="14" customFormat="1">
      <c r="A373" s="14"/>
      <c r="B373" s="243"/>
      <c r="C373" s="244"/>
      <c r="D373" s="234" t="s">
        <v>149</v>
      </c>
      <c r="E373" s="244"/>
      <c r="F373" s="246" t="s">
        <v>517</v>
      </c>
      <c r="G373" s="244"/>
      <c r="H373" s="247">
        <v>39.270000000000003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149</v>
      </c>
      <c r="AU373" s="253" t="s">
        <v>84</v>
      </c>
      <c r="AV373" s="14" t="s">
        <v>84</v>
      </c>
      <c r="AW373" s="14" t="s">
        <v>4</v>
      </c>
      <c r="AX373" s="14" t="s">
        <v>82</v>
      </c>
      <c r="AY373" s="253" t="s">
        <v>137</v>
      </c>
    </row>
    <row r="374" s="2" customFormat="1" ht="24.15" customHeight="1">
      <c r="A374" s="40"/>
      <c r="B374" s="41"/>
      <c r="C374" s="214" t="s">
        <v>518</v>
      </c>
      <c r="D374" s="214" t="s">
        <v>140</v>
      </c>
      <c r="E374" s="215" t="s">
        <v>519</v>
      </c>
      <c r="F374" s="216" t="s">
        <v>520</v>
      </c>
      <c r="G374" s="217" t="s">
        <v>284</v>
      </c>
      <c r="H374" s="218">
        <v>1.067</v>
      </c>
      <c r="I374" s="219"/>
      <c r="J374" s="220">
        <f>ROUND(I374*H374,2)</f>
        <v>0</v>
      </c>
      <c r="K374" s="216" t="s">
        <v>144</v>
      </c>
      <c r="L374" s="46"/>
      <c r="M374" s="221" t="s">
        <v>19</v>
      </c>
      <c r="N374" s="222" t="s">
        <v>46</v>
      </c>
      <c r="O374" s="86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252</v>
      </c>
      <c r="AT374" s="225" t="s">
        <v>140</v>
      </c>
      <c r="AU374" s="225" t="s">
        <v>84</v>
      </c>
      <c r="AY374" s="19" t="s">
        <v>137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82</v>
      </c>
      <c r="BK374" s="226">
        <f>ROUND(I374*H374,2)</f>
        <v>0</v>
      </c>
      <c r="BL374" s="19" t="s">
        <v>252</v>
      </c>
      <c r="BM374" s="225" t="s">
        <v>521</v>
      </c>
    </row>
    <row r="375" s="2" customFormat="1">
      <c r="A375" s="40"/>
      <c r="B375" s="41"/>
      <c r="C375" s="42"/>
      <c r="D375" s="227" t="s">
        <v>147</v>
      </c>
      <c r="E375" s="42"/>
      <c r="F375" s="228" t="s">
        <v>522</v>
      </c>
      <c r="G375" s="42"/>
      <c r="H375" s="42"/>
      <c r="I375" s="229"/>
      <c r="J375" s="42"/>
      <c r="K375" s="42"/>
      <c r="L375" s="46"/>
      <c r="M375" s="230"/>
      <c r="N375" s="231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147</v>
      </c>
      <c r="AU375" s="19" t="s">
        <v>84</v>
      </c>
    </row>
    <row r="376" s="12" customFormat="1" ht="22.8" customHeight="1">
      <c r="A376" s="12"/>
      <c r="B376" s="198"/>
      <c r="C376" s="199"/>
      <c r="D376" s="200" t="s">
        <v>74</v>
      </c>
      <c r="E376" s="212" t="s">
        <v>523</v>
      </c>
      <c r="F376" s="212" t="s">
        <v>524</v>
      </c>
      <c r="G376" s="199"/>
      <c r="H376" s="199"/>
      <c r="I376" s="202"/>
      <c r="J376" s="213">
        <f>BK376</f>
        <v>0</v>
      </c>
      <c r="K376" s="199"/>
      <c r="L376" s="204"/>
      <c r="M376" s="205"/>
      <c r="N376" s="206"/>
      <c r="O376" s="206"/>
      <c r="P376" s="207">
        <f>SUM(P377:P391)</f>
        <v>0</v>
      </c>
      <c r="Q376" s="206"/>
      <c r="R376" s="207">
        <f>SUM(R377:R391)</f>
        <v>0.01368</v>
      </c>
      <c r="S376" s="206"/>
      <c r="T376" s="208">
        <f>SUM(T377:T391)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9" t="s">
        <v>84</v>
      </c>
      <c r="AT376" s="210" t="s">
        <v>74</v>
      </c>
      <c r="AU376" s="210" t="s">
        <v>82</v>
      </c>
      <c r="AY376" s="209" t="s">
        <v>137</v>
      </c>
      <c r="BK376" s="211">
        <f>SUM(BK377:BK391)</f>
        <v>0</v>
      </c>
    </row>
    <row r="377" s="2" customFormat="1" ht="16.5" customHeight="1">
      <c r="A377" s="40"/>
      <c r="B377" s="41"/>
      <c r="C377" s="214" t="s">
        <v>525</v>
      </c>
      <c r="D377" s="214" t="s">
        <v>140</v>
      </c>
      <c r="E377" s="215" t="s">
        <v>526</v>
      </c>
      <c r="F377" s="216" t="s">
        <v>527</v>
      </c>
      <c r="G377" s="217" t="s">
        <v>143</v>
      </c>
      <c r="H377" s="218">
        <v>24</v>
      </c>
      <c r="I377" s="219"/>
      <c r="J377" s="220">
        <f>ROUND(I377*H377,2)</f>
        <v>0</v>
      </c>
      <c r="K377" s="216" t="s">
        <v>144</v>
      </c>
      <c r="L377" s="46"/>
      <c r="M377" s="221" t="s">
        <v>19</v>
      </c>
      <c r="N377" s="222" t="s">
        <v>46</v>
      </c>
      <c r="O377" s="86"/>
      <c r="P377" s="223">
        <f>O377*H377</f>
        <v>0</v>
      </c>
      <c r="Q377" s="223">
        <v>0</v>
      </c>
      <c r="R377" s="223">
        <f>Q377*H377</f>
        <v>0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252</v>
      </c>
      <c r="AT377" s="225" t="s">
        <v>140</v>
      </c>
      <c r="AU377" s="225" t="s">
        <v>84</v>
      </c>
      <c r="AY377" s="19" t="s">
        <v>137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82</v>
      </c>
      <c r="BK377" s="226">
        <f>ROUND(I377*H377,2)</f>
        <v>0</v>
      </c>
      <c r="BL377" s="19" t="s">
        <v>252</v>
      </c>
      <c r="BM377" s="225" t="s">
        <v>528</v>
      </c>
    </row>
    <row r="378" s="2" customFormat="1">
      <c r="A378" s="40"/>
      <c r="B378" s="41"/>
      <c r="C378" s="42"/>
      <c r="D378" s="227" t="s">
        <v>147</v>
      </c>
      <c r="E378" s="42"/>
      <c r="F378" s="228" t="s">
        <v>529</v>
      </c>
      <c r="G378" s="42"/>
      <c r="H378" s="42"/>
      <c r="I378" s="229"/>
      <c r="J378" s="42"/>
      <c r="K378" s="42"/>
      <c r="L378" s="46"/>
      <c r="M378" s="230"/>
      <c r="N378" s="231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147</v>
      </c>
      <c r="AU378" s="19" t="s">
        <v>84</v>
      </c>
    </row>
    <row r="379" s="13" customFormat="1">
      <c r="A379" s="13"/>
      <c r="B379" s="232"/>
      <c r="C379" s="233"/>
      <c r="D379" s="234" t="s">
        <v>149</v>
      </c>
      <c r="E379" s="235" t="s">
        <v>19</v>
      </c>
      <c r="F379" s="236" t="s">
        <v>150</v>
      </c>
      <c r="G379" s="233"/>
      <c r="H379" s="235" t="s">
        <v>19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149</v>
      </c>
      <c r="AU379" s="242" t="s">
        <v>84</v>
      </c>
      <c r="AV379" s="13" t="s">
        <v>82</v>
      </c>
      <c r="AW379" s="13" t="s">
        <v>36</v>
      </c>
      <c r="AX379" s="13" t="s">
        <v>75</v>
      </c>
      <c r="AY379" s="242" t="s">
        <v>137</v>
      </c>
    </row>
    <row r="380" s="13" customFormat="1">
      <c r="A380" s="13"/>
      <c r="B380" s="232"/>
      <c r="C380" s="233"/>
      <c r="D380" s="234" t="s">
        <v>149</v>
      </c>
      <c r="E380" s="235" t="s">
        <v>19</v>
      </c>
      <c r="F380" s="236" t="s">
        <v>151</v>
      </c>
      <c r="G380" s="233"/>
      <c r="H380" s="235" t="s">
        <v>19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149</v>
      </c>
      <c r="AU380" s="242" t="s">
        <v>84</v>
      </c>
      <c r="AV380" s="13" t="s">
        <v>82</v>
      </c>
      <c r="AW380" s="13" t="s">
        <v>36</v>
      </c>
      <c r="AX380" s="13" t="s">
        <v>75</v>
      </c>
      <c r="AY380" s="242" t="s">
        <v>137</v>
      </c>
    </row>
    <row r="381" s="14" customFormat="1">
      <c r="A381" s="14"/>
      <c r="B381" s="243"/>
      <c r="C381" s="244"/>
      <c r="D381" s="234" t="s">
        <v>149</v>
      </c>
      <c r="E381" s="245" t="s">
        <v>19</v>
      </c>
      <c r="F381" s="246" t="s">
        <v>530</v>
      </c>
      <c r="G381" s="244"/>
      <c r="H381" s="247">
        <v>24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149</v>
      </c>
      <c r="AU381" s="253" t="s">
        <v>84</v>
      </c>
      <c r="AV381" s="14" t="s">
        <v>84</v>
      </c>
      <c r="AW381" s="14" t="s">
        <v>36</v>
      </c>
      <c r="AX381" s="14" t="s">
        <v>82</v>
      </c>
      <c r="AY381" s="253" t="s">
        <v>137</v>
      </c>
    </row>
    <row r="382" s="2" customFormat="1" ht="16.5" customHeight="1">
      <c r="A382" s="40"/>
      <c r="B382" s="41"/>
      <c r="C382" s="265" t="s">
        <v>531</v>
      </c>
      <c r="D382" s="265" t="s">
        <v>298</v>
      </c>
      <c r="E382" s="266" t="s">
        <v>532</v>
      </c>
      <c r="F382" s="267" t="s">
        <v>533</v>
      </c>
      <c r="G382" s="268" t="s">
        <v>534</v>
      </c>
      <c r="H382" s="269">
        <v>1.9199999999999999</v>
      </c>
      <c r="I382" s="270"/>
      <c r="J382" s="271">
        <f>ROUND(I382*H382,2)</f>
        <v>0</v>
      </c>
      <c r="K382" s="267" t="s">
        <v>144</v>
      </c>
      <c r="L382" s="272"/>
      <c r="M382" s="273" t="s">
        <v>19</v>
      </c>
      <c r="N382" s="274" t="s">
        <v>46</v>
      </c>
      <c r="O382" s="86"/>
      <c r="P382" s="223">
        <f>O382*H382</f>
        <v>0</v>
      </c>
      <c r="Q382" s="223">
        <v>0.001</v>
      </c>
      <c r="R382" s="223">
        <f>Q382*H382</f>
        <v>0.0019200000000000001</v>
      </c>
      <c r="S382" s="223">
        <v>0</v>
      </c>
      <c r="T382" s="224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25" t="s">
        <v>333</v>
      </c>
      <c r="AT382" s="225" t="s">
        <v>298</v>
      </c>
      <c r="AU382" s="225" t="s">
        <v>84</v>
      </c>
      <c r="AY382" s="19" t="s">
        <v>137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19" t="s">
        <v>82</v>
      </c>
      <c r="BK382" s="226">
        <f>ROUND(I382*H382,2)</f>
        <v>0</v>
      </c>
      <c r="BL382" s="19" t="s">
        <v>252</v>
      </c>
      <c r="BM382" s="225" t="s">
        <v>535</v>
      </c>
    </row>
    <row r="383" s="14" customFormat="1">
      <c r="A383" s="14"/>
      <c r="B383" s="243"/>
      <c r="C383" s="244"/>
      <c r="D383" s="234" t="s">
        <v>149</v>
      </c>
      <c r="E383" s="244"/>
      <c r="F383" s="246" t="s">
        <v>536</v>
      </c>
      <c r="G383" s="244"/>
      <c r="H383" s="247">
        <v>1.9199999999999999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3" t="s">
        <v>149</v>
      </c>
      <c r="AU383" s="253" t="s">
        <v>84</v>
      </c>
      <c r="AV383" s="14" t="s">
        <v>84</v>
      </c>
      <c r="AW383" s="14" t="s">
        <v>4</v>
      </c>
      <c r="AX383" s="14" t="s">
        <v>82</v>
      </c>
      <c r="AY383" s="253" t="s">
        <v>137</v>
      </c>
    </row>
    <row r="384" s="2" customFormat="1" ht="16.5" customHeight="1">
      <c r="A384" s="40"/>
      <c r="B384" s="41"/>
      <c r="C384" s="214" t="s">
        <v>537</v>
      </c>
      <c r="D384" s="214" t="s">
        <v>140</v>
      </c>
      <c r="E384" s="215" t="s">
        <v>538</v>
      </c>
      <c r="F384" s="216" t="s">
        <v>539</v>
      </c>
      <c r="G384" s="217" t="s">
        <v>143</v>
      </c>
      <c r="H384" s="218">
        <v>24</v>
      </c>
      <c r="I384" s="219"/>
      <c r="J384" s="220">
        <f>ROUND(I384*H384,2)</f>
        <v>0</v>
      </c>
      <c r="K384" s="216" t="s">
        <v>144</v>
      </c>
      <c r="L384" s="46"/>
      <c r="M384" s="221" t="s">
        <v>19</v>
      </c>
      <c r="N384" s="222" t="s">
        <v>46</v>
      </c>
      <c r="O384" s="86"/>
      <c r="P384" s="223">
        <f>O384*H384</f>
        <v>0</v>
      </c>
      <c r="Q384" s="223">
        <v>1.0000000000000001E-05</v>
      </c>
      <c r="R384" s="223">
        <f>Q384*H384</f>
        <v>0.00024000000000000003</v>
      </c>
      <c r="S384" s="223">
        <v>0</v>
      </c>
      <c r="T384" s="224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5" t="s">
        <v>252</v>
      </c>
      <c r="AT384" s="225" t="s">
        <v>140</v>
      </c>
      <c r="AU384" s="225" t="s">
        <v>84</v>
      </c>
      <c r="AY384" s="19" t="s">
        <v>137</v>
      </c>
      <c r="BE384" s="226">
        <f>IF(N384="základní",J384,0)</f>
        <v>0</v>
      </c>
      <c r="BF384" s="226">
        <f>IF(N384="snížená",J384,0)</f>
        <v>0</v>
      </c>
      <c r="BG384" s="226">
        <f>IF(N384="zákl. přenesená",J384,0)</f>
        <v>0</v>
      </c>
      <c r="BH384" s="226">
        <f>IF(N384="sníž. přenesená",J384,0)</f>
        <v>0</v>
      </c>
      <c r="BI384" s="226">
        <f>IF(N384="nulová",J384,0)</f>
        <v>0</v>
      </c>
      <c r="BJ384" s="19" t="s">
        <v>82</v>
      </c>
      <c r="BK384" s="226">
        <f>ROUND(I384*H384,2)</f>
        <v>0</v>
      </c>
      <c r="BL384" s="19" t="s">
        <v>252</v>
      </c>
      <c r="BM384" s="225" t="s">
        <v>540</v>
      </c>
    </row>
    <row r="385" s="2" customFormat="1">
      <c r="A385" s="40"/>
      <c r="B385" s="41"/>
      <c r="C385" s="42"/>
      <c r="D385" s="227" t="s">
        <v>147</v>
      </c>
      <c r="E385" s="42"/>
      <c r="F385" s="228" t="s">
        <v>541</v>
      </c>
      <c r="G385" s="42"/>
      <c r="H385" s="42"/>
      <c r="I385" s="229"/>
      <c r="J385" s="42"/>
      <c r="K385" s="42"/>
      <c r="L385" s="46"/>
      <c r="M385" s="230"/>
      <c r="N385" s="231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147</v>
      </c>
      <c r="AU385" s="19" t="s">
        <v>84</v>
      </c>
    </row>
    <row r="386" s="2" customFormat="1" ht="16.5" customHeight="1">
      <c r="A386" s="40"/>
      <c r="B386" s="41"/>
      <c r="C386" s="214" t="s">
        <v>542</v>
      </c>
      <c r="D386" s="214" t="s">
        <v>140</v>
      </c>
      <c r="E386" s="215" t="s">
        <v>543</v>
      </c>
      <c r="F386" s="216" t="s">
        <v>544</v>
      </c>
      <c r="G386" s="217" t="s">
        <v>143</v>
      </c>
      <c r="H386" s="218">
        <v>24</v>
      </c>
      <c r="I386" s="219"/>
      <c r="J386" s="220">
        <f>ROUND(I386*H386,2)</f>
        <v>0</v>
      </c>
      <c r="K386" s="216" t="s">
        <v>144</v>
      </c>
      <c r="L386" s="46"/>
      <c r="M386" s="221" t="s">
        <v>19</v>
      </c>
      <c r="N386" s="222" t="s">
        <v>46</v>
      </c>
      <c r="O386" s="86"/>
      <c r="P386" s="223">
        <f>O386*H386</f>
        <v>0</v>
      </c>
      <c r="Q386" s="223">
        <v>0</v>
      </c>
      <c r="R386" s="223">
        <f>Q386*H386</f>
        <v>0</v>
      </c>
      <c r="S386" s="223">
        <v>0</v>
      </c>
      <c r="T386" s="224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5" t="s">
        <v>252</v>
      </c>
      <c r="AT386" s="225" t="s">
        <v>140</v>
      </c>
      <c r="AU386" s="225" t="s">
        <v>84</v>
      </c>
      <c r="AY386" s="19" t="s">
        <v>137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9" t="s">
        <v>82</v>
      </c>
      <c r="BK386" s="226">
        <f>ROUND(I386*H386,2)</f>
        <v>0</v>
      </c>
      <c r="BL386" s="19" t="s">
        <v>252</v>
      </c>
      <c r="BM386" s="225" t="s">
        <v>545</v>
      </c>
    </row>
    <row r="387" s="2" customFormat="1">
      <c r="A387" s="40"/>
      <c r="B387" s="41"/>
      <c r="C387" s="42"/>
      <c r="D387" s="227" t="s">
        <v>147</v>
      </c>
      <c r="E387" s="42"/>
      <c r="F387" s="228" t="s">
        <v>546</v>
      </c>
      <c r="G387" s="42"/>
      <c r="H387" s="42"/>
      <c r="I387" s="229"/>
      <c r="J387" s="42"/>
      <c r="K387" s="42"/>
      <c r="L387" s="46"/>
      <c r="M387" s="230"/>
      <c r="N387" s="231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147</v>
      </c>
      <c r="AU387" s="19" t="s">
        <v>84</v>
      </c>
    </row>
    <row r="388" s="2" customFormat="1" ht="24.15" customHeight="1">
      <c r="A388" s="40"/>
      <c r="B388" s="41"/>
      <c r="C388" s="214" t="s">
        <v>547</v>
      </c>
      <c r="D388" s="214" t="s">
        <v>140</v>
      </c>
      <c r="E388" s="215" t="s">
        <v>548</v>
      </c>
      <c r="F388" s="216" t="s">
        <v>549</v>
      </c>
      <c r="G388" s="217" t="s">
        <v>143</v>
      </c>
      <c r="H388" s="218">
        <v>24</v>
      </c>
      <c r="I388" s="219"/>
      <c r="J388" s="220">
        <f>ROUND(I388*H388,2)</f>
        <v>0</v>
      </c>
      <c r="K388" s="216" t="s">
        <v>144</v>
      </c>
      <c r="L388" s="46"/>
      <c r="M388" s="221" t="s">
        <v>19</v>
      </c>
      <c r="N388" s="222" t="s">
        <v>46</v>
      </c>
      <c r="O388" s="86"/>
      <c r="P388" s="223">
        <f>O388*H388</f>
        <v>0</v>
      </c>
      <c r="Q388" s="223">
        <v>0</v>
      </c>
      <c r="R388" s="223">
        <f>Q388*H388</f>
        <v>0</v>
      </c>
      <c r="S388" s="223">
        <v>0</v>
      </c>
      <c r="T388" s="224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25" t="s">
        <v>252</v>
      </c>
      <c r="AT388" s="225" t="s">
        <v>140</v>
      </c>
      <c r="AU388" s="225" t="s">
        <v>84</v>
      </c>
      <c r="AY388" s="19" t="s">
        <v>137</v>
      </c>
      <c r="BE388" s="226">
        <f>IF(N388="základní",J388,0)</f>
        <v>0</v>
      </c>
      <c r="BF388" s="226">
        <f>IF(N388="snížená",J388,0)</f>
        <v>0</v>
      </c>
      <c r="BG388" s="226">
        <f>IF(N388="zákl. přenesená",J388,0)</f>
        <v>0</v>
      </c>
      <c r="BH388" s="226">
        <f>IF(N388="sníž. přenesená",J388,0)</f>
        <v>0</v>
      </c>
      <c r="BI388" s="226">
        <f>IF(N388="nulová",J388,0)</f>
        <v>0</v>
      </c>
      <c r="BJ388" s="19" t="s">
        <v>82</v>
      </c>
      <c r="BK388" s="226">
        <f>ROUND(I388*H388,2)</f>
        <v>0</v>
      </c>
      <c r="BL388" s="19" t="s">
        <v>252</v>
      </c>
      <c r="BM388" s="225" t="s">
        <v>550</v>
      </c>
    </row>
    <row r="389" s="2" customFormat="1">
      <c r="A389" s="40"/>
      <c r="B389" s="41"/>
      <c r="C389" s="42"/>
      <c r="D389" s="227" t="s">
        <v>147</v>
      </c>
      <c r="E389" s="42"/>
      <c r="F389" s="228" t="s">
        <v>551</v>
      </c>
      <c r="G389" s="42"/>
      <c r="H389" s="42"/>
      <c r="I389" s="229"/>
      <c r="J389" s="42"/>
      <c r="K389" s="42"/>
      <c r="L389" s="46"/>
      <c r="M389" s="230"/>
      <c r="N389" s="231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147</v>
      </c>
      <c r="AU389" s="19" t="s">
        <v>84</v>
      </c>
    </row>
    <row r="390" s="2" customFormat="1" ht="16.5" customHeight="1">
      <c r="A390" s="40"/>
      <c r="B390" s="41"/>
      <c r="C390" s="265" t="s">
        <v>552</v>
      </c>
      <c r="D390" s="265" t="s">
        <v>298</v>
      </c>
      <c r="E390" s="266" t="s">
        <v>553</v>
      </c>
      <c r="F390" s="267" t="s">
        <v>554</v>
      </c>
      <c r="G390" s="268" t="s">
        <v>555</v>
      </c>
      <c r="H390" s="269">
        <v>7.6799999999999997</v>
      </c>
      <c r="I390" s="270"/>
      <c r="J390" s="271">
        <f>ROUND(I390*H390,2)</f>
        <v>0</v>
      </c>
      <c r="K390" s="267" t="s">
        <v>144</v>
      </c>
      <c r="L390" s="272"/>
      <c r="M390" s="273" t="s">
        <v>19</v>
      </c>
      <c r="N390" s="274" t="s">
        <v>46</v>
      </c>
      <c r="O390" s="86"/>
      <c r="P390" s="223">
        <f>O390*H390</f>
        <v>0</v>
      </c>
      <c r="Q390" s="223">
        <v>0.0015</v>
      </c>
      <c r="R390" s="223">
        <f>Q390*H390</f>
        <v>0.011519999999999999</v>
      </c>
      <c r="S390" s="223">
        <v>0</v>
      </c>
      <c r="T390" s="224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25" t="s">
        <v>333</v>
      </c>
      <c r="AT390" s="225" t="s">
        <v>298</v>
      </c>
      <c r="AU390" s="225" t="s">
        <v>84</v>
      </c>
      <c r="AY390" s="19" t="s">
        <v>137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19" t="s">
        <v>82</v>
      </c>
      <c r="BK390" s="226">
        <f>ROUND(I390*H390,2)</f>
        <v>0</v>
      </c>
      <c r="BL390" s="19" t="s">
        <v>252</v>
      </c>
      <c r="BM390" s="225" t="s">
        <v>556</v>
      </c>
    </row>
    <row r="391" s="14" customFormat="1">
      <c r="A391" s="14"/>
      <c r="B391" s="243"/>
      <c r="C391" s="244"/>
      <c r="D391" s="234" t="s">
        <v>149</v>
      </c>
      <c r="E391" s="244"/>
      <c r="F391" s="246" t="s">
        <v>557</v>
      </c>
      <c r="G391" s="244"/>
      <c r="H391" s="247">
        <v>7.6799999999999997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3" t="s">
        <v>149</v>
      </c>
      <c r="AU391" s="253" t="s">
        <v>84</v>
      </c>
      <c r="AV391" s="14" t="s">
        <v>84</v>
      </c>
      <c r="AW391" s="14" t="s">
        <v>4</v>
      </c>
      <c r="AX391" s="14" t="s">
        <v>82</v>
      </c>
      <c r="AY391" s="253" t="s">
        <v>137</v>
      </c>
    </row>
    <row r="392" s="12" customFormat="1" ht="22.8" customHeight="1">
      <c r="A392" s="12"/>
      <c r="B392" s="198"/>
      <c r="C392" s="199"/>
      <c r="D392" s="200" t="s">
        <v>74</v>
      </c>
      <c r="E392" s="212" t="s">
        <v>558</v>
      </c>
      <c r="F392" s="212" t="s">
        <v>559</v>
      </c>
      <c r="G392" s="199"/>
      <c r="H392" s="199"/>
      <c r="I392" s="202"/>
      <c r="J392" s="213">
        <f>BK392</f>
        <v>0</v>
      </c>
      <c r="K392" s="199"/>
      <c r="L392" s="204"/>
      <c r="M392" s="205"/>
      <c r="N392" s="206"/>
      <c r="O392" s="206"/>
      <c r="P392" s="207">
        <f>SUM(P393:P406)</f>
        <v>0</v>
      </c>
      <c r="Q392" s="206"/>
      <c r="R392" s="207">
        <f>SUM(R393:R406)</f>
        <v>0.05411500000000001</v>
      </c>
      <c r="S392" s="206"/>
      <c r="T392" s="208">
        <f>SUM(T393:T406)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9" t="s">
        <v>84</v>
      </c>
      <c r="AT392" s="210" t="s">
        <v>74</v>
      </c>
      <c r="AU392" s="210" t="s">
        <v>82</v>
      </c>
      <c r="AY392" s="209" t="s">
        <v>137</v>
      </c>
      <c r="BK392" s="211">
        <f>SUM(BK393:BK406)</f>
        <v>0</v>
      </c>
    </row>
    <row r="393" s="2" customFormat="1" ht="16.5" customHeight="1">
      <c r="A393" s="40"/>
      <c r="B393" s="41"/>
      <c r="C393" s="214" t="s">
        <v>560</v>
      </c>
      <c r="D393" s="214" t="s">
        <v>140</v>
      </c>
      <c r="E393" s="215" t="s">
        <v>561</v>
      </c>
      <c r="F393" s="216" t="s">
        <v>562</v>
      </c>
      <c r="G393" s="217" t="s">
        <v>143</v>
      </c>
      <c r="H393" s="218">
        <v>108.23</v>
      </c>
      <c r="I393" s="219"/>
      <c r="J393" s="220">
        <f>ROUND(I393*H393,2)</f>
        <v>0</v>
      </c>
      <c r="K393" s="216" t="s">
        <v>144</v>
      </c>
      <c r="L393" s="46"/>
      <c r="M393" s="221" t="s">
        <v>19</v>
      </c>
      <c r="N393" s="222" t="s">
        <v>46</v>
      </c>
      <c r="O393" s="86"/>
      <c r="P393" s="223">
        <f>O393*H393</f>
        <v>0</v>
      </c>
      <c r="Q393" s="223">
        <v>0</v>
      </c>
      <c r="R393" s="223">
        <f>Q393*H393</f>
        <v>0</v>
      </c>
      <c r="S393" s="223">
        <v>0</v>
      </c>
      <c r="T393" s="224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25" t="s">
        <v>252</v>
      </c>
      <c r="AT393" s="225" t="s">
        <v>140</v>
      </c>
      <c r="AU393" s="225" t="s">
        <v>84</v>
      </c>
      <c r="AY393" s="19" t="s">
        <v>137</v>
      </c>
      <c r="BE393" s="226">
        <f>IF(N393="základní",J393,0)</f>
        <v>0</v>
      </c>
      <c r="BF393" s="226">
        <f>IF(N393="snížená",J393,0)</f>
        <v>0</v>
      </c>
      <c r="BG393" s="226">
        <f>IF(N393="zákl. přenesená",J393,0)</f>
        <v>0</v>
      </c>
      <c r="BH393" s="226">
        <f>IF(N393="sníž. přenesená",J393,0)</f>
        <v>0</v>
      </c>
      <c r="BI393" s="226">
        <f>IF(N393="nulová",J393,0)</f>
        <v>0</v>
      </c>
      <c r="BJ393" s="19" t="s">
        <v>82</v>
      </c>
      <c r="BK393" s="226">
        <f>ROUND(I393*H393,2)</f>
        <v>0</v>
      </c>
      <c r="BL393" s="19" t="s">
        <v>252</v>
      </c>
      <c r="BM393" s="225" t="s">
        <v>563</v>
      </c>
    </row>
    <row r="394" s="2" customFormat="1">
      <c r="A394" s="40"/>
      <c r="B394" s="41"/>
      <c r="C394" s="42"/>
      <c r="D394" s="227" t="s">
        <v>147</v>
      </c>
      <c r="E394" s="42"/>
      <c r="F394" s="228" t="s">
        <v>564</v>
      </c>
      <c r="G394" s="42"/>
      <c r="H394" s="42"/>
      <c r="I394" s="229"/>
      <c r="J394" s="42"/>
      <c r="K394" s="42"/>
      <c r="L394" s="46"/>
      <c r="M394" s="230"/>
      <c r="N394" s="231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147</v>
      </c>
      <c r="AU394" s="19" t="s">
        <v>84</v>
      </c>
    </row>
    <row r="395" s="13" customFormat="1">
      <c r="A395" s="13"/>
      <c r="B395" s="232"/>
      <c r="C395" s="233"/>
      <c r="D395" s="234" t="s">
        <v>149</v>
      </c>
      <c r="E395" s="235" t="s">
        <v>19</v>
      </c>
      <c r="F395" s="236" t="s">
        <v>150</v>
      </c>
      <c r="G395" s="233"/>
      <c r="H395" s="235" t="s">
        <v>19</v>
      </c>
      <c r="I395" s="237"/>
      <c r="J395" s="233"/>
      <c r="K395" s="233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149</v>
      </c>
      <c r="AU395" s="242" t="s">
        <v>84</v>
      </c>
      <c r="AV395" s="13" t="s">
        <v>82</v>
      </c>
      <c r="AW395" s="13" t="s">
        <v>36</v>
      </c>
      <c r="AX395" s="13" t="s">
        <v>75</v>
      </c>
      <c r="AY395" s="242" t="s">
        <v>137</v>
      </c>
    </row>
    <row r="396" s="13" customFormat="1">
      <c r="A396" s="13"/>
      <c r="B396" s="232"/>
      <c r="C396" s="233"/>
      <c r="D396" s="234" t="s">
        <v>149</v>
      </c>
      <c r="E396" s="235" t="s">
        <v>19</v>
      </c>
      <c r="F396" s="236" t="s">
        <v>151</v>
      </c>
      <c r="G396" s="233"/>
      <c r="H396" s="235" t="s">
        <v>19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149</v>
      </c>
      <c r="AU396" s="242" t="s">
        <v>84</v>
      </c>
      <c r="AV396" s="13" t="s">
        <v>82</v>
      </c>
      <c r="AW396" s="13" t="s">
        <v>36</v>
      </c>
      <c r="AX396" s="13" t="s">
        <v>75</v>
      </c>
      <c r="AY396" s="242" t="s">
        <v>137</v>
      </c>
    </row>
    <row r="397" s="14" customFormat="1">
      <c r="A397" s="14"/>
      <c r="B397" s="243"/>
      <c r="C397" s="244"/>
      <c r="D397" s="234" t="s">
        <v>149</v>
      </c>
      <c r="E397" s="245" t="s">
        <v>19</v>
      </c>
      <c r="F397" s="246" t="s">
        <v>565</v>
      </c>
      <c r="G397" s="244"/>
      <c r="H397" s="247">
        <v>38.719999999999999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149</v>
      </c>
      <c r="AU397" s="253" t="s">
        <v>84</v>
      </c>
      <c r="AV397" s="14" t="s">
        <v>84</v>
      </c>
      <c r="AW397" s="14" t="s">
        <v>36</v>
      </c>
      <c r="AX397" s="14" t="s">
        <v>75</v>
      </c>
      <c r="AY397" s="253" t="s">
        <v>137</v>
      </c>
    </row>
    <row r="398" s="14" customFormat="1">
      <c r="A398" s="14"/>
      <c r="B398" s="243"/>
      <c r="C398" s="244"/>
      <c r="D398" s="234" t="s">
        <v>149</v>
      </c>
      <c r="E398" s="245" t="s">
        <v>19</v>
      </c>
      <c r="F398" s="246" t="s">
        <v>566</v>
      </c>
      <c r="G398" s="244"/>
      <c r="H398" s="247">
        <v>29.149999999999999</v>
      </c>
      <c r="I398" s="248"/>
      <c r="J398" s="244"/>
      <c r="K398" s="244"/>
      <c r="L398" s="249"/>
      <c r="M398" s="250"/>
      <c r="N398" s="251"/>
      <c r="O398" s="251"/>
      <c r="P398" s="251"/>
      <c r="Q398" s="251"/>
      <c r="R398" s="251"/>
      <c r="S398" s="251"/>
      <c r="T398" s="25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3" t="s">
        <v>149</v>
      </c>
      <c r="AU398" s="253" t="s">
        <v>84</v>
      </c>
      <c r="AV398" s="14" t="s">
        <v>84</v>
      </c>
      <c r="AW398" s="14" t="s">
        <v>36</v>
      </c>
      <c r="AX398" s="14" t="s">
        <v>75</v>
      </c>
      <c r="AY398" s="253" t="s">
        <v>137</v>
      </c>
    </row>
    <row r="399" s="14" customFormat="1">
      <c r="A399" s="14"/>
      <c r="B399" s="243"/>
      <c r="C399" s="244"/>
      <c r="D399" s="234" t="s">
        <v>149</v>
      </c>
      <c r="E399" s="245" t="s">
        <v>19</v>
      </c>
      <c r="F399" s="246" t="s">
        <v>567</v>
      </c>
      <c r="G399" s="244"/>
      <c r="H399" s="247">
        <v>10.74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149</v>
      </c>
      <c r="AU399" s="253" t="s">
        <v>84</v>
      </c>
      <c r="AV399" s="14" t="s">
        <v>84</v>
      </c>
      <c r="AW399" s="14" t="s">
        <v>36</v>
      </c>
      <c r="AX399" s="14" t="s">
        <v>75</v>
      </c>
      <c r="AY399" s="253" t="s">
        <v>137</v>
      </c>
    </row>
    <row r="400" s="14" customFormat="1">
      <c r="A400" s="14"/>
      <c r="B400" s="243"/>
      <c r="C400" s="244"/>
      <c r="D400" s="234" t="s">
        <v>149</v>
      </c>
      <c r="E400" s="245" t="s">
        <v>19</v>
      </c>
      <c r="F400" s="246" t="s">
        <v>568</v>
      </c>
      <c r="G400" s="244"/>
      <c r="H400" s="247">
        <v>12.279999999999999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149</v>
      </c>
      <c r="AU400" s="253" t="s">
        <v>84</v>
      </c>
      <c r="AV400" s="14" t="s">
        <v>84</v>
      </c>
      <c r="AW400" s="14" t="s">
        <v>36</v>
      </c>
      <c r="AX400" s="14" t="s">
        <v>75</v>
      </c>
      <c r="AY400" s="253" t="s">
        <v>137</v>
      </c>
    </row>
    <row r="401" s="14" customFormat="1">
      <c r="A401" s="14"/>
      <c r="B401" s="243"/>
      <c r="C401" s="244"/>
      <c r="D401" s="234" t="s">
        <v>149</v>
      </c>
      <c r="E401" s="245" t="s">
        <v>19</v>
      </c>
      <c r="F401" s="246" t="s">
        <v>569</v>
      </c>
      <c r="G401" s="244"/>
      <c r="H401" s="247">
        <v>17.34</v>
      </c>
      <c r="I401" s="248"/>
      <c r="J401" s="244"/>
      <c r="K401" s="244"/>
      <c r="L401" s="249"/>
      <c r="M401" s="250"/>
      <c r="N401" s="251"/>
      <c r="O401" s="251"/>
      <c r="P401" s="251"/>
      <c r="Q401" s="251"/>
      <c r="R401" s="251"/>
      <c r="S401" s="251"/>
      <c r="T401" s="25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3" t="s">
        <v>149</v>
      </c>
      <c r="AU401" s="253" t="s">
        <v>84</v>
      </c>
      <c r="AV401" s="14" t="s">
        <v>84</v>
      </c>
      <c r="AW401" s="14" t="s">
        <v>36</v>
      </c>
      <c r="AX401" s="14" t="s">
        <v>75</v>
      </c>
      <c r="AY401" s="253" t="s">
        <v>137</v>
      </c>
    </row>
    <row r="402" s="15" customFormat="1">
      <c r="A402" s="15"/>
      <c r="B402" s="254"/>
      <c r="C402" s="255"/>
      <c r="D402" s="234" t="s">
        <v>149</v>
      </c>
      <c r="E402" s="256" t="s">
        <v>19</v>
      </c>
      <c r="F402" s="257" t="s">
        <v>162</v>
      </c>
      <c r="G402" s="255"/>
      <c r="H402" s="258">
        <v>108.23</v>
      </c>
      <c r="I402" s="259"/>
      <c r="J402" s="255"/>
      <c r="K402" s="255"/>
      <c r="L402" s="260"/>
      <c r="M402" s="261"/>
      <c r="N402" s="262"/>
      <c r="O402" s="262"/>
      <c r="P402" s="262"/>
      <c r="Q402" s="262"/>
      <c r="R402" s="262"/>
      <c r="S402" s="262"/>
      <c r="T402" s="263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4" t="s">
        <v>149</v>
      </c>
      <c r="AU402" s="264" t="s">
        <v>84</v>
      </c>
      <c r="AV402" s="15" t="s">
        <v>145</v>
      </c>
      <c r="AW402" s="15" t="s">
        <v>36</v>
      </c>
      <c r="AX402" s="15" t="s">
        <v>82</v>
      </c>
      <c r="AY402" s="264" t="s">
        <v>137</v>
      </c>
    </row>
    <row r="403" s="2" customFormat="1" ht="16.5" customHeight="1">
      <c r="A403" s="40"/>
      <c r="B403" s="41"/>
      <c r="C403" s="214" t="s">
        <v>570</v>
      </c>
      <c r="D403" s="214" t="s">
        <v>140</v>
      </c>
      <c r="E403" s="215" t="s">
        <v>571</v>
      </c>
      <c r="F403" s="216" t="s">
        <v>572</v>
      </c>
      <c r="G403" s="217" t="s">
        <v>143</v>
      </c>
      <c r="H403" s="218">
        <v>108.23</v>
      </c>
      <c r="I403" s="219"/>
      <c r="J403" s="220">
        <f>ROUND(I403*H403,2)</f>
        <v>0</v>
      </c>
      <c r="K403" s="216" t="s">
        <v>144</v>
      </c>
      <c r="L403" s="46"/>
      <c r="M403" s="221" t="s">
        <v>19</v>
      </c>
      <c r="N403" s="222" t="s">
        <v>46</v>
      </c>
      <c r="O403" s="86"/>
      <c r="P403" s="223">
        <f>O403*H403</f>
        <v>0</v>
      </c>
      <c r="Q403" s="223">
        <v>0.00021000000000000001</v>
      </c>
      <c r="R403" s="223">
        <f>Q403*H403</f>
        <v>0.022728300000000003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252</v>
      </c>
      <c r="AT403" s="225" t="s">
        <v>140</v>
      </c>
      <c r="AU403" s="225" t="s">
        <v>84</v>
      </c>
      <c r="AY403" s="19" t="s">
        <v>137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82</v>
      </c>
      <c r="BK403" s="226">
        <f>ROUND(I403*H403,2)</f>
        <v>0</v>
      </c>
      <c r="BL403" s="19" t="s">
        <v>252</v>
      </c>
      <c r="BM403" s="225" t="s">
        <v>573</v>
      </c>
    </row>
    <row r="404" s="2" customFormat="1">
      <c r="A404" s="40"/>
      <c r="B404" s="41"/>
      <c r="C404" s="42"/>
      <c r="D404" s="227" t="s">
        <v>147</v>
      </c>
      <c r="E404" s="42"/>
      <c r="F404" s="228" t="s">
        <v>574</v>
      </c>
      <c r="G404" s="42"/>
      <c r="H404" s="42"/>
      <c r="I404" s="229"/>
      <c r="J404" s="42"/>
      <c r="K404" s="42"/>
      <c r="L404" s="46"/>
      <c r="M404" s="230"/>
      <c r="N404" s="231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147</v>
      </c>
      <c r="AU404" s="19" t="s">
        <v>84</v>
      </c>
    </row>
    <row r="405" s="2" customFormat="1" ht="24.15" customHeight="1">
      <c r="A405" s="40"/>
      <c r="B405" s="41"/>
      <c r="C405" s="214" t="s">
        <v>575</v>
      </c>
      <c r="D405" s="214" t="s">
        <v>140</v>
      </c>
      <c r="E405" s="215" t="s">
        <v>576</v>
      </c>
      <c r="F405" s="216" t="s">
        <v>577</v>
      </c>
      <c r="G405" s="217" t="s">
        <v>143</v>
      </c>
      <c r="H405" s="218">
        <v>108.23</v>
      </c>
      <c r="I405" s="219"/>
      <c r="J405" s="220">
        <f>ROUND(I405*H405,2)</f>
        <v>0</v>
      </c>
      <c r="K405" s="216" t="s">
        <v>144</v>
      </c>
      <c r="L405" s="46"/>
      <c r="M405" s="221" t="s">
        <v>19</v>
      </c>
      <c r="N405" s="222" t="s">
        <v>46</v>
      </c>
      <c r="O405" s="86"/>
      <c r="P405" s="223">
        <f>O405*H405</f>
        <v>0</v>
      </c>
      <c r="Q405" s="223">
        <v>0.00029</v>
      </c>
      <c r="R405" s="223">
        <f>Q405*H405</f>
        <v>0.031386700000000003</v>
      </c>
      <c r="S405" s="223">
        <v>0</v>
      </c>
      <c r="T405" s="224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25" t="s">
        <v>252</v>
      </c>
      <c r="AT405" s="225" t="s">
        <v>140</v>
      </c>
      <c r="AU405" s="225" t="s">
        <v>84</v>
      </c>
      <c r="AY405" s="19" t="s">
        <v>137</v>
      </c>
      <c r="BE405" s="226">
        <f>IF(N405="základní",J405,0)</f>
        <v>0</v>
      </c>
      <c r="BF405" s="226">
        <f>IF(N405="snížená",J405,0)</f>
        <v>0</v>
      </c>
      <c r="BG405" s="226">
        <f>IF(N405="zákl. přenesená",J405,0)</f>
        <v>0</v>
      </c>
      <c r="BH405" s="226">
        <f>IF(N405="sníž. přenesená",J405,0)</f>
        <v>0</v>
      </c>
      <c r="BI405" s="226">
        <f>IF(N405="nulová",J405,0)</f>
        <v>0</v>
      </c>
      <c r="BJ405" s="19" t="s">
        <v>82</v>
      </c>
      <c r="BK405" s="226">
        <f>ROUND(I405*H405,2)</f>
        <v>0</v>
      </c>
      <c r="BL405" s="19" t="s">
        <v>252</v>
      </c>
      <c r="BM405" s="225" t="s">
        <v>578</v>
      </c>
    </row>
    <row r="406" s="2" customFormat="1">
      <c r="A406" s="40"/>
      <c r="B406" s="41"/>
      <c r="C406" s="42"/>
      <c r="D406" s="227" t="s">
        <v>147</v>
      </c>
      <c r="E406" s="42"/>
      <c r="F406" s="228" t="s">
        <v>579</v>
      </c>
      <c r="G406" s="42"/>
      <c r="H406" s="42"/>
      <c r="I406" s="229"/>
      <c r="J406" s="42"/>
      <c r="K406" s="42"/>
      <c r="L406" s="46"/>
      <c r="M406" s="276"/>
      <c r="N406" s="277"/>
      <c r="O406" s="278"/>
      <c r="P406" s="278"/>
      <c r="Q406" s="278"/>
      <c r="R406" s="278"/>
      <c r="S406" s="278"/>
      <c r="T406" s="279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147</v>
      </c>
      <c r="AU406" s="19" t="s">
        <v>84</v>
      </c>
    </row>
    <row r="407" s="2" customFormat="1" ht="6.96" customHeight="1">
      <c r="A407" s="40"/>
      <c r="B407" s="61"/>
      <c r="C407" s="62"/>
      <c r="D407" s="62"/>
      <c r="E407" s="62"/>
      <c r="F407" s="62"/>
      <c r="G407" s="62"/>
      <c r="H407" s="62"/>
      <c r="I407" s="62"/>
      <c r="J407" s="62"/>
      <c r="K407" s="62"/>
      <c r="L407" s="46"/>
      <c r="M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</row>
  </sheetData>
  <sheetProtection sheet="1" autoFilter="0" formatColumns="0" formatRows="0" objects="1" scenarios="1" spinCount="100000" saltValue="Wzhb3PwDE8KmUJ0Q+W8xHR8PZjMprkWkS/ohpZaPb7yvv2NEh4nDBUptXPtrrbv0PftZN9OQh4cHXBpwkw6zwA==" hashValue="AY+vMJ5GQRXpoli+4ZJaXgg1TozMEqAonkT1cIVunM6fIWBD0j3DRNnpGFs4ZqZWt2KnIL1lFOmMAiRaoRtbLw==" algorithmName="SHA-512" password="CB59"/>
  <autoFilter ref="C103:K4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2:H92"/>
    <mergeCell ref="E94:H94"/>
    <mergeCell ref="E96:H96"/>
    <mergeCell ref="L2:V2"/>
  </mergeCells>
  <hyperlinks>
    <hyperlink ref="F108" r:id="rId1" display="https://podminky.urs.cz/item/CS_URS_2025_02/349231821"/>
    <hyperlink ref="F114" r:id="rId2" display="https://podminky.urs.cz/item/CS_URS_2025_02/612131101"/>
    <hyperlink ref="F122" r:id="rId3" display="https://podminky.urs.cz/item/CS_URS_2025_02/612135001"/>
    <hyperlink ref="F124" r:id="rId4" display="https://podminky.urs.cz/item/CS_URS_2025_02/612321121"/>
    <hyperlink ref="F126" r:id="rId5" display="https://podminky.urs.cz/item/CS_URS_2025_02/612325302"/>
    <hyperlink ref="F137" r:id="rId6" display="https://podminky.urs.cz/item/CS_URS_2025_02/631311134"/>
    <hyperlink ref="F146" r:id="rId7" display="https://podminky.urs.cz/item/CS_URS_2025_02/949101111"/>
    <hyperlink ref="F150" r:id="rId8" display="https://podminky.urs.cz/item/CS_URS_2025_02/711141811"/>
    <hyperlink ref="F158" r:id="rId9" display="https://podminky.urs.cz/item/CS_URS_2025_02/721210813"/>
    <hyperlink ref="F160" r:id="rId10" display="https://podminky.urs.cz/item/CS_URS_2025_02/764002851"/>
    <hyperlink ref="F170" r:id="rId11" display="https://podminky.urs.cz/item/CS_URS_2025_02/766691811"/>
    <hyperlink ref="F172" r:id="rId12" display="https://podminky.urs.cz/item/CS_URS_2025_02/767661811"/>
    <hyperlink ref="F177" r:id="rId13" display="https://podminky.urs.cz/item/CS_URS_2025_02/776201812"/>
    <hyperlink ref="F182" r:id="rId14" display="https://podminky.urs.cz/item/CS_URS_2025_02/776410811"/>
    <hyperlink ref="F184" r:id="rId15" display="https://podminky.urs.cz/item/CS_URS_2025_02/965042141"/>
    <hyperlink ref="F192" r:id="rId16" display="https://podminky.urs.cz/item/CS_URS_2025_02/967031132"/>
    <hyperlink ref="F202" r:id="rId17" display="https://podminky.urs.cz/item/CS_URS_2025_02/968062374"/>
    <hyperlink ref="F212" r:id="rId18" display="https://podminky.urs.cz/item/CS_URS_2025_02/968072455"/>
    <hyperlink ref="F220" r:id="rId19" display="https://podminky.urs.cz/item/CS_URS_2025_02/978059541"/>
    <hyperlink ref="F229" r:id="rId20" display="https://podminky.urs.cz/item/CS_URS_2025_02/997013211"/>
    <hyperlink ref="F231" r:id="rId21" display="https://podminky.urs.cz/item/CS_URS_2025_02/997013511"/>
    <hyperlink ref="F233" r:id="rId22" display="https://podminky.urs.cz/item/CS_URS_2025_02/997013509"/>
    <hyperlink ref="F241" r:id="rId23" display="https://podminky.urs.cz/item/CS_URS_2025_02/998018001"/>
    <hyperlink ref="F245" r:id="rId24" display="https://podminky.urs.cz/item/CS_URS_2025_02/711111001"/>
    <hyperlink ref="F255" r:id="rId25" display="https://podminky.urs.cz/item/CS_URS_2025_02/711441559"/>
    <hyperlink ref="F259" r:id="rId26" display="https://podminky.urs.cz/item/CS_URS_2025_02/998711121"/>
    <hyperlink ref="F278" r:id="rId27" display="https://podminky.urs.cz/item/CS_URS_2025_02/998715121"/>
    <hyperlink ref="F281" r:id="rId28" display="https://podminky.urs.cz/item/CS_URS_2025_02/721211403"/>
    <hyperlink ref="F283" r:id="rId29" display="https://podminky.urs.cz/item/CS_URS_2025_02/998721121"/>
    <hyperlink ref="F286" r:id="rId30" display="https://podminky.urs.cz/item/CS_URS_2025_02/764216604"/>
    <hyperlink ref="F296" r:id="rId31" display="https://podminky.urs.cz/item/CS_URS_2025_02/998764121"/>
    <hyperlink ref="F299" r:id="rId32" display="https://podminky.urs.cz/item/CS_URS_2025_02/766622216"/>
    <hyperlink ref="F310" r:id="rId33" display="https://podminky.urs.cz/item/CS_URS_2025_02/766694116"/>
    <hyperlink ref="F322" r:id="rId34" display="https://podminky.urs.cz/item/CS_URS_2025_02/998766121"/>
    <hyperlink ref="F325" r:id="rId35" display="https://podminky.urs.cz/item/CS_URS_2025_02/767640311"/>
    <hyperlink ref="F338" r:id="rId36" display="https://podminky.urs.cz/item/CS_URS_2025_02/998767121"/>
    <hyperlink ref="F341" r:id="rId37" display="https://podminky.urs.cz/item/CS_URS_2025_02/776111116"/>
    <hyperlink ref="F346" r:id="rId38" display="https://podminky.urs.cz/item/CS_URS_2025_02/776121112"/>
    <hyperlink ref="F348" r:id="rId39" display="https://podminky.urs.cz/item/CS_URS_2025_02/776121321"/>
    <hyperlink ref="F350" r:id="rId40" display="https://podminky.urs.cz/item/CS_URS_2025_02/776141122"/>
    <hyperlink ref="F352" r:id="rId41" display="https://podminky.urs.cz/item/CS_URS_2025_02/776221111"/>
    <hyperlink ref="F356" r:id="rId42" display="https://podminky.urs.cz/item/CS_URS_2025_02/776411111"/>
    <hyperlink ref="F360" r:id="rId43" display="https://podminky.urs.cz/item/CS_URS_2025_02/998776311"/>
    <hyperlink ref="F363" r:id="rId44" display="https://podminky.urs.cz/item/CS_URS_2025_02/781121011"/>
    <hyperlink ref="F371" r:id="rId45" display="https://podminky.urs.cz/item/CS_URS_2025_02/781472219"/>
    <hyperlink ref="F375" r:id="rId46" display="https://podminky.urs.cz/item/CS_URS_2025_02/998781121"/>
    <hyperlink ref="F378" r:id="rId47" display="https://podminky.urs.cz/item/CS_URS_2025_02/783803100"/>
    <hyperlink ref="F385" r:id="rId48" display="https://podminky.urs.cz/item/CS_URS_2025_02/783806801"/>
    <hyperlink ref="F387" r:id="rId49" display="https://podminky.urs.cz/item/CS_URS_2025_02/783806811"/>
    <hyperlink ref="F389" r:id="rId50" display="https://podminky.urs.cz/item/CS_URS_2025_02/783807400"/>
    <hyperlink ref="F394" r:id="rId51" display="https://podminky.urs.cz/item/CS_URS_2025_02/784111031"/>
    <hyperlink ref="F404" r:id="rId52" display="https://podminky.urs.cz/item/CS_URS_2025_02/784181101"/>
    <hyperlink ref="F406" r:id="rId53" display="https://podminky.urs.cz/item/CS_URS_2025_02/7842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84</v>
      </c>
    </row>
    <row r="4" s="1" customFormat="1" ht="24.96" customHeight="1">
      <c r="B4" s="22"/>
      <c r="D4" s="142" t="s">
        <v>93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Modernizace Městského útulku Děčín</v>
      </c>
      <c r="F7" s="144"/>
      <c r="G7" s="144"/>
      <c r="H7" s="144"/>
      <c r="L7" s="22"/>
    </row>
    <row r="8" s="1" customFormat="1" ht="12" customHeight="1">
      <c r="B8" s="22"/>
      <c r="D8" s="144" t="s">
        <v>94</v>
      </c>
      <c r="L8" s="22"/>
    </row>
    <row r="9" s="2" customFormat="1" ht="16.5" customHeight="1">
      <c r="A9" s="40"/>
      <c r="B9" s="46"/>
      <c r="C9" s="40"/>
      <c r="D9" s="40"/>
      <c r="E9" s="145" t="s">
        <v>95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580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98</v>
      </c>
      <c r="G14" s="40"/>
      <c r="H14" s="40"/>
      <c r="I14" s="144" t="s">
        <v>23</v>
      </c>
      <c r="J14" s="148" t="str">
        <f>'Rekapitulace stavby'!AN8</f>
        <v>2. 6. 2025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39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41</v>
      </c>
      <c r="E32" s="40"/>
      <c r="F32" s="40"/>
      <c r="G32" s="40"/>
      <c r="H32" s="40"/>
      <c r="I32" s="40"/>
      <c r="J32" s="155">
        <f>ROUND(J97,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43</v>
      </c>
      <c r="G34" s="40"/>
      <c r="H34" s="40"/>
      <c r="I34" s="156" t="s">
        <v>42</v>
      </c>
      <c r="J34" s="156" t="s">
        <v>44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45</v>
      </c>
      <c r="E35" s="144" t="s">
        <v>46</v>
      </c>
      <c r="F35" s="158">
        <f>ROUND((SUM(BE97:BE271)),  2)</f>
        <v>0</v>
      </c>
      <c r="G35" s="40"/>
      <c r="H35" s="40"/>
      <c r="I35" s="159">
        <v>0.20999999999999999</v>
      </c>
      <c r="J35" s="158">
        <f>ROUND(((SUM(BE97:BE271))*I35),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47</v>
      </c>
      <c r="F36" s="158">
        <f>ROUND((SUM(BF97:BF271)),  2)</f>
        <v>0</v>
      </c>
      <c r="G36" s="40"/>
      <c r="H36" s="40"/>
      <c r="I36" s="159">
        <v>0.12</v>
      </c>
      <c r="J36" s="158">
        <f>ROUND(((SUM(BF97:BF271))*I36),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ROUND((SUM(BG97:BG271)),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49</v>
      </c>
      <c r="F38" s="158">
        <f>ROUND((SUM(BH97:BH271)),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50</v>
      </c>
      <c r="F39" s="158">
        <f>ROUND((SUM(BI97:BI271)),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51</v>
      </c>
      <c r="E41" s="162"/>
      <c r="F41" s="162"/>
      <c r="G41" s="163" t="s">
        <v>52</v>
      </c>
      <c r="H41" s="164" t="s">
        <v>53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Modernizace Městského útulku Děčín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01.2 - Venkovní přístřešek pro běžící pás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Pod Chlumem 408, Děčín 2</v>
      </c>
      <c r="G56" s="42"/>
      <c r="H56" s="42"/>
      <c r="I56" s="34" t="s">
        <v>23</v>
      </c>
      <c r="J56" s="74" t="str">
        <f>IF(J14="","",J14)</f>
        <v>2. 6. 2025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Děčín</v>
      </c>
      <c r="G58" s="42"/>
      <c r="H58" s="42"/>
      <c r="I58" s="34" t="s">
        <v>32</v>
      </c>
      <c r="J58" s="38" t="str">
        <f>E23</f>
        <v>Vladimír Vidai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100</v>
      </c>
      <c r="D61" s="173"/>
      <c r="E61" s="173"/>
      <c r="F61" s="173"/>
      <c r="G61" s="173"/>
      <c r="H61" s="173"/>
      <c r="I61" s="173"/>
      <c r="J61" s="174" t="s">
        <v>101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73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102</v>
      </c>
    </row>
    <row r="64" s="9" customFormat="1" ht="24.96" customHeight="1">
      <c r="A64" s="9"/>
      <c r="B64" s="176"/>
      <c r="C64" s="177"/>
      <c r="D64" s="178" t="s">
        <v>103</v>
      </c>
      <c r="E64" s="179"/>
      <c r="F64" s="179"/>
      <c r="G64" s="179"/>
      <c r="H64" s="179"/>
      <c r="I64" s="179"/>
      <c r="J64" s="180">
        <f>J98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581</v>
      </c>
      <c r="E65" s="184"/>
      <c r="F65" s="184"/>
      <c r="G65" s="184"/>
      <c r="H65" s="184"/>
      <c r="I65" s="184"/>
      <c r="J65" s="185">
        <f>J99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582</v>
      </c>
      <c r="E66" s="184"/>
      <c r="F66" s="184"/>
      <c r="G66" s="184"/>
      <c r="H66" s="184"/>
      <c r="I66" s="184"/>
      <c r="J66" s="185">
        <f>J127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583</v>
      </c>
      <c r="E67" s="184"/>
      <c r="F67" s="184"/>
      <c r="G67" s="184"/>
      <c r="H67" s="184"/>
      <c r="I67" s="184"/>
      <c r="J67" s="185">
        <f>J139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584</v>
      </c>
      <c r="E68" s="184"/>
      <c r="F68" s="184"/>
      <c r="G68" s="184"/>
      <c r="H68" s="184"/>
      <c r="I68" s="184"/>
      <c r="J68" s="185">
        <f>J150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109</v>
      </c>
      <c r="E69" s="184"/>
      <c r="F69" s="184"/>
      <c r="G69" s="184"/>
      <c r="H69" s="184"/>
      <c r="I69" s="184"/>
      <c r="J69" s="185">
        <f>J161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110</v>
      </c>
      <c r="E70" s="184"/>
      <c r="F70" s="184"/>
      <c r="G70" s="184"/>
      <c r="H70" s="184"/>
      <c r="I70" s="184"/>
      <c r="J70" s="185">
        <f>J170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111</v>
      </c>
      <c r="E71" s="179"/>
      <c r="F71" s="179"/>
      <c r="G71" s="179"/>
      <c r="H71" s="179"/>
      <c r="I71" s="179"/>
      <c r="J71" s="180">
        <f>J173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585</v>
      </c>
      <c r="E72" s="184"/>
      <c r="F72" s="184"/>
      <c r="G72" s="184"/>
      <c r="H72" s="184"/>
      <c r="I72" s="184"/>
      <c r="J72" s="185">
        <f>J174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115</v>
      </c>
      <c r="E73" s="184"/>
      <c r="F73" s="184"/>
      <c r="G73" s="184"/>
      <c r="H73" s="184"/>
      <c r="I73" s="184"/>
      <c r="J73" s="185">
        <f>J241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586</v>
      </c>
      <c r="E74" s="184"/>
      <c r="F74" s="184"/>
      <c r="G74" s="184"/>
      <c r="H74" s="184"/>
      <c r="I74" s="184"/>
      <c r="J74" s="185">
        <f>J250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120</v>
      </c>
      <c r="E75" s="184"/>
      <c r="F75" s="184"/>
      <c r="G75" s="184"/>
      <c r="H75" s="184"/>
      <c r="I75" s="184"/>
      <c r="J75" s="185">
        <f>J260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122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1" t="str">
        <f>E7</f>
        <v>Modernizace Městského útulku Děčín</v>
      </c>
      <c r="F85" s="34"/>
      <c r="G85" s="34"/>
      <c r="H85" s="34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94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1" t="s">
        <v>95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96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SO 01.2 - Venkovní přístřešek pro běžící pás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>Pod Chlumem 408, Děčín 2</v>
      </c>
      <c r="G91" s="42"/>
      <c r="H91" s="42"/>
      <c r="I91" s="34" t="s">
        <v>23</v>
      </c>
      <c r="J91" s="74" t="str">
        <f>IF(J14="","",J14)</f>
        <v>2. 6. 2025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Statutární město Děčín</v>
      </c>
      <c r="G93" s="42"/>
      <c r="H93" s="42"/>
      <c r="I93" s="34" t="s">
        <v>32</v>
      </c>
      <c r="J93" s="38" t="str">
        <f>E23</f>
        <v>Vladimír Vidai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30</v>
      </c>
      <c r="D94" s="42"/>
      <c r="E94" s="42"/>
      <c r="F94" s="29" t="str">
        <f>IF(E20="","",E20)</f>
        <v>Vyplň údaj</v>
      </c>
      <c r="G94" s="42"/>
      <c r="H94" s="42"/>
      <c r="I94" s="34" t="s">
        <v>37</v>
      </c>
      <c r="J94" s="38" t="str">
        <f>E26</f>
        <v xml:space="preserve"> 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123</v>
      </c>
      <c r="D96" s="190" t="s">
        <v>60</v>
      </c>
      <c r="E96" s="190" t="s">
        <v>56</v>
      </c>
      <c r="F96" s="190" t="s">
        <v>57</v>
      </c>
      <c r="G96" s="190" t="s">
        <v>124</v>
      </c>
      <c r="H96" s="190" t="s">
        <v>125</v>
      </c>
      <c r="I96" s="190" t="s">
        <v>126</v>
      </c>
      <c r="J96" s="190" t="s">
        <v>101</v>
      </c>
      <c r="K96" s="191" t="s">
        <v>127</v>
      </c>
      <c r="L96" s="192"/>
      <c r="M96" s="94" t="s">
        <v>19</v>
      </c>
      <c r="N96" s="95" t="s">
        <v>45</v>
      </c>
      <c r="O96" s="95" t="s">
        <v>128</v>
      </c>
      <c r="P96" s="95" t="s">
        <v>129</v>
      </c>
      <c r="Q96" s="95" t="s">
        <v>130</v>
      </c>
      <c r="R96" s="95" t="s">
        <v>131</v>
      </c>
      <c r="S96" s="95" t="s">
        <v>132</v>
      </c>
      <c r="T96" s="96" t="s">
        <v>133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134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P98+P173</f>
        <v>0</v>
      </c>
      <c r="Q97" s="98"/>
      <c r="R97" s="195">
        <f>R98+R173</f>
        <v>24.813102320000002</v>
      </c>
      <c r="S97" s="98"/>
      <c r="T97" s="196">
        <f>T98+T173</f>
        <v>2.6800000000000002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74</v>
      </c>
      <c r="AU97" s="19" t="s">
        <v>102</v>
      </c>
      <c r="BK97" s="197">
        <f>BK98+BK173</f>
        <v>0</v>
      </c>
    </row>
    <row r="98" s="12" customFormat="1" ht="25.92" customHeight="1">
      <c r="A98" s="12"/>
      <c r="B98" s="198"/>
      <c r="C98" s="199"/>
      <c r="D98" s="200" t="s">
        <v>74</v>
      </c>
      <c r="E98" s="201" t="s">
        <v>135</v>
      </c>
      <c r="F98" s="201" t="s">
        <v>136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P99+P127+P139+P150+P161+P170</f>
        <v>0</v>
      </c>
      <c r="Q98" s="206"/>
      <c r="R98" s="207">
        <f>R99+R127+R139+R150+R161+R170</f>
        <v>23.342833760000001</v>
      </c>
      <c r="S98" s="206"/>
      <c r="T98" s="208">
        <f>T99+T127+T139+T150+T161+T170</f>
        <v>2.6800000000000002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82</v>
      </c>
      <c r="AT98" s="210" t="s">
        <v>74</v>
      </c>
      <c r="AU98" s="210" t="s">
        <v>75</v>
      </c>
      <c r="AY98" s="209" t="s">
        <v>137</v>
      </c>
      <c r="BK98" s="211">
        <f>BK99+BK127+BK139+BK150+BK161+BK170</f>
        <v>0</v>
      </c>
    </row>
    <row r="99" s="12" customFormat="1" ht="22.8" customHeight="1">
      <c r="A99" s="12"/>
      <c r="B99" s="198"/>
      <c r="C99" s="199"/>
      <c r="D99" s="200" t="s">
        <v>74</v>
      </c>
      <c r="E99" s="212" t="s">
        <v>82</v>
      </c>
      <c r="F99" s="212" t="s">
        <v>587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SUM(P100:P126)</f>
        <v>0</v>
      </c>
      <c r="Q99" s="206"/>
      <c r="R99" s="207">
        <f>SUM(R100:R126)</f>
        <v>0</v>
      </c>
      <c r="S99" s="206"/>
      <c r="T99" s="208">
        <f>SUM(T100:T126)</f>
        <v>2.6800000000000002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82</v>
      </c>
      <c r="AT99" s="210" t="s">
        <v>74</v>
      </c>
      <c r="AU99" s="210" t="s">
        <v>82</v>
      </c>
      <c r="AY99" s="209" t="s">
        <v>137</v>
      </c>
      <c r="BK99" s="211">
        <f>SUM(BK100:BK126)</f>
        <v>0</v>
      </c>
    </row>
    <row r="100" s="2" customFormat="1" ht="37.8" customHeight="1">
      <c r="A100" s="40"/>
      <c r="B100" s="41"/>
      <c r="C100" s="214" t="s">
        <v>82</v>
      </c>
      <c r="D100" s="214" t="s">
        <v>140</v>
      </c>
      <c r="E100" s="215" t="s">
        <v>588</v>
      </c>
      <c r="F100" s="216" t="s">
        <v>589</v>
      </c>
      <c r="G100" s="217" t="s">
        <v>143</v>
      </c>
      <c r="H100" s="218">
        <v>10</v>
      </c>
      <c r="I100" s="219"/>
      <c r="J100" s="220">
        <f>ROUND(I100*H100,2)</f>
        <v>0</v>
      </c>
      <c r="K100" s="216" t="s">
        <v>144</v>
      </c>
      <c r="L100" s="46"/>
      <c r="M100" s="221" t="s">
        <v>19</v>
      </c>
      <c r="N100" s="222" t="s">
        <v>46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0.26000000000000001</v>
      </c>
      <c r="T100" s="224">
        <f>S100*H100</f>
        <v>2.6000000000000001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145</v>
      </c>
      <c r="AT100" s="225" t="s">
        <v>140</v>
      </c>
      <c r="AU100" s="225" t="s">
        <v>84</v>
      </c>
      <c r="AY100" s="19" t="s">
        <v>137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82</v>
      </c>
      <c r="BK100" s="226">
        <f>ROUND(I100*H100,2)</f>
        <v>0</v>
      </c>
      <c r="BL100" s="19" t="s">
        <v>145</v>
      </c>
      <c r="BM100" s="225" t="s">
        <v>590</v>
      </c>
    </row>
    <row r="101" s="2" customFormat="1">
      <c r="A101" s="40"/>
      <c r="B101" s="41"/>
      <c r="C101" s="42"/>
      <c r="D101" s="227" t="s">
        <v>147</v>
      </c>
      <c r="E101" s="42"/>
      <c r="F101" s="228" t="s">
        <v>591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147</v>
      </c>
      <c r="AU101" s="19" t="s">
        <v>84</v>
      </c>
    </row>
    <row r="102" s="2" customFormat="1" ht="24.15" customHeight="1">
      <c r="A102" s="40"/>
      <c r="B102" s="41"/>
      <c r="C102" s="214" t="s">
        <v>84</v>
      </c>
      <c r="D102" s="214" t="s">
        <v>140</v>
      </c>
      <c r="E102" s="215" t="s">
        <v>592</v>
      </c>
      <c r="F102" s="216" t="s">
        <v>593</v>
      </c>
      <c r="G102" s="217" t="s">
        <v>219</v>
      </c>
      <c r="H102" s="218">
        <v>2</v>
      </c>
      <c r="I102" s="219"/>
      <c r="J102" s="220">
        <f>ROUND(I102*H102,2)</f>
        <v>0</v>
      </c>
      <c r="K102" s="216" t="s">
        <v>144</v>
      </c>
      <c r="L102" s="46"/>
      <c r="M102" s="221" t="s">
        <v>19</v>
      </c>
      <c r="N102" s="222" t="s">
        <v>46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0.040000000000000001</v>
      </c>
      <c r="T102" s="224">
        <f>S102*H102</f>
        <v>0.080000000000000002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145</v>
      </c>
      <c r="AT102" s="225" t="s">
        <v>140</v>
      </c>
      <c r="AU102" s="225" t="s">
        <v>84</v>
      </c>
      <c r="AY102" s="19" t="s">
        <v>137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82</v>
      </c>
      <c r="BK102" s="226">
        <f>ROUND(I102*H102,2)</f>
        <v>0</v>
      </c>
      <c r="BL102" s="19" t="s">
        <v>145</v>
      </c>
      <c r="BM102" s="225" t="s">
        <v>594</v>
      </c>
    </row>
    <row r="103" s="2" customFormat="1">
      <c r="A103" s="40"/>
      <c r="B103" s="41"/>
      <c r="C103" s="42"/>
      <c r="D103" s="227" t="s">
        <v>147</v>
      </c>
      <c r="E103" s="42"/>
      <c r="F103" s="228" t="s">
        <v>595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84</v>
      </c>
    </row>
    <row r="104" s="2" customFormat="1" ht="16.5" customHeight="1">
      <c r="A104" s="40"/>
      <c r="B104" s="41"/>
      <c r="C104" s="214" t="s">
        <v>138</v>
      </c>
      <c r="D104" s="214" t="s">
        <v>140</v>
      </c>
      <c r="E104" s="215" t="s">
        <v>596</v>
      </c>
      <c r="F104" s="216" t="s">
        <v>597</v>
      </c>
      <c r="G104" s="217" t="s">
        <v>186</v>
      </c>
      <c r="H104" s="218">
        <v>8.75</v>
      </c>
      <c r="I104" s="219"/>
      <c r="J104" s="220">
        <f>ROUND(I104*H104,2)</f>
        <v>0</v>
      </c>
      <c r="K104" s="216" t="s">
        <v>144</v>
      </c>
      <c r="L104" s="46"/>
      <c r="M104" s="221" t="s">
        <v>19</v>
      </c>
      <c r="N104" s="222" t="s">
        <v>46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145</v>
      </c>
      <c r="AT104" s="225" t="s">
        <v>140</v>
      </c>
      <c r="AU104" s="225" t="s">
        <v>84</v>
      </c>
      <c r="AY104" s="19" t="s">
        <v>137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82</v>
      </c>
      <c r="BK104" s="226">
        <f>ROUND(I104*H104,2)</f>
        <v>0</v>
      </c>
      <c r="BL104" s="19" t="s">
        <v>145</v>
      </c>
      <c r="BM104" s="225" t="s">
        <v>598</v>
      </c>
    </row>
    <row r="105" s="2" customFormat="1">
      <c r="A105" s="40"/>
      <c r="B105" s="41"/>
      <c r="C105" s="42"/>
      <c r="D105" s="227" t="s">
        <v>147</v>
      </c>
      <c r="E105" s="42"/>
      <c r="F105" s="228" t="s">
        <v>599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147</v>
      </c>
      <c r="AU105" s="19" t="s">
        <v>84</v>
      </c>
    </row>
    <row r="106" s="13" customFormat="1">
      <c r="A106" s="13"/>
      <c r="B106" s="232"/>
      <c r="C106" s="233"/>
      <c r="D106" s="234" t="s">
        <v>149</v>
      </c>
      <c r="E106" s="235" t="s">
        <v>19</v>
      </c>
      <c r="F106" s="236" t="s">
        <v>600</v>
      </c>
      <c r="G106" s="233"/>
      <c r="H106" s="235" t="s">
        <v>19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149</v>
      </c>
      <c r="AU106" s="242" t="s">
        <v>84</v>
      </c>
      <c r="AV106" s="13" t="s">
        <v>82</v>
      </c>
      <c r="AW106" s="13" t="s">
        <v>36</v>
      </c>
      <c r="AX106" s="13" t="s">
        <v>75</v>
      </c>
      <c r="AY106" s="242" t="s">
        <v>137</v>
      </c>
    </row>
    <row r="107" s="13" customFormat="1">
      <c r="A107" s="13"/>
      <c r="B107" s="232"/>
      <c r="C107" s="233"/>
      <c r="D107" s="234" t="s">
        <v>149</v>
      </c>
      <c r="E107" s="235" t="s">
        <v>19</v>
      </c>
      <c r="F107" s="236" t="s">
        <v>601</v>
      </c>
      <c r="G107" s="233"/>
      <c r="H107" s="235" t="s">
        <v>19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149</v>
      </c>
      <c r="AU107" s="242" t="s">
        <v>84</v>
      </c>
      <c r="AV107" s="13" t="s">
        <v>82</v>
      </c>
      <c r="AW107" s="13" t="s">
        <v>36</v>
      </c>
      <c r="AX107" s="13" t="s">
        <v>75</v>
      </c>
      <c r="AY107" s="242" t="s">
        <v>137</v>
      </c>
    </row>
    <row r="108" s="13" customFormat="1">
      <c r="A108" s="13"/>
      <c r="B108" s="232"/>
      <c r="C108" s="233"/>
      <c r="D108" s="234" t="s">
        <v>149</v>
      </c>
      <c r="E108" s="235" t="s">
        <v>19</v>
      </c>
      <c r="F108" s="236" t="s">
        <v>602</v>
      </c>
      <c r="G108" s="233"/>
      <c r="H108" s="235" t="s">
        <v>19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149</v>
      </c>
      <c r="AU108" s="242" t="s">
        <v>84</v>
      </c>
      <c r="AV108" s="13" t="s">
        <v>82</v>
      </c>
      <c r="AW108" s="13" t="s">
        <v>36</v>
      </c>
      <c r="AX108" s="13" t="s">
        <v>75</v>
      </c>
      <c r="AY108" s="242" t="s">
        <v>137</v>
      </c>
    </row>
    <row r="109" s="14" customFormat="1">
      <c r="A109" s="14"/>
      <c r="B109" s="243"/>
      <c r="C109" s="244"/>
      <c r="D109" s="234" t="s">
        <v>149</v>
      </c>
      <c r="E109" s="245" t="s">
        <v>19</v>
      </c>
      <c r="F109" s="246" t="s">
        <v>603</v>
      </c>
      <c r="G109" s="244"/>
      <c r="H109" s="247">
        <v>8.75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149</v>
      </c>
      <c r="AU109" s="253" t="s">
        <v>84</v>
      </c>
      <c r="AV109" s="14" t="s">
        <v>84</v>
      </c>
      <c r="AW109" s="14" t="s">
        <v>36</v>
      </c>
      <c r="AX109" s="14" t="s">
        <v>82</v>
      </c>
      <c r="AY109" s="253" t="s">
        <v>137</v>
      </c>
    </row>
    <row r="110" s="2" customFormat="1" ht="24.15" customHeight="1">
      <c r="A110" s="40"/>
      <c r="B110" s="41"/>
      <c r="C110" s="214" t="s">
        <v>145</v>
      </c>
      <c r="D110" s="214" t="s">
        <v>140</v>
      </c>
      <c r="E110" s="215" t="s">
        <v>604</v>
      </c>
      <c r="F110" s="216" t="s">
        <v>605</v>
      </c>
      <c r="G110" s="217" t="s">
        <v>186</v>
      </c>
      <c r="H110" s="218">
        <v>1.1519999999999999</v>
      </c>
      <c r="I110" s="219"/>
      <c r="J110" s="220">
        <f>ROUND(I110*H110,2)</f>
        <v>0</v>
      </c>
      <c r="K110" s="216" t="s">
        <v>144</v>
      </c>
      <c r="L110" s="46"/>
      <c r="M110" s="221" t="s">
        <v>19</v>
      </c>
      <c r="N110" s="222" t="s">
        <v>46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145</v>
      </c>
      <c r="AT110" s="225" t="s">
        <v>140</v>
      </c>
      <c r="AU110" s="225" t="s">
        <v>84</v>
      </c>
      <c r="AY110" s="19" t="s">
        <v>137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82</v>
      </c>
      <c r="BK110" s="226">
        <f>ROUND(I110*H110,2)</f>
        <v>0</v>
      </c>
      <c r="BL110" s="19" t="s">
        <v>145</v>
      </c>
      <c r="BM110" s="225" t="s">
        <v>606</v>
      </c>
    </row>
    <row r="111" s="2" customFormat="1">
      <c r="A111" s="40"/>
      <c r="B111" s="41"/>
      <c r="C111" s="42"/>
      <c r="D111" s="227" t="s">
        <v>147</v>
      </c>
      <c r="E111" s="42"/>
      <c r="F111" s="228" t="s">
        <v>607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147</v>
      </c>
      <c r="AU111" s="19" t="s">
        <v>84</v>
      </c>
    </row>
    <row r="112" s="13" customFormat="1">
      <c r="A112" s="13"/>
      <c r="B112" s="232"/>
      <c r="C112" s="233"/>
      <c r="D112" s="234" t="s">
        <v>149</v>
      </c>
      <c r="E112" s="235" t="s">
        <v>19</v>
      </c>
      <c r="F112" s="236" t="s">
        <v>600</v>
      </c>
      <c r="G112" s="233"/>
      <c r="H112" s="235" t="s">
        <v>19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149</v>
      </c>
      <c r="AU112" s="242" t="s">
        <v>84</v>
      </c>
      <c r="AV112" s="13" t="s">
        <v>82</v>
      </c>
      <c r="AW112" s="13" t="s">
        <v>36</v>
      </c>
      <c r="AX112" s="13" t="s">
        <v>75</v>
      </c>
      <c r="AY112" s="242" t="s">
        <v>137</v>
      </c>
    </row>
    <row r="113" s="13" customFormat="1">
      <c r="A113" s="13"/>
      <c r="B113" s="232"/>
      <c r="C113" s="233"/>
      <c r="D113" s="234" t="s">
        <v>149</v>
      </c>
      <c r="E113" s="235" t="s">
        <v>19</v>
      </c>
      <c r="F113" s="236" t="s">
        <v>601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149</v>
      </c>
      <c r="AU113" s="242" t="s">
        <v>84</v>
      </c>
      <c r="AV113" s="13" t="s">
        <v>82</v>
      </c>
      <c r="AW113" s="13" t="s">
        <v>36</v>
      </c>
      <c r="AX113" s="13" t="s">
        <v>75</v>
      </c>
      <c r="AY113" s="242" t="s">
        <v>137</v>
      </c>
    </row>
    <row r="114" s="13" customFormat="1">
      <c r="A114" s="13"/>
      <c r="B114" s="232"/>
      <c r="C114" s="233"/>
      <c r="D114" s="234" t="s">
        <v>149</v>
      </c>
      <c r="E114" s="235" t="s">
        <v>19</v>
      </c>
      <c r="F114" s="236" t="s">
        <v>602</v>
      </c>
      <c r="G114" s="233"/>
      <c r="H114" s="235" t="s">
        <v>19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149</v>
      </c>
      <c r="AU114" s="242" t="s">
        <v>84</v>
      </c>
      <c r="AV114" s="13" t="s">
        <v>82</v>
      </c>
      <c r="AW114" s="13" t="s">
        <v>36</v>
      </c>
      <c r="AX114" s="13" t="s">
        <v>75</v>
      </c>
      <c r="AY114" s="242" t="s">
        <v>137</v>
      </c>
    </row>
    <row r="115" s="14" customFormat="1">
      <c r="A115" s="14"/>
      <c r="B115" s="243"/>
      <c r="C115" s="244"/>
      <c r="D115" s="234" t="s">
        <v>149</v>
      </c>
      <c r="E115" s="245" t="s">
        <v>19</v>
      </c>
      <c r="F115" s="246" t="s">
        <v>608</v>
      </c>
      <c r="G115" s="244"/>
      <c r="H115" s="247">
        <v>1.1519999999999999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149</v>
      </c>
      <c r="AU115" s="253" t="s">
        <v>84</v>
      </c>
      <c r="AV115" s="14" t="s">
        <v>84</v>
      </c>
      <c r="AW115" s="14" t="s">
        <v>36</v>
      </c>
      <c r="AX115" s="14" t="s">
        <v>82</v>
      </c>
      <c r="AY115" s="253" t="s">
        <v>137</v>
      </c>
    </row>
    <row r="116" s="2" customFormat="1" ht="37.8" customHeight="1">
      <c r="A116" s="40"/>
      <c r="B116" s="41"/>
      <c r="C116" s="214" t="s">
        <v>171</v>
      </c>
      <c r="D116" s="214" t="s">
        <v>140</v>
      </c>
      <c r="E116" s="215" t="s">
        <v>609</v>
      </c>
      <c r="F116" s="216" t="s">
        <v>610</v>
      </c>
      <c r="G116" s="217" t="s">
        <v>186</v>
      </c>
      <c r="H116" s="218">
        <v>9.9019999999999992</v>
      </c>
      <c r="I116" s="219"/>
      <c r="J116" s="220">
        <f>ROUND(I116*H116,2)</f>
        <v>0</v>
      </c>
      <c r="K116" s="216" t="s">
        <v>144</v>
      </c>
      <c r="L116" s="46"/>
      <c r="M116" s="221" t="s">
        <v>19</v>
      </c>
      <c r="N116" s="222" t="s">
        <v>46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145</v>
      </c>
      <c r="AT116" s="225" t="s">
        <v>140</v>
      </c>
      <c r="AU116" s="225" t="s">
        <v>84</v>
      </c>
      <c r="AY116" s="19" t="s">
        <v>137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82</v>
      </c>
      <c r="BK116" s="226">
        <f>ROUND(I116*H116,2)</f>
        <v>0</v>
      </c>
      <c r="BL116" s="19" t="s">
        <v>145</v>
      </c>
      <c r="BM116" s="225" t="s">
        <v>611</v>
      </c>
    </row>
    <row r="117" s="2" customFormat="1">
      <c r="A117" s="40"/>
      <c r="B117" s="41"/>
      <c r="C117" s="42"/>
      <c r="D117" s="227" t="s">
        <v>147</v>
      </c>
      <c r="E117" s="42"/>
      <c r="F117" s="228" t="s">
        <v>612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147</v>
      </c>
      <c r="AU117" s="19" t="s">
        <v>84</v>
      </c>
    </row>
    <row r="118" s="14" customFormat="1">
      <c r="A118" s="14"/>
      <c r="B118" s="243"/>
      <c r="C118" s="244"/>
      <c r="D118" s="234" t="s">
        <v>149</v>
      </c>
      <c r="E118" s="245" t="s">
        <v>19</v>
      </c>
      <c r="F118" s="246" t="s">
        <v>613</v>
      </c>
      <c r="G118" s="244"/>
      <c r="H118" s="247">
        <v>9.9019999999999992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149</v>
      </c>
      <c r="AU118" s="253" t="s">
        <v>84</v>
      </c>
      <c r="AV118" s="14" t="s">
        <v>84</v>
      </c>
      <c r="AW118" s="14" t="s">
        <v>36</v>
      </c>
      <c r="AX118" s="14" t="s">
        <v>82</v>
      </c>
      <c r="AY118" s="253" t="s">
        <v>137</v>
      </c>
    </row>
    <row r="119" s="2" customFormat="1" ht="37.8" customHeight="1">
      <c r="A119" s="40"/>
      <c r="B119" s="41"/>
      <c r="C119" s="214" t="s">
        <v>183</v>
      </c>
      <c r="D119" s="214" t="s">
        <v>140</v>
      </c>
      <c r="E119" s="215" t="s">
        <v>614</v>
      </c>
      <c r="F119" s="216" t="s">
        <v>615</v>
      </c>
      <c r="G119" s="217" t="s">
        <v>186</v>
      </c>
      <c r="H119" s="218">
        <v>49.509999999999998</v>
      </c>
      <c r="I119" s="219"/>
      <c r="J119" s="220">
        <f>ROUND(I119*H119,2)</f>
        <v>0</v>
      </c>
      <c r="K119" s="216" t="s">
        <v>144</v>
      </c>
      <c r="L119" s="46"/>
      <c r="M119" s="221" t="s">
        <v>19</v>
      </c>
      <c r="N119" s="222" t="s">
        <v>46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145</v>
      </c>
      <c r="AT119" s="225" t="s">
        <v>140</v>
      </c>
      <c r="AU119" s="225" t="s">
        <v>84</v>
      </c>
      <c r="AY119" s="19" t="s">
        <v>137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82</v>
      </c>
      <c r="BK119" s="226">
        <f>ROUND(I119*H119,2)</f>
        <v>0</v>
      </c>
      <c r="BL119" s="19" t="s">
        <v>145</v>
      </c>
      <c r="BM119" s="225" t="s">
        <v>616</v>
      </c>
    </row>
    <row r="120" s="2" customFormat="1">
      <c r="A120" s="40"/>
      <c r="B120" s="41"/>
      <c r="C120" s="42"/>
      <c r="D120" s="227" t="s">
        <v>147</v>
      </c>
      <c r="E120" s="42"/>
      <c r="F120" s="228" t="s">
        <v>617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147</v>
      </c>
      <c r="AU120" s="19" t="s">
        <v>84</v>
      </c>
    </row>
    <row r="121" s="14" customFormat="1">
      <c r="A121" s="14"/>
      <c r="B121" s="243"/>
      <c r="C121" s="244"/>
      <c r="D121" s="234" t="s">
        <v>149</v>
      </c>
      <c r="E121" s="244"/>
      <c r="F121" s="246" t="s">
        <v>618</v>
      </c>
      <c r="G121" s="244"/>
      <c r="H121" s="247">
        <v>49.509999999999998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149</v>
      </c>
      <c r="AU121" s="253" t="s">
        <v>84</v>
      </c>
      <c r="AV121" s="14" t="s">
        <v>84</v>
      </c>
      <c r="AW121" s="14" t="s">
        <v>4</v>
      </c>
      <c r="AX121" s="14" t="s">
        <v>82</v>
      </c>
      <c r="AY121" s="253" t="s">
        <v>137</v>
      </c>
    </row>
    <row r="122" s="2" customFormat="1" ht="21.75" customHeight="1">
      <c r="A122" s="40"/>
      <c r="B122" s="41"/>
      <c r="C122" s="265" t="s">
        <v>194</v>
      </c>
      <c r="D122" s="265" t="s">
        <v>298</v>
      </c>
      <c r="E122" s="266" t="s">
        <v>619</v>
      </c>
      <c r="F122" s="267" t="s">
        <v>620</v>
      </c>
      <c r="G122" s="268" t="s">
        <v>284</v>
      </c>
      <c r="H122" s="269">
        <v>15.843</v>
      </c>
      <c r="I122" s="270"/>
      <c r="J122" s="271">
        <f>ROUND(I122*H122,2)</f>
        <v>0</v>
      </c>
      <c r="K122" s="267" t="s">
        <v>144</v>
      </c>
      <c r="L122" s="272"/>
      <c r="M122" s="273" t="s">
        <v>19</v>
      </c>
      <c r="N122" s="274" t="s">
        <v>46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202</v>
      </c>
      <c r="AT122" s="225" t="s">
        <v>298</v>
      </c>
      <c r="AU122" s="225" t="s">
        <v>84</v>
      </c>
      <c r="AY122" s="19" t="s">
        <v>137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82</v>
      </c>
      <c r="BK122" s="226">
        <f>ROUND(I122*H122,2)</f>
        <v>0</v>
      </c>
      <c r="BL122" s="19" t="s">
        <v>145</v>
      </c>
      <c r="BM122" s="225" t="s">
        <v>621</v>
      </c>
    </row>
    <row r="123" s="14" customFormat="1">
      <c r="A123" s="14"/>
      <c r="B123" s="243"/>
      <c r="C123" s="244"/>
      <c r="D123" s="234" t="s">
        <v>149</v>
      </c>
      <c r="E123" s="244"/>
      <c r="F123" s="246" t="s">
        <v>622</v>
      </c>
      <c r="G123" s="244"/>
      <c r="H123" s="247">
        <v>15.843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149</v>
      </c>
      <c r="AU123" s="253" t="s">
        <v>84</v>
      </c>
      <c r="AV123" s="14" t="s">
        <v>84</v>
      </c>
      <c r="AW123" s="14" t="s">
        <v>4</v>
      </c>
      <c r="AX123" s="14" t="s">
        <v>82</v>
      </c>
      <c r="AY123" s="253" t="s">
        <v>137</v>
      </c>
    </row>
    <row r="124" s="2" customFormat="1" ht="21.75" customHeight="1">
      <c r="A124" s="40"/>
      <c r="B124" s="41"/>
      <c r="C124" s="214" t="s">
        <v>202</v>
      </c>
      <c r="D124" s="214" t="s">
        <v>140</v>
      </c>
      <c r="E124" s="215" t="s">
        <v>623</v>
      </c>
      <c r="F124" s="216" t="s">
        <v>624</v>
      </c>
      <c r="G124" s="217" t="s">
        <v>143</v>
      </c>
      <c r="H124" s="218">
        <v>35</v>
      </c>
      <c r="I124" s="219"/>
      <c r="J124" s="220">
        <f>ROUND(I124*H124,2)</f>
        <v>0</v>
      </c>
      <c r="K124" s="216" t="s">
        <v>144</v>
      </c>
      <c r="L124" s="46"/>
      <c r="M124" s="221" t="s">
        <v>19</v>
      </c>
      <c r="N124" s="222" t="s">
        <v>46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145</v>
      </c>
      <c r="AT124" s="225" t="s">
        <v>140</v>
      </c>
      <c r="AU124" s="225" t="s">
        <v>84</v>
      </c>
      <c r="AY124" s="19" t="s">
        <v>137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82</v>
      </c>
      <c r="BK124" s="226">
        <f>ROUND(I124*H124,2)</f>
        <v>0</v>
      </c>
      <c r="BL124" s="19" t="s">
        <v>145</v>
      </c>
      <c r="BM124" s="225" t="s">
        <v>625</v>
      </c>
    </row>
    <row r="125" s="2" customFormat="1">
      <c r="A125" s="40"/>
      <c r="B125" s="41"/>
      <c r="C125" s="42"/>
      <c r="D125" s="227" t="s">
        <v>147</v>
      </c>
      <c r="E125" s="42"/>
      <c r="F125" s="228" t="s">
        <v>626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147</v>
      </c>
      <c r="AU125" s="19" t="s">
        <v>84</v>
      </c>
    </row>
    <row r="126" s="14" customFormat="1">
      <c r="A126" s="14"/>
      <c r="B126" s="243"/>
      <c r="C126" s="244"/>
      <c r="D126" s="234" t="s">
        <v>149</v>
      </c>
      <c r="E126" s="245" t="s">
        <v>19</v>
      </c>
      <c r="F126" s="246" t="s">
        <v>627</v>
      </c>
      <c r="G126" s="244"/>
      <c r="H126" s="247">
        <v>35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149</v>
      </c>
      <c r="AU126" s="253" t="s">
        <v>84</v>
      </c>
      <c r="AV126" s="14" t="s">
        <v>84</v>
      </c>
      <c r="AW126" s="14" t="s">
        <v>36</v>
      </c>
      <c r="AX126" s="14" t="s">
        <v>82</v>
      </c>
      <c r="AY126" s="253" t="s">
        <v>137</v>
      </c>
    </row>
    <row r="127" s="12" customFormat="1" ht="22.8" customHeight="1">
      <c r="A127" s="12"/>
      <c r="B127" s="198"/>
      <c r="C127" s="199"/>
      <c r="D127" s="200" t="s">
        <v>74</v>
      </c>
      <c r="E127" s="212" t="s">
        <v>84</v>
      </c>
      <c r="F127" s="212" t="s">
        <v>628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SUM(P128:P138)</f>
        <v>0</v>
      </c>
      <c r="Q127" s="206"/>
      <c r="R127" s="207">
        <f>SUM(R128:R138)</f>
        <v>2.8956710399999999</v>
      </c>
      <c r="S127" s="206"/>
      <c r="T127" s="208">
        <f>SUM(T128:T138)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82</v>
      </c>
      <c r="AT127" s="210" t="s">
        <v>74</v>
      </c>
      <c r="AU127" s="210" t="s">
        <v>82</v>
      </c>
      <c r="AY127" s="209" t="s">
        <v>137</v>
      </c>
      <c r="BK127" s="211">
        <f>SUM(BK128:BK138)</f>
        <v>0</v>
      </c>
    </row>
    <row r="128" s="2" customFormat="1" ht="16.5" customHeight="1">
      <c r="A128" s="40"/>
      <c r="B128" s="41"/>
      <c r="C128" s="214" t="s">
        <v>210</v>
      </c>
      <c r="D128" s="214" t="s">
        <v>140</v>
      </c>
      <c r="E128" s="215" t="s">
        <v>629</v>
      </c>
      <c r="F128" s="216" t="s">
        <v>630</v>
      </c>
      <c r="G128" s="217" t="s">
        <v>186</v>
      </c>
      <c r="H128" s="218">
        <v>1.1519999999999999</v>
      </c>
      <c r="I128" s="219"/>
      <c r="J128" s="220">
        <f>ROUND(I128*H128,2)</f>
        <v>0</v>
      </c>
      <c r="K128" s="216" t="s">
        <v>144</v>
      </c>
      <c r="L128" s="46"/>
      <c r="M128" s="221" t="s">
        <v>19</v>
      </c>
      <c r="N128" s="222" t="s">
        <v>46</v>
      </c>
      <c r="O128" s="86"/>
      <c r="P128" s="223">
        <f>O128*H128</f>
        <v>0</v>
      </c>
      <c r="Q128" s="223">
        <v>2.5018699999999998</v>
      </c>
      <c r="R128" s="223">
        <f>Q128*H128</f>
        <v>2.8821542399999998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145</v>
      </c>
      <c r="AT128" s="225" t="s">
        <v>140</v>
      </c>
      <c r="AU128" s="225" t="s">
        <v>84</v>
      </c>
      <c r="AY128" s="19" t="s">
        <v>137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82</v>
      </c>
      <c r="BK128" s="226">
        <f>ROUND(I128*H128,2)</f>
        <v>0</v>
      </c>
      <c r="BL128" s="19" t="s">
        <v>145</v>
      </c>
      <c r="BM128" s="225" t="s">
        <v>631</v>
      </c>
    </row>
    <row r="129" s="2" customFormat="1">
      <c r="A129" s="40"/>
      <c r="B129" s="41"/>
      <c r="C129" s="42"/>
      <c r="D129" s="227" t="s">
        <v>147</v>
      </c>
      <c r="E129" s="42"/>
      <c r="F129" s="228" t="s">
        <v>632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147</v>
      </c>
      <c r="AU129" s="19" t="s">
        <v>84</v>
      </c>
    </row>
    <row r="130" s="13" customFormat="1">
      <c r="A130" s="13"/>
      <c r="B130" s="232"/>
      <c r="C130" s="233"/>
      <c r="D130" s="234" t="s">
        <v>149</v>
      </c>
      <c r="E130" s="235" t="s">
        <v>19</v>
      </c>
      <c r="F130" s="236" t="s">
        <v>600</v>
      </c>
      <c r="G130" s="233"/>
      <c r="H130" s="235" t="s">
        <v>19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149</v>
      </c>
      <c r="AU130" s="242" t="s">
        <v>84</v>
      </c>
      <c r="AV130" s="13" t="s">
        <v>82</v>
      </c>
      <c r="AW130" s="13" t="s">
        <v>36</v>
      </c>
      <c r="AX130" s="13" t="s">
        <v>75</v>
      </c>
      <c r="AY130" s="242" t="s">
        <v>137</v>
      </c>
    </row>
    <row r="131" s="13" customFormat="1">
      <c r="A131" s="13"/>
      <c r="B131" s="232"/>
      <c r="C131" s="233"/>
      <c r="D131" s="234" t="s">
        <v>149</v>
      </c>
      <c r="E131" s="235" t="s">
        <v>19</v>
      </c>
      <c r="F131" s="236" t="s">
        <v>601</v>
      </c>
      <c r="G131" s="233"/>
      <c r="H131" s="235" t="s">
        <v>19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149</v>
      </c>
      <c r="AU131" s="242" t="s">
        <v>84</v>
      </c>
      <c r="AV131" s="13" t="s">
        <v>82</v>
      </c>
      <c r="AW131" s="13" t="s">
        <v>36</v>
      </c>
      <c r="AX131" s="13" t="s">
        <v>75</v>
      </c>
      <c r="AY131" s="242" t="s">
        <v>137</v>
      </c>
    </row>
    <row r="132" s="13" customFormat="1">
      <c r="A132" s="13"/>
      <c r="B132" s="232"/>
      <c r="C132" s="233"/>
      <c r="D132" s="234" t="s">
        <v>149</v>
      </c>
      <c r="E132" s="235" t="s">
        <v>19</v>
      </c>
      <c r="F132" s="236" t="s">
        <v>602</v>
      </c>
      <c r="G132" s="233"/>
      <c r="H132" s="235" t="s">
        <v>19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149</v>
      </c>
      <c r="AU132" s="242" t="s">
        <v>84</v>
      </c>
      <c r="AV132" s="13" t="s">
        <v>82</v>
      </c>
      <c r="AW132" s="13" t="s">
        <v>36</v>
      </c>
      <c r="AX132" s="13" t="s">
        <v>75</v>
      </c>
      <c r="AY132" s="242" t="s">
        <v>137</v>
      </c>
    </row>
    <row r="133" s="14" customFormat="1">
      <c r="A133" s="14"/>
      <c r="B133" s="243"/>
      <c r="C133" s="244"/>
      <c r="D133" s="234" t="s">
        <v>149</v>
      </c>
      <c r="E133" s="245" t="s">
        <v>19</v>
      </c>
      <c r="F133" s="246" t="s">
        <v>608</v>
      </c>
      <c r="G133" s="244"/>
      <c r="H133" s="247">
        <v>1.1519999999999999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149</v>
      </c>
      <c r="AU133" s="253" t="s">
        <v>84</v>
      </c>
      <c r="AV133" s="14" t="s">
        <v>84</v>
      </c>
      <c r="AW133" s="14" t="s">
        <v>36</v>
      </c>
      <c r="AX133" s="14" t="s">
        <v>82</v>
      </c>
      <c r="AY133" s="253" t="s">
        <v>137</v>
      </c>
    </row>
    <row r="134" s="2" customFormat="1" ht="16.5" customHeight="1">
      <c r="A134" s="40"/>
      <c r="B134" s="41"/>
      <c r="C134" s="214" t="s">
        <v>216</v>
      </c>
      <c r="D134" s="214" t="s">
        <v>140</v>
      </c>
      <c r="E134" s="215" t="s">
        <v>633</v>
      </c>
      <c r="F134" s="216" t="s">
        <v>634</v>
      </c>
      <c r="G134" s="217" t="s">
        <v>143</v>
      </c>
      <c r="H134" s="218">
        <v>5.1200000000000001</v>
      </c>
      <c r="I134" s="219"/>
      <c r="J134" s="220">
        <f>ROUND(I134*H134,2)</f>
        <v>0</v>
      </c>
      <c r="K134" s="216" t="s">
        <v>144</v>
      </c>
      <c r="L134" s="46"/>
      <c r="M134" s="221" t="s">
        <v>19</v>
      </c>
      <c r="N134" s="222" t="s">
        <v>46</v>
      </c>
      <c r="O134" s="86"/>
      <c r="P134" s="223">
        <f>O134*H134</f>
        <v>0</v>
      </c>
      <c r="Q134" s="223">
        <v>0.00264</v>
      </c>
      <c r="R134" s="223">
        <f>Q134*H134</f>
        <v>0.013516800000000001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145</v>
      </c>
      <c r="AT134" s="225" t="s">
        <v>140</v>
      </c>
      <c r="AU134" s="225" t="s">
        <v>84</v>
      </c>
      <c r="AY134" s="19" t="s">
        <v>137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82</v>
      </c>
      <c r="BK134" s="226">
        <f>ROUND(I134*H134,2)</f>
        <v>0</v>
      </c>
      <c r="BL134" s="19" t="s">
        <v>145</v>
      </c>
      <c r="BM134" s="225" t="s">
        <v>635</v>
      </c>
    </row>
    <row r="135" s="2" customFormat="1">
      <c r="A135" s="40"/>
      <c r="B135" s="41"/>
      <c r="C135" s="42"/>
      <c r="D135" s="227" t="s">
        <v>147</v>
      </c>
      <c r="E135" s="42"/>
      <c r="F135" s="228" t="s">
        <v>636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147</v>
      </c>
      <c r="AU135" s="19" t="s">
        <v>84</v>
      </c>
    </row>
    <row r="136" s="14" customFormat="1">
      <c r="A136" s="14"/>
      <c r="B136" s="243"/>
      <c r="C136" s="244"/>
      <c r="D136" s="234" t="s">
        <v>149</v>
      </c>
      <c r="E136" s="245" t="s">
        <v>19</v>
      </c>
      <c r="F136" s="246" t="s">
        <v>637</v>
      </c>
      <c r="G136" s="244"/>
      <c r="H136" s="247">
        <v>5.1200000000000001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149</v>
      </c>
      <c r="AU136" s="253" t="s">
        <v>84</v>
      </c>
      <c r="AV136" s="14" t="s">
        <v>84</v>
      </c>
      <c r="AW136" s="14" t="s">
        <v>36</v>
      </c>
      <c r="AX136" s="14" t="s">
        <v>82</v>
      </c>
      <c r="AY136" s="253" t="s">
        <v>137</v>
      </c>
    </row>
    <row r="137" s="2" customFormat="1" ht="16.5" customHeight="1">
      <c r="A137" s="40"/>
      <c r="B137" s="41"/>
      <c r="C137" s="214" t="s">
        <v>226</v>
      </c>
      <c r="D137" s="214" t="s">
        <v>140</v>
      </c>
      <c r="E137" s="215" t="s">
        <v>638</v>
      </c>
      <c r="F137" s="216" t="s">
        <v>639</v>
      </c>
      <c r="G137" s="217" t="s">
        <v>143</v>
      </c>
      <c r="H137" s="218">
        <v>5.1200000000000001</v>
      </c>
      <c r="I137" s="219"/>
      <c r="J137" s="220">
        <f>ROUND(I137*H137,2)</f>
        <v>0</v>
      </c>
      <c r="K137" s="216" t="s">
        <v>144</v>
      </c>
      <c r="L137" s="46"/>
      <c r="M137" s="221" t="s">
        <v>19</v>
      </c>
      <c r="N137" s="222" t="s">
        <v>46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145</v>
      </c>
      <c r="AT137" s="225" t="s">
        <v>140</v>
      </c>
      <c r="AU137" s="225" t="s">
        <v>84</v>
      </c>
      <c r="AY137" s="19" t="s">
        <v>137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82</v>
      </c>
      <c r="BK137" s="226">
        <f>ROUND(I137*H137,2)</f>
        <v>0</v>
      </c>
      <c r="BL137" s="19" t="s">
        <v>145</v>
      </c>
      <c r="BM137" s="225" t="s">
        <v>640</v>
      </c>
    </row>
    <row r="138" s="2" customFormat="1">
      <c r="A138" s="40"/>
      <c r="B138" s="41"/>
      <c r="C138" s="42"/>
      <c r="D138" s="227" t="s">
        <v>147</v>
      </c>
      <c r="E138" s="42"/>
      <c r="F138" s="228" t="s">
        <v>641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147</v>
      </c>
      <c r="AU138" s="19" t="s">
        <v>84</v>
      </c>
    </row>
    <row r="139" s="12" customFormat="1" ht="22.8" customHeight="1">
      <c r="A139" s="12"/>
      <c r="B139" s="198"/>
      <c r="C139" s="199"/>
      <c r="D139" s="200" t="s">
        <v>74</v>
      </c>
      <c r="E139" s="212" t="s">
        <v>171</v>
      </c>
      <c r="F139" s="212" t="s">
        <v>642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SUM(P140:P149)</f>
        <v>0</v>
      </c>
      <c r="Q139" s="206"/>
      <c r="R139" s="207">
        <f>SUM(R140:R149)</f>
        <v>18.322066720000002</v>
      </c>
      <c r="S139" s="206"/>
      <c r="T139" s="208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82</v>
      </c>
      <c r="AT139" s="210" t="s">
        <v>74</v>
      </c>
      <c r="AU139" s="210" t="s">
        <v>82</v>
      </c>
      <c r="AY139" s="209" t="s">
        <v>137</v>
      </c>
      <c r="BK139" s="211">
        <f>SUM(BK140:BK149)</f>
        <v>0</v>
      </c>
    </row>
    <row r="140" s="2" customFormat="1" ht="21.75" customHeight="1">
      <c r="A140" s="40"/>
      <c r="B140" s="41"/>
      <c r="C140" s="214" t="s">
        <v>8</v>
      </c>
      <c r="D140" s="214" t="s">
        <v>140</v>
      </c>
      <c r="E140" s="215" t="s">
        <v>643</v>
      </c>
      <c r="F140" s="216" t="s">
        <v>644</v>
      </c>
      <c r="G140" s="217" t="s">
        <v>143</v>
      </c>
      <c r="H140" s="218">
        <v>33.276000000000003</v>
      </c>
      <c r="I140" s="219"/>
      <c r="J140" s="220">
        <f>ROUND(I140*H140,2)</f>
        <v>0</v>
      </c>
      <c r="K140" s="216" t="s">
        <v>144</v>
      </c>
      <c r="L140" s="46"/>
      <c r="M140" s="221" t="s">
        <v>19</v>
      </c>
      <c r="N140" s="222" t="s">
        <v>46</v>
      </c>
      <c r="O140" s="86"/>
      <c r="P140" s="223">
        <f>O140*H140</f>
        <v>0</v>
      </c>
      <c r="Q140" s="223">
        <v>0.34499999999999997</v>
      </c>
      <c r="R140" s="223">
        <f>Q140*H140</f>
        <v>11.480220000000001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145</v>
      </c>
      <c r="AT140" s="225" t="s">
        <v>140</v>
      </c>
      <c r="AU140" s="225" t="s">
        <v>84</v>
      </c>
      <c r="AY140" s="19" t="s">
        <v>137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82</v>
      </c>
      <c r="BK140" s="226">
        <f>ROUND(I140*H140,2)</f>
        <v>0</v>
      </c>
      <c r="BL140" s="19" t="s">
        <v>145</v>
      </c>
      <c r="BM140" s="225" t="s">
        <v>645</v>
      </c>
    </row>
    <row r="141" s="2" customFormat="1">
      <c r="A141" s="40"/>
      <c r="B141" s="41"/>
      <c r="C141" s="42"/>
      <c r="D141" s="227" t="s">
        <v>147</v>
      </c>
      <c r="E141" s="42"/>
      <c r="F141" s="228" t="s">
        <v>646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147</v>
      </c>
      <c r="AU141" s="19" t="s">
        <v>84</v>
      </c>
    </row>
    <row r="142" s="13" customFormat="1">
      <c r="A142" s="13"/>
      <c r="B142" s="232"/>
      <c r="C142" s="233"/>
      <c r="D142" s="234" t="s">
        <v>149</v>
      </c>
      <c r="E142" s="235" t="s">
        <v>19</v>
      </c>
      <c r="F142" s="236" t="s">
        <v>600</v>
      </c>
      <c r="G142" s="233"/>
      <c r="H142" s="235" t="s">
        <v>19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149</v>
      </c>
      <c r="AU142" s="242" t="s">
        <v>84</v>
      </c>
      <c r="AV142" s="13" t="s">
        <v>82</v>
      </c>
      <c r="AW142" s="13" t="s">
        <v>36</v>
      </c>
      <c r="AX142" s="13" t="s">
        <v>75</v>
      </c>
      <c r="AY142" s="242" t="s">
        <v>137</v>
      </c>
    </row>
    <row r="143" s="13" customFormat="1">
      <c r="A143" s="13"/>
      <c r="B143" s="232"/>
      <c r="C143" s="233"/>
      <c r="D143" s="234" t="s">
        <v>149</v>
      </c>
      <c r="E143" s="235" t="s">
        <v>19</v>
      </c>
      <c r="F143" s="236" t="s">
        <v>601</v>
      </c>
      <c r="G143" s="233"/>
      <c r="H143" s="235" t="s">
        <v>19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149</v>
      </c>
      <c r="AU143" s="242" t="s">
        <v>84</v>
      </c>
      <c r="AV143" s="13" t="s">
        <v>82</v>
      </c>
      <c r="AW143" s="13" t="s">
        <v>36</v>
      </c>
      <c r="AX143" s="13" t="s">
        <v>75</v>
      </c>
      <c r="AY143" s="242" t="s">
        <v>137</v>
      </c>
    </row>
    <row r="144" s="13" customFormat="1">
      <c r="A144" s="13"/>
      <c r="B144" s="232"/>
      <c r="C144" s="233"/>
      <c r="D144" s="234" t="s">
        <v>149</v>
      </c>
      <c r="E144" s="235" t="s">
        <v>19</v>
      </c>
      <c r="F144" s="236" t="s">
        <v>602</v>
      </c>
      <c r="G144" s="233"/>
      <c r="H144" s="235" t="s">
        <v>19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149</v>
      </c>
      <c r="AU144" s="242" t="s">
        <v>84</v>
      </c>
      <c r="AV144" s="13" t="s">
        <v>82</v>
      </c>
      <c r="AW144" s="13" t="s">
        <v>36</v>
      </c>
      <c r="AX144" s="13" t="s">
        <v>75</v>
      </c>
      <c r="AY144" s="242" t="s">
        <v>137</v>
      </c>
    </row>
    <row r="145" s="14" customFormat="1">
      <c r="A145" s="14"/>
      <c r="B145" s="243"/>
      <c r="C145" s="244"/>
      <c r="D145" s="234" t="s">
        <v>149</v>
      </c>
      <c r="E145" s="245" t="s">
        <v>19</v>
      </c>
      <c r="F145" s="246" t="s">
        <v>647</v>
      </c>
      <c r="G145" s="244"/>
      <c r="H145" s="247">
        <v>33.276000000000003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149</v>
      </c>
      <c r="AU145" s="253" t="s">
        <v>84</v>
      </c>
      <c r="AV145" s="14" t="s">
        <v>84</v>
      </c>
      <c r="AW145" s="14" t="s">
        <v>36</v>
      </c>
      <c r="AX145" s="14" t="s">
        <v>82</v>
      </c>
      <c r="AY145" s="253" t="s">
        <v>137</v>
      </c>
    </row>
    <row r="146" s="2" customFormat="1" ht="37.8" customHeight="1">
      <c r="A146" s="40"/>
      <c r="B146" s="41"/>
      <c r="C146" s="214" t="s">
        <v>236</v>
      </c>
      <c r="D146" s="214" t="s">
        <v>140</v>
      </c>
      <c r="E146" s="215" t="s">
        <v>648</v>
      </c>
      <c r="F146" s="216" t="s">
        <v>649</v>
      </c>
      <c r="G146" s="217" t="s">
        <v>143</v>
      </c>
      <c r="H146" s="218">
        <v>33.276000000000003</v>
      </c>
      <c r="I146" s="219"/>
      <c r="J146" s="220">
        <f>ROUND(I146*H146,2)</f>
        <v>0</v>
      </c>
      <c r="K146" s="216" t="s">
        <v>144</v>
      </c>
      <c r="L146" s="46"/>
      <c r="M146" s="221" t="s">
        <v>19</v>
      </c>
      <c r="N146" s="222" t="s">
        <v>46</v>
      </c>
      <c r="O146" s="86"/>
      <c r="P146" s="223">
        <f>O146*H146</f>
        <v>0</v>
      </c>
      <c r="Q146" s="223">
        <v>0.089219999999999994</v>
      </c>
      <c r="R146" s="223">
        <f>Q146*H146</f>
        <v>2.9688847200000001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145</v>
      </c>
      <c r="AT146" s="225" t="s">
        <v>140</v>
      </c>
      <c r="AU146" s="225" t="s">
        <v>84</v>
      </c>
      <c r="AY146" s="19" t="s">
        <v>137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82</v>
      </c>
      <c r="BK146" s="226">
        <f>ROUND(I146*H146,2)</f>
        <v>0</v>
      </c>
      <c r="BL146" s="19" t="s">
        <v>145</v>
      </c>
      <c r="BM146" s="225" t="s">
        <v>650</v>
      </c>
    </row>
    <row r="147" s="2" customFormat="1">
      <c r="A147" s="40"/>
      <c r="B147" s="41"/>
      <c r="C147" s="42"/>
      <c r="D147" s="227" t="s">
        <v>147</v>
      </c>
      <c r="E147" s="42"/>
      <c r="F147" s="228" t="s">
        <v>651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147</v>
      </c>
      <c r="AU147" s="19" t="s">
        <v>84</v>
      </c>
    </row>
    <row r="148" s="2" customFormat="1" ht="16.5" customHeight="1">
      <c r="A148" s="40"/>
      <c r="B148" s="41"/>
      <c r="C148" s="265" t="s">
        <v>242</v>
      </c>
      <c r="D148" s="265" t="s">
        <v>298</v>
      </c>
      <c r="E148" s="266" t="s">
        <v>652</v>
      </c>
      <c r="F148" s="267" t="s">
        <v>653</v>
      </c>
      <c r="G148" s="268" t="s">
        <v>143</v>
      </c>
      <c r="H148" s="269">
        <v>34.274000000000001</v>
      </c>
      <c r="I148" s="270"/>
      <c r="J148" s="271">
        <f>ROUND(I148*H148,2)</f>
        <v>0</v>
      </c>
      <c r="K148" s="267" t="s">
        <v>144</v>
      </c>
      <c r="L148" s="272"/>
      <c r="M148" s="273" t="s">
        <v>19</v>
      </c>
      <c r="N148" s="274" t="s">
        <v>46</v>
      </c>
      <c r="O148" s="86"/>
      <c r="P148" s="223">
        <f>O148*H148</f>
        <v>0</v>
      </c>
      <c r="Q148" s="223">
        <v>0.113</v>
      </c>
      <c r="R148" s="223">
        <f>Q148*H148</f>
        <v>3.8729620000000002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202</v>
      </c>
      <c r="AT148" s="225" t="s">
        <v>298</v>
      </c>
      <c r="AU148" s="225" t="s">
        <v>84</v>
      </c>
      <c r="AY148" s="19" t="s">
        <v>137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82</v>
      </c>
      <c r="BK148" s="226">
        <f>ROUND(I148*H148,2)</f>
        <v>0</v>
      </c>
      <c r="BL148" s="19" t="s">
        <v>145</v>
      </c>
      <c r="BM148" s="225" t="s">
        <v>654</v>
      </c>
    </row>
    <row r="149" s="14" customFormat="1">
      <c r="A149" s="14"/>
      <c r="B149" s="243"/>
      <c r="C149" s="244"/>
      <c r="D149" s="234" t="s">
        <v>149</v>
      </c>
      <c r="E149" s="244"/>
      <c r="F149" s="246" t="s">
        <v>655</v>
      </c>
      <c r="G149" s="244"/>
      <c r="H149" s="247">
        <v>34.274000000000001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149</v>
      </c>
      <c r="AU149" s="253" t="s">
        <v>84</v>
      </c>
      <c r="AV149" s="14" t="s">
        <v>84</v>
      </c>
      <c r="AW149" s="14" t="s">
        <v>4</v>
      </c>
      <c r="AX149" s="14" t="s">
        <v>82</v>
      </c>
      <c r="AY149" s="253" t="s">
        <v>137</v>
      </c>
    </row>
    <row r="150" s="12" customFormat="1" ht="22.8" customHeight="1">
      <c r="A150" s="12"/>
      <c r="B150" s="198"/>
      <c r="C150" s="199"/>
      <c r="D150" s="200" t="s">
        <v>74</v>
      </c>
      <c r="E150" s="212" t="s">
        <v>210</v>
      </c>
      <c r="F150" s="212" t="s">
        <v>656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SUM(P151:P160)</f>
        <v>0</v>
      </c>
      <c r="Q150" s="206"/>
      <c r="R150" s="207">
        <f>SUM(R151:R160)</f>
        <v>2.1250960000000001</v>
      </c>
      <c r="S150" s="206"/>
      <c r="T150" s="208">
        <f>SUM(T151:T160)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82</v>
      </c>
      <c r="AT150" s="210" t="s">
        <v>74</v>
      </c>
      <c r="AU150" s="210" t="s">
        <v>82</v>
      </c>
      <c r="AY150" s="209" t="s">
        <v>137</v>
      </c>
      <c r="BK150" s="211">
        <f>SUM(BK151:BK160)</f>
        <v>0</v>
      </c>
    </row>
    <row r="151" s="2" customFormat="1" ht="24.15" customHeight="1">
      <c r="A151" s="40"/>
      <c r="B151" s="41"/>
      <c r="C151" s="214" t="s">
        <v>247</v>
      </c>
      <c r="D151" s="214" t="s">
        <v>140</v>
      </c>
      <c r="E151" s="215" t="s">
        <v>657</v>
      </c>
      <c r="F151" s="216" t="s">
        <v>658</v>
      </c>
      <c r="G151" s="217" t="s">
        <v>219</v>
      </c>
      <c r="H151" s="218">
        <v>16.48</v>
      </c>
      <c r="I151" s="219"/>
      <c r="J151" s="220">
        <f>ROUND(I151*H151,2)</f>
        <v>0</v>
      </c>
      <c r="K151" s="216" t="s">
        <v>144</v>
      </c>
      <c r="L151" s="46"/>
      <c r="M151" s="221" t="s">
        <v>19</v>
      </c>
      <c r="N151" s="222" t="s">
        <v>46</v>
      </c>
      <c r="O151" s="86"/>
      <c r="P151" s="223">
        <f>O151*H151</f>
        <v>0</v>
      </c>
      <c r="Q151" s="223">
        <v>0.10095</v>
      </c>
      <c r="R151" s="223">
        <f>Q151*H151</f>
        <v>1.663656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145</v>
      </c>
      <c r="AT151" s="225" t="s">
        <v>140</v>
      </c>
      <c r="AU151" s="225" t="s">
        <v>84</v>
      </c>
      <c r="AY151" s="19" t="s">
        <v>137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82</v>
      </c>
      <c r="BK151" s="226">
        <f>ROUND(I151*H151,2)</f>
        <v>0</v>
      </c>
      <c r="BL151" s="19" t="s">
        <v>145</v>
      </c>
      <c r="BM151" s="225" t="s">
        <v>659</v>
      </c>
    </row>
    <row r="152" s="2" customFormat="1">
      <c r="A152" s="40"/>
      <c r="B152" s="41"/>
      <c r="C152" s="42"/>
      <c r="D152" s="227" t="s">
        <v>147</v>
      </c>
      <c r="E152" s="42"/>
      <c r="F152" s="228" t="s">
        <v>660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147</v>
      </c>
      <c r="AU152" s="19" t="s">
        <v>84</v>
      </c>
    </row>
    <row r="153" s="13" customFormat="1">
      <c r="A153" s="13"/>
      <c r="B153" s="232"/>
      <c r="C153" s="233"/>
      <c r="D153" s="234" t="s">
        <v>149</v>
      </c>
      <c r="E153" s="235" t="s">
        <v>19</v>
      </c>
      <c r="F153" s="236" t="s">
        <v>600</v>
      </c>
      <c r="G153" s="233"/>
      <c r="H153" s="235" t="s">
        <v>19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149</v>
      </c>
      <c r="AU153" s="242" t="s">
        <v>84</v>
      </c>
      <c r="AV153" s="13" t="s">
        <v>82</v>
      </c>
      <c r="AW153" s="13" t="s">
        <v>36</v>
      </c>
      <c r="AX153" s="13" t="s">
        <v>75</v>
      </c>
      <c r="AY153" s="242" t="s">
        <v>137</v>
      </c>
    </row>
    <row r="154" s="13" customFormat="1">
      <c r="A154" s="13"/>
      <c r="B154" s="232"/>
      <c r="C154" s="233"/>
      <c r="D154" s="234" t="s">
        <v>149</v>
      </c>
      <c r="E154" s="235" t="s">
        <v>19</v>
      </c>
      <c r="F154" s="236" t="s">
        <v>601</v>
      </c>
      <c r="G154" s="233"/>
      <c r="H154" s="235" t="s">
        <v>19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149</v>
      </c>
      <c r="AU154" s="242" t="s">
        <v>84</v>
      </c>
      <c r="AV154" s="13" t="s">
        <v>82</v>
      </c>
      <c r="AW154" s="13" t="s">
        <v>36</v>
      </c>
      <c r="AX154" s="13" t="s">
        <v>75</v>
      </c>
      <c r="AY154" s="242" t="s">
        <v>137</v>
      </c>
    </row>
    <row r="155" s="13" customFormat="1">
      <c r="A155" s="13"/>
      <c r="B155" s="232"/>
      <c r="C155" s="233"/>
      <c r="D155" s="234" t="s">
        <v>149</v>
      </c>
      <c r="E155" s="235" t="s">
        <v>19</v>
      </c>
      <c r="F155" s="236" t="s">
        <v>602</v>
      </c>
      <c r="G155" s="233"/>
      <c r="H155" s="235" t="s">
        <v>19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149</v>
      </c>
      <c r="AU155" s="242" t="s">
        <v>84</v>
      </c>
      <c r="AV155" s="13" t="s">
        <v>82</v>
      </c>
      <c r="AW155" s="13" t="s">
        <v>36</v>
      </c>
      <c r="AX155" s="13" t="s">
        <v>75</v>
      </c>
      <c r="AY155" s="242" t="s">
        <v>137</v>
      </c>
    </row>
    <row r="156" s="14" customFormat="1">
      <c r="A156" s="14"/>
      <c r="B156" s="243"/>
      <c r="C156" s="244"/>
      <c r="D156" s="234" t="s">
        <v>149</v>
      </c>
      <c r="E156" s="245" t="s">
        <v>19</v>
      </c>
      <c r="F156" s="246" t="s">
        <v>661</v>
      </c>
      <c r="G156" s="244"/>
      <c r="H156" s="247">
        <v>16.48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149</v>
      </c>
      <c r="AU156" s="253" t="s">
        <v>84</v>
      </c>
      <c r="AV156" s="14" t="s">
        <v>84</v>
      </c>
      <c r="AW156" s="14" t="s">
        <v>36</v>
      </c>
      <c r="AX156" s="14" t="s">
        <v>82</v>
      </c>
      <c r="AY156" s="253" t="s">
        <v>137</v>
      </c>
    </row>
    <row r="157" s="2" customFormat="1" ht="16.5" customHeight="1">
      <c r="A157" s="40"/>
      <c r="B157" s="41"/>
      <c r="C157" s="265" t="s">
        <v>252</v>
      </c>
      <c r="D157" s="265" t="s">
        <v>298</v>
      </c>
      <c r="E157" s="266" t="s">
        <v>662</v>
      </c>
      <c r="F157" s="267" t="s">
        <v>663</v>
      </c>
      <c r="G157" s="268" t="s">
        <v>219</v>
      </c>
      <c r="H157" s="269">
        <v>16.48</v>
      </c>
      <c r="I157" s="270"/>
      <c r="J157" s="271">
        <f>ROUND(I157*H157,2)</f>
        <v>0</v>
      </c>
      <c r="K157" s="267" t="s">
        <v>144</v>
      </c>
      <c r="L157" s="272"/>
      <c r="M157" s="273" t="s">
        <v>19</v>
      </c>
      <c r="N157" s="274" t="s">
        <v>46</v>
      </c>
      <c r="O157" s="86"/>
      <c r="P157" s="223">
        <f>O157*H157</f>
        <v>0</v>
      </c>
      <c r="Q157" s="223">
        <v>0.028000000000000001</v>
      </c>
      <c r="R157" s="223">
        <f>Q157*H157</f>
        <v>0.46144000000000002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202</v>
      </c>
      <c r="AT157" s="225" t="s">
        <v>298</v>
      </c>
      <c r="AU157" s="225" t="s">
        <v>84</v>
      </c>
      <c r="AY157" s="19" t="s">
        <v>137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82</v>
      </c>
      <c r="BK157" s="226">
        <f>ROUND(I157*H157,2)</f>
        <v>0</v>
      </c>
      <c r="BL157" s="19" t="s">
        <v>145</v>
      </c>
      <c r="BM157" s="225" t="s">
        <v>664</v>
      </c>
    </row>
    <row r="158" s="2" customFormat="1" ht="24.15" customHeight="1">
      <c r="A158" s="40"/>
      <c r="B158" s="41"/>
      <c r="C158" s="214" t="s">
        <v>258</v>
      </c>
      <c r="D158" s="214" t="s">
        <v>140</v>
      </c>
      <c r="E158" s="215" t="s">
        <v>195</v>
      </c>
      <c r="F158" s="216" t="s">
        <v>196</v>
      </c>
      <c r="G158" s="217" t="s">
        <v>143</v>
      </c>
      <c r="H158" s="218">
        <v>62.5</v>
      </c>
      <c r="I158" s="219"/>
      <c r="J158" s="220">
        <f>ROUND(I158*H158,2)</f>
        <v>0</v>
      </c>
      <c r="K158" s="216" t="s">
        <v>144</v>
      </c>
      <c r="L158" s="46"/>
      <c r="M158" s="221" t="s">
        <v>19</v>
      </c>
      <c r="N158" s="222" t="s">
        <v>46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145</v>
      </c>
      <c r="AT158" s="225" t="s">
        <v>140</v>
      </c>
      <c r="AU158" s="225" t="s">
        <v>84</v>
      </c>
      <c r="AY158" s="19" t="s">
        <v>137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82</v>
      </c>
      <c r="BK158" s="226">
        <f>ROUND(I158*H158,2)</f>
        <v>0</v>
      </c>
      <c r="BL158" s="19" t="s">
        <v>145</v>
      </c>
      <c r="BM158" s="225" t="s">
        <v>665</v>
      </c>
    </row>
    <row r="159" s="2" customFormat="1">
      <c r="A159" s="40"/>
      <c r="B159" s="41"/>
      <c r="C159" s="42"/>
      <c r="D159" s="227" t="s">
        <v>147</v>
      </c>
      <c r="E159" s="42"/>
      <c r="F159" s="228" t="s">
        <v>198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147</v>
      </c>
      <c r="AU159" s="19" t="s">
        <v>84</v>
      </c>
    </row>
    <row r="160" s="14" customFormat="1">
      <c r="A160" s="14"/>
      <c r="B160" s="243"/>
      <c r="C160" s="244"/>
      <c r="D160" s="234" t="s">
        <v>149</v>
      </c>
      <c r="E160" s="245" t="s">
        <v>19</v>
      </c>
      <c r="F160" s="246" t="s">
        <v>666</v>
      </c>
      <c r="G160" s="244"/>
      <c r="H160" s="247">
        <v>62.5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149</v>
      </c>
      <c r="AU160" s="253" t="s">
        <v>84</v>
      </c>
      <c r="AV160" s="14" t="s">
        <v>84</v>
      </c>
      <c r="AW160" s="14" t="s">
        <v>36</v>
      </c>
      <c r="AX160" s="14" t="s">
        <v>82</v>
      </c>
      <c r="AY160" s="253" t="s">
        <v>137</v>
      </c>
    </row>
    <row r="161" s="12" customFormat="1" ht="22.8" customHeight="1">
      <c r="A161" s="12"/>
      <c r="B161" s="198"/>
      <c r="C161" s="199"/>
      <c r="D161" s="200" t="s">
        <v>74</v>
      </c>
      <c r="E161" s="212" t="s">
        <v>279</v>
      </c>
      <c r="F161" s="212" t="s">
        <v>280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SUM(P162:P169)</f>
        <v>0</v>
      </c>
      <c r="Q161" s="206"/>
      <c r="R161" s="207">
        <f>SUM(R162:R169)</f>
        <v>0</v>
      </c>
      <c r="S161" s="206"/>
      <c r="T161" s="208">
        <f>SUM(T162:T169)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82</v>
      </c>
      <c r="AT161" s="210" t="s">
        <v>74</v>
      </c>
      <c r="AU161" s="210" t="s">
        <v>82</v>
      </c>
      <c r="AY161" s="209" t="s">
        <v>137</v>
      </c>
      <c r="BK161" s="211">
        <f>SUM(BK162:BK169)</f>
        <v>0</v>
      </c>
    </row>
    <row r="162" s="2" customFormat="1" ht="24.15" customHeight="1">
      <c r="A162" s="40"/>
      <c r="B162" s="41"/>
      <c r="C162" s="214" t="s">
        <v>267</v>
      </c>
      <c r="D162" s="214" t="s">
        <v>140</v>
      </c>
      <c r="E162" s="215" t="s">
        <v>667</v>
      </c>
      <c r="F162" s="216" t="s">
        <v>668</v>
      </c>
      <c r="G162" s="217" t="s">
        <v>284</v>
      </c>
      <c r="H162" s="218">
        <v>2.6800000000000002</v>
      </c>
      <c r="I162" s="219"/>
      <c r="J162" s="220">
        <f>ROUND(I162*H162,2)</f>
        <v>0</v>
      </c>
      <c r="K162" s="216" t="s">
        <v>144</v>
      </c>
      <c r="L162" s="46"/>
      <c r="M162" s="221" t="s">
        <v>19</v>
      </c>
      <c r="N162" s="222" t="s">
        <v>46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145</v>
      </c>
      <c r="AT162" s="225" t="s">
        <v>140</v>
      </c>
      <c r="AU162" s="225" t="s">
        <v>84</v>
      </c>
      <c r="AY162" s="19" t="s">
        <v>137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82</v>
      </c>
      <c r="BK162" s="226">
        <f>ROUND(I162*H162,2)</f>
        <v>0</v>
      </c>
      <c r="BL162" s="19" t="s">
        <v>145</v>
      </c>
      <c r="BM162" s="225" t="s">
        <v>669</v>
      </c>
    </row>
    <row r="163" s="2" customFormat="1">
      <c r="A163" s="40"/>
      <c r="B163" s="41"/>
      <c r="C163" s="42"/>
      <c r="D163" s="227" t="s">
        <v>147</v>
      </c>
      <c r="E163" s="42"/>
      <c r="F163" s="228" t="s">
        <v>670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147</v>
      </c>
      <c r="AU163" s="19" t="s">
        <v>84</v>
      </c>
    </row>
    <row r="164" s="2" customFormat="1" ht="24.15" customHeight="1">
      <c r="A164" s="40"/>
      <c r="B164" s="41"/>
      <c r="C164" s="214" t="s">
        <v>274</v>
      </c>
      <c r="D164" s="214" t="s">
        <v>140</v>
      </c>
      <c r="E164" s="215" t="s">
        <v>671</v>
      </c>
      <c r="F164" s="216" t="s">
        <v>672</v>
      </c>
      <c r="G164" s="217" t="s">
        <v>284</v>
      </c>
      <c r="H164" s="218">
        <v>37.520000000000003</v>
      </c>
      <c r="I164" s="219"/>
      <c r="J164" s="220">
        <f>ROUND(I164*H164,2)</f>
        <v>0</v>
      </c>
      <c r="K164" s="216" t="s">
        <v>144</v>
      </c>
      <c r="L164" s="46"/>
      <c r="M164" s="221" t="s">
        <v>19</v>
      </c>
      <c r="N164" s="222" t="s">
        <v>46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145</v>
      </c>
      <c r="AT164" s="225" t="s">
        <v>140</v>
      </c>
      <c r="AU164" s="225" t="s">
        <v>84</v>
      </c>
      <c r="AY164" s="19" t="s">
        <v>137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82</v>
      </c>
      <c r="BK164" s="226">
        <f>ROUND(I164*H164,2)</f>
        <v>0</v>
      </c>
      <c r="BL164" s="19" t="s">
        <v>145</v>
      </c>
      <c r="BM164" s="225" t="s">
        <v>673</v>
      </c>
    </row>
    <row r="165" s="2" customFormat="1">
      <c r="A165" s="40"/>
      <c r="B165" s="41"/>
      <c r="C165" s="42"/>
      <c r="D165" s="227" t="s">
        <v>147</v>
      </c>
      <c r="E165" s="42"/>
      <c r="F165" s="228" t="s">
        <v>674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147</v>
      </c>
      <c r="AU165" s="19" t="s">
        <v>84</v>
      </c>
    </row>
    <row r="166" s="14" customFormat="1">
      <c r="A166" s="14"/>
      <c r="B166" s="243"/>
      <c r="C166" s="244"/>
      <c r="D166" s="234" t="s">
        <v>149</v>
      </c>
      <c r="E166" s="244"/>
      <c r="F166" s="246" t="s">
        <v>675</v>
      </c>
      <c r="G166" s="244"/>
      <c r="H166" s="247">
        <v>37.520000000000003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149</v>
      </c>
      <c r="AU166" s="253" t="s">
        <v>84</v>
      </c>
      <c r="AV166" s="14" t="s">
        <v>84</v>
      </c>
      <c r="AW166" s="14" t="s">
        <v>4</v>
      </c>
      <c r="AX166" s="14" t="s">
        <v>82</v>
      </c>
      <c r="AY166" s="253" t="s">
        <v>137</v>
      </c>
    </row>
    <row r="167" s="2" customFormat="1" ht="16.5" customHeight="1">
      <c r="A167" s="40"/>
      <c r="B167" s="41"/>
      <c r="C167" s="214" t="s">
        <v>281</v>
      </c>
      <c r="D167" s="214" t="s">
        <v>140</v>
      </c>
      <c r="E167" s="215" t="s">
        <v>676</v>
      </c>
      <c r="F167" s="216" t="s">
        <v>677</v>
      </c>
      <c r="G167" s="217" t="s">
        <v>284</v>
      </c>
      <c r="H167" s="218">
        <v>2.6800000000000002</v>
      </c>
      <c r="I167" s="219"/>
      <c r="J167" s="220">
        <f>ROUND(I167*H167,2)</f>
        <v>0</v>
      </c>
      <c r="K167" s="216" t="s">
        <v>144</v>
      </c>
      <c r="L167" s="46"/>
      <c r="M167" s="221" t="s">
        <v>19</v>
      </c>
      <c r="N167" s="222" t="s">
        <v>46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145</v>
      </c>
      <c r="AT167" s="225" t="s">
        <v>140</v>
      </c>
      <c r="AU167" s="225" t="s">
        <v>84</v>
      </c>
      <c r="AY167" s="19" t="s">
        <v>137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82</v>
      </c>
      <c r="BK167" s="226">
        <f>ROUND(I167*H167,2)</f>
        <v>0</v>
      </c>
      <c r="BL167" s="19" t="s">
        <v>145</v>
      </c>
      <c r="BM167" s="225" t="s">
        <v>678</v>
      </c>
    </row>
    <row r="168" s="2" customFormat="1">
      <c r="A168" s="40"/>
      <c r="B168" s="41"/>
      <c r="C168" s="42"/>
      <c r="D168" s="227" t="s">
        <v>147</v>
      </c>
      <c r="E168" s="42"/>
      <c r="F168" s="228" t="s">
        <v>679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147</v>
      </c>
      <c r="AU168" s="19" t="s">
        <v>84</v>
      </c>
    </row>
    <row r="169" s="2" customFormat="1" ht="21.75" customHeight="1">
      <c r="A169" s="40"/>
      <c r="B169" s="41"/>
      <c r="C169" s="265" t="s">
        <v>7</v>
      </c>
      <c r="D169" s="265" t="s">
        <v>298</v>
      </c>
      <c r="E169" s="266" t="s">
        <v>299</v>
      </c>
      <c r="F169" s="267" t="s">
        <v>300</v>
      </c>
      <c r="G169" s="268" t="s">
        <v>284</v>
      </c>
      <c r="H169" s="269">
        <v>2.6800000000000002</v>
      </c>
      <c r="I169" s="270"/>
      <c r="J169" s="271">
        <f>ROUND(I169*H169,2)</f>
        <v>0</v>
      </c>
      <c r="K169" s="267" t="s">
        <v>144</v>
      </c>
      <c r="L169" s="272"/>
      <c r="M169" s="273" t="s">
        <v>19</v>
      </c>
      <c r="N169" s="274" t="s">
        <v>46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202</v>
      </c>
      <c r="AT169" s="225" t="s">
        <v>298</v>
      </c>
      <c r="AU169" s="225" t="s">
        <v>84</v>
      </c>
      <c r="AY169" s="19" t="s">
        <v>137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82</v>
      </c>
      <c r="BK169" s="226">
        <f>ROUND(I169*H169,2)</f>
        <v>0</v>
      </c>
      <c r="BL169" s="19" t="s">
        <v>145</v>
      </c>
      <c r="BM169" s="225" t="s">
        <v>680</v>
      </c>
    </row>
    <row r="170" s="12" customFormat="1" ht="22.8" customHeight="1">
      <c r="A170" s="12"/>
      <c r="B170" s="198"/>
      <c r="C170" s="199"/>
      <c r="D170" s="200" t="s">
        <v>74</v>
      </c>
      <c r="E170" s="212" t="s">
        <v>314</v>
      </c>
      <c r="F170" s="212" t="s">
        <v>315</v>
      </c>
      <c r="G170" s="199"/>
      <c r="H170" s="199"/>
      <c r="I170" s="202"/>
      <c r="J170" s="213">
        <f>BK170</f>
        <v>0</v>
      </c>
      <c r="K170" s="199"/>
      <c r="L170" s="204"/>
      <c r="M170" s="205"/>
      <c r="N170" s="206"/>
      <c r="O170" s="206"/>
      <c r="P170" s="207">
        <f>SUM(P171:P172)</f>
        <v>0</v>
      </c>
      <c r="Q170" s="206"/>
      <c r="R170" s="207">
        <f>SUM(R171:R172)</f>
        <v>0</v>
      </c>
      <c r="S170" s="206"/>
      <c r="T170" s="208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9" t="s">
        <v>82</v>
      </c>
      <c r="AT170" s="210" t="s">
        <v>74</v>
      </c>
      <c r="AU170" s="210" t="s">
        <v>82</v>
      </c>
      <c r="AY170" s="209" t="s">
        <v>137</v>
      </c>
      <c r="BK170" s="211">
        <f>SUM(BK171:BK172)</f>
        <v>0</v>
      </c>
    </row>
    <row r="171" s="2" customFormat="1" ht="24.15" customHeight="1">
      <c r="A171" s="40"/>
      <c r="B171" s="41"/>
      <c r="C171" s="214" t="s">
        <v>291</v>
      </c>
      <c r="D171" s="214" t="s">
        <v>140</v>
      </c>
      <c r="E171" s="215" t="s">
        <v>681</v>
      </c>
      <c r="F171" s="216" t="s">
        <v>682</v>
      </c>
      <c r="G171" s="217" t="s">
        <v>284</v>
      </c>
      <c r="H171" s="218">
        <v>23.343</v>
      </c>
      <c r="I171" s="219"/>
      <c r="J171" s="220">
        <f>ROUND(I171*H171,2)</f>
        <v>0</v>
      </c>
      <c r="K171" s="216" t="s">
        <v>144</v>
      </c>
      <c r="L171" s="46"/>
      <c r="M171" s="221" t="s">
        <v>19</v>
      </c>
      <c r="N171" s="222" t="s">
        <v>46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145</v>
      </c>
      <c r="AT171" s="225" t="s">
        <v>140</v>
      </c>
      <c r="AU171" s="225" t="s">
        <v>84</v>
      </c>
      <c r="AY171" s="19" t="s">
        <v>137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82</v>
      </c>
      <c r="BK171" s="226">
        <f>ROUND(I171*H171,2)</f>
        <v>0</v>
      </c>
      <c r="BL171" s="19" t="s">
        <v>145</v>
      </c>
      <c r="BM171" s="225" t="s">
        <v>683</v>
      </c>
    </row>
    <row r="172" s="2" customFormat="1">
      <c r="A172" s="40"/>
      <c r="B172" s="41"/>
      <c r="C172" s="42"/>
      <c r="D172" s="227" t="s">
        <v>147</v>
      </c>
      <c r="E172" s="42"/>
      <c r="F172" s="228" t="s">
        <v>684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147</v>
      </c>
      <c r="AU172" s="19" t="s">
        <v>84</v>
      </c>
    </row>
    <row r="173" s="12" customFormat="1" ht="25.92" customHeight="1">
      <c r="A173" s="12"/>
      <c r="B173" s="198"/>
      <c r="C173" s="199"/>
      <c r="D173" s="200" t="s">
        <v>74</v>
      </c>
      <c r="E173" s="201" t="s">
        <v>321</v>
      </c>
      <c r="F173" s="201" t="s">
        <v>322</v>
      </c>
      <c r="G173" s="199"/>
      <c r="H173" s="199"/>
      <c r="I173" s="202"/>
      <c r="J173" s="203">
        <f>BK173</f>
        <v>0</v>
      </c>
      <c r="K173" s="199"/>
      <c r="L173" s="204"/>
      <c r="M173" s="205"/>
      <c r="N173" s="206"/>
      <c r="O173" s="206"/>
      <c r="P173" s="207">
        <f>P174+P241+P250+P260</f>
        <v>0</v>
      </c>
      <c r="Q173" s="206"/>
      <c r="R173" s="207">
        <f>R174+R241+R250+R260</f>
        <v>1.4702685600000001</v>
      </c>
      <c r="S173" s="206"/>
      <c r="T173" s="208">
        <f>T174+T241+T250+T260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84</v>
      </c>
      <c r="AT173" s="210" t="s">
        <v>74</v>
      </c>
      <c r="AU173" s="210" t="s">
        <v>75</v>
      </c>
      <c r="AY173" s="209" t="s">
        <v>137</v>
      </c>
      <c r="BK173" s="211">
        <f>BK174+BK241+BK250+BK260</f>
        <v>0</v>
      </c>
    </row>
    <row r="174" s="12" customFormat="1" ht="22.8" customHeight="1">
      <c r="A174" s="12"/>
      <c r="B174" s="198"/>
      <c r="C174" s="199"/>
      <c r="D174" s="200" t="s">
        <v>74</v>
      </c>
      <c r="E174" s="212" t="s">
        <v>685</v>
      </c>
      <c r="F174" s="212" t="s">
        <v>686</v>
      </c>
      <c r="G174" s="199"/>
      <c r="H174" s="199"/>
      <c r="I174" s="202"/>
      <c r="J174" s="213">
        <f>BK174</f>
        <v>0</v>
      </c>
      <c r="K174" s="199"/>
      <c r="L174" s="204"/>
      <c r="M174" s="205"/>
      <c r="N174" s="206"/>
      <c r="O174" s="206"/>
      <c r="P174" s="207">
        <f>SUM(P175:P240)</f>
        <v>0</v>
      </c>
      <c r="Q174" s="206"/>
      <c r="R174" s="207">
        <f>SUM(R175:R240)</f>
        <v>1.3022998400000001</v>
      </c>
      <c r="S174" s="206"/>
      <c r="T174" s="208">
        <f>SUM(T175:T240)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9" t="s">
        <v>84</v>
      </c>
      <c r="AT174" s="210" t="s">
        <v>74</v>
      </c>
      <c r="AU174" s="210" t="s">
        <v>82</v>
      </c>
      <c r="AY174" s="209" t="s">
        <v>137</v>
      </c>
      <c r="BK174" s="211">
        <f>SUM(BK175:BK240)</f>
        <v>0</v>
      </c>
    </row>
    <row r="175" s="2" customFormat="1" ht="16.5" customHeight="1">
      <c r="A175" s="40"/>
      <c r="B175" s="41"/>
      <c r="C175" s="214" t="s">
        <v>297</v>
      </c>
      <c r="D175" s="214" t="s">
        <v>140</v>
      </c>
      <c r="E175" s="215" t="s">
        <v>687</v>
      </c>
      <c r="F175" s="216" t="s">
        <v>688</v>
      </c>
      <c r="G175" s="217" t="s">
        <v>186</v>
      </c>
      <c r="H175" s="218">
        <v>2.1829999999999998</v>
      </c>
      <c r="I175" s="219"/>
      <c r="J175" s="220">
        <f>ROUND(I175*H175,2)</f>
        <v>0</v>
      </c>
      <c r="K175" s="216" t="s">
        <v>144</v>
      </c>
      <c r="L175" s="46"/>
      <c r="M175" s="221" t="s">
        <v>19</v>
      </c>
      <c r="N175" s="222" t="s">
        <v>46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252</v>
      </c>
      <c r="AT175" s="225" t="s">
        <v>140</v>
      </c>
      <c r="AU175" s="225" t="s">
        <v>84</v>
      </c>
      <c r="AY175" s="19" t="s">
        <v>137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82</v>
      </c>
      <c r="BK175" s="226">
        <f>ROUND(I175*H175,2)</f>
        <v>0</v>
      </c>
      <c r="BL175" s="19" t="s">
        <v>252</v>
      </c>
      <c r="BM175" s="225" t="s">
        <v>689</v>
      </c>
    </row>
    <row r="176" s="2" customFormat="1">
      <c r="A176" s="40"/>
      <c r="B176" s="41"/>
      <c r="C176" s="42"/>
      <c r="D176" s="227" t="s">
        <v>147</v>
      </c>
      <c r="E176" s="42"/>
      <c r="F176" s="228" t="s">
        <v>690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147</v>
      </c>
      <c r="AU176" s="19" t="s">
        <v>84</v>
      </c>
    </row>
    <row r="177" s="14" customFormat="1">
      <c r="A177" s="14"/>
      <c r="B177" s="243"/>
      <c r="C177" s="244"/>
      <c r="D177" s="234" t="s">
        <v>149</v>
      </c>
      <c r="E177" s="245" t="s">
        <v>19</v>
      </c>
      <c r="F177" s="246" t="s">
        <v>691</v>
      </c>
      <c r="G177" s="244"/>
      <c r="H177" s="247">
        <v>2.1829999999999998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149</v>
      </c>
      <c r="AU177" s="253" t="s">
        <v>84</v>
      </c>
      <c r="AV177" s="14" t="s">
        <v>84</v>
      </c>
      <c r="AW177" s="14" t="s">
        <v>36</v>
      </c>
      <c r="AX177" s="14" t="s">
        <v>82</v>
      </c>
      <c r="AY177" s="253" t="s">
        <v>137</v>
      </c>
    </row>
    <row r="178" s="2" customFormat="1" ht="21.75" customHeight="1">
      <c r="A178" s="40"/>
      <c r="B178" s="41"/>
      <c r="C178" s="214" t="s">
        <v>302</v>
      </c>
      <c r="D178" s="214" t="s">
        <v>140</v>
      </c>
      <c r="E178" s="215" t="s">
        <v>692</v>
      </c>
      <c r="F178" s="216" t="s">
        <v>693</v>
      </c>
      <c r="G178" s="217" t="s">
        <v>213</v>
      </c>
      <c r="H178" s="218">
        <v>17</v>
      </c>
      <c r="I178" s="219"/>
      <c r="J178" s="220">
        <f>ROUND(I178*H178,2)</f>
        <v>0</v>
      </c>
      <c r="K178" s="216" t="s">
        <v>144</v>
      </c>
      <c r="L178" s="46"/>
      <c r="M178" s="221" t="s">
        <v>19</v>
      </c>
      <c r="N178" s="222" t="s">
        <v>46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252</v>
      </c>
      <c r="AT178" s="225" t="s">
        <v>140</v>
      </c>
      <c r="AU178" s="225" t="s">
        <v>84</v>
      </c>
      <c r="AY178" s="19" t="s">
        <v>137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82</v>
      </c>
      <c r="BK178" s="226">
        <f>ROUND(I178*H178,2)</f>
        <v>0</v>
      </c>
      <c r="BL178" s="19" t="s">
        <v>252</v>
      </c>
      <c r="BM178" s="225" t="s">
        <v>694</v>
      </c>
    </row>
    <row r="179" s="2" customFormat="1">
      <c r="A179" s="40"/>
      <c r="B179" s="41"/>
      <c r="C179" s="42"/>
      <c r="D179" s="227" t="s">
        <v>147</v>
      </c>
      <c r="E179" s="42"/>
      <c r="F179" s="228" t="s">
        <v>695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147</v>
      </c>
      <c r="AU179" s="19" t="s">
        <v>84</v>
      </c>
    </row>
    <row r="180" s="2" customFormat="1" ht="24.15" customHeight="1">
      <c r="A180" s="40"/>
      <c r="B180" s="41"/>
      <c r="C180" s="214" t="s">
        <v>306</v>
      </c>
      <c r="D180" s="214" t="s">
        <v>140</v>
      </c>
      <c r="E180" s="215" t="s">
        <v>696</v>
      </c>
      <c r="F180" s="216" t="s">
        <v>697</v>
      </c>
      <c r="G180" s="217" t="s">
        <v>213</v>
      </c>
      <c r="H180" s="218">
        <v>16</v>
      </c>
      <c r="I180" s="219"/>
      <c r="J180" s="220">
        <f>ROUND(I180*H180,2)</f>
        <v>0</v>
      </c>
      <c r="K180" s="216" t="s">
        <v>144</v>
      </c>
      <c r="L180" s="46"/>
      <c r="M180" s="221" t="s">
        <v>19</v>
      </c>
      <c r="N180" s="222" t="s">
        <v>46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252</v>
      </c>
      <c r="AT180" s="225" t="s">
        <v>140</v>
      </c>
      <c r="AU180" s="225" t="s">
        <v>84</v>
      </c>
      <c r="AY180" s="19" t="s">
        <v>137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82</v>
      </c>
      <c r="BK180" s="226">
        <f>ROUND(I180*H180,2)</f>
        <v>0</v>
      </c>
      <c r="BL180" s="19" t="s">
        <v>252</v>
      </c>
      <c r="BM180" s="225" t="s">
        <v>698</v>
      </c>
    </row>
    <row r="181" s="2" customFormat="1">
      <c r="A181" s="40"/>
      <c r="B181" s="41"/>
      <c r="C181" s="42"/>
      <c r="D181" s="227" t="s">
        <v>147</v>
      </c>
      <c r="E181" s="42"/>
      <c r="F181" s="228" t="s">
        <v>699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147</v>
      </c>
      <c r="AU181" s="19" t="s">
        <v>84</v>
      </c>
    </row>
    <row r="182" s="2" customFormat="1" ht="16.5" customHeight="1">
      <c r="A182" s="40"/>
      <c r="B182" s="41"/>
      <c r="C182" s="265" t="s">
        <v>310</v>
      </c>
      <c r="D182" s="265" t="s">
        <v>298</v>
      </c>
      <c r="E182" s="266" t="s">
        <v>700</v>
      </c>
      <c r="F182" s="267" t="s">
        <v>701</v>
      </c>
      <c r="G182" s="268" t="s">
        <v>219</v>
      </c>
      <c r="H182" s="269">
        <v>4.7999999999999998</v>
      </c>
      <c r="I182" s="270"/>
      <c r="J182" s="271">
        <f>ROUND(I182*H182,2)</f>
        <v>0</v>
      </c>
      <c r="K182" s="267" t="s">
        <v>144</v>
      </c>
      <c r="L182" s="272"/>
      <c r="M182" s="273" t="s">
        <v>19</v>
      </c>
      <c r="N182" s="274" t="s">
        <v>46</v>
      </c>
      <c r="O182" s="86"/>
      <c r="P182" s="223">
        <f>O182*H182</f>
        <v>0</v>
      </c>
      <c r="Q182" s="223">
        <v>0.0012999999999999999</v>
      </c>
      <c r="R182" s="223">
        <f>Q182*H182</f>
        <v>0.0062399999999999999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333</v>
      </c>
      <c r="AT182" s="225" t="s">
        <v>298</v>
      </c>
      <c r="AU182" s="225" t="s">
        <v>84</v>
      </c>
      <c r="AY182" s="19" t="s">
        <v>137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82</v>
      </c>
      <c r="BK182" s="226">
        <f>ROUND(I182*H182,2)</f>
        <v>0</v>
      </c>
      <c r="BL182" s="19" t="s">
        <v>252</v>
      </c>
      <c r="BM182" s="225" t="s">
        <v>702</v>
      </c>
    </row>
    <row r="183" s="14" customFormat="1">
      <c r="A183" s="14"/>
      <c r="B183" s="243"/>
      <c r="C183" s="244"/>
      <c r="D183" s="234" t="s">
        <v>149</v>
      </c>
      <c r="E183" s="244"/>
      <c r="F183" s="246" t="s">
        <v>703</v>
      </c>
      <c r="G183" s="244"/>
      <c r="H183" s="247">
        <v>4.7999999999999998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149</v>
      </c>
      <c r="AU183" s="253" t="s">
        <v>84</v>
      </c>
      <c r="AV183" s="14" t="s">
        <v>84</v>
      </c>
      <c r="AW183" s="14" t="s">
        <v>4</v>
      </c>
      <c r="AX183" s="14" t="s">
        <v>82</v>
      </c>
      <c r="AY183" s="253" t="s">
        <v>137</v>
      </c>
    </row>
    <row r="184" s="2" customFormat="1" ht="16.5" customHeight="1">
      <c r="A184" s="40"/>
      <c r="B184" s="41"/>
      <c r="C184" s="265" t="s">
        <v>316</v>
      </c>
      <c r="D184" s="265" t="s">
        <v>298</v>
      </c>
      <c r="E184" s="266" t="s">
        <v>704</v>
      </c>
      <c r="F184" s="267" t="s">
        <v>705</v>
      </c>
      <c r="G184" s="268" t="s">
        <v>213</v>
      </c>
      <c r="H184" s="269">
        <v>32</v>
      </c>
      <c r="I184" s="270"/>
      <c r="J184" s="271">
        <f>ROUND(I184*H184,2)</f>
        <v>0</v>
      </c>
      <c r="K184" s="267" t="s">
        <v>355</v>
      </c>
      <c r="L184" s="272"/>
      <c r="M184" s="273" t="s">
        <v>19</v>
      </c>
      <c r="N184" s="274" t="s">
        <v>46</v>
      </c>
      <c r="O184" s="86"/>
      <c r="P184" s="223">
        <f>O184*H184</f>
        <v>0</v>
      </c>
      <c r="Q184" s="223">
        <v>4.0000000000000003E-05</v>
      </c>
      <c r="R184" s="223">
        <f>Q184*H184</f>
        <v>0.0012800000000000001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333</v>
      </c>
      <c r="AT184" s="225" t="s">
        <v>298</v>
      </c>
      <c r="AU184" s="225" t="s">
        <v>84</v>
      </c>
      <c r="AY184" s="19" t="s">
        <v>137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82</v>
      </c>
      <c r="BK184" s="226">
        <f>ROUND(I184*H184,2)</f>
        <v>0</v>
      </c>
      <c r="BL184" s="19" t="s">
        <v>252</v>
      </c>
      <c r="BM184" s="225" t="s">
        <v>706</v>
      </c>
    </row>
    <row r="185" s="2" customFormat="1">
      <c r="A185" s="40"/>
      <c r="B185" s="41"/>
      <c r="C185" s="42"/>
      <c r="D185" s="234" t="s">
        <v>707</v>
      </c>
      <c r="E185" s="42"/>
      <c r="F185" s="280" t="s">
        <v>708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707</v>
      </c>
      <c r="AU185" s="19" t="s">
        <v>84</v>
      </c>
    </row>
    <row r="186" s="14" customFormat="1">
      <c r="A186" s="14"/>
      <c r="B186" s="243"/>
      <c r="C186" s="244"/>
      <c r="D186" s="234" t="s">
        <v>149</v>
      </c>
      <c r="E186" s="244"/>
      <c r="F186" s="246" t="s">
        <v>709</v>
      </c>
      <c r="G186" s="244"/>
      <c r="H186" s="247">
        <v>32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149</v>
      </c>
      <c r="AU186" s="253" t="s">
        <v>84</v>
      </c>
      <c r="AV186" s="14" t="s">
        <v>84</v>
      </c>
      <c r="AW186" s="14" t="s">
        <v>4</v>
      </c>
      <c r="AX186" s="14" t="s">
        <v>82</v>
      </c>
      <c r="AY186" s="253" t="s">
        <v>137</v>
      </c>
    </row>
    <row r="187" s="2" customFormat="1" ht="24.15" customHeight="1">
      <c r="A187" s="40"/>
      <c r="B187" s="41"/>
      <c r="C187" s="265" t="s">
        <v>325</v>
      </c>
      <c r="D187" s="265" t="s">
        <v>298</v>
      </c>
      <c r="E187" s="266" t="s">
        <v>710</v>
      </c>
      <c r="F187" s="267" t="s">
        <v>711</v>
      </c>
      <c r="G187" s="268" t="s">
        <v>712</v>
      </c>
      <c r="H187" s="269">
        <v>0.32000000000000001</v>
      </c>
      <c r="I187" s="270"/>
      <c r="J187" s="271">
        <f>ROUND(I187*H187,2)</f>
        <v>0</v>
      </c>
      <c r="K187" s="267" t="s">
        <v>144</v>
      </c>
      <c r="L187" s="272"/>
      <c r="M187" s="273" t="s">
        <v>19</v>
      </c>
      <c r="N187" s="274" t="s">
        <v>46</v>
      </c>
      <c r="O187" s="86"/>
      <c r="P187" s="223">
        <f>O187*H187</f>
        <v>0</v>
      </c>
      <c r="Q187" s="223">
        <v>0.0033300000000000001</v>
      </c>
      <c r="R187" s="223">
        <f>Q187*H187</f>
        <v>0.0010656000000000001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333</v>
      </c>
      <c r="AT187" s="225" t="s">
        <v>298</v>
      </c>
      <c r="AU187" s="225" t="s">
        <v>84</v>
      </c>
      <c r="AY187" s="19" t="s">
        <v>137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82</v>
      </c>
      <c r="BK187" s="226">
        <f>ROUND(I187*H187,2)</f>
        <v>0</v>
      </c>
      <c r="BL187" s="19" t="s">
        <v>252</v>
      </c>
      <c r="BM187" s="225" t="s">
        <v>713</v>
      </c>
    </row>
    <row r="188" s="14" customFormat="1">
      <c r="A188" s="14"/>
      <c r="B188" s="243"/>
      <c r="C188" s="244"/>
      <c r="D188" s="234" t="s">
        <v>149</v>
      </c>
      <c r="E188" s="244"/>
      <c r="F188" s="246" t="s">
        <v>714</v>
      </c>
      <c r="G188" s="244"/>
      <c r="H188" s="247">
        <v>0.32000000000000001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149</v>
      </c>
      <c r="AU188" s="253" t="s">
        <v>84</v>
      </c>
      <c r="AV188" s="14" t="s">
        <v>84</v>
      </c>
      <c r="AW188" s="14" t="s">
        <v>4</v>
      </c>
      <c r="AX188" s="14" t="s">
        <v>82</v>
      </c>
      <c r="AY188" s="253" t="s">
        <v>137</v>
      </c>
    </row>
    <row r="189" s="2" customFormat="1" ht="24.15" customHeight="1">
      <c r="A189" s="40"/>
      <c r="B189" s="41"/>
      <c r="C189" s="265" t="s">
        <v>330</v>
      </c>
      <c r="D189" s="265" t="s">
        <v>298</v>
      </c>
      <c r="E189" s="266" t="s">
        <v>715</v>
      </c>
      <c r="F189" s="267" t="s">
        <v>716</v>
      </c>
      <c r="G189" s="268" t="s">
        <v>712</v>
      </c>
      <c r="H189" s="269">
        <v>0.32000000000000001</v>
      </c>
      <c r="I189" s="270"/>
      <c r="J189" s="271">
        <f>ROUND(I189*H189,2)</f>
        <v>0</v>
      </c>
      <c r="K189" s="267" t="s">
        <v>144</v>
      </c>
      <c r="L189" s="272"/>
      <c r="M189" s="273" t="s">
        <v>19</v>
      </c>
      <c r="N189" s="274" t="s">
        <v>46</v>
      </c>
      <c r="O189" s="86"/>
      <c r="P189" s="223">
        <f>O189*H189</f>
        <v>0</v>
      </c>
      <c r="Q189" s="223">
        <v>0.0087200000000000003</v>
      </c>
      <c r="R189" s="223">
        <f>Q189*H189</f>
        <v>0.0027904000000000002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333</v>
      </c>
      <c r="AT189" s="225" t="s">
        <v>298</v>
      </c>
      <c r="AU189" s="225" t="s">
        <v>84</v>
      </c>
      <c r="AY189" s="19" t="s">
        <v>137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82</v>
      </c>
      <c r="BK189" s="226">
        <f>ROUND(I189*H189,2)</f>
        <v>0</v>
      </c>
      <c r="BL189" s="19" t="s">
        <v>252</v>
      </c>
      <c r="BM189" s="225" t="s">
        <v>717</v>
      </c>
    </row>
    <row r="190" s="14" customFormat="1">
      <c r="A190" s="14"/>
      <c r="B190" s="243"/>
      <c r="C190" s="244"/>
      <c r="D190" s="234" t="s">
        <v>149</v>
      </c>
      <c r="E190" s="244"/>
      <c r="F190" s="246" t="s">
        <v>714</v>
      </c>
      <c r="G190" s="244"/>
      <c r="H190" s="247">
        <v>0.32000000000000001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149</v>
      </c>
      <c r="AU190" s="253" t="s">
        <v>84</v>
      </c>
      <c r="AV190" s="14" t="s">
        <v>84</v>
      </c>
      <c r="AW190" s="14" t="s">
        <v>4</v>
      </c>
      <c r="AX190" s="14" t="s">
        <v>82</v>
      </c>
      <c r="AY190" s="253" t="s">
        <v>137</v>
      </c>
    </row>
    <row r="191" s="2" customFormat="1" ht="21.75" customHeight="1">
      <c r="A191" s="40"/>
      <c r="B191" s="41"/>
      <c r="C191" s="214" t="s">
        <v>336</v>
      </c>
      <c r="D191" s="214" t="s">
        <v>140</v>
      </c>
      <c r="E191" s="215" t="s">
        <v>718</v>
      </c>
      <c r="F191" s="216" t="s">
        <v>719</v>
      </c>
      <c r="G191" s="217" t="s">
        <v>213</v>
      </c>
      <c r="H191" s="218">
        <v>8</v>
      </c>
      <c r="I191" s="219"/>
      <c r="J191" s="220">
        <f>ROUND(I191*H191,2)</f>
        <v>0</v>
      </c>
      <c r="K191" s="216" t="s">
        <v>144</v>
      </c>
      <c r="L191" s="46"/>
      <c r="M191" s="221" t="s">
        <v>19</v>
      </c>
      <c r="N191" s="222" t="s">
        <v>46</v>
      </c>
      <c r="O191" s="86"/>
      <c r="P191" s="223">
        <f>O191*H191</f>
        <v>0</v>
      </c>
      <c r="Q191" s="223">
        <v>0.0026700000000000001</v>
      </c>
      <c r="R191" s="223">
        <f>Q191*H191</f>
        <v>0.021360000000000001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252</v>
      </c>
      <c r="AT191" s="225" t="s">
        <v>140</v>
      </c>
      <c r="AU191" s="225" t="s">
        <v>84</v>
      </c>
      <c r="AY191" s="19" t="s">
        <v>137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82</v>
      </c>
      <c r="BK191" s="226">
        <f>ROUND(I191*H191,2)</f>
        <v>0</v>
      </c>
      <c r="BL191" s="19" t="s">
        <v>252</v>
      </c>
      <c r="BM191" s="225" t="s">
        <v>720</v>
      </c>
    </row>
    <row r="192" s="2" customFormat="1">
      <c r="A192" s="40"/>
      <c r="B192" s="41"/>
      <c r="C192" s="42"/>
      <c r="D192" s="227" t="s">
        <v>147</v>
      </c>
      <c r="E192" s="42"/>
      <c r="F192" s="228" t="s">
        <v>721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147</v>
      </c>
      <c r="AU192" s="19" t="s">
        <v>84</v>
      </c>
    </row>
    <row r="193" s="13" customFormat="1">
      <c r="A193" s="13"/>
      <c r="B193" s="232"/>
      <c r="C193" s="233"/>
      <c r="D193" s="234" t="s">
        <v>149</v>
      </c>
      <c r="E193" s="235" t="s">
        <v>19</v>
      </c>
      <c r="F193" s="236" t="s">
        <v>600</v>
      </c>
      <c r="G193" s="233"/>
      <c r="H193" s="235" t="s">
        <v>19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149</v>
      </c>
      <c r="AU193" s="242" t="s">
        <v>84</v>
      </c>
      <c r="AV193" s="13" t="s">
        <v>82</v>
      </c>
      <c r="AW193" s="13" t="s">
        <v>36</v>
      </c>
      <c r="AX193" s="13" t="s">
        <v>75</v>
      </c>
      <c r="AY193" s="242" t="s">
        <v>137</v>
      </c>
    </row>
    <row r="194" s="13" customFormat="1">
      <c r="A194" s="13"/>
      <c r="B194" s="232"/>
      <c r="C194" s="233"/>
      <c r="D194" s="234" t="s">
        <v>149</v>
      </c>
      <c r="E194" s="235" t="s">
        <v>19</v>
      </c>
      <c r="F194" s="236" t="s">
        <v>601</v>
      </c>
      <c r="G194" s="233"/>
      <c r="H194" s="235" t="s">
        <v>19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149</v>
      </c>
      <c r="AU194" s="242" t="s">
        <v>84</v>
      </c>
      <c r="AV194" s="13" t="s">
        <v>82</v>
      </c>
      <c r="AW194" s="13" t="s">
        <v>36</v>
      </c>
      <c r="AX194" s="13" t="s">
        <v>75</v>
      </c>
      <c r="AY194" s="242" t="s">
        <v>137</v>
      </c>
    </row>
    <row r="195" s="13" customFormat="1">
      <c r="A195" s="13"/>
      <c r="B195" s="232"/>
      <c r="C195" s="233"/>
      <c r="D195" s="234" t="s">
        <v>149</v>
      </c>
      <c r="E195" s="235" t="s">
        <v>19</v>
      </c>
      <c r="F195" s="236" t="s">
        <v>602</v>
      </c>
      <c r="G195" s="233"/>
      <c r="H195" s="235" t="s">
        <v>19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149</v>
      </c>
      <c r="AU195" s="242" t="s">
        <v>84</v>
      </c>
      <c r="AV195" s="13" t="s">
        <v>82</v>
      </c>
      <c r="AW195" s="13" t="s">
        <v>36</v>
      </c>
      <c r="AX195" s="13" t="s">
        <v>75</v>
      </c>
      <c r="AY195" s="242" t="s">
        <v>137</v>
      </c>
    </row>
    <row r="196" s="13" customFormat="1">
      <c r="A196" s="13"/>
      <c r="B196" s="232"/>
      <c r="C196" s="233"/>
      <c r="D196" s="234" t="s">
        <v>149</v>
      </c>
      <c r="E196" s="235" t="s">
        <v>19</v>
      </c>
      <c r="F196" s="236" t="s">
        <v>722</v>
      </c>
      <c r="G196" s="233"/>
      <c r="H196" s="235" t="s">
        <v>19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149</v>
      </c>
      <c r="AU196" s="242" t="s">
        <v>84</v>
      </c>
      <c r="AV196" s="13" t="s">
        <v>82</v>
      </c>
      <c r="AW196" s="13" t="s">
        <v>36</v>
      </c>
      <c r="AX196" s="13" t="s">
        <v>75</v>
      </c>
      <c r="AY196" s="242" t="s">
        <v>137</v>
      </c>
    </row>
    <row r="197" s="14" customFormat="1">
      <c r="A197" s="14"/>
      <c r="B197" s="243"/>
      <c r="C197" s="244"/>
      <c r="D197" s="234" t="s">
        <v>149</v>
      </c>
      <c r="E197" s="245" t="s">
        <v>19</v>
      </c>
      <c r="F197" s="246" t="s">
        <v>202</v>
      </c>
      <c r="G197" s="244"/>
      <c r="H197" s="247">
        <v>8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149</v>
      </c>
      <c r="AU197" s="253" t="s">
        <v>84</v>
      </c>
      <c r="AV197" s="14" t="s">
        <v>84</v>
      </c>
      <c r="AW197" s="14" t="s">
        <v>36</v>
      </c>
      <c r="AX197" s="14" t="s">
        <v>82</v>
      </c>
      <c r="AY197" s="253" t="s">
        <v>137</v>
      </c>
    </row>
    <row r="198" s="2" customFormat="1" ht="16.5" customHeight="1">
      <c r="A198" s="40"/>
      <c r="B198" s="41"/>
      <c r="C198" s="265" t="s">
        <v>341</v>
      </c>
      <c r="D198" s="265" t="s">
        <v>298</v>
      </c>
      <c r="E198" s="266" t="s">
        <v>723</v>
      </c>
      <c r="F198" s="267" t="s">
        <v>724</v>
      </c>
      <c r="G198" s="268" t="s">
        <v>213</v>
      </c>
      <c r="H198" s="269">
        <v>8</v>
      </c>
      <c r="I198" s="270"/>
      <c r="J198" s="271">
        <f>ROUND(I198*H198,2)</f>
        <v>0</v>
      </c>
      <c r="K198" s="267" t="s">
        <v>144</v>
      </c>
      <c r="L198" s="272"/>
      <c r="M198" s="273" t="s">
        <v>19</v>
      </c>
      <c r="N198" s="274" t="s">
        <v>46</v>
      </c>
      <c r="O198" s="86"/>
      <c r="P198" s="223">
        <f>O198*H198</f>
        <v>0</v>
      </c>
      <c r="Q198" s="223">
        <v>0.0023700000000000001</v>
      </c>
      <c r="R198" s="223">
        <f>Q198*H198</f>
        <v>0.018960000000000001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333</v>
      </c>
      <c r="AT198" s="225" t="s">
        <v>298</v>
      </c>
      <c r="AU198" s="225" t="s">
        <v>84</v>
      </c>
      <c r="AY198" s="19" t="s">
        <v>137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82</v>
      </c>
      <c r="BK198" s="226">
        <f>ROUND(I198*H198,2)</f>
        <v>0</v>
      </c>
      <c r="BL198" s="19" t="s">
        <v>252</v>
      </c>
      <c r="BM198" s="225" t="s">
        <v>725</v>
      </c>
    </row>
    <row r="199" s="2" customFormat="1" ht="24.15" customHeight="1">
      <c r="A199" s="40"/>
      <c r="B199" s="41"/>
      <c r="C199" s="265" t="s">
        <v>333</v>
      </c>
      <c r="D199" s="265" t="s">
        <v>298</v>
      </c>
      <c r="E199" s="266" t="s">
        <v>726</v>
      </c>
      <c r="F199" s="267" t="s">
        <v>727</v>
      </c>
      <c r="G199" s="268" t="s">
        <v>213</v>
      </c>
      <c r="H199" s="269">
        <v>16</v>
      </c>
      <c r="I199" s="270"/>
      <c r="J199" s="271">
        <f>ROUND(I199*H199,2)</f>
        <v>0</v>
      </c>
      <c r="K199" s="267" t="s">
        <v>355</v>
      </c>
      <c r="L199" s="272"/>
      <c r="M199" s="273" t="s">
        <v>19</v>
      </c>
      <c r="N199" s="274" t="s">
        <v>46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333</v>
      </c>
      <c r="AT199" s="225" t="s">
        <v>298</v>
      </c>
      <c r="AU199" s="225" t="s">
        <v>84</v>
      </c>
      <c r="AY199" s="19" t="s">
        <v>137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82</v>
      </c>
      <c r="BK199" s="226">
        <f>ROUND(I199*H199,2)</f>
        <v>0</v>
      </c>
      <c r="BL199" s="19" t="s">
        <v>252</v>
      </c>
      <c r="BM199" s="225" t="s">
        <v>728</v>
      </c>
    </row>
    <row r="200" s="14" customFormat="1">
      <c r="A200" s="14"/>
      <c r="B200" s="243"/>
      <c r="C200" s="244"/>
      <c r="D200" s="234" t="s">
        <v>149</v>
      </c>
      <c r="E200" s="244"/>
      <c r="F200" s="246" t="s">
        <v>729</v>
      </c>
      <c r="G200" s="244"/>
      <c r="H200" s="247">
        <v>16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149</v>
      </c>
      <c r="AU200" s="253" t="s">
        <v>84</v>
      </c>
      <c r="AV200" s="14" t="s">
        <v>84</v>
      </c>
      <c r="AW200" s="14" t="s">
        <v>4</v>
      </c>
      <c r="AX200" s="14" t="s">
        <v>82</v>
      </c>
      <c r="AY200" s="253" t="s">
        <v>137</v>
      </c>
    </row>
    <row r="201" s="2" customFormat="1" ht="24.15" customHeight="1">
      <c r="A201" s="40"/>
      <c r="B201" s="41"/>
      <c r="C201" s="214" t="s">
        <v>352</v>
      </c>
      <c r="D201" s="214" t="s">
        <v>140</v>
      </c>
      <c r="E201" s="215" t="s">
        <v>730</v>
      </c>
      <c r="F201" s="216" t="s">
        <v>731</v>
      </c>
      <c r="G201" s="217" t="s">
        <v>219</v>
      </c>
      <c r="H201" s="218">
        <v>25.600000000000001</v>
      </c>
      <c r="I201" s="219"/>
      <c r="J201" s="220">
        <f>ROUND(I201*H201,2)</f>
        <v>0</v>
      </c>
      <c r="K201" s="216" t="s">
        <v>144</v>
      </c>
      <c r="L201" s="46"/>
      <c r="M201" s="221" t="s">
        <v>19</v>
      </c>
      <c r="N201" s="222" t="s">
        <v>46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252</v>
      </c>
      <c r="AT201" s="225" t="s">
        <v>140</v>
      </c>
      <c r="AU201" s="225" t="s">
        <v>84</v>
      </c>
      <c r="AY201" s="19" t="s">
        <v>137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82</v>
      </c>
      <c r="BK201" s="226">
        <f>ROUND(I201*H201,2)</f>
        <v>0</v>
      </c>
      <c r="BL201" s="19" t="s">
        <v>252</v>
      </c>
      <c r="BM201" s="225" t="s">
        <v>732</v>
      </c>
    </row>
    <row r="202" s="2" customFormat="1">
      <c r="A202" s="40"/>
      <c r="B202" s="41"/>
      <c r="C202" s="42"/>
      <c r="D202" s="227" t="s">
        <v>147</v>
      </c>
      <c r="E202" s="42"/>
      <c r="F202" s="228" t="s">
        <v>733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147</v>
      </c>
      <c r="AU202" s="19" t="s">
        <v>84</v>
      </c>
    </row>
    <row r="203" s="13" customFormat="1">
      <c r="A203" s="13"/>
      <c r="B203" s="232"/>
      <c r="C203" s="233"/>
      <c r="D203" s="234" t="s">
        <v>149</v>
      </c>
      <c r="E203" s="235" t="s">
        <v>19</v>
      </c>
      <c r="F203" s="236" t="s">
        <v>600</v>
      </c>
      <c r="G203" s="233"/>
      <c r="H203" s="235" t="s">
        <v>19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149</v>
      </c>
      <c r="AU203" s="242" t="s">
        <v>84</v>
      </c>
      <c r="AV203" s="13" t="s">
        <v>82</v>
      </c>
      <c r="AW203" s="13" t="s">
        <v>36</v>
      </c>
      <c r="AX203" s="13" t="s">
        <v>75</v>
      </c>
      <c r="AY203" s="242" t="s">
        <v>137</v>
      </c>
    </row>
    <row r="204" s="13" customFormat="1">
      <c r="A204" s="13"/>
      <c r="B204" s="232"/>
      <c r="C204" s="233"/>
      <c r="D204" s="234" t="s">
        <v>149</v>
      </c>
      <c r="E204" s="235" t="s">
        <v>19</v>
      </c>
      <c r="F204" s="236" t="s">
        <v>601</v>
      </c>
      <c r="G204" s="233"/>
      <c r="H204" s="235" t="s">
        <v>19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149</v>
      </c>
      <c r="AU204" s="242" t="s">
        <v>84</v>
      </c>
      <c r="AV204" s="13" t="s">
        <v>82</v>
      </c>
      <c r="AW204" s="13" t="s">
        <v>36</v>
      </c>
      <c r="AX204" s="13" t="s">
        <v>75</v>
      </c>
      <c r="AY204" s="242" t="s">
        <v>137</v>
      </c>
    </row>
    <row r="205" s="13" customFormat="1">
      <c r="A205" s="13"/>
      <c r="B205" s="232"/>
      <c r="C205" s="233"/>
      <c r="D205" s="234" t="s">
        <v>149</v>
      </c>
      <c r="E205" s="235" t="s">
        <v>19</v>
      </c>
      <c r="F205" s="236" t="s">
        <v>602</v>
      </c>
      <c r="G205" s="233"/>
      <c r="H205" s="235" t="s">
        <v>19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149</v>
      </c>
      <c r="AU205" s="242" t="s">
        <v>84</v>
      </c>
      <c r="AV205" s="13" t="s">
        <v>82</v>
      </c>
      <c r="AW205" s="13" t="s">
        <v>36</v>
      </c>
      <c r="AX205" s="13" t="s">
        <v>75</v>
      </c>
      <c r="AY205" s="242" t="s">
        <v>137</v>
      </c>
    </row>
    <row r="206" s="13" customFormat="1">
      <c r="A206" s="13"/>
      <c r="B206" s="232"/>
      <c r="C206" s="233"/>
      <c r="D206" s="234" t="s">
        <v>149</v>
      </c>
      <c r="E206" s="235" t="s">
        <v>19</v>
      </c>
      <c r="F206" s="236" t="s">
        <v>722</v>
      </c>
      <c r="G206" s="233"/>
      <c r="H206" s="235" t="s">
        <v>19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149</v>
      </c>
      <c r="AU206" s="242" t="s">
        <v>84</v>
      </c>
      <c r="AV206" s="13" t="s">
        <v>82</v>
      </c>
      <c r="AW206" s="13" t="s">
        <v>36</v>
      </c>
      <c r="AX206" s="13" t="s">
        <v>75</v>
      </c>
      <c r="AY206" s="242" t="s">
        <v>137</v>
      </c>
    </row>
    <row r="207" s="14" customFormat="1">
      <c r="A207" s="14"/>
      <c r="B207" s="243"/>
      <c r="C207" s="244"/>
      <c r="D207" s="234" t="s">
        <v>149</v>
      </c>
      <c r="E207" s="245" t="s">
        <v>19</v>
      </c>
      <c r="F207" s="246" t="s">
        <v>734</v>
      </c>
      <c r="G207" s="244"/>
      <c r="H207" s="247">
        <v>25.600000000000001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149</v>
      </c>
      <c r="AU207" s="253" t="s">
        <v>84</v>
      </c>
      <c r="AV207" s="14" t="s">
        <v>84</v>
      </c>
      <c r="AW207" s="14" t="s">
        <v>36</v>
      </c>
      <c r="AX207" s="14" t="s">
        <v>82</v>
      </c>
      <c r="AY207" s="253" t="s">
        <v>137</v>
      </c>
    </row>
    <row r="208" s="2" customFormat="1" ht="16.5" customHeight="1">
      <c r="A208" s="40"/>
      <c r="B208" s="41"/>
      <c r="C208" s="265" t="s">
        <v>360</v>
      </c>
      <c r="D208" s="265" t="s">
        <v>298</v>
      </c>
      <c r="E208" s="266" t="s">
        <v>735</v>
      </c>
      <c r="F208" s="267" t="s">
        <v>736</v>
      </c>
      <c r="G208" s="268" t="s">
        <v>186</v>
      </c>
      <c r="H208" s="269">
        <v>0.221</v>
      </c>
      <c r="I208" s="270"/>
      <c r="J208" s="271">
        <f>ROUND(I208*H208,2)</f>
        <v>0</v>
      </c>
      <c r="K208" s="267" t="s">
        <v>144</v>
      </c>
      <c r="L208" s="272"/>
      <c r="M208" s="273" t="s">
        <v>19</v>
      </c>
      <c r="N208" s="274" t="s">
        <v>46</v>
      </c>
      <c r="O208" s="86"/>
      <c r="P208" s="223">
        <f>O208*H208</f>
        <v>0</v>
      </c>
      <c r="Q208" s="223">
        <v>0.55000000000000004</v>
      </c>
      <c r="R208" s="223">
        <f>Q208*H208</f>
        <v>0.12155000000000001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333</v>
      </c>
      <c r="AT208" s="225" t="s">
        <v>298</v>
      </c>
      <c r="AU208" s="225" t="s">
        <v>84</v>
      </c>
      <c r="AY208" s="19" t="s">
        <v>137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82</v>
      </c>
      <c r="BK208" s="226">
        <f>ROUND(I208*H208,2)</f>
        <v>0</v>
      </c>
      <c r="BL208" s="19" t="s">
        <v>252</v>
      </c>
      <c r="BM208" s="225" t="s">
        <v>737</v>
      </c>
    </row>
    <row r="209" s="14" customFormat="1">
      <c r="A209" s="14"/>
      <c r="B209" s="243"/>
      <c r="C209" s="244"/>
      <c r="D209" s="234" t="s">
        <v>149</v>
      </c>
      <c r="E209" s="245" t="s">
        <v>19</v>
      </c>
      <c r="F209" s="246" t="s">
        <v>738</v>
      </c>
      <c r="G209" s="244"/>
      <c r="H209" s="247">
        <v>0.20499999999999999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149</v>
      </c>
      <c r="AU209" s="253" t="s">
        <v>84</v>
      </c>
      <c r="AV209" s="14" t="s">
        <v>84</v>
      </c>
      <c r="AW209" s="14" t="s">
        <v>36</v>
      </c>
      <c r="AX209" s="14" t="s">
        <v>82</v>
      </c>
      <c r="AY209" s="253" t="s">
        <v>137</v>
      </c>
    </row>
    <row r="210" s="14" customFormat="1">
      <c r="A210" s="14"/>
      <c r="B210" s="243"/>
      <c r="C210" s="244"/>
      <c r="D210" s="234" t="s">
        <v>149</v>
      </c>
      <c r="E210" s="244"/>
      <c r="F210" s="246" t="s">
        <v>739</v>
      </c>
      <c r="G210" s="244"/>
      <c r="H210" s="247">
        <v>0.221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149</v>
      </c>
      <c r="AU210" s="253" t="s">
        <v>84</v>
      </c>
      <c r="AV210" s="14" t="s">
        <v>84</v>
      </c>
      <c r="AW210" s="14" t="s">
        <v>4</v>
      </c>
      <c r="AX210" s="14" t="s">
        <v>82</v>
      </c>
      <c r="AY210" s="253" t="s">
        <v>137</v>
      </c>
    </row>
    <row r="211" s="2" customFormat="1" ht="24.15" customHeight="1">
      <c r="A211" s="40"/>
      <c r="B211" s="41"/>
      <c r="C211" s="214" t="s">
        <v>365</v>
      </c>
      <c r="D211" s="214" t="s">
        <v>140</v>
      </c>
      <c r="E211" s="215" t="s">
        <v>740</v>
      </c>
      <c r="F211" s="216" t="s">
        <v>741</v>
      </c>
      <c r="G211" s="217" t="s">
        <v>219</v>
      </c>
      <c r="H211" s="218">
        <v>109</v>
      </c>
      <c r="I211" s="219"/>
      <c r="J211" s="220">
        <f>ROUND(I211*H211,2)</f>
        <v>0</v>
      </c>
      <c r="K211" s="216" t="s">
        <v>144</v>
      </c>
      <c r="L211" s="46"/>
      <c r="M211" s="221" t="s">
        <v>19</v>
      </c>
      <c r="N211" s="222" t="s">
        <v>46</v>
      </c>
      <c r="O211" s="86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252</v>
      </c>
      <c r="AT211" s="225" t="s">
        <v>140</v>
      </c>
      <c r="AU211" s="225" t="s">
        <v>84</v>
      </c>
      <c r="AY211" s="19" t="s">
        <v>137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82</v>
      </c>
      <c r="BK211" s="226">
        <f>ROUND(I211*H211,2)</f>
        <v>0</v>
      </c>
      <c r="BL211" s="19" t="s">
        <v>252</v>
      </c>
      <c r="BM211" s="225" t="s">
        <v>742</v>
      </c>
    </row>
    <row r="212" s="2" customFormat="1">
      <c r="A212" s="40"/>
      <c r="B212" s="41"/>
      <c r="C212" s="42"/>
      <c r="D212" s="227" t="s">
        <v>147</v>
      </c>
      <c r="E212" s="42"/>
      <c r="F212" s="228" t="s">
        <v>743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147</v>
      </c>
      <c r="AU212" s="19" t="s">
        <v>84</v>
      </c>
    </row>
    <row r="213" s="13" customFormat="1">
      <c r="A213" s="13"/>
      <c r="B213" s="232"/>
      <c r="C213" s="233"/>
      <c r="D213" s="234" t="s">
        <v>149</v>
      </c>
      <c r="E213" s="235" t="s">
        <v>19</v>
      </c>
      <c r="F213" s="236" t="s">
        <v>600</v>
      </c>
      <c r="G213" s="233"/>
      <c r="H213" s="235" t="s">
        <v>19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149</v>
      </c>
      <c r="AU213" s="242" t="s">
        <v>84</v>
      </c>
      <c r="AV213" s="13" t="s">
        <v>82</v>
      </c>
      <c r="AW213" s="13" t="s">
        <v>36</v>
      </c>
      <c r="AX213" s="13" t="s">
        <v>75</v>
      </c>
      <c r="AY213" s="242" t="s">
        <v>137</v>
      </c>
    </row>
    <row r="214" s="13" customFormat="1">
      <c r="A214" s="13"/>
      <c r="B214" s="232"/>
      <c r="C214" s="233"/>
      <c r="D214" s="234" t="s">
        <v>149</v>
      </c>
      <c r="E214" s="235" t="s">
        <v>19</v>
      </c>
      <c r="F214" s="236" t="s">
        <v>601</v>
      </c>
      <c r="G214" s="233"/>
      <c r="H214" s="235" t="s">
        <v>19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149</v>
      </c>
      <c r="AU214" s="242" t="s">
        <v>84</v>
      </c>
      <c r="AV214" s="13" t="s">
        <v>82</v>
      </c>
      <c r="AW214" s="13" t="s">
        <v>36</v>
      </c>
      <c r="AX214" s="13" t="s">
        <v>75</v>
      </c>
      <c r="AY214" s="242" t="s">
        <v>137</v>
      </c>
    </row>
    <row r="215" s="13" customFormat="1">
      <c r="A215" s="13"/>
      <c r="B215" s="232"/>
      <c r="C215" s="233"/>
      <c r="D215" s="234" t="s">
        <v>149</v>
      </c>
      <c r="E215" s="235" t="s">
        <v>19</v>
      </c>
      <c r="F215" s="236" t="s">
        <v>602</v>
      </c>
      <c r="G215" s="233"/>
      <c r="H215" s="235" t="s">
        <v>19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149</v>
      </c>
      <c r="AU215" s="242" t="s">
        <v>84</v>
      </c>
      <c r="AV215" s="13" t="s">
        <v>82</v>
      </c>
      <c r="AW215" s="13" t="s">
        <v>36</v>
      </c>
      <c r="AX215" s="13" t="s">
        <v>75</v>
      </c>
      <c r="AY215" s="242" t="s">
        <v>137</v>
      </c>
    </row>
    <row r="216" s="13" customFormat="1">
      <c r="A216" s="13"/>
      <c r="B216" s="232"/>
      <c r="C216" s="233"/>
      <c r="D216" s="234" t="s">
        <v>149</v>
      </c>
      <c r="E216" s="235" t="s">
        <v>19</v>
      </c>
      <c r="F216" s="236" t="s">
        <v>722</v>
      </c>
      <c r="G216" s="233"/>
      <c r="H216" s="235" t="s">
        <v>19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149</v>
      </c>
      <c r="AU216" s="242" t="s">
        <v>84</v>
      </c>
      <c r="AV216" s="13" t="s">
        <v>82</v>
      </c>
      <c r="AW216" s="13" t="s">
        <v>36</v>
      </c>
      <c r="AX216" s="13" t="s">
        <v>75</v>
      </c>
      <c r="AY216" s="242" t="s">
        <v>137</v>
      </c>
    </row>
    <row r="217" s="14" customFormat="1">
      <c r="A217" s="14"/>
      <c r="B217" s="243"/>
      <c r="C217" s="244"/>
      <c r="D217" s="234" t="s">
        <v>149</v>
      </c>
      <c r="E217" s="245" t="s">
        <v>19</v>
      </c>
      <c r="F217" s="246" t="s">
        <v>744</v>
      </c>
      <c r="G217" s="244"/>
      <c r="H217" s="247">
        <v>10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149</v>
      </c>
      <c r="AU217" s="253" t="s">
        <v>84</v>
      </c>
      <c r="AV217" s="14" t="s">
        <v>84</v>
      </c>
      <c r="AW217" s="14" t="s">
        <v>36</v>
      </c>
      <c r="AX217" s="14" t="s">
        <v>75</v>
      </c>
      <c r="AY217" s="253" t="s">
        <v>137</v>
      </c>
    </row>
    <row r="218" s="14" customFormat="1">
      <c r="A218" s="14"/>
      <c r="B218" s="243"/>
      <c r="C218" s="244"/>
      <c r="D218" s="234" t="s">
        <v>149</v>
      </c>
      <c r="E218" s="245" t="s">
        <v>19</v>
      </c>
      <c r="F218" s="246" t="s">
        <v>745</v>
      </c>
      <c r="G218" s="244"/>
      <c r="H218" s="247">
        <v>8.8000000000000007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149</v>
      </c>
      <c r="AU218" s="253" t="s">
        <v>84</v>
      </c>
      <c r="AV218" s="14" t="s">
        <v>84</v>
      </c>
      <c r="AW218" s="14" t="s">
        <v>36</v>
      </c>
      <c r="AX218" s="14" t="s">
        <v>75</v>
      </c>
      <c r="AY218" s="253" t="s">
        <v>137</v>
      </c>
    </row>
    <row r="219" s="14" customFormat="1">
      <c r="A219" s="14"/>
      <c r="B219" s="243"/>
      <c r="C219" s="244"/>
      <c r="D219" s="234" t="s">
        <v>149</v>
      </c>
      <c r="E219" s="245" t="s">
        <v>19</v>
      </c>
      <c r="F219" s="246" t="s">
        <v>746</v>
      </c>
      <c r="G219" s="244"/>
      <c r="H219" s="247">
        <v>19.399999999999999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149</v>
      </c>
      <c r="AU219" s="253" t="s">
        <v>84</v>
      </c>
      <c r="AV219" s="14" t="s">
        <v>84</v>
      </c>
      <c r="AW219" s="14" t="s">
        <v>36</v>
      </c>
      <c r="AX219" s="14" t="s">
        <v>75</v>
      </c>
      <c r="AY219" s="253" t="s">
        <v>137</v>
      </c>
    </row>
    <row r="220" s="14" customFormat="1">
      <c r="A220" s="14"/>
      <c r="B220" s="243"/>
      <c r="C220" s="244"/>
      <c r="D220" s="234" t="s">
        <v>149</v>
      </c>
      <c r="E220" s="245" t="s">
        <v>19</v>
      </c>
      <c r="F220" s="246" t="s">
        <v>747</v>
      </c>
      <c r="G220" s="244"/>
      <c r="H220" s="247">
        <v>24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149</v>
      </c>
      <c r="AU220" s="253" t="s">
        <v>84</v>
      </c>
      <c r="AV220" s="14" t="s">
        <v>84</v>
      </c>
      <c r="AW220" s="14" t="s">
        <v>36</v>
      </c>
      <c r="AX220" s="14" t="s">
        <v>75</v>
      </c>
      <c r="AY220" s="253" t="s">
        <v>137</v>
      </c>
    </row>
    <row r="221" s="14" customFormat="1">
      <c r="A221" s="14"/>
      <c r="B221" s="243"/>
      <c r="C221" s="244"/>
      <c r="D221" s="234" t="s">
        <v>149</v>
      </c>
      <c r="E221" s="245" t="s">
        <v>19</v>
      </c>
      <c r="F221" s="246" t="s">
        <v>748</v>
      </c>
      <c r="G221" s="244"/>
      <c r="H221" s="247">
        <v>46.799999999999997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149</v>
      </c>
      <c r="AU221" s="253" t="s">
        <v>84</v>
      </c>
      <c r="AV221" s="14" t="s">
        <v>84</v>
      </c>
      <c r="AW221" s="14" t="s">
        <v>36</v>
      </c>
      <c r="AX221" s="14" t="s">
        <v>75</v>
      </c>
      <c r="AY221" s="253" t="s">
        <v>137</v>
      </c>
    </row>
    <row r="222" s="15" customFormat="1">
      <c r="A222" s="15"/>
      <c r="B222" s="254"/>
      <c r="C222" s="255"/>
      <c r="D222" s="234" t="s">
        <v>149</v>
      </c>
      <c r="E222" s="256" t="s">
        <v>19</v>
      </c>
      <c r="F222" s="257" t="s">
        <v>162</v>
      </c>
      <c r="G222" s="255"/>
      <c r="H222" s="258">
        <v>109</v>
      </c>
      <c r="I222" s="259"/>
      <c r="J222" s="255"/>
      <c r="K222" s="255"/>
      <c r="L222" s="260"/>
      <c r="M222" s="261"/>
      <c r="N222" s="262"/>
      <c r="O222" s="262"/>
      <c r="P222" s="262"/>
      <c r="Q222" s="262"/>
      <c r="R222" s="262"/>
      <c r="S222" s="262"/>
      <c r="T222" s="26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4" t="s">
        <v>149</v>
      </c>
      <c r="AU222" s="264" t="s">
        <v>84</v>
      </c>
      <c r="AV222" s="15" t="s">
        <v>145</v>
      </c>
      <c r="AW222" s="15" t="s">
        <v>36</v>
      </c>
      <c r="AX222" s="15" t="s">
        <v>82</v>
      </c>
      <c r="AY222" s="264" t="s">
        <v>137</v>
      </c>
    </row>
    <row r="223" s="2" customFormat="1" ht="16.5" customHeight="1">
      <c r="A223" s="40"/>
      <c r="B223" s="41"/>
      <c r="C223" s="265" t="s">
        <v>369</v>
      </c>
      <c r="D223" s="265" t="s">
        <v>298</v>
      </c>
      <c r="E223" s="266" t="s">
        <v>749</v>
      </c>
      <c r="F223" s="267" t="s">
        <v>750</v>
      </c>
      <c r="G223" s="268" t="s">
        <v>186</v>
      </c>
      <c r="H223" s="269">
        <v>1.962</v>
      </c>
      <c r="I223" s="270"/>
      <c r="J223" s="271">
        <f>ROUND(I223*H223,2)</f>
        <v>0</v>
      </c>
      <c r="K223" s="267" t="s">
        <v>144</v>
      </c>
      <c r="L223" s="272"/>
      <c r="M223" s="273" t="s">
        <v>19</v>
      </c>
      <c r="N223" s="274" t="s">
        <v>46</v>
      </c>
      <c r="O223" s="86"/>
      <c r="P223" s="223">
        <f>O223*H223</f>
        <v>0</v>
      </c>
      <c r="Q223" s="223">
        <v>0.55000000000000004</v>
      </c>
      <c r="R223" s="223">
        <f>Q223*H223</f>
        <v>1.0791000000000002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333</v>
      </c>
      <c r="AT223" s="225" t="s">
        <v>298</v>
      </c>
      <c r="AU223" s="225" t="s">
        <v>84</v>
      </c>
      <c r="AY223" s="19" t="s">
        <v>137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82</v>
      </c>
      <c r="BK223" s="226">
        <f>ROUND(I223*H223,2)</f>
        <v>0</v>
      </c>
      <c r="BL223" s="19" t="s">
        <v>252</v>
      </c>
      <c r="BM223" s="225" t="s">
        <v>751</v>
      </c>
    </row>
    <row r="224" s="13" customFormat="1">
      <c r="A224" s="13"/>
      <c r="B224" s="232"/>
      <c r="C224" s="233"/>
      <c r="D224" s="234" t="s">
        <v>149</v>
      </c>
      <c r="E224" s="235" t="s">
        <v>19</v>
      </c>
      <c r="F224" s="236" t="s">
        <v>600</v>
      </c>
      <c r="G224" s="233"/>
      <c r="H224" s="235" t="s">
        <v>19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149</v>
      </c>
      <c r="AU224" s="242" t="s">
        <v>84</v>
      </c>
      <c r="AV224" s="13" t="s">
        <v>82</v>
      </c>
      <c r="AW224" s="13" t="s">
        <v>36</v>
      </c>
      <c r="AX224" s="13" t="s">
        <v>75</v>
      </c>
      <c r="AY224" s="242" t="s">
        <v>137</v>
      </c>
    </row>
    <row r="225" s="13" customFormat="1">
      <c r="A225" s="13"/>
      <c r="B225" s="232"/>
      <c r="C225" s="233"/>
      <c r="D225" s="234" t="s">
        <v>149</v>
      </c>
      <c r="E225" s="235" t="s">
        <v>19</v>
      </c>
      <c r="F225" s="236" t="s">
        <v>601</v>
      </c>
      <c r="G225" s="233"/>
      <c r="H225" s="235" t="s">
        <v>19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149</v>
      </c>
      <c r="AU225" s="242" t="s">
        <v>84</v>
      </c>
      <c r="AV225" s="13" t="s">
        <v>82</v>
      </c>
      <c r="AW225" s="13" t="s">
        <v>36</v>
      </c>
      <c r="AX225" s="13" t="s">
        <v>75</v>
      </c>
      <c r="AY225" s="242" t="s">
        <v>137</v>
      </c>
    </row>
    <row r="226" s="13" customFormat="1">
      <c r="A226" s="13"/>
      <c r="B226" s="232"/>
      <c r="C226" s="233"/>
      <c r="D226" s="234" t="s">
        <v>149</v>
      </c>
      <c r="E226" s="235" t="s">
        <v>19</v>
      </c>
      <c r="F226" s="236" t="s">
        <v>602</v>
      </c>
      <c r="G226" s="233"/>
      <c r="H226" s="235" t="s">
        <v>19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149</v>
      </c>
      <c r="AU226" s="242" t="s">
        <v>84</v>
      </c>
      <c r="AV226" s="13" t="s">
        <v>82</v>
      </c>
      <c r="AW226" s="13" t="s">
        <v>36</v>
      </c>
      <c r="AX226" s="13" t="s">
        <v>75</v>
      </c>
      <c r="AY226" s="242" t="s">
        <v>137</v>
      </c>
    </row>
    <row r="227" s="13" customFormat="1">
      <c r="A227" s="13"/>
      <c r="B227" s="232"/>
      <c r="C227" s="233"/>
      <c r="D227" s="234" t="s">
        <v>149</v>
      </c>
      <c r="E227" s="235" t="s">
        <v>19</v>
      </c>
      <c r="F227" s="236" t="s">
        <v>722</v>
      </c>
      <c r="G227" s="233"/>
      <c r="H227" s="235" t="s">
        <v>19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149</v>
      </c>
      <c r="AU227" s="242" t="s">
        <v>84</v>
      </c>
      <c r="AV227" s="13" t="s">
        <v>82</v>
      </c>
      <c r="AW227" s="13" t="s">
        <v>36</v>
      </c>
      <c r="AX227" s="13" t="s">
        <v>75</v>
      </c>
      <c r="AY227" s="242" t="s">
        <v>137</v>
      </c>
    </row>
    <row r="228" s="14" customFormat="1">
      <c r="A228" s="14"/>
      <c r="B228" s="243"/>
      <c r="C228" s="244"/>
      <c r="D228" s="234" t="s">
        <v>149</v>
      </c>
      <c r="E228" s="245" t="s">
        <v>19</v>
      </c>
      <c r="F228" s="246" t="s">
        <v>752</v>
      </c>
      <c r="G228" s="244"/>
      <c r="H228" s="247">
        <v>0.19600000000000001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149</v>
      </c>
      <c r="AU228" s="253" t="s">
        <v>84</v>
      </c>
      <c r="AV228" s="14" t="s">
        <v>84</v>
      </c>
      <c r="AW228" s="14" t="s">
        <v>36</v>
      </c>
      <c r="AX228" s="14" t="s">
        <v>75</v>
      </c>
      <c r="AY228" s="253" t="s">
        <v>137</v>
      </c>
    </row>
    <row r="229" s="14" customFormat="1">
      <c r="A229" s="14"/>
      <c r="B229" s="243"/>
      <c r="C229" s="244"/>
      <c r="D229" s="234" t="s">
        <v>149</v>
      </c>
      <c r="E229" s="245" t="s">
        <v>19</v>
      </c>
      <c r="F229" s="246" t="s">
        <v>753</v>
      </c>
      <c r="G229" s="244"/>
      <c r="H229" s="247">
        <v>0.17199999999999999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149</v>
      </c>
      <c r="AU229" s="253" t="s">
        <v>84</v>
      </c>
      <c r="AV229" s="14" t="s">
        <v>84</v>
      </c>
      <c r="AW229" s="14" t="s">
        <v>36</v>
      </c>
      <c r="AX229" s="14" t="s">
        <v>75</v>
      </c>
      <c r="AY229" s="253" t="s">
        <v>137</v>
      </c>
    </row>
    <row r="230" s="14" customFormat="1">
      <c r="A230" s="14"/>
      <c r="B230" s="243"/>
      <c r="C230" s="244"/>
      <c r="D230" s="234" t="s">
        <v>149</v>
      </c>
      <c r="E230" s="245" t="s">
        <v>19</v>
      </c>
      <c r="F230" s="246" t="s">
        <v>754</v>
      </c>
      <c r="G230" s="244"/>
      <c r="H230" s="247">
        <v>0.38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149</v>
      </c>
      <c r="AU230" s="253" t="s">
        <v>84</v>
      </c>
      <c r="AV230" s="14" t="s">
        <v>84</v>
      </c>
      <c r="AW230" s="14" t="s">
        <v>36</v>
      </c>
      <c r="AX230" s="14" t="s">
        <v>75</v>
      </c>
      <c r="AY230" s="253" t="s">
        <v>137</v>
      </c>
    </row>
    <row r="231" s="14" customFormat="1">
      <c r="A231" s="14"/>
      <c r="B231" s="243"/>
      <c r="C231" s="244"/>
      <c r="D231" s="234" t="s">
        <v>149</v>
      </c>
      <c r="E231" s="245" t="s">
        <v>19</v>
      </c>
      <c r="F231" s="246" t="s">
        <v>755</v>
      </c>
      <c r="G231" s="244"/>
      <c r="H231" s="247">
        <v>0.46999999999999997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149</v>
      </c>
      <c r="AU231" s="253" t="s">
        <v>84</v>
      </c>
      <c r="AV231" s="14" t="s">
        <v>84</v>
      </c>
      <c r="AW231" s="14" t="s">
        <v>36</v>
      </c>
      <c r="AX231" s="14" t="s">
        <v>75</v>
      </c>
      <c r="AY231" s="253" t="s">
        <v>137</v>
      </c>
    </row>
    <row r="232" s="14" customFormat="1">
      <c r="A232" s="14"/>
      <c r="B232" s="243"/>
      <c r="C232" s="244"/>
      <c r="D232" s="234" t="s">
        <v>149</v>
      </c>
      <c r="E232" s="245" t="s">
        <v>19</v>
      </c>
      <c r="F232" s="246" t="s">
        <v>756</v>
      </c>
      <c r="G232" s="244"/>
      <c r="H232" s="247">
        <v>0.59899999999999998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149</v>
      </c>
      <c r="AU232" s="253" t="s">
        <v>84</v>
      </c>
      <c r="AV232" s="14" t="s">
        <v>84</v>
      </c>
      <c r="AW232" s="14" t="s">
        <v>36</v>
      </c>
      <c r="AX232" s="14" t="s">
        <v>75</v>
      </c>
      <c r="AY232" s="253" t="s">
        <v>137</v>
      </c>
    </row>
    <row r="233" s="15" customFormat="1">
      <c r="A233" s="15"/>
      <c r="B233" s="254"/>
      <c r="C233" s="255"/>
      <c r="D233" s="234" t="s">
        <v>149</v>
      </c>
      <c r="E233" s="256" t="s">
        <v>19</v>
      </c>
      <c r="F233" s="257" t="s">
        <v>162</v>
      </c>
      <c r="G233" s="255"/>
      <c r="H233" s="258">
        <v>1.817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4" t="s">
        <v>149</v>
      </c>
      <c r="AU233" s="264" t="s">
        <v>84</v>
      </c>
      <c r="AV233" s="15" t="s">
        <v>145</v>
      </c>
      <c r="AW233" s="15" t="s">
        <v>36</v>
      </c>
      <c r="AX233" s="15" t="s">
        <v>82</v>
      </c>
      <c r="AY233" s="264" t="s">
        <v>137</v>
      </c>
    </row>
    <row r="234" s="14" customFormat="1">
      <c r="A234" s="14"/>
      <c r="B234" s="243"/>
      <c r="C234" s="244"/>
      <c r="D234" s="234" t="s">
        <v>149</v>
      </c>
      <c r="E234" s="244"/>
      <c r="F234" s="246" t="s">
        <v>757</v>
      </c>
      <c r="G234" s="244"/>
      <c r="H234" s="247">
        <v>1.962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149</v>
      </c>
      <c r="AU234" s="253" t="s">
        <v>84</v>
      </c>
      <c r="AV234" s="14" t="s">
        <v>84</v>
      </c>
      <c r="AW234" s="14" t="s">
        <v>4</v>
      </c>
      <c r="AX234" s="14" t="s">
        <v>82</v>
      </c>
      <c r="AY234" s="253" t="s">
        <v>137</v>
      </c>
    </row>
    <row r="235" s="2" customFormat="1" ht="16.5" customHeight="1">
      <c r="A235" s="40"/>
      <c r="B235" s="41"/>
      <c r="C235" s="214" t="s">
        <v>374</v>
      </c>
      <c r="D235" s="214" t="s">
        <v>140</v>
      </c>
      <c r="E235" s="215" t="s">
        <v>758</v>
      </c>
      <c r="F235" s="216" t="s">
        <v>759</v>
      </c>
      <c r="G235" s="217" t="s">
        <v>186</v>
      </c>
      <c r="H235" s="218">
        <v>2.1829999999999998</v>
      </c>
      <c r="I235" s="219"/>
      <c r="J235" s="220">
        <f>ROUND(I235*H235,2)</f>
        <v>0</v>
      </c>
      <c r="K235" s="216" t="s">
        <v>144</v>
      </c>
      <c r="L235" s="46"/>
      <c r="M235" s="221" t="s">
        <v>19</v>
      </c>
      <c r="N235" s="222" t="s">
        <v>46</v>
      </c>
      <c r="O235" s="86"/>
      <c r="P235" s="223">
        <f>O235*H235</f>
        <v>0</v>
      </c>
      <c r="Q235" s="223">
        <v>0.02248</v>
      </c>
      <c r="R235" s="223">
        <f>Q235*H235</f>
        <v>0.049073839999999994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252</v>
      </c>
      <c r="AT235" s="225" t="s">
        <v>140</v>
      </c>
      <c r="AU235" s="225" t="s">
        <v>84</v>
      </c>
      <c r="AY235" s="19" t="s">
        <v>137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82</v>
      </c>
      <c r="BK235" s="226">
        <f>ROUND(I235*H235,2)</f>
        <v>0</v>
      </c>
      <c r="BL235" s="19" t="s">
        <v>252</v>
      </c>
      <c r="BM235" s="225" t="s">
        <v>760</v>
      </c>
    </row>
    <row r="236" s="2" customFormat="1">
      <c r="A236" s="40"/>
      <c r="B236" s="41"/>
      <c r="C236" s="42"/>
      <c r="D236" s="227" t="s">
        <v>147</v>
      </c>
      <c r="E236" s="42"/>
      <c r="F236" s="228" t="s">
        <v>761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147</v>
      </c>
      <c r="AU236" s="19" t="s">
        <v>84</v>
      </c>
    </row>
    <row r="237" s="14" customFormat="1">
      <c r="A237" s="14"/>
      <c r="B237" s="243"/>
      <c r="C237" s="244"/>
      <c r="D237" s="234" t="s">
        <v>149</v>
      </c>
      <c r="E237" s="245" t="s">
        <v>19</v>
      </c>
      <c r="F237" s="246" t="s">
        <v>691</v>
      </c>
      <c r="G237" s="244"/>
      <c r="H237" s="247">
        <v>2.1829999999999998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149</v>
      </c>
      <c r="AU237" s="253" t="s">
        <v>84</v>
      </c>
      <c r="AV237" s="14" t="s">
        <v>84</v>
      </c>
      <c r="AW237" s="14" t="s">
        <v>36</v>
      </c>
      <c r="AX237" s="14" t="s">
        <v>82</v>
      </c>
      <c r="AY237" s="253" t="s">
        <v>137</v>
      </c>
    </row>
    <row r="238" s="2" customFormat="1" ht="24.15" customHeight="1">
      <c r="A238" s="40"/>
      <c r="B238" s="41"/>
      <c r="C238" s="214" t="s">
        <v>381</v>
      </c>
      <c r="D238" s="214" t="s">
        <v>140</v>
      </c>
      <c r="E238" s="215" t="s">
        <v>762</v>
      </c>
      <c r="F238" s="216" t="s">
        <v>763</v>
      </c>
      <c r="G238" s="217" t="s">
        <v>213</v>
      </c>
      <c r="H238" s="218">
        <v>8</v>
      </c>
      <c r="I238" s="219"/>
      <c r="J238" s="220">
        <f>ROUND(I238*H238,2)</f>
        <v>0</v>
      </c>
      <c r="K238" s="216" t="s">
        <v>355</v>
      </c>
      <c r="L238" s="46"/>
      <c r="M238" s="221" t="s">
        <v>19</v>
      </c>
      <c r="N238" s="222" t="s">
        <v>46</v>
      </c>
      <c r="O238" s="86"/>
      <c r="P238" s="223">
        <f>O238*H238</f>
        <v>0</v>
      </c>
      <c r="Q238" s="223">
        <v>0.00011</v>
      </c>
      <c r="R238" s="223">
        <f>Q238*H238</f>
        <v>0.00088000000000000003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252</v>
      </c>
      <c r="AT238" s="225" t="s">
        <v>140</v>
      </c>
      <c r="AU238" s="225" t="s">
        <v>84</v>
      </c>
      <c r="AY238" s="19" t="s">
        <v>137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82</v>
      </c>
      <c r="BK238" s="226">
        <f>ROUND(I238*H238,2)</f>
        <v>0</v>
      </c>
      <c r="BL238" s="19" t="s">
        <v>252</v>
      </c>
      <c r="BM238" s="225" t="s">
        <v>764</v>
      </c>
    </row>
    <row r="239" s="2" customFormat="1" ht="24.15" customHeight="1">
      <c r="A239" s="40"/>
      <c r="B239" s="41"/>
      <c r="C239" s="214" t="s">
        <v>386</v>
      </c>
      <c r="D239" s="214" t="s">
        <v>140</v>
      </c>
      <c r="E239" s="215" t="s">
        <v>765</v>
      </c>
      <c r="F239" s="216" t="s">
        <v>766</v>
      </c>
      <c r="G239" s="217" t="s">
        <v>284</v>
      </c>
      <c r="H239" s="218">
        <v>1.3020000000000001</v>
      </c>
      <c r="I239" s="219"/>
      <c r="J239" s="220">
        <f>ROUND(I239*H239,2)</f>
        <v>0</v>
      </c>
      <c r="K239" s="216" t="s">
        <v>144</v>
      </c>
      <c r="L239" s="46"/>
      <c r="M239" s="221" t="s">
        <v>19</v>
      </c>
      <c r="N239" s="222" t="s">
        <v>46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252</v>
      </c>
      <c r="AT239" s="225" t="s">
        <v>140</v>
      </c>
      <c r="AU239" s="225" t="s">
        <v>84</v>
      </c>
      <c r="AY239" s="19" t="s">
        <v>137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82</v>
      </c>
      <c r="BK239" s="226">
        <f>ROUND(I239*H239,2)</f>
        <v>0</v>
      </c>
      <c r="BL239" s="19" t="s">
        <v>252</v>
      </c>
      <c r="BM239" s="225" t="s">
        <v>767</v>
      </c>
    </row>
    <row r="240" s="2" customFormat="1">
      <c r="A240" s="40"/>
      <c r="B240" s="41"/>
      <c r="C240" s="42"/>
      <c r="D240" s="227" t="s">
        <v>147</v>
      </c>
      <c r="E240" s="42"/>
      <c r="F240" s="228" t="s">
        <v>768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147</v>
      </c>
      <c r="AU240" s="19" t="s">
        <v>84</v>
      </c>
    </row>
    <row r="241" s="12" customFormat="1" ht="22.8" customHeight="1">
      <c r="A241" s="12"/>
      <c r="B241" s="198"/>
      <c r="C241" s="199"/>
      <c r="D241" s="200" t="s">
        <v>74</v>
      </c>
      <c r="E241" s="212" t="s">
        <v>391</v>
      </c>
      <c r="F241" s="212" t="s">
        <v>392</v>
      </c>
      <c r="G241" s="199"/>
      <c r="H241" s="199"/>
      <c r="I241" s="202"/>
      <c r="J241" s="213">
        <f>BK241</f>
        <v>0</v>
      </c>
      <c r="K241" s="199"/>
      <c r="L241" s="204"/>
      <c r="M241" s="205"/>
      <c r="N241" s="206"/>
      <c r="O241" s="206"/>
      <c r="P241" s="207">
        <f>SUM(P242:P249)</f>
        <v>0</v>
      </c>
      <c r="Q241" s="206"/>
      <c r="R241" s="207">
        <f>SUM(R242:R249)</f>
        <v>0.031380000000000005</v>
      </c>
      <c r="S241" s="206"/>
      <c r="T241" s="208">
        <f>SUM(T242:T249)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9" t="s">
        <v>84</v>
      </c>
      <c r="AT241" s="210" t="s">
        <v>74</v>
      </c>
      <c r="AU241" s="210" t="s">
        <v>82</v>
      </c>
      <c r="AY241" s="209" t="s">
        <v>137</v>
      </c>
      <c r="BK241" s="211">
        <f>SUM(BK242:BK249)</f>
        <v>0</v>
      </c>
    </row>
    <row r="242" s="2" customFormat="1" ht="21.75" customHeight="1">
      <c r="A242" s="40"/>
      <c r="B242" s="41"/>
      <c r="C242" s="214" t="s">
        <v>393</v>
      </c>
      <c r="D242" s="214" t="s">
        <v>140</v>
      </c>
      <c r="E242" s="215" t="s">
        <v>769</v>
      </c>
      <c r="F242" s="216" t="s">
        <v>770</v>
      </c>
      <c r="G242" s="217" t="s">
        <v>219</v>
      </c>
      <c r="H242" s="218">
        <v>10</v>
      </c>
      <c r="I242" s="219"/>
      <c r="J242" s="220">
        <f>ROUND(I242*H242,2)</f>
        <v>0</v>
      </c>
      <c r="K242" s="216" t="s">
        <v>144</v>
      </c>
      <c r="L242" s="46"/>
      <c r="M242" s="221" t="s">
        <v>19</v>
      </c>
      <c r="N242" s="222" t="s">
        <v>46</v>
      </c>
      <c r="O242" s="86"/>
      <c r="P242" s="223">
        <f>O242*H242</f>
        <v>0</v>
      </c>
      <c r="Q242" s="223">
        <v>0.00233</v>
      </c>
      <c r="R242" s="223">
        <f>Q242*H242</f>
        <v>0.023300000000000001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252</v>
      </c>
      <c r="AT242" s="225" t="s">
        <v>140</v>
      </c>
      <c r="AU242" s="225" t="s">
        <v>84</v>
      </c>
      <c r="AY242" s="19" t="s">
        <v>137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82</v>
      </c>
      <c r="BK242" s="226">
        <f>ROUND(I242*H242,2)</f>
        <v>0</v>
      </c>
      <c r="BL242" s="19" t="s">
        <v>252</v>
      </c>
      <c r="BM242" s="225" t="s">
        <v>771</v>
      </c>
    </row>
    <row r="243" s="2" customFormat="1">
      <c r="A243" s="40"/>
      <c r="B243" s="41"/>
      <c r="C243" s="42"/>
      <c r="D243" s="227" t="s">
        <v>147</v>
      </c>
      <c r="E243" s="42"/>
      <c r="F243" s="228" t="s">
        <v>772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147</v>
      </c>
      <c r="AU243" s="19" t="s">
        <v>84</v>
      </c>
    </row>
    <row r="244" s="2" customFormat="1" ht="24.15" customHeight="1">
      <c r="A244" s="40"/>
      <c r="B244" s="41"/>
      <c r="C244" s="214" t="s">
        <v>398</v>
      </c>
      <c r="D244" s="214" t="s">
        <v>140</v>
      </c>
      <c r="E244" s="215" t="s">
        <v>773</v>
      </c>
      <c r="F244" s="216" t="s">
        <v>774</v>
      </c>
      <c r="G244" s="217" t="s">
        <v>213</v>
      </c>
      <c r="H244" s="218">
        <v>1</v>
      </c>
      <c r="I244" s="219"/>
      <c r="J244" s="220">
        <f>ROUND(I244*H244,2)</f>
        <v>0</v>
      </c>
      <c r="K244" s="216" t="s">
        <v>144</v>
      </c>
      <c r="L244" s="46"/>
      <c r="M244" s="221" t="s">
        <v>19</v>
      </c>
      <c r="N244" s="222" t="s">
        <v>46</v>
      </c>
      <c r="O244" s="86"/>
      <c r="P244" s="223">
        <f>O244*H244</f>
        <v>0</v>
      </c>
      <c r="Q244" s="223">
        <v>0.00031</v>
      </c>
      <c r="R244" s="223">
        <f>Q244*H244</f>
        <v>0.00031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252</v>
      </c>
      <c r="AT244" s="225" t="s">
        <v>140</v>
      </c>
      <c r="AU244" s="225" t="s">
        <v>84</v>
      </c>
      <c r="AY244" s="19" t="s">
        <v>137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82</v>
      </c>
      <c r="BK244" s="226">
        <f>ROUND(I244*H244,2)</f>
        <v>0</v>
      </c>
      <c r="BL244" s="19" t="s">
        <v>252</v>
      </c>
      <c r="BM244" s="225" t="s">
        <v>775</v>
      </c>
    </row>
    <row r="245" s="2" customFormat="1">
      <c r="A245" s="40"/>
      <c r="B245" s="41"/>
      <c r="C245" s="42"/>
      <c r="D245" s="227" t="s">
        <v>147</v>
      </c>
      <c r="E245" s="42"/>
      <c r="F245" s="228" t="s">
        <v>776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147</v>
      </c>
      <c r="AU245" s="19" t="s">
        <v>84</v>
      </c>
    </row>
    <row r="246" s="2" customFormat="1" ht="16.5" customHeight="1">
      <c r="A246" s="40"/>
      <c r="B246" s="41"/>
      <c r="C246" s="214" t="s">
        <v>405</v>
      </c>
      <c r="D246" s="214" t="s">
        <v>140</v>
      </c>
      <c r="E246" s="215" t="s">
        <v>777</v>
      </c>
      <c r="F246" s="216" t="s">
        <v>778</v>
      </c>
      <c r="G246" s="217" t="s">
        <v>219</v>
      </c>
      <c r="H246" s="218">
        <v>3</v>
      </c>
      <c r="I246" s="219"/>
      <c r="J246" s="220">
        <f>ROUND(I246*H246,2)</f>
        <v>0</v>
      </c>
      <c r="K246" s="216" t="s">
        <v>144</v>
      </c>
      <c r="L246" s="46"/>
      <c r="M246" s="221" t="s">
        <v>19</v>
      </c>
      <c r="N246" s="222" t="s">
        <v>46</v>
      </c>
      <c r="O246" s="86"/>
      <c r="P246" s="223">
        <f>O246*H246</f>
        <v>0</v>
      </c>
      <c r="Q246" s="223">
        <v>0.0025899999999999999</v>
      </c>
      <c r="R246" s="223">
        <f>Q246*H246</f>
        <v>0.0077699999999999991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252</v>
      </c>
      <c r="AT246" s="225" t="s">
        <v>140</v>
      </c>
      <c r="AU246" s="225" t="s">
        <v>84</v>
      </c>
      <c r="AY246" s="19" t="s">
        <v>137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82</v>
      </c>
      <c r="BK246" s="226">
        <f>ROUND(I246*H246,2)</f>
        <v>0</v>
      </c>
      <c r="BL246" s="19" t="s">
        <v>252</v>
      </c>
      <c r="BM246" s="225" t="s">
        <v>779</v>
      </c>
    </row>
    <row r="247" s="2" customFormat="1">
      <c r="A247" s="40"/>
      <c r="B247" s="41"/>
      <c r="C247" s="42"/>
      <c r="D247" s="227" t="s">
        <v>147</v>
      </c>
      <c r="E247" s="42"/>
      <c r="F247" s="228" t="s">
        <v>780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147</v>
      </c>
      <c r="AU247" s="19" t="s">
        <v>84</v>
      </c>
    </row>
    <row r="248" s="2" customFormat="1" ht="33" customHeight="1">
      <c r="A248" s="40"/>
      <c r="B248" s="41"/>
      <c r="C248" s="214" t="s">
        <v>410</v>
      </c>
      <c r="D248" s="214" t="s">
        <v>140</v>
      </c>
      <c r="E248" s="215" t="s">
        <v>399</v>
      </c>
      <c r="F248" s="216" t="s">
        <v>400</v>
      </c>
      <c r="G248" s="217" t="s">
        <v>284</v>
      </c>
      <c r="H248" s="218">
        <v>0.031</v>
      </c>
      <c r="I248" s="219"/>
      <c r="J248" s="220">
        <f>ROUND(I248*H248,2)</f>
        <v>0</v>
      </c>
      <c r="K248" s="216" t="s">
        <v>144</v>
      </c>
      <c r="L248" s="46"/>
      <c r="M248" s="221" t="s">
        <v>19</v>
      </c>
      <c r="N248" s="222" t="s">
        <v>46</v>
      </c>
      <c r="O248" s="86"/>
      <c r="P248" s="223">
        <f>O248*H248</f>
        <v>0</v>
      </c>
      <c r="Q248" s="223">
        <v>0</v>
      </c>
      <c r="R248" s="223">
        <f>Q248*H248</f>
        <v>0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252</v>
      </c>
      <c r="AT248" s="225" t="s">
        <v>140</v>
      </c>
      <c r="AU248" s="225" t="s">
        <v>84</v>
      </c>
      <c r="AY248" s="19" t="s">
        <v>137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82</v>
      </c>
      <c r="BK248" s="226">
        <f>ROUND(I248*H248,2)</f>
        <v>0</v>
      </c>
      <c r="BL248" s="19" t="s">
        <v>252</v>
      </c>
      <c r="BM248" s="225" t="s">
        <v>781</v>
      </c>
    </row>
    <row r="249" s="2" customFormat="1">
      <c r="A249" s="40"/>
      <c r="B249" s="41"/>
      <c r="C249" s="42"/>
      <c r="D249" s="227" t="s">
        <v>147</v>
      </c>
      <c r="E249" s="42"/>
      <c r="F249" s="228" t="s">
        <v>402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147</v>
      </c>
      <c r="AU249" s="19" t="s">
        <v>84</v>
      </c>
    </row>
    <row r="250" s="12" customFormat="1" ht="22.8" customHeight="1">
      <c r="A250" s="12"/>
      <c r="B250" s="198"/>
      <c r="C250" s="199"/>
      <c r="D250" s="200" t="s">
        <v>74</v>
      </c>
      <c r="E250" s="212" t="s">
        <v>782</v>
      </c>
      <c r="F250" s="212" t="s">
        <v>783</v>
      </c>
      <c r="G250" s="199"/>
      <c r="H250" s="199"/>
      <c r="I250" s="202"/>
      <c r="J250" s="213">
        <f>BK250</f>
        <v>0</v>
      </c>
      <c r="K250" s="199"/>
      <c r="L250" s="204"/>
      <c r="M250" s="205"/>
      <c r="N250" s="206"/>
      <c r="O250" s="206"/>
      <c r="P250" s="207">
        <f>SUM(P251:P259)</f>
        <v>0</v>
      </c>
      <c r="Q250" s="206"/>
      <c r="R250" s="207">
        <f>SUM(R251:R259)</f>
        <v>0.11005000000000001</v>
      </c>
      <c r="S250" s="206"/>
      <c r="T250" s="208">
        <f>SUM(T251:T259)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9" t="s">
        <v>84</v>
      </c>
      <c r="AT250" s="210" t="s">
        <v>74</v>
      </c>
      <c r="AU250" s="210" t="s">
        <v>82</v>
      </c>
      <c r="AY250" s="209" t="s">
        <v>137</v>
      </c>
      <c r="BK250" s="211">
        <f>SUM(BK251:BK259)</f>
        <v>0</v>
      </c>
    </row>
    <row r="251" s="2" customFormat="1" ht="16.5" customHeight="1">
      <c r="A251" s="40"/>
      <c r="B251" s="41"/>
      <c r="C251" s="214" t="s">
        <v>414</v>
      </c>
      <c r="D251" s="214" t="s">
        <v>140</v>
      </c>
      <c r="E251" s="215" t="s">
        <v>784</v>
      </c>
      <c r="F251" s="216" t="s">
        <v>785</v>
      </c>
      <c r="G251" s="217" t="s">
        <v>143</v>
      </c>
      <c r="H251" s="218">
        <v>31</v>
      </c>
      <c r="I251" s="219"/>
      <c r="J251" s="220">
        <f>ROUND(I251*H251,2)</f>
        <v>0</v>
      </c>
      <c r="K251" s="216" t="s">
        <v>144</v>
      </c>
      <c r="L251" s="46"/>
      <c r="M251" s="221" t="s">
        <v>19</v>
      </c>
      <c r="N251" s="222" t="s">
        <v>46</v>
      </c>
      <c r="O251" s="86"/>
      <c r="P251" s="223">
        <f>O251*H251</f>
        <v>0</v>
      </c>
      <c r="Q251" s="223">
        <v>0.0035500000000000002</v>
      </c>
      <c r="R251" s="223">
        <f>Q251*H251</f>
        <v>0.11005000000000001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252</v>
      </c>
      <c r="AT251" s="225" t="s">
        <v>140</v>
      </c>
      <c r="AU251" s="225" t="s">
        <v>84</v>
      </c>
      <c r="AY251" s="19" t="s">
        <v>137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82</v>
      </c>
      <c r="BK251" s="226">
        <f>ROUND(I251*H251,2)</f>
        <v>0</v>
      </c>
      <c r="BL251" s="19" t="s">
        <v>252</v>
      </c>
      <c r="BM251" s="225" t="s">
        <v>786</v>
      </c>
    </row>
    <row r="252" s="2" customFormat="1">
      <c r="A252" s="40"/>
      <c r="B252" s="41"/>
      <c r="C252" s="42"/>
      <c r="D252" s="227" t="s">
        <v>147</v>
      </c>
      <c r="E252" s="42"/>
      <c r="F252" s="228" t="s">
        <v>787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147</v>
      </c>
      <c r="AU252" s="19" t="s">
        <v>84</v>
      </c>
    </row>
    <row r="253" s="13" customFormat="1">
      <c r="A253" s="13"/>
      <c r="B253" s="232"/>
      <c r="C253" s="233"/>
      <c r="D253" s="234" t="s">
        <v>149</v>
      </c>
      <c r="E253" s="235" t="s">
        <v>19</v>
      </c>
      <c r="F253" s="236" t="s">
        <v>600</v>
      </c>
      <c r="G253" s="233"/>
      <c r="H253" s="235" t="s">
        <v>19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149</v>
      </c>
      <c r="AU253" s="242" t="s">
        <v>84</v>
      </c>
      <c r="AV253" s="13" t="s">
        <v>82</v>
      </c>
      <c r="AW253" s="13" t="s">
        <v>36</v>
      </c>
      <c r="AX253" s="13" t="s">
        <v>75</v>
      </c>
      <c r="AY253" s="242" t="s">
        <v>137</v>
      </c>
    </row>
    <row r="254" s="13" customFormat="1">
      <c r="A254" s="13"/>
      <c r="B254" s="232"/>
      <c r="C254" s="233"/>
      <c r="D254" s="234" t="s">
        <v>149</v>
      </c>
      <c r="E254" s="235" t="s">
        <v>19</v>
      </c>
      <c r="F254" s="236" t="s">
        <v>601</v>
      </c>
      <c r="G254" s="233"/>
      <c r="H254" s="235" t="s">
        <v>19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149</v>
      </c>
      <c r="AU254" s="242" t="s">
        <v>84</v>
      </c>
      <c r="AV254" s="13" t="s">
        <v>82</v>
      </c>
      <c r="AW254" s="13" t="s">
        <v>36</v>
      </c>
      <c r="AX254" s="13" t="s">
        <v>75</v>
      </c>
      <c r="AY254" s="242" t="s">
        <v>137</v>
      </c>
    </row>
    <row r="255" s="13" customFormat="1">
      <c r="A255" s="13"/>
      <c r="B255" s="232"/>
      <c r="C255" s="233"/>
      <c r="D255" s="234" t="s">
        <v>149</v>
      </c>
      <c r="E255" s="235" t="s">
        <v>19</v>
      </c>
      <c r="F255" s="236" t="s">
        <v>602</v>
      </c>
      <c r="G255" s="233"/>
      <c r="H255" s="235" t="s">
        <v>19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149</v>
      </c>
      <c r="AU255" s="242" t="s">
        <v>84</v>
      </c>
      <c r="AV255" s="13" t="s">
        <v>82</v>
      </c>
      <c r="AW255" s="13" t="s">
        <v>36</v>
      </c>
      <c r="AX255" s="13" t="s">
        <v>75</v>
      </c>
      <c r="AY255" s="242" t="s">
        <v>137</v>
      </c>
    </row>
    <row r="256" s="13" customFormat="1">
      <c r="A256" s="13"/>
      <c r="B256" s="232"/>
      <c r="C256" s="233"/>
      <c r="D256" s="234" t="s">
        <v>149</v>
      </c>
      <c r="E256" s="235" t="s">
        <v>19</v>
      </c>
      <c r="F256" s="236" t="s">
        <v>722</v>
      </c>
      <c r="G256" s="233"/>
      <c r="H256" s="235" t="s">
        <v>19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149</v>
      </c>
      <c r="AU256" s="242" t="s">
        <v>84</v>
      </c>
      <c r="AV256" s="13" t="s">
        <v>82</v>
      </c>
      <c r="AW256" s="13" t="s">
        <v>36</v>
      </c>
      <c r="AX256" s="13" t="s">
        <v>75</v>
      </c>
      <c r="AY256" s="242" t="s">
        <v>137</v>
      </c>
    </row>
    <row r="257" s="14" customFormat="1">
      <c r="A257" s="14"/>
      <c r="B257" s="243"/>
      <c r="C257" s="244"/>
      <c r="D257" s="234" t="s">
        <v>149</v>
      </c>
      <c r="E257" s="245" t="s">
        <v>19</v>
      </c>
      <c r="F257" s="246" t="s">
        <v>788</v>
      </c>
      <c r="G257" s="244"/>
      <c r="H257" s="247">
        <v>31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149</v>
      </c>
      <c r="AU257" s="253" t="s">
        <v>84</v>
      </c>
      <c r="AV257" s="14" t="s">
        <v>84</v>
      </c>
      <c r="AW257" s="14" t="s">
        <v>36</v>
      </c>
      <c r="AX257" s="14" t="s">
        <v>82</v>
      </c>
      <c r="AY257" s="253" t="s">
        <v>137</v>
      </c>
    </row>
    <row r="258" s="2" customFormat="1" ht="24.15" customHeight="1">
      <c r="A258" s="40"/>
      <c r="B258" s="41"/>
      <c r="C258" s="214" t="s">
        <v>419</v>
      </c>
      <c r="D258" s="214" t="s">
        <v>140</v>
      </c>
      <c r="E258" s="215" t="s">
        <v>789</v>
      </c>
      <c r="F258" s="216" t="s">
        <v>790</v>
      </c>
      <c r="G258" s="217" t="s">
        <v>284</v>
      </c>
      <c r="H258" s="218">
        <v>0.11</v>
      </c>
      <c r="I258" s="219"/>
      <c r="J258" s="220">
        <f>ROUND(I258*H258,2)</f>
        <v>0</v>
      </c>
      <c r="K258" s="216" t="s">
        <v>144</v>
      </c>
      <c r="L258" s="46"/>
      <c r="M258" s="221" t="s">
        <v>19</v>
      </c>
      <c r="N258" s="222" t="s">
        <v>46</v>
      </c>
      <c r="O258" s="86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252</v>
      </c>
      <c r="AT258" s="225" t="s">
        <v>140</v>
      </c>
      <c r="AU258" s="225" t="s">
        <v>84</v>
      </c>
      <c r="AY258" s="19" t="s">
        <v>137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82</v>
      </c>
      <c r="BK258" s="226">
        <f>ROUND(I258*H258,2)</f>
        <v>0</v>
      </c>
      <c r="BL258" s="19" t="s">
        <v>252</v>
      </c>
      <c r="BM258" s="225" t="s">
        <v>791</v>
      </c>
    </row>
    <row r="259" s="2" customFormat="1">
      <c r="A259" s="40"/>
      <c r="B259" s="41"/>
      <c r="C259" s="42"/>
      <c r="D259" s="227" t="s">
        <v>147</v>
      </c>
      <c r="E259" s="42"/>
      <c r="F259" s="228" t="s">
        <v>792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147</v>
      </c>
      <c r="AU259" s="19" t="s">
        <v>84</v>
      </c>
    </row>
    <row r="260" s="12" customFormat="1" ht="22.8" customHeight="1">
      <c r="A260" s="12"/>
      <c r="B260" s="198"/>
      <c r="C260" s="199"/>
      <c r="D260" s="200" t="s">
        <v>74</v>
      </c>
      <c r="E260" s="212" t="s">
        <v>523</v>
      </c>
      <c r="F260" s="212" t="s">
        <v>524</v>
      </c>
      <c r="G260" s="199"/>
      <c r="H260" s="199"/>
      <c r="I260" s="202"/>
      <c r="J260" s="213">
        <f>BK260</f>
        <v>0</v>
      </c>
      <c r="K260" s="199"/>
      <c r="L260" s="204"/>
      <c r="M260" s="205"/>
      <c r="N260" s="206"/>
      <c r="O260" s="206"/>
      <c r="P260" s="207">
        <f>SUM(P261:P271)</f>
        <v>0</v>
      </c>
      <c r="Q260" s="206"/>
      <c r="R260" s="207">
        <f>SUM(R261:R271)</f>
        <v>0.026538719999999998</v>
      </c>
      <c r="S260" s="206"/>
      <c r="T260" s="208">
        <f>SUM(T261:T271)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9" t="s">
        <v>84</v>
      </c>
      <c r="AT260" s="210" t="s">
        <v>74</v>
      </c>
      <c r="AU260" s="210" t="s">
        <v>82</v>
      </c>
      <c r="AY260" s="209" t="s">
        <v>137</v>
      </c>
      <c r="BK260" s="211">
        <f>SUM(BK261:BK271)</f>
        <v>0</v>
      </c>
    </row>
    <row r="261" s="2" customFormat="1" ht="16.5" customHeight="1">
      <c r="A261" s="40"/>
      <c r="B261" s="41"/>
      <c r="C261" s="214" t="s">
        <v>423</v>
      </c>
      <c r="D261" s="214" t="s">
        <v>140</v>
      </c>
      <c r="E261" s="215" t="s">
        <v>793</v>
      </c>
      <c r="F261" s="216" t="s">
        <v>794</v>
      </c>
      <c r="G261" s="217" t="s">
        <v>143</v>
      </c>
      <c r="H261" s="218">
        <v>68.048000000000002</v>
      </c>
      <c r="I261" s="219"/>
      <c r="J261" s="220">
        <f>ROUND(I261*H261,2)</f>
        <v>0</v>
      </c>
      <c r="K261" s="216" t="s">
        <v>144</v>
      </c>
      <c r="L261" s="46"/>
      <c r="M261" s="221" t="s">
        <v>19</v>
      </c>
      <c r="N261" s="222" t="s">
        <v>46</v>
      </c>
      <c r="O261" s="86"/>
      <c r="P261" s="223">
        <f>O261*H261</f>
        <v>0</v>
      </c>
      <c r="Q261" s="223">
        <v>0.00013999999999999999</v>
      </c>
      <c r="R261" s="223">
        <f>Q261*H261</f>
        <v>0.0095267199999999989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252</v>
      </c>
      <c r="AT261" s="225" t="s">
        <v>140</v>
      </c>
      <c r="AU261" s="225" t="s">
        <v>84</v>
      </c>
      <c r="AY261" s="19" t="s">
        <v>137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82</v>
      </c>
      <c r="BK261" s="226">
        <f>ROUND(I261*H261,2)</f>
        <v>0</v>
      </c>
      <c r="BL261" s="19" t="s">
        <v>252</v>
      </c>
      <c r="BM261" s="225" t="s">
        <v>795</v>
      </c>
    </row>
    <row r="262" s="2" customFormat="1">
      <c r="A262" s="40"/>
      <c r="B262" s="41"/>
      <c r="C262" s="42"/>
      <c r="D262" s="227" t="s">
        <v>147</v>
      </c>
      <c r="E262" s="42"/>
      <c r="F262" s="228" t="s">
        <v>796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147</v>
      </c>
      <c r="AU262" s="19" t="s">
        <v>84</v>
      </c>
    </row>
    <row r="263" s="14" customFormat="1">
      <c r="A263" s="14"/>
      <c r="B263" s="243"/>
      <c r="C263" s="244"/>
      <c r="D263" s="234" t="s">
        <v>149</v>
      </c>
      <c r="E263" s="245" t="s">
        <v>19</v>
      </c>
      <c r="F263" s="246" t="s">
        <v>797</v>
      </c>
      <c r="G263" s="244"/>
      <c r="H263" s="247">
        <v>10.752000000000001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149</v>
      </c>
      <c r="AU263" s="253" t="s">
        <v>84</v>
      </c>
      <c r="AV263" s="14" t="s">
        <v>84</v>
      </c>
      <c r="AW263" s="14" t="s">
        <v>36</v>
      </c>
      <c r="AX263" s="14" t="s">
        <v>75</v>
      </c>
      <c r="AY263" s="253" t="s">
        <v>137</v>
      </c>
    </row>
    <row r="264" s="14" customFormat="1">
      <c r="A264" s="14"/>
      <c r="B264" s="243"/>
      <c r="C264" s="244"/>
      <c r="D264" s="234" t="s">
        <v>149</v>
      </c>
      <c r="E264" s="245" t="s">
        <v>19</v>
      </c>
      <c r="F264" s="246" t="s">
        <v>798</v>
      </c>
      <c r="G264" s="244"/>
      <c r="H264" s="247">
        <v>5.5999999999999996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149</v>
      </c>
      <c r="AU264" s="253" t="s">
        <v>84</v>
      </c>
      <c r="AV264" s="14" t="s">
        <v>84</v>
      </c>
      <c r="AW264" s="14" t="s">
        <v>36</v>
      </c>
      <c r="AX264" s="14" t="s">
        <v>75</v>
      </c>
      <c r="AY264" s="253" t="s">
        <v>137</v>
      </c>
    </row>
    <row r="265" s="14" customFormat="1">
      <c r="A265" s="14"/>
      <c r="B265" s="243"/>
      <c r="C265" s="244"/>
      <c r="D265" s="234" t="s">
        <v>149</v>
      </c>
      <c r="E265" s="245" t="s">
        <v>19</v>
      </c>
      <c r="F265" s="246" t="s">
        <v>799</v>
      </c>
      <c r="G265" s="244"/>
      <c r="H265" s="247">
        <v>4.9279999999999999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149</v>
      </c>
      <c r="AU265" s="253" t="s">
        <v>84</v>
      </c>
      <c r="AV265" s="14" t="s">
        <v>84</v>
      </c>
      <c r="AW265" s="14" t="s">
        <v>36</v>
      </c>
      <c r="AX265" s="14" t="s">
        <v>75</v>
      </c>
      <c r="AY265" s="253" t="s">
        <v>137</v>
      </c>
    </row>
    <row r="266" s="14" customFormat="1">
      <c r="A266" s="14"/>
      <c r="B266" s="243"/>
      <c r="C266" s="244"/>
      <c r="D266" s="234" t="s">
        <v>149</v>
      </c>
      <c r="E266" s="245" t="s">
        <v>19</v>
      </c>
      <c r="F266" s="246" t="s">
        <v>800</v>
      </c>
      <c r="G266" s="244"/>
      <c r="H266" s="247">
        <v>10.864000000000001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149</v>
      </c>
      <c r="AU266" s="253" t="s">
        <v>84</v>
      </c>
      <c r="AV266" s="14" t="s">
        <v>84</v>
      </c>
      <c r="AW266" s="14" t="s">
        <v>36</v>
      </c>
      <c r="AX266" s="14" t="s">
        <v>75</v>
      </c>
      <c r="AY266" s="253" t="s">
        <v>137</v>
      </c>
    </row>
    <row r="267" s="14" customFormat="1">
      <c r="A267" s="14"/>
      <c r="B267" s="243"/>
      <c r="C267" s="244"/>
      <c r="D267" s="234" t="s">
        <v>149</v>
      </c>
      <c r="E267" s="245" t="s">
        <v>19</v>
      </c>
      <c r="F267" s="246" t="s">
        <v>801</v>
      </c>
      <c r="G267" s="244"/>
      <c r="H267" s="247">
        <v>13.44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149</v>
      </c>
      <c r="AU267" s="253" t="s">
        <v>84</v>
      </c>
      <c r="AV267" s="14" t="s">
        <v>84</v>
      </c>
      <c r="AW267" s="14" t="s">
        <v>36</v>
      </c>
      <c r="AX267" s="14" t="s">
        <v>75</v>
      </c>
      <c r="AY267" s="253" t="s">
        <v>137</v>
      </c>
    </row>
    <row r="268" s="14" customFormat="1">
      <c r="A268" s="14"/>
      <c r="B268" s="243"/>
      <c r="C268" s="244"/>
      <c r="D268" s="234" t="s">
        <v>149</v>
      </c>
      <c r="E268" s="245" t="s">
        <v>19</v>
      </c>
      <c r="F268" s="246" t="s">
        <v>802</v>
      </c>
      <c r="G268" s="244"/>
      <c r="H268" s="247">
        <v>22.463999999999999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149</v>
      </c>
      <c r="AU268" s="253" t="s">
        <v>84</v>
      </c>
      <c r="AV268" s="14" t="s">
        <v>84</v>
      </c>
      <c r="AW268" s="14" t="s">
        <v>36</v>
      </c>
      <c r="AX268" s="14" t="s">
        <v>75</v>
      </c>
      <c r="AY268" s="253" t="s">
        <v>137</v>
      </c>
    </row>
    <row r="269" s="15" customFormat="1">
      <c r="A269" s="15"/>
      <c r="B269" s="254"/>
      <c r="C269" s="255"/>
      <c r="D269" s="234" t="s">
        <v>149</v>
      </c>
      <c r="E269" s="256" t="s">
        <v>19</v>
      </c>
      <c r="F269" s="257" t="s">
        <v>162</v>
      </c>
      <c r="G269" s="255"/>
      <c r="H269" s="258">
        <v>68.048000000000002</v>
      </c>
      <c r="I269" s="259"/>
      <c r="J269" s="255"/>
      <c r="K269" s="255"/>
      <c r="L269" s="260"/>
      <c r="M269" s="261"/>
      <c r="N269" s="262"/>
      <c r="O269" s="262"/>
      <c r="P269" s="262"/>
      <c r="Q269" s="262"/>
      <c r="R269" s="262"/>
      <c r="S269" s="262"/>
      <c r="T269" s="263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4" t="s">
        <v>149</v>
      </c>
      <c r="AU269" s="264" t="s">
        <v>84</v>
      </c>
      <c r="AV269" s="15" t="s">
        <v>145</v>
      </c>
      <c r="AW269" s="15" t="s">
        <v>36</v>
      </c>
      <c r="AX269" s="15" t="s">
        <v>82</v>
      </c>
      <c r="AY269" s="264" t="s">
        <v>137</v>
      </c>
    </row>
    <row r="270" s="2" customFormat="1" ht="16.5" customHeight="1">
      <c r="A270" s="40"/>
      <c r="B270" s="41"/>
      <c r="C270" s="214" t="s">
        <v>428</v>
      </c>
      <c r="D270" s="214" t="s">
        <v>140</v>
      </c>
      <c r="E270" s="215" t="s">
        <v>803</v>
      </c>
      <c r="F270" s="216" t="s">
        <v>804</v>
      </c>
      <c r="G270" s="217" t="s">
        <v>143</v>
      </c>
      <c r="H270" s="218">
        <v>68.048000000000002</v>
      </c>
      <c r="I270" s="219"/>
      <c r="J270" s="220">
        <f>ROUND(I270*H270,2)</f>
        <v>0</v>
      </c>
      <c r="K270" s="216" t="s">
        <v>144</v>
      </c>
      <c r="L270" s="46"/>
      <c r="M270" s="221" t="s">
        <v>19</v>
      </c>
      <c r="N270" s="222" t="s">
        <v>46</v>
      </c>
      <c r="O270" s="86"/>
      <c r="P270" s="223">
        <f>O270*H270</f>
        <v>0</v>
      </c>
      <c r="Q270" s="223">
        <v>0.00025000000000000001</v>
      </c>
      <c r="R270" s="223">
        <f>Q270*H270</f>
        <v>0.017011999999999999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252</v>
      </c>
      <c r="AT270" s="225" t="s">
        <v>140</v>
      </c>
      <c r="AU270" s="225" t="s">
        <v>84</v>
      </c>
      <c r="AY270" s="19" t="s">
        <v>137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82</v>
      </c>
      <c r="BK270" s="226">
        <f>ROUND(I270*H270,2)</f>
        <v>0</v>
      </c>
      <c r="BL270" s="19" t="s">
        <v>252</v>
      </c>
      <c r="BM270" s="225" t="s">
        <v>805</v>
      </c>
    </row>
    <row r="271" s="2" customFormat="1">
      <c r="A271" s="40"/>
      <c r="B271" s="41"/>
      <c r="C271" s="42"/>
      <c r="D271" s="227" t="s">
        <v>147</v>
      </c>
      <c r="E271" s="42"/>
      <c r="F271" s="228" t="s">
        <v>806</v>
      </c>
      <c r="G271" s="42"/>
      <c r="H271" s="42"/>
      <c r="I271" s="229"/>
      <c r="J271" s="42"/>
      <c r="K271" s="42"/>
      <c r="L271" s="46"/>
      <c r="M271" s="276"/>
      <c r="N271" s="277"/>
      <c r="O271" s="278"/>
      <c r="P271" s="278"/>
      <c r="Q271" s="278"/>
      <c r="R271" s="278"/>
      <c r="S271" s="278"/>
      <c r="T271" s="279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147</v>
      </c>
      <c r="AU271" s="19" t="s">
        <v>84</v>
      </c>
    </row>
    <row r="272" s="2" customFormat="1" ht="6.96" customHeight="1">
      <c r="A272" s="40"/>
      <c r="B272" s="61"/>
      <c r="C272" s="62"/>
      <c r="D272" s="62"/>
      <c r="E272" s="62"/>
      <c r="F272" s="62"/>
      <c r="G272" s="62"/>
      <c r="H272" s="62"/>
      <c r="I272" s="62"/>
      <c r="J272" s="62"/>
      <c r="K272" s="62"/>
      <c r="L272" s="46"/>
      <c r="M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</row>
  </sheetData>
  <sheetProtection sheet="1" autoFilter="0" formatColumns="0" formatRows="0" objects="1" scenarios="1" spinCount="100000" saltValue="qeWwueNzV1Wns1jn18QNtLAKkO4jOrAkRylIbFhqSPs07XkxwY+rbRa6wEgKhKmA+qn0ZaUunOurzP3jJHsQyA==" hashValue="7OrUq/QNOwIsucwysBbWOb5Q59/7qk1y/d/5sRaCR7b8gmqKDt/hCOx85LI4MQ5QJlibOGqXmQP9NtB+9MOioQ==" algorithmName="SHA-512" password="CB59"/>
  <autoFilter ref="C96:K27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5_02/113106123"/>
    <hyperlink ref="F103" r:id="rId2" display="https://podminky.urs.cz/item/CS_URS_2025_02/113204111"/>
    <hyperlink ref="F105" r:id="rId3" display="https://podminky.urs.cz/item/CS_URS_2025_02/122251101"/>
    <hyperlink ref="F111" r:id="rId4" display="https://podminky.urs.cz/item/CS_URS_2025_02/133212811"/>
    <hyperlink ref="F117" r:id="rId5" display="https://podminky.urs.cz/item/CS_URS_2025_02/162751117"/>
    <hyperlink ref="F120" r:id="rId6" display="https://podminky.urs.cz/item/CS_URS_2025_02/162751119"/>
    <hyperlink ref="F125" r:id="rId7" display="https://podminky.urs.cz/item/CS_URS_2025_02/181951112"/>
    <hyperlink ref="F129" r:id="rId8" display="https://podminky.urs.cz/item/CS_URS_2025_02/275313711"/>
    <hyperlink ref="F135" r:id="rId9" display="https://podminky.urs.cz/item/CS_URS_2025_02/275351121"/>
    <hyperlink ref="F138" r:id="rId10" display="https://podminky.urs.cz/item/CS_URS_2025_02/275351122"/>
    <hyperlink ref="F141" r:id="rId11" display="https://podminky.urs.cz/item/CS_URS_2025_02/564851011"/>
    <hyperlink ref="F147" r:id="rId12" display="https://podminky.urs.cz/item/CS_URS_2025_02/596211120"/>
    <hyperlink ref="F152" r:id="rId13" display="https://podminky.urs.cz/item/CS_URS_2025_02/916331112"/>
    <hyperlink ref="F159" r:id="rId14" display="https://podminky.urs.cz/item/CS_URS_2025_02/949101111"/>
    <hyperlink ref="F163" r:id="rId15" display="https://podminky.urs.cz/item/CS_URS_2025_02/997221561"/>
    <hyperlink ref="F165" r:id="rId16" display="https://podminky.urs.cz/item/CS_URS_2025_02/997221569"/>
    <hyperlink ref="F168" r:id="rId17" display="https://podminky.urs.cz/item/CS_URS_2025_02/997221611"/>
    <hyperlink ref="F172" r:id="rId18" display="https://podminky.urs.cz/item/CS_URS_2025_02/998223011"/>
    <hyperlink ref="F176" r:id="rId19" display="https://podminky.urs.cz/item/CS_URS_2025_02/762081150"/>
    <hyperlink ref="F179" r:id="rId20" display="https://podminky.urs.cz/item/CS_URS_2025_02/762082120"/>
    <hyperlink ref="F181" r:id="rId21" display="https://podminky.urs.cz/item/CS_URS_2025_02/762085112"/>
    <hyperlink ref="F192" r:id="rId22" display="https://podminky.urs.cz/item/CS_URS_2025_02/762085103"/>
    <hyperlink ref="F202" r:id="rId23" display="https://podminky.urs.cz/item/CS_URS_2025_02/762713111"/>
    <hyperlink ref="F212" r:id="rId24" display="https://podminky.urs.cz/item/CS_URS_2025_02/762713121"/>
    <hyperlink ref="F236" r:id="rId25" display="https://podminky.urs.cz/item/CS_URS_2025_02/762795000"/>
    <hyperlink ref="F240" r:id="rId26" display="https://podminky.urs.cz/item/CS_URS_2025_02/998762121"/>
    <hyperlink ref="F243" r:id="rId27" display="https://podminky.urs.cz/item/CS_URS_2025_02/764511601"/>
    <hyperlink ref="F245" r:id="rId28" display="https://podminky.urs.cz/item/CS_URS_2025_02/764511641"/>
    <hyperlink ref="F247" r:id="rId29" display="https://podminky.urs.cz/item/CS_URS_2025_02/764518421"/>
    <hyperlink ref="F249" r:id="rId30" display="https://podminky.urs.cz/item/CS_URS_2025_02/998764121"/>
    <hyperlink ref="F252" r:id="rId31" display="https://podminky.urs.cz/item/CS_URS_2025_02/765144025"/>
    <hyperlink ref="F259" r:id="rId32" display="https://podminky.urs.cz/item/CS_URS_2025_02/998765121"/>
    <hyperlink ref="F262" r:id="rId33" display="https://podminky.urs.cz/item/CS_URS_2025_02/783213101"/>
    <hyperlink ref="F271" r:id="rId34" display="https://podminky.urs.cz/item/CS_URS_2025_02/783218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6" customFormat="1" ht="45" customHeight="1">
      <c r="B3" s="285"/>
      <c r="C3" s="286" t="s">
        <v>807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808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809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810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811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812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813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814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815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816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817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81</v>
      </c>
      <c r="F18" s="292" t="s">
        <v>818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819</v>
      </c>
      <c r="F19" s="292" t="s">
        <v>820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821</v>
      </c>
      <c r="F20" s="292" t="s">
        <v>822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823</v>
      </c>
      <c r="F21" s="292" t="s">
        <v>824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825</v>
      </c>
      <c r="F22" s="292" t="s">
        <v>826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88</v>
      </c>
      <c r="F23" s="292" t="s">
        <v>827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828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829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830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831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832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833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834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835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836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123</v>
      </c>
      <c r="F36" s="292"/>
      <c r="G36" s="292" t="s">
        <v>837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838</v>
      </c>
      <c r="F37" s="292"/>
      <c r="G37" s="292" t="s">
        <v>839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56</v>
      </c>
      <c r="F38" s="292"/>
      <c r="G38" s="292" t="s">
        <v>840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57</v>
      </c>
      <c r="F39" s="292"/>
      <c r="G39" s="292" t="s">
        <v>841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124</v>
      </c>
      <c r="F40" s="292"/>
      <c r="G40" s="292" t="s">
        <v>842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125</v>
      </c>
      <c r="F41" s="292"/>
      <c r="G41" s="292" t="s">
        <v>843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844</v>
      </c>
      <c r="F42" s="292"/>
      <c r="G42" s="292" t="s">
        <v>845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846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847</v>
      </c>
      <c r="F44" s="292"/>
      <c r="G44" s="292" t="s">
        <v>848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127</v>
      </c>
      <c r="F45" s="292"/>
      <c r="G45" s="292" t="s">
        <v>849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850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851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852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853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854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855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856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857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858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859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860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861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862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863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864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865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866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867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868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869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870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871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872</v>
      </c>
      <c r="D76" s="310"/>
      <c r="E76" s="310"/>
      <c r="F76" s="310" t="s">
        <v>873</v>
      </c>
      <c r="G76" s="311"/>
      <c r="H76" s="310" t="s">
        <v>57</v>
      </c>
      <c r="I76" s="310" t="s">
        <v>60</v>
      </c>
      <c r="J76" s="310" t="s">
        <v>874</v>
      </c>
      <c r="K76" s="309"/>
    </row>
    <row r="77" s="1" customFormat="1" ht="17.25" customHeight="1">
      <c r="B77" s="307"/>
      <c r="C77" s="312" t="s">
        <v>875</v>
      </c>
      <c r="D77" s="312"/>
      <c r="E77" s="312"/>
      <c r="F77" s="313" t="s">
        <v>876</v>
      </c>
      <c r="G77" s="314"/>
      <c r="H77" s="312"/>
      <c r="I77" s="312"/>
      <c r="J77" s="312" t="s">
        <v>877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56</v>
      </c>
      <c r="D79" s="317"/>
      <c r="E79" s="317"/>
      <c r="F79" s="318" t="s">
        <v>878</v>
      </c>
      <c r="G79" s="319"/>
      <c r="H79" s="295" t="s">
        <v>879</v>
      </c>
      <c r="I79" s="295" t="s">
        <v>880</v>
      </c>
      <c r="J79" s="295">
        <v>20</v>
      </c>
      <c r="K79" s="309"/>
    </row>
    <row r="80" s="1" customFormat="1" ht="15" customHeight="1">
      <c r="B80" s="307"/>
      <c r="C80" s="295" t="s">
        <v>881</v>
      </c>
      <c r="D80" s="295"/>
      <c r="E80" s="295"/>
      <c r="F80" s="318" t="s">
        <v>878</v>
      </c>
      <c r="G80" s="319"/>
      <c r="H80" s="295" t="s">
        <v>882</v>
      </c>
      <c r="I80" s="295" t="s">
        <v>880</v>
      </c>
      <c r="J80" s="295">
        <v>120</v>
      </c>
      <c r="K80" s="309"/>
    </row>
    <row r="81" s="1" customFormat="1" ht="15" customHeight="1">
      <c r="B81" s="320"/>
      <c r="C81" s="295" t="s">
        <v>883</v>
      </c>
      <c r="D81" s="295"/>
      <c r="E81" s="295"/>
      <c r="F81" s="318" t="s">
        <v>884</v>
      </c>
      <c r="G81" s="319"/>
      <c r="H81" s="295" t="s">
        <v>885</v>
      </c>
      <c r="I81" s="295" t="s">
        <v>880</v>
      </c>
      <c r="J81" s="295">
        <v>50</v>
      </c>
      <c r="K81" s="309"/>
    </row>
    <row r="82" s="1" customFormat="1" ht="15" customHeight="1">
      <c r="B82" s="320"/>
      <c r="C82" s="295" t="s">
        <v>886</v>
      </c>
      <c r="D82" s="295"/>
      <c r="E82" s="295"/>
      <c r="F82" s="318" t="s">
        <v>878</v>
      </c>
      <c r="G82" s="319"/>
      <c r="H82" s="295" t="s">
        <v>887</v>
      </c>
      <c r="I82" s="295" t="s">
        <v>888</v>
      </c>
      <c r="J82" s="295"/>
      <c r="K82" s="309"/>
    </row>
    <row r="83" s="1" customFormat="1" ht="15" customHeight="1">
      <c r="B83" s="320"/>
      <c r="C83" s="321" t="s">
        <v>889</v>
      </c>
      <c r="D83" s="321"/>
      <c r="E83" s="321"/>
      <c r="F83" s="322" t="s">
        <v>884</v>
      </c>
      <c r="G83" s="321"/>
      <c r="H83" s="321" t="s">
        <v>890</v>
      </c>
      <c r="I83" s="321" t="s">
        <v>880</v>
      </c>
      <c r="J83" s="321">
        <v>15</v>
      </c>
      <c r="K83" s="309"/>
    </row>
    <row r="84" s="1" customFormat="1" ht="15" customHeight="1">
      <c r="B84" s="320"/>
      <c r="C84" s="321" t="s">
        <v>891</v>
      </c>
      <c r="D84" s="321"/>
      <c r="E84" s="321"/>
      <c r="F84" s="322" t="s">
        <v>884</v>
      </c>
      <c r="G84" s="321"/>
      <c r="H84" s="321" t="s">
        <v>892</v>
      </c>
      <c r="I84" s="321" t="s">
        <v>880</v>
      </c>
      <c r="J84" s="321">
        <v>15</v>
      </c>
      <c r="K84" s="309"/>
    </row>
    <row r="85" s="1" customFormat="1" ht="15" customHeight="1">
      <c r="B85" s="320"/>
      <c r="C85" s="321" t="s">
        <v>893</v>
      </c>
      <c r="D85" s="321"/>
      <c r="E85" s="321"/>
      <c r="F85" s="322" t="s">
        <v>884</v>
      </c>
      <c r="G85" s="321"/>
      <c r="H85" s="321" t="s">
        <v>894</v>
      </c>
      <c r="I85" s="321" t="s">
        <v>880</v>
      </c>
      <c r="J85" s="321">
        <v>20</v>
      </c>
      <c r="K85" s="309"/>
    </row>
    <row r="86" s="1" customFormat="1" ht="15" customHeight="1">
      <c r="B86" s="320"/>
      <c r="C86" s="321" t="s">
        <v>895</v>
      </c>
      <c r="D86" s="321"/>
      <c r="E86" s="321"/>
      <c r="F86" s="322" t="s">
        <v>884</v>
      </c>
      <c r="G86" s="321"/>
      <c r="H86" s="321" t="s">
        <v>896</v>
      </c>
      <c r="I86" s="321" t="s">
        <v>880</v>
      </c>
      <c r="J86" s="321">
        <v>20</v>
      </c>
      <c r="K86" s="309"/>
    </row>
    <row r="87" s="1" customFormat="1" ht="15" customHeight="1">
      <c r="B87" s="320"/>
      <c r="C87" s="295" t="s">
        <v>897</v>
      </c>
      <c r="D87" s="295"/>
      <c r="E87" s="295"/>
      <c r="F87" s="318" t="s">
        <v>884</v>
      </c>
      <c r="G87" s="319"/>
      <c r="H87" s="295" t="s">
        <v>898</v>
      </c>
      <c r="I87" s="295" t="s">
        <v>880</v>
      </c>
      <c r="J87" s="295">
        <v>50</v>
      </c>
      <c r="K87" s="309"/>
    </row>
    <row r="88" s="1" customFormat="1" ht="15" customHeight="1">
      <c r="B88" s="320"/>
      <c r="C88" s="295" t="s">
        <v>899</v>
      </c>
      <c r="D88" s="295"/>
      <c r="E88" s="295"/>
      <c r="F88" s="318" t="s">
        <v>884</v>
      </c>
      <c r="G88" s="319"/>
      <c r="H88" s="295" t="s">
        <v>900</v>
      </c>
      <c r="I88" s="295" t="s">
        <v>880</v>
      </c>
      <c r="J88" s="295">
        <v>20</v>
      </c>
      <c r="K88" s="309"/>
    </row>
    <row r="89" s="1" customFormat="1" ht="15" customHeight="1">
      <c r="B89" s="320"/>
      <c r="C89" s="295" t="s">
        <v>901</v>
      </c>
      <c r="D89" s="295"/>
      <c r="E89" s="295"/>
      <c r="F89" s="318" t="s">
        <v>884</v>
      </c>
      <c r="G89" s="319"/>
      <c r="H89" s="295" t="s">
        <v>902</v>
      </c>
      <c r="I89" s="295" t="s">
        <v>880</v>
      </c>
      <c r="J89" s="295">
        <v>20</v>
      </c>
      <c r="K89" s="309"/>
    </row>
    <row r="90" s="1" customFormat="1" ht="15" customHeight="1">
      <c r="B90" s="320"/>
      <c r="C90" s="295" t="s">
        <v>903</v>
      </c>
      <c r="D90" s="295"/>
      <c r="E90" s="295"/>
      <c r="F90" s="318" t="s">
        <v>884</v>
      </c>
      <c r="G90" s="319"/>
      <c r="H90" s="295" t="s">
        <v>904</v>
      </c>
      <c r="I90" s="295" t="s">
        <v>880</v>
      </c>
      <c r="J90" s="295">
        <v>50</v>
      </c>
      <c r="K90" s="309"/>
    </row>
    <row r="91" s="1" customFormat="1" ht="15" customHeight="1">
      <c r="B91" s="320"/>
      <c r="C91" s="295" t="s">
        <v>905</v>
      </c>
      <c r="D91" s="295"/>
      <c r="E91" s="295"/>
      <c r="F91" s="318" t="s">
        <v>884</v>
      </c>
      <c r="G91" s="319"/>
      <c r="H91" s="295" t="s">
        <v>905</v>
      </c>
      <c r="I91" s="295" t="s">
        <v>880</v>
      </c>
      <c r="J91" s="295">
        <v>50</v>
      </c>
      <c r="K91" s="309"/>
    </row>
    <row r="92" s="1" customFormat="1" ht="15" customHeight="1">
      <c r="B92" s="320"/>
      <c r="C92" s="295" t="s">
        <v>906</v>
      </c>
      <c r="D92" s="295"/>
      <c r="E92" s="295"/>
      <c r="F92" s="318" t="s">
        <v>884</v>
      </c>
      <c r="G92" s="319"/>
      <c r="H92" s="295" t="s">
        <v>907</v>
      </c>
      <c r="I92" s="295" t="s">
        <v>880</v>
      </c>
      <c r="J92" s="295">
        <v>255</v>
      </c>
      <c r="K92" s="309"/>
    </row>
    <row r="93" s="1" customFormat="1" ht="15" customHeight="1">
      <c r="B93" s="320"/>
      <c r="C93" s="295" t="s">
        <v>908</v>
      </c>
      <c r="D93" s="295"/>
      <c r="E93" s="295"/>
      <c r="F93" s="318" t="s">
        <v>878</v>
      </c>
      <c r="G93" s="319"/>
      <c r="H93" s="295" t="s">
        <v>909</v>
      </c>
      <c r="I93" s="295" t="s">
        <v>910</v>
      </c>
      <c r="J93" s="295"/>
      <c r="K93" s="309"/>
    </row>
    <row r="94" s="1" customFormat="1" ht="15" customHeight="1">
      <c r="B94" s="320"/>
      <c r="C94" s="295" t="s">
        <v>911</v>
      </c>
      <c r="D94" s="295"/>
      <c r="E94" s="295"/>
      <c r="F94" s="318" t="s">
        <v>878</v>
      </c>
      <c r="G94" s="319"/>
      <c r="H94" s="295" t="s">
        <v>912</v>
      </c>
      <c r="I94" s="295" t="s">
        <v>913</v>
      </c>
      <c r="J94" s="295"/>
      <c r="K94" s="309"/>
    </row>
    <row r="95" s="1" customFormat="1" ht="15" customHeight="1">
      <c r="B95" s="320"/>
      <c r="C95" s="295" t="s">
        <v>914</v>
      </c>
      <c r="D95" s="295"/>
      <c r="E95" s="295"/>
      <c r="F95" s="318" t="s">
        <v>878</v>
      </c>
      <c r="G95" s="319"/>
      <c r="H95" s="295" t="s">
        <v>914</v>
      </c>
      <c r="I95" s="295" t="s">
        <v>913</v>
      </c>
      <c r="J95" s="295"/>
      <c r="K95" s="309"/>
    </row>
    <row r="96" s="1" customFormat="1" ht="15" customHeight="1">
      <c r="B96" s="320"/>
      <c r="C96" s="295" t="s">
        <v>41</v>
      </c>
      <c r="D96" s="295"/>
      <c r="E96" s="295"/>
      <c r="F96" s="318" t="s">
        <v>878</v>
      </c>
      <c r="G96" s="319"/>
      <c r="H96" s="295" t="s">
        <v>915</v>
      </c>
      <c r="I96" s="295" t="s">
        <v>913</v>
      </c>
      <c r="J96" s="295"/>
      <c r="K96" s="309"/>
    </row>
    <row r="97" s="1" customFormat="1" ht="15" customHeight="1">
      <c r="B97" s="320"/>
      <c r="C97" s="295" t="s">
        <v>51</v>
      </c>
      <c r="D97" s="295"/>
      <c r="E97" s="295"/>
      <c r="F97" s="318" t="s">
        <v>878</v>
      </c>
      <c r="G97" s="319"/>
      <c r="H97" s="295" t="s">
        <v>916</v>
      </c>
      <c r="I97" s="295" t="s">
        <v>913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917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872</v>
      </c>
      <c r="D103" s="310"/>
      <c r="E103" s="310"/>
      <c r="F103" s="310" t="s">
        <v>873</v>
      </c>
      <c r="G103" s="311"/>
      <c r="H103" s="310" t="s">
        <v>57</v>
      </c>
      <c r="I103" s="310" t="s">
        <v>60</v>
      </c>
      <c r="J103" s="310" t="s">
        <v>874</v>
      </c>
      <c r="K103" s="309"/>
    </row>
    <row r="104" s="1" customFormat="1" ht="17.25" customHeight="1">
      <c r="B104" s="307"/>
      <c r="C104" s="312" t="s">
        <v>875</v>
      </c>
      <c r="D104" s="312"/>
      <c r="E104" s="312"/>
      <c r="F104" s="313" t="s">
        <v>876</v>
      </c>
      <c r="G104" s="314"/>
      <c r="H104" s="312"/>
      <c r="I104" s="312"/>
      <c r="J104" s="312" t="s">
        <v>877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56</v>
      </c>
      <c r="D106" s="317"/>
      <c r="E106" s="317"/>
      <c r="F106" s="318" t="s">
        <v>878</v>
      </c>
      <c r="G106" s="295"/>
      <c r="H106" s="295" t="s">
        <v>918</v>
      </c>
      <c r="I106" s="295" t="s">
        <v>880</v>
      </c>
      <c r="J106" s="295">
        <v>20</v>
      </c>
      <c r="K106" s="309"/>
    </row>
    <row r="107" s="1" customFormat="1" ht="15" customHeight="1">
      <c r="B107" s="307"/>
      <c r="C107" s="295" t="s">
        <v>881</v>
      </c>
      <c r="D107" s="295"/>
      <c r="E107" s="295"/>
      <c r="F107" s="318" t="s">
        <v>878</v>
      </c>
      <c r="G107" s="295"/>
      <c r="H107" s="295" t="s">
        <v>918</v>
      </c>
      <c r="I107" s="295" t="s">
        <v>880</v>
      </c>
      <c r="J107" s="295">
        <v>120</v>
      </c>
      <c r="K107" s="309"/>
    </row>
    <row r="108" s="1" customFormat="1" ht="15" customHeight="1">
      <c r="B108" s="320"/>
      <c r="C108" s="295" t="s">
        <v>883</v>
      </c>
      <c r="D108" s="295"/>
      <c r="E108" s="295"/>
      <c r="F108" s="318" t="s">
        <v>884</v>
      </c>
      <c r="G108" s="295"/>
      <c r="H108" s="295" t="s">
        <v>918</v>
      </c>
      <c r="I108" s="295" t="s">
        <v>880</v>
      </c>
      <c r="J108" s="295">
        <v>50</v>
      </c>
      <c r="K108" s="309"/>
    </row>
    <row r="109" s="1" customFormat="1" ht="15" customHeight="1">
      <c r="B109" s="320"/>
      <c r="C109" s="295" t="s">
        <v>886</v>
      </c>
      <c r="D109" s="295"/>
      <c r="E109" s="295"/>
      <c r="F109" s="318" t="s">
        <v>878</v>
      </c>
      <c r="G109" s="295"/>
      <c r="H109" s="295" t="s">
        <v>918</v>
      </c>
      <c r="I109" s="295" t="s">
        <v>888</v>
      </c>
      <c r="J109" s="295"/>
      <c r="K109" s="309"/>
    </row>
    <row r="110" s="1" customFormat="1" ht="15" customHeight="1">
      <c r="B110" s="320"/>
      <c r="C110" s="295" t="s">
        <v>897</v>
      </c>
      <c r="D110" s="295"/>
      <c r="E110" s="295"/>
      <c r="F110" s="318" t="s">
        <v>884</v>
      </c>
      <c r="G110" s="295"/>
      <c r="H110" s="295" t="s">
        <v>918</v>
      </c>
      <c r="I110" s="295" t="s">
        <v>880</v>
      </c>
      <c r="J110" s="295">
        <v>50</v>
      </c>
      <c r="K110" s="309"/>
    </row>
    <row r="111" s="1" customFormat="1" ht="15" customHeight="1">
      <c r="B111" s="320"/>
      <c r="C111" s="295" t="s">
        <v>905</v>
      </c>
      <c r="D111" s="295"/>
      <c r="E111" s="295"/>
      <c r="F111" s="318" t="s">
        <v>884</v>
      </c>
      <c r="G111" s="295"/>
      <c r="H111" s="295" t="s">
        <v>918</v>
      </c>
      <c r="I111" s="295" t="s">
        <v>880</v>
      </c>
      <c r="J111" s="295">
        <v>50</v>
      </c>
      <c r="K111" s="309"/>
    </row>
    <row r="112" s="1" customFormat="1" ht="15" customHeight="1">
      <c r="B112" s="320"/>
      <c r="C112" s="295" t="s">
        <v>903</v>
      </c>
      <c r="D112" s="295"/>
      <c r="E112" s="295"/>
      <c r="F112" s="318" t="s">
        <v>884</v>
      </c>
      <c r="G112" s="295"/>
      <c r="H112" s="295" t="s">
        <v>918</v>
      </c>
      <c r="I112" s="295" t="s">
        <v>880</v>
      </c>
      <c r="J112" s="295">
        <v>50</v>
      </c>
      <c r="K112" s="309"/>
    </row>
    <row r="113" s="1" customFormat="1" ht="15" customHeight="1">
      <c r="B113" s="320"/>
      <c r="C113" s="295" t="s">
        <v>56</v>
      </c>
      <c r="D113" s="295"/>
      <c r="E113" s="295"/>
      <c r="F113" s="318" t="s">
        <v>878</v>
      </c>
      <c r="G113" s="295"/>
      <c r="H113" s="295" t="s">
        <v>919</v>
      </c>
      <c r="I113" s="295" t="s">
        <v>880</v>
      </c>
      <c r="J113" s="295">
        <v>20</v>
      </c>
      <c r="K113" s="309"/>
    </row>
    <row r="114" s="1" customFormat="1" ht="15" customHeight="1">
      <c r="B114" s="320"/>
      <c r="C114" s="295" t="s">
        <v>920</v>
      </c>
      <c r="D114" s="295"/>
      <c r="E114" s="295"/>
      <c r="F114" s="318" t="s">
        <v>878</v>
      </c>
      <c r="G114" s="295"/>
      <c r="H114" s="295" t="s">
        <v>921</v>
      </c>
      <c r="I114" s="295" t="s">
        <v>880</v>
      </c>
      <c r="J114" s="295">
        <v>120</v>
      </c>
      <c r="K114" s="309"/>
    </row>
    <row r="115" s="1" customFormat="1" ht="15" customHeight="1">
      <c r="B115" s="320"/>
      <c r="C115" s="295" t="s">
        <v>41</v>
      </c>
      <c r="D115" s="295"/>
      <c r="E115" s="295"/>
      <c r="F115" s="318" t="s">
        <v>878</v>
      </c>
      <c r="G115" s="295"/>
      <c r="H115" s="295" t="s">
        <v>922</v>
      </c>
      <c r="I115" s="295" t="s">
        <v>913</v>
      </c>
      <c r="J115" s="295"/>
      <c r="K115" s="309"/>
    </row>
    <row r="116" s="1" customFormat="1" ht="15" customHeight="1">
      <c r="B116" s="320"/>
      <c r="C116" s="295" t="s">
        <v>51</v>
      </c>
      <c r="D116" s="295"/>
      <c r="E116" s="295"/>
      <c r="F116" s="318" t="s">
        <v>878</v>
      </c>
      <c r="G116" s="295"/>
      <c r="H116" s="295" t="s">
        <v>923</v>
      </c>
      <c r="I116" s="295" t="s">
        <v>913</v>
      </c>
      <c r="J116" s="295"/>
      <c r="K116" s="309"/>
    </row>
    <row r="117" s="1" customFormat="1" ht="15" customHeight="1">
      <c r="B117" s="320"/>
      <c r="C117" s="295" t="s">
        <v>60</v>
      </c>
      <c r="D117" s="295"/>
      <c r="E117" s="295"/>
      <c r="F117" s="318" t="s">
        <v>878</v>
      </c>
      <c r="G117" s="295"/>
      <c r="H117" s="295" t="s">
        <v>924</v>
      </c>
      <c r="I117" s="295" t="s">
        <v>925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926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872</v>
      </c>
      <c r="D123" s="310"/>
      <c r="E123" s="310"/>
      <c r="F123" s="310" t="s">
        <v>873</v>
      </c>
      <c r="G123" s="311"/>
      <c r="H123" s="310" t="s">
        <v>57</v>
      </c>
      <c r="I123" s="310" t="s">
        <v>60</v>
      </c>
      <c r="J123" s="310" t="s">
        <v>874</v>
      </c>
      <c r="K123" s="339"/>
    </row>
    <row r="124" s="1" customFormat="1" ht="17.25" customHeight="1">
      <c r="B124" s="338"/>
      <c r="C124" s="312" t="s">
        <v>875</v>
      </c>
      <c r="D124" s="312"/>
      <c r="E124" s="312"/>
      <c r="F124" s="313" t="s">
        <v>876</v>
      </c>
      <c r="G124" s="314"/>
      <c r="H124" s="312"/>
      <c r="I124" s="312"/>
      <c r="J124" s="312" t="s">
        <v>877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881</v>
      </c>
      <c r="D126" s="317"/>
      <c r="E126" s="317"/>
      <c r="F126" s="318" t="s">
        <v>878</v>
      </c>
      <c r="G126" s="295"/>
      <c r="H126" s="295" t="s">
        <v>918</v>
      </c>
      <c r="I126" s="295" t="s">
        <v>880</v>
      </c>
      <c r="J126" s="295">
        <v>120</v>
      </c>
      <c r="K126" s="343"/>
    </row>
    <row r="127" s="1" customFormat="1" ht="15" customHeight="1">
      <c r="B127" s="340"/>
      <c r="C127" s="295" t="s">
        <v>927</v>
      </c>
      <c r="D127" s="295"/>
      <c r="E127" s="295"/>
      <c r="F127" s="318" t="s">
        <v>878</v>
      </c>
      <c r="G127" s="295"/>
      <c r="H127" s="295" t="s">
        <v>928</v>
      </c>
      <c r="I127" s="295" t="s">
        <v>880</v>
      </c>
      <c r="J127" s="295" t="s">
        <v>929</v>
      </c>
      <c r="K127" s="343"/>
    </row>
    <row r="128" s="1" customFormat="1" ht="15" customHeight="1">
      <c r="B128" s="340"/>
      <c r="C128" s="295" t="s">
        <v>88</v>
      </c>
      <c r="D128" s="295"/>
      <c r="E128" s="295"/>
      <c r="F128" s="318" t="s">
        <v>878</v>
      </c>
      <c r="G128" s="295"/>
      <c r="H128" s="295" t="s">
        <v>930</v>
      </c>
      <c r="I128" s="295" t="s">
        <v>880</v>
      </c>
      <c r="J128" s="295" t="s">
        <v>929</v>
      </c>
      <c r="K128" s="343"/>
    </row>
    <row r="129" s="1" customFormat="1" ht="15" customHeight="1">
      <c r="B129" s="340"/>
      <c r="C129" s="295" t="s">
        <v>889</v>
      </c>
      <c r="D129" s="295"/>
      <c r="E129" s="295"/>
      <c r="F129" s="318" t="s">
        <v>884</v>
      </c>
      <c r="G129" s="295"/>
      <c r="H129" s="295" t="s">
        <v>890</v>
      </c>
      <c r="I129" s="295" t="s">
        <v>880</v>
      </c>
      <c r="J129" s="295">
        <v>15</v>
      </c>
      <c r="K129" s="343"/>
    </row>
    <row r="130" s="1" customFormat="1" ht="15" customHeight="1">
      <c r="B130" s="340"/>
      <c r="C130" s="321" t="s">
        <v>891</v>
      </c>
      <c r="D130" s="321"/>
      <c r="E130" s="321"/>
      <c r="F130" s="322" t="s">
        <v>884</v>
      </c>
      <c r="G130" s="321"/>
      <c r="H130" s="321" t="s">
        <v>892</v>
      </c>
      <c r="I130" s="321" t="s">
        <v>880</v>
      </c>
      <c r="J130" s="321">
        <v>15</v>
      </c>
      <c r="K130" s="343"/>
    </row>
    <row r="131" s="1" customFormat="1" ht="15" customHeight="1">
      <c r="B131" s="340"/>
      <c r="C131" s="321" t="s">
        <v>893</v>
      </c>
      <c r="D131" s="321"/>
      <c r="E131" s="321"/>
      <c r="F131" s="322" t="s">
        <v>884</v>
      </c>
      <c r="G131" s="321"/>
      <c r="H131" s="321" t="s">
        <v>894</v>
      </c>
      <c r="I131" s="321" t="s">
        <v>880</v>
      </c>
      <c r="J131" s="321">
        <v>20</v>
      </c>
      <c r="K131" s="343"/>
    </row>
    <row r="132" s="1" customFormat="1" ht="15" customHeight="1">
      <c r="B132" s="340"/>
      <c r="C132" s="321" t="s">
        <v>895</v>
      </c>
      <c r="D132" s="321"/>
      <c r="E132" s="321"/>
      <c r="F132" s="322" t="s">
        <v>884</v>
      </c>
      <c r="G132" s="321"/>
      <c r="H132" s="321" t="s">
        <v>896</v>
      </c>
      <c r="I132" s="321" t="s">
        <v>880</v>
      </c>
      <c r="J132" s="321">
        <v>20</v>
      </c>
      <c r="K132" s="343"/>
    </row>
    <row r="133" s="1" customFormat="1" ht="15" customHeight="1">
      <c r="B133" s="340"/>
      <c r="C133" s="295" t="s">
        <v>883</v>
      </c>
      <c r="D133" s="295"/>
      <c r="E133" s="295"/>
      <c r="F133" s="318" t="s">
        <v>884</v>
      </c>
      <c r="G133" s="295"/>
      <c r="H133" s="295" t="s">
        <v>918</v>
      </c>
      <c r="I133" s="295" t="s">
        <v>880</v>
      </c>
      <c r="J133" s="295">
        <v>50</v>
      </c>
      <c r="K133" s="343"/>
    </row>
    <row r="134" s="1" customFormat="1" ht="15" customHeight="1">
      <c r="B134" s="340"/>
      <c r="C134" s="295" t="s">
        <v>897</v>
      </c>
      <c r="D134" s="295"/>
      <c r="E134" s="295"/>
      <c r="F134" s="318" t="s">
        <v>884</v>
      </c>
      <c r="G134" s="295"/>
      <c r="H134" s="295" t="s">
        <v>918</v>
      </c>
      <c r="I134" s="295" t="s">
        <v>880</v>
      </c>
      <c r="J134" s="295">
        <v>50</v>
      </c>
      <c r="K134" s="343"/>
    </row>
    <row r="135" s="1" customFormat="1" ht="15" customHeight="1">
      <c r="B135" s="340"/>
      <c r="C135" s="295" t="s">
        <v>903</v>
      </c>
      <c r="D135" s="295"/>
      <c r="E135" s="295"/>
      <c r="F135" s="318" t="s">
        <v>884</v>
      </c>
      <c r="G135" s="295"/>
      <c r="H135" s="295" t="s">
        <v>918</v>
      </c>
      <c r="I135" s="295" t="s">
        <v>880</v>
      </c>
      <c r="J135" s="295">
        <v>50</v>
      </c>
      <c r="K135" s="343"/>
    </row>
    <row r="136" s="1" customFormat="1" ht="15" customHeight="1">
      <c r="B136" s="340"/>
      <c r="C136" s="295" t="s">
        <v>905</v>
      </c>
      <c r="D136" s="295"/>
      <c r="E136" s="295"/>
      <c r="F136" s="318" t="s">
        <v>884</v>
      </c>
      <c r="G136" s="295"/>
      <c r="H136" s="295" t="s">
        <v>918</v>
      </c>
      <c r="I136" s="295" t="s">
        <v>880</v>
      </c>
      <c r="J136" s="295">
        <v>50</v>
      </c>
      <c r="K136" s="343"/>
    </row>
    <row r="137" s="1" customFormat="1" ht="15" customHeight="1">
      <c r="B137" s="340"/>
      <c r="C137" s="295" t="s">
        <v>906</v>
      </c>
      <c r="D137" s="295"/>
      <c r="E137" s="295"/>
      <c r="F137" s="318" t="s">
        <v>884</v>
      </c>
      <c r="G137" s="295"/>
      <c r="H137" s="295" t="s">
        <v>931</v>
      </c>
      <c r="I137" s="295" t="s">
        <v>880</v>
      </c>
      <c r="J137" s="295">
        <v>255</v>
      </c>
      <c r="K137" s="343"/>
    </row>
    <row r="138" s="1" customFormat="1" ht="15" customHeight="1">
      <c r="B138" s="340"/>
      <c r="C138" s="295" t="s">
        <v>908</v>
      </c>
      <c r="D138" s="295"/>
      <c r="E138" s="295"/>
      <c r="F138" s="318" t="s">
        <v>878</v>
      </c>
      <c r="G138" s="295"/>
      <c r="H138" s="295" t="s">
        <v>932</v>
      </c>
      <c r="I138" s="295" t="s">
        <v>910</v>
      </c>
      <c r="J138" s="295"/>
      <c r="K138" s="343"/>
    </row>
    <row r="139" s="1" customFormat="1" ht="15" customHeight="1">
      <c r="B139" s="340"/>
      <c r="C139" s="295" t="s">
        <v>911</v>
      </c>
      <c r="D139" s="295"/>
      <c r="E139" s="295"/>
      <c r="F139" s="318" t="s">
        <v>878</v>
      </c>
      <c r="G139" s="295"/>
      <c r="H139" s="295" t="s">
        <v>933</v>
      </c>
      <c r="I139" s="295" t="s">
        <v>913</v>
      </c>
      <c r="J139" s="295"/>
      <c r="K139" s="343"/>
    </row>
    <row r="140" s="1" customFormat="1" ht="15" customHeight="1">
      <c r="B140" s="340"/>
      <c r="C140" s="295" t="s">
        <v>914</v>
      </c>
      <c r="D140" s="295"/>
      <c r="E140" s="295"/>
      <c r="F140" s="318" t="s">
        <v>878</v>
      </c>
      <c r="G140" s="295"/>
      <c r="H140" s="295" t="s">
        <v>914</v>
      </c>
      <c r="I140" s="295" t="s">
        <v>913</v>
      </c>
      <c r="J140" s="295"/>
      <c r="K140" s="343"/>
    </row>
    <row r="141" s="1" customFormat="1" ht="15" customHeight="1">
      <c r="B141" s="340"/>
      <c r="C141" s="295" t="s">
        <v>41</v>
      </c>
      <c r="D141" s="295"/>
      <c r="E141" s="295"/>
      <c r="F141" s="318" t="s">
        <v>878</v>
      </c>
      <c r="G141" s="295"/>
      <c r="H141" s="295" t="s">
        <v>934</v>
      </c>
      <c r="I141" s="295" t="s">
        <v>913</v>
      </c>
      <c r="J141" s="295"/>
      <c r="K141" s="343"/>
    </row>
    <row r="142" s="1" customFormat="1" ht="15" customHeight="1">
      <c r="B142" s="340"/>
      <c r="C142" s="295" t="s">
        <v>935</v>
      </c>
      <c r="D142" s="295"/>
      <c r="E142" s="295"/>
      <c r="F142" s="318" t="s">
        <v>878</v>
      </c>
      <c r="G142" s="295"/>
      <c r="H142" s="295" t="s">
        <v>936</v>
      </c>
      <c r="I142" s="295" t="s">
        <v>913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937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872</v>
      </c>
      <c r="D148" s="310"/>
      <c r="E148" s="310"/>
      <c r="F148" s="310" t="s">
        <v>873</v>
      </c>
      <c r="G148" s="311"/>
      <c r="H148" s="310" t="s">
        <v>57</v>
      </c>
      <c r="I148" s="310" t="s">
        <v>60</v>
      </c>
      <c r="J148" s="310" t="s">
        <v>874</v>
      </c>
      <c r="K148" s="309"/>
    </row>
    <row r="149" s="1" customFormat="1" ht="17.25" customHeight="1">
      <c r="B149" s="307"/>
      <c r="C149" s="312" t="s">
        <v>875</v>
      </c>
      <c r="D149" s="312"/>
      <c r="E149" s="312"/>
      <c r="F149" s="313" t="s">
        <v>876</v>
      </c>
      <c r="G149" s="314"/>
      <c r="H149" s="312"/>
      <c r="I149" s="312"/>
      <c r="J149" s="312" t="s">
        <v>877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881</v>
      </c>
      <c r="D151" s="295"/>
      <c r="E151" s="295"/>
      <c r="F151" s="348" t="s">
        <v>878</v>
      </c>
      <c r="G151" s="295"/>
      <c r="H151" s="347" t="s">
        <v>918</v>
      </c>
      <c r="I151" s="347" t="s">
        <v>880</v>
      </c>
      <c r="J151" s="347">
        <v>120</v>
      </c>
      <c r="K151" s="343"/>
    </row>
    <row r="152" s="1" customFormat="1" ht="15" customHeight="1">
      <c r="B152" s="320"/>
      <c r="C152" s="347" t="s">
        <v>927</v>
      </c>
      <c r="D152" s="295"/>
      <c r="E152" s="295"/>
      <c r="F152" s="348" t="s">
        <v>878</v>
      </c>
      <c r="G152" s="295"/>
      <c r="H152" s="347" t="s">
        <v>938</v>
      </c>
      <c r="I152" s="347" t="s">
        <v>880</v>
      </c>
      <c r="J152" s="347" t="s">
        <v>929</v>
      </c>
      <c r="K152" s="343"/>
    </row>
    <row r="153" s="1" customFormat="1" ht="15" customHeight="1">
      <c r="B153" s="320"/>
      <c r="C153" s="347" t="s">
        <v>88</v>
      </c>
      <c r="D153" s="295"/>
      <c r="E153" s="295"/>
      <c r="F153" s="348" t="s">
        <v>878</v>
      </c>
      <c r="G153" s="295"/>
      <c r="H153" s="347" t="s">
        <v>939</v>
      </c>
      <c r="I153" s="347" t="s">
        <v>880</v>
      </c>
      <c r="J153" s="347" t="s">
        <v>929</v>
      </c>
      <c r="K153" s="343"/>
    </row>
    <row r="154" s="1" customFormat="1" ht="15" customHeight="1">
      <c r="B154" s="320"/>
      <c r="C154" s="347" t="s">
        <v>883</v>
      </c>
      <c r="D154" s="295"/>
      <c r="E154" s="295"/>
      <c r="F154" s="348" t="s">
        <v>884</v>
      </c>
      <c r="G154" s="295"/>
      <c r="H154" s="347" t="s">
        <v>918</v>
      </c>
      <c r="I154" s="347" t="s">
        <v>880</v>
      </c>
      <c r="J154" s="347">
        <v>50</v>
      </c>
      <c r="K154" s="343"/>
    </row>
    <row r="155" s="1" customFormat="1" ht="15" customHeight="1">
      <c r="B155" s="320"/>
      <c r="C155" s="347" t="s">
        <v>886</v>
      </c>
      <c r="D155" s="295"/>
      <c r="E155" s="295"/>
      <c r="F155" s="348" t="s">
        <v>878</v>
      </c>
      <c r="G155" s="295"/>
      <c r="H155" s="347" t="s">
        <v>918</v>
      </c>
      <c r="I155" s="347" t="s">
        <v>888</v>
      </c>
      <c r="J155" s="347"/>
      <c r="K155" s="343"/>
    </row>
    <row r="156" s="1" customFormat="1" ht="15" customHeight="1">
      <c r="B156" s="320"/>
      <c r="C156" s="347" t="s">
        <v>897</v>
      </c>
      <c r="D156" s="295"/>
      <c r="E156" s="295"/>
      <c r="F156" s="348" t="s">
        <v>884</v>
      </c>
      <c r="G156" s="295"/>
      <c r="H156" s="347" t="s">
        <v>918</v>
      </c>
      <c r="I156" s="347" t="s">
        <v>880</v>
      </c>
      <c r="J156" s="347">
        <v>50</v>
      </c>
      <c r="K156" s="343"/>
    </row>
    <row r="157" s="1" customFormat="1" ht="15" customHeight="1">
      <c r="B157" s="320"/>
      <c r="C157" s="347" t="s">
        <v>905</v>
      </c>
      <c r="D157" s="295"/>
      <c r="E157" s="295"/>
      <c r="F157" s="348" t="s">
        <v>884</v>
      </c>
      <c r="G157" s="295"/>
      <c r="H157" s="347" t="s">
        <v>918</v>
      </c>
      <c r="I157" s="347" t="s">
        <v>880</v>
      </c>
      <c r="J157" s="347">
        <v>50</v>
      </c>
      <c r="K157" s="343"/>
    </row>
    <row r="158" s="1" customFormat="1" ht="15" customHeight="1">
      <c r="B158" s="320"/>
      <c r="C158" s="347" t="s">
        <v>903</v>
      </c>
      <c r="D158" s="295"/>
      <c r="E158" s="295"/>
      <c r="F158" s="348" t="s">
        <v>884</v>
      </c>
      <c r="G158" s="295"/>
      <c r="H158" s="347" t="s">
        <v>918</v>
      </c>
      <c r="I158" s="347" t="s">
        <v>880</v>
      </c>
      <c r="J158" s="347">
        <v>50</v>
      </c>
      <c r="K158" s="343"/>
    </row>
    <row r="159" s="1" customFormat="1" ht="15" customHeight="1">
      <c r="B159" s="320"/>
      <c r="C159" s="347" t="s">
        <v>100</v>
      </c>
      <c r="D159" s="295"/>
      <c r="E159" s="295"/>
      <c r="F159" s="348" t="s">
        <v>878</v>
      </c>
      <c r="G159" s="295"/>
      <c r="H159" s="347" t="s">
        <v>940</v>
      </c>
      <c r="I159" s="347" t="s">
        <v>880</v>
      </c>
      <c r="J159" s="347" t="s">
        <v>941</v>
      </c>
      <c r="K159" s="343"/>
    </row>
    <row r="160" s="1" customFormat="1" ht="15" customHeight="1">
      <c r="B160" s="320"/>
      <c r="C160" s="347" t="s">
        <v>942</v>
      </c>
      <c r="D160" s="295"/>
      <c r="E160" s="295"/>
      <c r="F160" s="348" t="s">
        <v>878</v>
      </c>
      <c r="G160" s="295"/>
      <c r="H160" s="347" t="s">
        <v>943</v>
      </c>
      <c r="I160" s="347" t="s">
        <v>913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944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872</v>
      </c>
      <c r="D166" s="310"/>
      <c r="E166" s="310"/>
      <c r="F166" s="310" t="s">
        <v>873</v>
      </c>
      <c r="G166" s="352"/>
      <c r="H166" s="353" t="s">
        <v>57</v>
      </c>
      <c r="I166" s="353" t="s">
        <v>60</v>
      </c>
      <c r="J166" s="310" t="s">
        <v>874</v>
      </c>
      <c r="K166" s="287"/>
    </row>
    <row r="167" s="1" customFormat="1" ht="17.25" customHeight="1">
      <c r="B167" s="288"/>
      <c r="C167" s="312" t="s">
        <v>875</v>
      </c>
      <c r="D167" s="312"/>
      <c r="E167" s="312"/>
      <c r="F167" s="313" t="s">
        <v>876</v>
      </c>
      <c r="G167" s="354"/>
      <c r="H167" s="355"/>
      <c r="I167" s="355"/>
      <c r="J167" s="312" t="s">
        <v>877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881</v>
      </c>
      <c r="D169" s="295"/>
      <c r="E169" s="295"/>
      <c r="F169" s="318" t="s">
        <v>878</v>
      </c>
      <c r="G169" s="295"/>
      <c r="H169" s="295" t="s">
        <v>918</v>
      </c>
      <c r="I169" s="295" t="s">
        <v>880</v>
      </c>
      <c r="J169" s="295">
        <v>120</v>
      </c>
      <c r="K169" s="343"/>
    </row>
    <row r="170" s="1" customFormat="1" ht="15" customHeight="1">
      <c r="B170" s="320"/>
      <c r="C170" s="295" t="s">
        <v>927</v>
      </c>
      <c r="D170" s="295"/>
      <c r="E170" s="295"/>
      <c r="F170" s="318" t="s">
        <v>878</v>
      </c>
      <c r="G170" s="295"/>
      <c r="H170" s="295" t="s">
        <v>928</v>
      </c>
      <c r="I170" s="295" t="s">
        <v>880</v>
      </c>
      <c r="J170" s="295" t="s">
        <v>929</v>
      </c>
      <c r="K170" s="343"/>
    </row>
    <row r="171" s="1" customFormat="1" ht="15" customHeight="1">
      <c r="B171" s="320"/>
      <c r="C171" s="295" t="s">
        <v>88</v>
      </c>
      <c r="D171" s="295"/>
      <c r="E171" s="295"/>
      <c r="F171" s="318" t="s">
        <v>878</v>
      </c>
      <c r="G171" s="295"/>
      <c r="H171" s="295" t="s">
        <v>945</v>
      </c>
      <c r="I171" s="295" t="s">
        <v>880</v>
      </c>
      <c r="J171" s="295" t="s">
        <v>929</v>
      </c>
      <c r="K171" s="343"/>
    </row>
    <row r="172" s="1" customFormat="1" ht="15" customHeight="1">
      <c r="B172" s="320"/>
      <c r="C172" s="295" t="s">
        <v>883</v>
      </c>
      <c r="D172" s="295"/>
      <c r="E172" s="295"/>
      <c r="F172" s="318" t="s">
        <v>884</v>
      </c>
      <c r="G172" s="295"/>
      <c r="H172" s="295" t="s">
        <v>945</v>
      </c>
      <c r="I172" s="295" t="s">
        <v>880</v>
      </c>
      <c r="J172" s="295">
        <v>50</v>
      </c>
      <c r="K172" s="343"/>
    </row>
    <row r="173" s="1" customFormat="1" ht="15" customHeight="1">
      <c r="B173" s="320"/>
      <c r="C173" s="295" t="s">
        <v>886</v>
      </c>
      <c r="D173" s="295"/>
      <c r="E173" s="295"/>
      <c r="F173" s="318" t="s">
        <v>878</v>
      </c>
      <c r="G173" s="295"/>
      <c r="H173" s="295" t="s">
        <v>945</v>
      </c>
      <c r="I173" s="295" t="s">
        <v>888</v>
      </c>
      <c r="J173" s="295"/>
      <c r="K173" s="343"/>
    </row>
    <row r="174" s="1" customFormat="1" ht="15" customHeight="1">
      <c r="B174" s="320"/>
      <c r="C174" s="295" t="s">
        <v>897</v>
      </c>
      <c r="D174" s="295"/>
      <c r="E174" s="295"/>
      <c r="F174" s="318" t="s">
        <v>884</v>
      </c>
      <c r="G174" s="295"/>
      <c r="H174" s="295" t="s">
        <v>945</v>
      </c>
      <c r="I174" s="295" t="s">
        <v>880</v>
      </c>
      <c r="J174" s="295">
        <v>50</v>
      </c>
      <c r="K174" s="343"/>
    </row>
    <row r="175" s="1" customFormat="1" ht="15" customHeight="1">
      <c r="B175" s="320"/>
      <c r="C175" s="295" t="s">
        <v>905</v>
      </c>
      <c r="D175" s="295"/>
      <c r="E175" s="295"/>
      <c r="F175" s="318" t="s">
        <v>884</v>
      </c>
      <c r="G175" s="295"/>
      <c r="H175" s="295" t="s">
        <v>945</v>
      </c>
      <c r="I175" s="295" t="s">
        <v>880</v>
      </c>
      <c r="J175" s="295">
        <v>50</v>
      </c>
      <c r="K175" s="343"/>
    </row>
    <row r="176" s="1" customFormat="1" ht="15" customHeight="1">
      <c r="B176" s="320"/>
      <c r="C176" s="295" t="s">
        <v>903</v>
      </c>
      <c r="D176" s="295"/>
      <c r="E176" s="295"/>
      <c r="F176" s="318" t="s">
        <v>884</v>
      </c>
      <c r="G176" s="295"/>
      <c r="H176" s="295" t="s">
        <v>945</v>
      </c>
      <c r="I176" s="295" t="s">
        <v>880</v>
      </c>
      <c r="J176" s="295">
        <v>50</v>
      </c>
      <c r="K176" s="343"/>
    </row>
    <row r="177" s="1" customFormat="1" ht="15" customHeight="1">
      <c r="B177" s="320"/>
      <c r="C177" s="295" t="s">
        <v>123</v>
      </c>
      <c r="D177" s="295"/>
      <c r="E177" s="295"/>
      <c r="F177" s="318" t="s">
        <v>878</v>
      </c>
      <c r="G177" s="295"/>
      <c r="H177" s="295" t="s">
        <v>946</v>
      </c>
      <c r="I177" s="295" t="s">
        <v>947</v>
      </c>
      <c r="J177" s="295"/>
      <c r="K177" s="343"/>
    </row>
    <row r="178" s="1" customFormat="1" ht="15" customHeight="1">
      <c r="B178" s="320"/>
      <c r="C178" s="295" t="s">
        <v>60</v>
      </c>
      <c r="D178" s="295"/>
      <c r="E178" s="295"/>
      <c r="F178" s="318" t="s">
        <v>878</v>
      </c>
      <c r="G178" s="295"/>
      <c r="H178" s="295" t="s">
        <v>948</v>
      </c>
      <c r="I178" s="295" t="s">
        <v>949</v>
      </c>
      <c r="J178" s="295">
        <v>1</v>
      </c>
      <c r="K178" s="343"/>
    </row>
    <row r="179" s="1" customFormat="1" ht="15" customHeight="1">
      <c r="B179" s="320"/>
      <c r="C179" s="295" t="s">
        <v>56</v>
      </c>
      <c r="D179" s="295"/>
      <c r="E179" s="295"/>
      <c r="F179" s="318" t="s">
        <v>878</v>
      </c>
      <c r="G179" s="295"/>
      <c r="H179" s="295" t="s">
        <v>950</v>
      </c>
      <c r="I179" s="295" t="s">
        <v>880</v>
      </c>
      <c r="J179" s="295">
        <v>20</v>
      </c>
      <c r="K179" s="343"/>
    </row>
    <row r="180" s="1" customFormat="1" ht="15" customHeight="1">
      <c r="B180" s="320"/>
      <c r="C180" s="295" t="s">
        <v>57</v>
      </c>
      <c r="D180" s="295"/>
      <c r="E180" s="295"/>
      <c r="F180" s="318" t="s">
        <v>878</v>
      </c>
      <c r="G180" s="295"/>
      <c r="H180" s="295" t="s">
        <v>951</v>
      </c>
      <c r="I180" s="295" t="s">
        <v>880</v>
      </c>
      <c r="J180" s="295">
        <v>255</v>
      </c>
      <c r="K180" s="343"/>
    </row>
    <row r="181" s="1" customFormat="1" ht="15" customHeight="1">
      <c r="B181" s="320"/>
      <c r="C181" s="295" t="s">
        <v>124</v>
      </c>
      <c r="D181" s="295"/>
      <c r="E181" s="295"/>
      <c r="F181" s="318" t="s">
        <v>878</v>
      </c>
      <c r="G181" s="295"/>
      <c r="H181" s="295" t="s">
        <v>842</v>
      </c>
      <c r="I181" s="295" t="s">
        <v>880</v>
      </c>
      <c r="J181" s="295">
        <v>10</v>
      </c>
      <c r="K181" s="343"/>
    </row>
    <row r="182" s="1" customFormat="1" ht="15" customHeight="1">
      <c r="B182" s="320"/>
      <c r="C182" s="295" t="s">
        <v>125</v>
      </c>
      <c r="D182" s="295"/>
      <c r="E182" s="295"/>
      <c r="F182" s="318" t="s">
        <v>878</v>
      </c>
      <c r="G182" s="295"/>
      <c r="H182" s="295" t="s">
        <v>952</v>
      </c>
      <c r="I182" s="295" t="s">
        <v>913</v>
      </c>
      <c r="J182" s="295"/>
      <c r="K182" s="343"/>
    </row>
    <row r="183" s="1" customFormat="1" ht="15" customHeight="1">
      <c r="B183" s="320"/>
      <c r="C183" s="295" t="s">
        <v>953</v>
      </c>
      <c r="D183" s="295"/>
      <c r="E183" s="295"/>
      <c r="F183" s="318" t="s">
        <v>878</v>
      </c>
      <c r="G183" s="295"/>
      <c r="H183" s="295" t="s">
        <v>954</v>
      </c>
      <c r="I183" s="295" t="s">
        <v>913</v>
      </c>
      <c r="J183" s="295"/>
      <c r="K183" s="343"/>
    </row>
    <row r="184" s="1" customFormat="1" ht="15" customHeight="1">
      <c r="B184" s="320"/>
      <c r="C184" s="295" t="s">
        <v>942</v>
      </c>
      <c r="D184" s="295"/>
      <c r="E184" s="295"/>
      <c r="F184" s="318" t="s">
        <v>878</v>
      </c>
      <c r="G184" s="295"/>
      <c r="H184" s="295" t="s">
        <v>955</v>
      </c>
      <c r="I184" s="295" t="s">
        <v>913</v>
      </c>
      <c r="J184" s="295"/>
      <c r="K184" s="343"/>
    </row>
    <row r="185" s="1" customFormat="1" ht="15" customHeight="1">
      <c r="B185" s="320"/>
      <c r="C185" s="295" t="s">
        <v>127</v>
      </c>
      <c r="D185" s="295"/>
      <c r="E185" s="295"/>
      <c r="F185" s="318" t="s">
        <v>884</v>
      </c>
      <c r="G185" s="295"/>
      <c r="H185" s="295" t="s">
        <v>956</v>
      </c>
      <c r="I185" s="295" t="s">
        <v>880</v>
      </c>
      <c r="J185" s="295">
        <v>50</v>
      </c>
      <c r="K185" s="343"/>
    </row>
    <row r="186" s="1" customFormat="1" ht="15" customHeight="1">
      <c r="B186" s="320"/>
      <c r="C186" s="295" t="s">
        <v>957</v>
      </c>
      <c r="D186" s="295"/>
      <c r="E186" s="295"/>
      <c r="F186" s="318" t="s">
        <v>884</v>
      </c>
      <c r="G186" s="295"/>
      <c r="H186" s="295" t="s">
        <v>958</v>
      </c>
      <c r="I186" s="295" t="s">
        <v>959</v>
      </c>
      <c r="J186" s="295"/>
      <c r="K186" s="343"/>
    </row>
    <row r="187" s="1" customFormat="1" ht="15" customHeight="1">
      <c r="B187" s="320"/>
      <c r="C187" s="295" t="s">
        <v>960</v>
      </c>
      <c r="D187" s="295"/>
      <c r="E187" s="295"/>
      <c r="F187" s="318" t="s">
        <v>884</v>
      </c>
      <c r="G187" s="295"/>
      <c r="H187" s="295" t="s">
        <v>961</v>
      </c>
      <c r="I187" s="295" t="s">
        <v>959</v>
      </c>
      <c r="J187" s="295"/>
      <c r="K187" s="343"/>
    </row>
    <row r="188" s="1" customFormat="1" ht="15" customHeight="1">
      <c r="B188" s="320"/>
      <c r="C188" s="295" t="s">
        <v>962</v>
      </c>
      <c r="D188" s="295"/>
      <c r="E188" s="295"/>
      <c r="F188" s="318" t="s">
        <v>884</v>
      </c>
      <c r="G188" s="295"/>
      <c r="H188" s="295" t="s">
        <v>963</v>
      </c>
      <c r="I188" s="295" t="s">
        <v>959</v>
      </c>
      <c r="J188" s="295"/>
      <c r="K188" s="343"/>
    </row>
    <row r="189" s="1" customFormat="1" ht="15" customHeight="1">
      <c r="B189" s="320"/>
      <c r="C189" s="356" t="s">
        <v>964</v>
      </c>
      <c r="D189" s="295"/>
      <c r="E189" s="295"/>
      <c r="F189" s="318" t="s">
        <v>884</v>
      </c>
      <c r="G189" s="295"/>
      <c r="H189" s="295" t="s">
        <v>965</v>
      </c>
      <c r="I189" s="295" t="s">
        <v>966</v>
      </c>
      <c r="J189" s="357" t="s">
        <v>967</v>
      </c>
      <c r="K189" s="343"/>
    </row>
    <row r="190" s="17" customFormat="1" ht="15" customHeight="1">
      <c r="B190" s="358"/>
      <c r="C190" s="359" t="s">
        <v>968</v>
      </c>
      <c r="D190" s="360"/>
      <c r="E190" s="360"/>
      <c r="F190" s="361" t="s">
        <v>884</v>
      </c>
      <c r="G190" s="360"/>
      <c r="H190" s="360" t="s">
        <v>969</v>
      </c>
      <c r="I190" s="360" t="s">
        <v>966</v>
      </c>
      <c r="J190" s="362" t="s">
        <v>967</v>
      </c>
      <c r="K190" s="363"/>
    </row>
    <row r="191" s="1" customFormat="1" ht="15" customHeight="1">
      <c r="B191" s="320"/>
      <c r="C191" s="356" t="s">
        <v>45</v>
      </c>
      <c r="D191" s="295"/>
      <c r="E191" s="295"/>
      <c r="F191" s="318" t="s">
        <v>878</v>
      </c>
      <c r="G191" s="295"/>
      <c r="H191" s="292" t="s">
        <v>970</v>
      </c>
      <c r="I191" s="295" t="s">
        <v>971</v>
      </c>
      <c r="J191" s="295"/>
      <c r="K191" s="343"/>
    </row>
    <row r="192" s="1" customFormat="1" ht="15" customHeight="1">
      <c r="B192" s="320"/>
      <c r="C192" s="356" t="s">
        <v>972</v>
      </c>
      <c r="D192" s="295"/>
      <c r="E192" s="295"/>
      <c r="F192" s="318" t="s">
        <v>878</v>
      </c>
      <c r="G192" s="295"/>
      <c r="H192" s="295" t="s">
        <v>973</v>
      </c>
      <c r="I192" s="295" t="s">
        <v>913</v>
      </c>
      <c r="J192" s="295"/>
      <c r="K192" s="343"/>
    </row>
    <row r="193" s="1" customFormat="1" ht="15" customHeight="1">
      <c r="B193" s="320"/>
      <c r="C193" s="356" t="s">
        <v>974</v>
      </c>
      <c r="D193" s="295"/>
      <c r="E193" s="295"/>
      <c r="F193" s="318" t="s">
        <v>878</v>
      </c>
      <c r="G193" s="295"/>
      <c r="H193" s="295" t="s">
        <v>975</v>
      </c>
      <c r="I193" s="295" t="s">
        <v>913</v>
      </c>
      <c r="J193" s="295"/>
      <c r="K193" s="343"/>
    </row>
    <row r="194" s="1" customFormat="1" ht="15" customHeight="1">
      <c r="B194" s="320"/>
      <c r="C194" s="356" t="s">
        <v>976</v>
      </c>
      <c r="D194" s="295"/>
      <c r="E194" s="295"/>
      <c r="F194" s="318" t="s">
        <v>884</v>
      </c>
      <c r="G194" s="295"/>
      <c r="H194" s="295" t="s">
        <v>977</v>
      </c>
      <c r="I194" s="295" t="s">
        <v>913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978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979</v>
      </c>
      <c r="D201" s="365"/>
      <c r="E201" s="365"/>
      <c r="F201" s="365" t="s">
        <v>980</v>
      </c>
      <c r="G201" s="366"/>
      <c r="H201" s="365" t="s">
        <v>981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971</v>
      </c>
      <c r="D203" s="295"/>
      <c r="E203" s="295"/>
      <c r="F203" s="318" t="s">
        <v>46</v>
      </c>
      <c r="G203" s="295"/>
      <c r="H203" s="295" t="s">
        <v>982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47</v>
      </c>
      <c r="G204" s="295"/>
      <c r="H204" s="295" t="s">
        <v>983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50</v>
      </c>
      <c r="G205" s="295"/>
      <c r="H205" s="295" t="s">
        <v>984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48</v>
      </c>
      <c r="G206" s="295"/>
      <c r="H206" s="295" t="s">
        <v>985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49</v>
      </c>
      <c r="G207" s="295"/>
      <c r="H207" s="295" t="s">
        <v>986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925</v>
      </c>
      <c r="D209" s="295"/>
      <c r="E209" s="295"/>
      <c r="F209" s="318" t="s">
        <v>81</v>
      </c>
      <c r="G209" s="295"/>
      <c r="H209" s="295" t="s">
        <v>987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821</v>
      </c>
      <c r="G210" s="295"/>
      <c r="H210" s="295" t="s">
        <v>822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819</v>
      </c>
      <c r="G211" s="295"/>
      <c r="H211" s="295" t="s">
        <v>988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823</v>
      </c>
      <c r="G212" s="356"/>
      <c r="H212" s="347" t="s">
        <v>824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825</v>
      </c>
      <c r="G213" s="356"/>
      <c r="H213" s="347" t="s">
        <v>989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949</v>
      </c>
      <c r="D215" s="295"/>
      <c r="E215" s="295"/>
      <c r="F215" s="318">
        <v>1</v>
      </c>
      <c r="G215" s="356"/>
      <c r="H215" s="347" t="s">
        <v>990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991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992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993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2025-08-25T08:22:56Z</dcterms:created>
  <dcterms:modified xsi:type="dcterms:W3CDTF">2025-08-25T08:22:59Z</dcterms:modified>
</cp:coreProperties>
</file>