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Pozemni_stavby_2024\24UL31009_Děčín ul. Benešovská_nábytek\_Dum pro kriz. bydl. ul. Benesovska_PD_01.2026\"/>
    </mc:Choice>
  </mc:AlternateContent>
  <xr:revisionPtr revIDLastSave="0" documentId="13_ncr:1_{1B015C28-144E-42D9-9B59-DB3B69342964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Rekapitulace stavby" sheetId="1" r:id="rId1"/>
    <sheet name="1 - Nábytek" sheetId="2" r:id="rId2"/>
  </sheets>
  <definedNames>
    <definedName name="_xlnm._FilterDatabase" localSheetId="1" hidden="1">'1 - Nábytek'!$C$115:$K$303</definedName>
    <definedName name="_xlnm.Print_Titles" localSheetId="1">'1 - Nábytek'!$115:$115</definedName>
    <definedName name="_xlnm.Print_Titles" localSheetId="0">'Rekapitulace stavby'!$92:$92</definedName>
    <definedName name="_xlnm.Print_Area" localSheetId="1">'1 - Nábytek'!$C$79:$J$97,'1 - Nábytek'!$C$103:$K$303</definedName>
    <definedName name="_xlnm.Print_Area" localSheetId="0">'Rekapitulace stavby'!$D$4:$AO$76,'Rekapitulace stavby'!$C$82:$AQ$95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94" i="1" l="1"/>
  <c r="AG94" i="1"/>
  <c r="J134" i="2"/>
  <c r="J296" i="2"/>
  <c r="J294" i="2"/>
  <c r="J292" i="2" l="1"/>
  <c r="J290" i="2" l="1"/>
  <c r="J34" i="2"/>
  <c r="T126" i="2"/>
  <c r="R126" i="2"/>
  <c r="P126" i="2"/>
  <c r="J126" i="2"/>
  <c r="T288" i="2"/>
  <c r="R288" i="2"/>
  <c r="P288" i="2"/>
  <c r="J288" i="2"/>
  <c r="T286" i="2"/>
  <c r="R286" i="2"/>
  <c r="P286" i="2"/>
  <c r="J286" i="2"/>
  <c r="T284" i="2"/>
  <c r="R284" i="2"/>
  <c r="P284" i="2"/>
  <c r="J284" i="2"/>
  <c r="T281" i="2"/>
  <c r="R281" i="2"/>
  <c r="P281" i="2"/>
  <c r="J281" i="2"/>
  <c r="T279" i="2"/>
  <c r="R279" i="2"/>
  <c r="P279" i="2"/>
  <c r="J279" i="2"/>
  <c r="T277" i="2"/>
  <c r="R277" i="2"/>
  <c r="P277" i="2"/>
  <c r="J277" i="2"/>
  <c r="T274" i="2"/>
  <c r="R274" i="2"/>
  <c r="P274" i="2"/>
  <c r="J274" i="2"/>
  <c r="T272" i="2"/>
  <c r="R272" i="2"/>
  <c r="P272" i="2"/>
  <c r="J272" i="2"/>
  <c r="T270" i="2"/>
  <c r="R270" i="2"/>
  <c r="P270" i="2"/>
  <c r="J270" i="2"/>
  <c r="T268" i="2"/>
  <c r="R268" i="2"/>
  <c r="P268" i="2"/>
  <c r="J268" i="2"/>
  <c r="T266" i="2"/>
  <c r="R266" i="2"/>
  <c r="P266" i="2"/>
  <c r="J266" i="2"/>
  <c r="T264" i="2"/>
  <c r="R264" i="2"/>
  <c r="P264" i="2"/>
  <c r="J264" i="2"/>
  <c r="T262" i="2"/>
  <c r="R262" i="2"/>
  <c r="P262" i="2"/>
  <c r="J262" i="2"/>
  <c r="T260" i="2"/>
  <c r="R260" i="2"/>
  <c r="P260" i="2"/>
  <c r="J260" i="2"/>
  <c r="T258" i="2"/>
  <c r="R258" i="2"/>
  <c r="P258" i="2"/>
  <c r="J258" i="2"/>
  <c r="T256" i="2"/>
  <c r="R256" i="2"/>
  <c r="P256" i="2"/>
  <c r="J256" i="2"/>
  <c r="T253" i="2"/>
  <c r="R253" i="2"/>
  <c r="P253" i="2"/>
  <c r="J253" i="2"/>
  <c r="T251" i="2"/>
  <c r="R251" i="2"/>
  <c r="P251" i="2"/>
  <c r="J251" i="2"/>
  <c r="T249" i="2"/>
  <c r="R249" i="2"/>
  <c r="P249" i="2"/>
  <c r="J249" i="2"/>
  <c r="T247" i="2"/>
  <c r="R247" i="2"/>
  <c r="P247" i="2"/>
  <c r="J247" i="2"/>
  <c r="T245" i="2"/>
  <c r="R245" i="2"/>
  <c r="P245" i="2"/>
  <c r="J245" i="2"/>
  <c r="T243" i="2"/>
  <c r="R243" i="2"/>
  <c r="P243" i="2"/>
  <c r="J243" i="2"/>
  <c r="T241" i="2"/>
  <c r="R241" i="2"/>
  <c r="P241" i="2"/>
  <c r="J241" i="2"/>
  <c r="T239" i="2"/>
  <c r="R239" i="2"/>
  <c r="P239" i="2"/>
  <c r="J239" i="2"/>
  <c r="T237" i="2"/>
  <c r="R237" i="2"/>
  <c r="P237" i="2"/>
  <c r="J237" i="2"/>
  <c r="T235" i="2"/>
  <c r="R235" i="2"/>
  <c r="P235" i="2"/>
  <c r="J235" i="2"/>
  <c r="T233" i="2"/>
  <c r="R233" i="2"/>
  <c r="P233" i="2"/>
  <c r="J233" i="2"/>
  <c r="T231" i="2"/>
  <c r="R231" i="2"/>
  <c r="P231" i="2"/>
  <c r="J231" i="2"/>
  <c r="T228" i="2"/>
  <c r="R228" i="2"/>
  <c r="P228" i="2"/>
  <c r="J228" i="2"/>
  <c r="T226" i="2"/>
  <c r="R226" i="2"/>
  <c r="P226" i="2"/>
  <c r="J226" i="2"/>
  <c r="T224" i="2"/>
  <c r="R224" i="2"/>
  <c r="P224" i="2"/>
  <c r="J224" i="2"/>
  <c r="T222" i="2"/>
  <c r="R222" i="2"/>
  <c r="P222" i="2"/>
  <c r="J222" i="2"/>
  <c r="T220" i="2"/>
  <c r="R220" i="2"/>
  <c r="P220" i="2"/>
  <c r="J220" i="2"/>
  <c r="T218" i="2"/>
  <c r="R218" i="2"/>
  <c r="P218" i="2"/>
  <c r="J218" i="2"/>
  <c r="T216" i="2"/>
  <c r="R216" i="2"/>
  <c r="P216" i="2"/>
  <c r="J216" i="2"/>
  <c r="T214" i="2"/>
  <c r="R214" i="2"/>
  <c r="P214" i="2"/>
  <c r="J214" i="2"/>
  <c r="T212" i="2"/>
  <c r="R212" i="2"/>
  <c r="P212" i="2"/>
  <c r="J212" i="2"/>
  <c r="T210" i="2"/>
  <c r="R210" i="2"/>
  <c r="P210" i="2"/>
  <c r="J210" i="2"/>
  <c r="T208" i="2"/>
  <c r="R208" i="2"/>
  <c r="P208" i="2"/>
  <c r="J208" i="2"/>
  <c r="T206" i="2"/>
  <c r="R206" i="2"/>
  <c r="P206" i="2"/>
  <c r="J206" i="2"/>
  <c r="T204" i="2"/>
  <c r="R204" i="2"/>
  <c r="P204" i="2"/>
  <c r="J204" i="2"/>
  <c r="T202" i="2"/>
  <c r="R202" i="2"/>
  <c r="P202" i="2"/>
  <c r="J202" i="2"/>
  <c r="T200" i="2"/>
  <c r="R200" i="2"/>
  <c r="P200" i="2"/>
  <c r="J200" i="2"/>
  <c r="T198" i="2"/>
  <c r="R198" i="2"/>
  <c r="P198" i="2"/>
  <c r="J198" i="2"/>
  <c r="T196" i="2"/>
  <c r="R196" i="2"/>
  <c r="P196" i="2"/>
  <c r="J196" i="2"/>
  <c r="T194" i="2"/>
  <c r="R194" i="2"/>
  <c r="P194" i="2"/>
  <c r="J194" i="2"/>
  <c r="T192" i="2"/>
  <c r="R192" i="2"/>
  <c r="P192" i="2"/>
  <c r="J192" i="2"/>
  <c r="T190" i="2"/>
  <c r="R190" i="2"/>
  <c r="P190" i="2"/>
  <c r="J190" i="2"/>
  <c r="T188" i="2"/>
  <c r="R188" i="2"/>
  <c r="P188" i="2"/>
  <c r="J188" i="2"/>
  <c r="T186" i="2"/>
  <c r="R186" i="2"/>
  <c r="P186" i="2"/>
  <c r="J186" i="2"/>
  <c r="T184" i="2"/>
  <c r="R184" i="2"/>
  <c r="P184" i="2"/>
  <c r="J184" i="2"/>
  <c r="T182" i="2"/>
  <c r="R182" i="2"/>
  <c r="P182" i="2"/>
  <c r="J182" i="2"/>
  <c r="T180" i="2"/>
  <c r="R180" i="2"/>
  <c r="P180" i="2"/>
  <c r="J180" i="2"/>
  <c r="T178" i="2"/>
  <c r="R178" i="2"/>
  <c r="P178" i="2"/>
  <c r="J178" i="2"/>
  <c r="T176" i="2"/>
  <c r="R176" i="2"/>
  <c r="P176" i="2"/>
  <c r="J176" i="2"/>
  <c r="T174" i="2"/>
  <c r="R174" i="2"/>
  <c r="P174" i="2"/>
  <c r="J174" i="2"/>
  <c r="T172" i="2"/>
  <c r="R172" i="2"/>
  <c r="P172" i="2"/>
  <c r="J172" i="2"/>
  <c r="T170" i="2"/>
  <c r="R170" i="2"/>
  <c r="P170" i="2"/>
  <c r="J170" i="2"/>
  <c r="T167" i="2"/>
  <c r="R167" i="2"/>
  <c r="P167" i="2"/>
  <c r="J167" i="2"/>
  <c r="T165" i="2"/>
  <c r="R165" i="2"/>
  <c r="P165" i="2"/>
  <c r="J165" i="2"/>
  <c r="T163" i="2"/>
  <c r="R163" i="2"/>
  <c r="P163" i="2"/>
  <c r="J163" i="2"/>
  <c r="T161" i="2"/>
  <c r="R161" i="2"/>
  <c r="P161" i="2"/>
  <c r="J161" i="2"/>
  <c r="T159" i="2"/>
  <c r="R159" i="2"/>
  <c r="P159" i="2"/>
  <c r="J159" i="2"/>
  <c r="T157" i="2"/>
  <c r="R157" i="2"/>
  <c r="P157" i="2"/>
  <c r="J157" i="2"/>
  <c r="T155" i="2"/>
  <c r="R155" i="2"/>
  <c r="P155" i="2"/>
  <c r="J155" i="2"/>
  <c r="T153" i="2"/>
  <c r="R153" i="2"/>
  <c r="P153" i="2"/>
  <c r="J153" i="2"/>
  <c r="T151" i="2"/>
  <c r="R151" i="2"/>
  <c r="P151" i="2"/>
  <c r="J151" i="2"/>
  <c r="T149" i="2"/>
  <c r="R149" i="2"/>
  <c r="P149" i="2"/>
  <c r="J149" i="2"/>
  <c r="T147" i="2"/>
  <c r="R147" i="2"/>
  <c r="P147" i="2"/>
  <c r="J147" i="2"/>
  <c r="E84" i="2" l="1"/>
  <c r="E108" i="2"/>
  <c r="T302" i="2"/>
  <c r="R302" i="2"/>
  <c r="P302" i="2"/>
  <c r="T300" i="2"/>
  <c r="R300" i="2"/>
  <c r="P300" i="2"/>
  <c r="T145" i="2"/>
  <c r="R145" i="2"/>
  <c r="P145" i="2"/>
  <c r="T143" i="2"/>
  <c r="R143" i="2"/>
  <c r="P143" i="2"/>
  <c r="T141" i="2"/>
  <c r="R141" i="2"/>
  <c r="P141" i="2"/>
  <c r="T139" i="2"/>
  <c r="R139" i="2"/>
  <c r="P139" i="2"/>
  <c r="T137" i="2"/>
  <c r="R137" i="2"/>
  <c r="P137" i="2"/>
  <c r="T132" i="2"/>
  <c r="R132" i="2"/>
  <c r="P132" i="2"/>
  <c r="T130" i="2"/>
  <c r="R130" i="2"/>
  <c r="P130" i="2"/>
  <c r="T123" i="2"/>
  <c r="R123" i="2"/>
  <c r="P123" i="2"/>
  <c r="T121" i="2"/>
  <c r="R121" i="2"/>
  <c r="P121" i="2"/>
  <c r="T119" i="2"/>
  <c r="R119" i="2"/>
  <c r="P119" i="2"/>
  <c r="F110" i="2"/>
  <c r="F86" i="2"/>
  <c r="J24" i="2"/>
  <c r="E24" i="2"/>
  <c r="J89" i="2" s="1"/>
  <c r="J23" i="2"/>
  <c r="J21" i="2"/>
  <c r="E21" i="2"/>
  <c r="J112" i="2" s="1"/>
  <c r="J20" i="2"/>
  <c r="J18" i="2"/>
  <c r="E18" i="2"/>
  <c r="F89" i="2" s="1"/>
  <c r="J17" i="2"/>
  <c r="J15" i="2"/>
  <c r="E15" i="2"/>
  <c r="F112" i="2" s="1"/>
  <c r="J14" i="2"/>
  <c r="J12" i="2"/>
  <c r="J86" i="2" s="1"/>
  <c r="E7" i="2"/>
  <c r="E106" i="2" s="1"/>
  <c r="L90" i="1"/>
  <c r="AM90" i="1"/>
  <c r="AM89" i="1"/>
  <c r="L89" i="1"/>
  <c r="AM87" i="1"/>
  <c r="L87" i="1"/>
  <c r="L85" i="1"/>
  <c r="L84" i="1"/>
  <c r="J145" i="2"/>
  <c r="J143" i="2"/>
  <c r="J139" i="2"/>
  <c r="J130" i="2"/>
  <c r="J119" i="2"/>
  <c r="J141" i="2"/>
  <c r="J123" i="2"/>
  <c r="J132" i="2"/>
  <c r="J121" i="2"/>
  <c r="J137" i="2"/>
  <c r="J128" i="2" l="1"/>
  <c r="J95" i="2" s="1"/>
  <c r="J117" i="2"/>
  <c r="R299" i="2"/>
  <c r="T299" i="2"/>
  <c r="P299" i="2"/>
  <c r="P117" i="2"/>
  <c r="R117" i="2"/>
  <c r="P128" i="2"/>
  <c r="R128" i="2"/>
  <c r="T117" i="2"/>
  <c r="T128" i="2"/>
  <c r="E82" i="2"/>
  <c r="F88" i="2"/>
  <c r="J110" i="2"/>
  <c r="F113" i="2"/>
  <c r="J113" i="2"/>
  <c r="J88" i="2"/>
  <c r="W32" i="1"/>
  <c r="W31" i="1"/>
  <c r="W33" i="1"/>
  <c r="I300" i="2" l="1"/>
  <c r="J300" i="2" s="1"/>
  <c r="I302" i="2"/>
  <c r="J302" i="2" s="1"/>
  <c r="J94" i="2"/>
  <c r="T116" i="2"/>
  <c r="R116" i="2"/>
  <c r="P116" i="2"/>
  <c r="J299" i="2" l="1"/>
  <c r="J116" i="2" s="1"/>
  <c r="J96" i="2" l="1"/>
  <c r="J93" i="2"/>
  <c r="F33" i="2" s="1"/>
  <c r="J33" i="2" s="1"/>
  <c r="J30" i="2" l="1"/>
  <c r="AG95" i="1" s="1"/>
  <c r="AK30" i="1"/>
  <c r="AK26" i="1" l="1"/>
  <c r="AN95" i="1"/>
  <c r="J36" i="2"/>
  <c r="W29" i="1" l="1"/>
  <c r="AK29" i="1" s="1"/>
  <c r="AK35" i="1" s="1"/>
</calcChain>
</file>

<file path=xl/sharedStrings.xml><?xml version="1.0" encoding="utf-8"?>
<sst xmlns="http://schemas.openxmlformats.org/spreadsheetml/2006/main" count="998" uniqueCount="342">
  <si>
    <t>Export Komplet</t>
  </si>
  <si>
    <t/>
  </si>
  <si>
    <t>False</t>
  </si>
  <si>
    <t>{5269fbd0-e759-4d39-b898-339892134e07}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</si>
  <si>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</si>
  <si>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</si>
  <si>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</si>
  <si>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</si>
  <si>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</si>
  <si>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</si>
  <si>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</si>
  <si>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</si>
  <si>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</si>
  <si>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</si>
  <si>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</si>
  <si>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</si>
  <si>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</si>
  <si>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</si>
  <si>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</si>
  <si>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</si>
  <si>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</si>
  <si>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</si>
  <si>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</si>
  <si>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</si>
  <si>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</si>
  <si>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</si>
  <si>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</si>
  <si>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</si>
  <si>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</si>
  <si>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</si>
  <si>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</si>
  <si>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</si>
  <si>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</si>
  <si>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</si>
  <si>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</si>
  <si>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</si>
  <si>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</si>
  <si>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</si>
  <si>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</si>
  <si>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</si>
  <si>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</si>
  <si>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</si>
  <si>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</si>
  <si>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</si>
  <si>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</si>
  <si>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</si>
  <si>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</si>
  <si>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</si>
  <si>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</si>
  <si>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Kód</t>
  </si>
  <si>
    <t>Popis</t>
  </si>
  <si>
    <t>Cena bez DPH [CZK]</t>
  </si>
  <si>
    <t>Cena s DPH [CZK]</t>
  </si>
  <si>
    <t>Typ</t>
  </si>
  <si>
    <t>Náklady z rozpočtů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</si>
  <si>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</si>
  <si>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</si>
  <si>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</si>
  <si>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</si>
  <si>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</si>
  <si>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</si>
  <si>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</si>
  <si>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{d7dc4d92-f915-4722-be8e-dfca796afc44}</t>
  </si>
  <si>
    <t>2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</si>
  <si>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</si>
  <si>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</si>
  <si>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</si>
  <si>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</si>
  <si>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</si>
  <si>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</si>
  <si>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D2 - Typový nábytek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</si>
  <si>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</si>
  <si>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</si>
  <si>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</si>
  <si>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</si>
  <si>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</si>
  <si>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</si>
  <si>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</si>
  <si>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</si>
  <si>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</si>
  <si>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</si>
  <si>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</si>
  <si>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</si>
  <si>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</si>
  <si>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</si>
  <si>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>K</t>
  </si>
  <si>
    <t>ks</t>
  </si>
  <si>
    <t>PP</t>
  </si>
  <si>
    <t>D2</t>
  </si>
  <si>
    <t>Typový nábytek</t>
  </si>
  <si>
    <t>Montáž a doprava nábytku</t>
  </si>
  <si>
    <t>Montáž nábytku</t>
  </si>
  <si>
    <t>Doprava nábytku na místo montáže</t>
  </si>
  <si>
    <t>Dům pro krizové bydlení ul. Benešovská – vybavení objektu</t>
  </si>
  <si>
    <t>Valbek spol. s r. o.</t>
  </si>
  <si>
    <t>2025-0069/OMH</t>
  </si>
  <si>
    <t>1 - Vybavení objektu</t>
  </si>
  <si>
    <t>VS1</t>
  </si>
  <si>
    <t>SS</t>
  </si>
  <si>
    <t>KK</t>
  </si>
  <si>
    <t>VS2</t>
  </si>
  <si>
    <t>VS3</t>
  </si>
  <si>
    <t>vestavná skříň VS1 o rozměrech 2300*580*2010 mm</t>
  </si>
  <si>
    <t>P-1x</t>
  </si>
  <si>
    <t>P-2x</t>
  </si>
  <si>
    <t>Postel kovová - palanda</t>
  </si>
  <si>
    <t>Postel kovová - jednoduchá</t>
  </si>
  <si>
    <t>ZS</t>
  </si>
  <si>
    <t>ZS2</t>
  </si>
  <si>
    <t>ZS3</t>
  </si>
  <si>
    <t>ZS4</t>
  </si>
  <si>
    <t>ZK</t>
  </si>
  <si>
    <t>KKR</t>
  </si>
  <si>
    <t>PK1</t>
  </si>
  <si>
    <t>PK2</t>
  </si>
  <si>
    <t>L3</t>
  </si>
  <si>
    <t>L4</t>
  </si>
  <si>
    <t>PS</t>
  </si>
  <si>
    <t>KZ</t>
  </si>
  <si>
    <t>KRE</t>
  </si>
  <si>
    <t>KRE2</t>
  </si>
  <si>
    <t>KRE3</t>
  </si>
  <si>
    <t>KRE4</t>
  </si>
  <si>
    <t>KOM</t>
  </si>
  <si>
    <t>KT</t>
  </si>
  <si>
    <t>KT2</t>
  </si>
  <si>
    <t>MK</t>
  </si>
  <si>
    <t>MK2</t>
  </si>
  <si>
    <t>SKK</t>
  </si>
  <si>
    <t>SKK2</t>
  </si>
  <si>
    <t>SKK3</t>
  </si>
  <si>
    <t>SSK</t>
  </si>
  <si>
    <t>SKD</t>
  </si>
  <si>
    <t>KSS</t>
  </si>
  <si>
    <t>SSB</t>
  </si>
  <si>
    <t>SPO</t>
  </si>
  <si>
    <t>SSU</t>
  </si>
  <si>
    <t>KSD</t>
  </si>
  <si>
    <t>SKN</t>
  </si>
  <si>
    <t>SKN2</t>
  </si>
  <si>
    <t>SVY</t>
  </si>
  <si>
    <t>VES</t>
  </si>
  <si>
    <t>VSB</t>
  </si>
  <si>
    <t>VSB2</t>
  </si>
  <si>
    <t>BOT</t>
  </si>
  <si>
    <t>SBX</t>
  </si>
  <si>
    <t>PZK</t>
  </si>
  <si>
    <t>PPS</t>
  </si>
  <si>
    <t>SND</t>
  </si>
  <si>
    <t>SPC</t>
  </si>
  <si>
    <t>UZS</t>
  </si>
  <si>
    <t>SJ1</t>
  </si>
  <si>
    <t>SJ2</t>
  </si>
  <si>
    <t>SJ3</t>
  </si>
  <si>
    <t>ST1</t>
  </si>
  <si>
    <t>ST2</t>
  </si>
  <si>
    <t>ST3</t>
  </si>
  <si>
    <t>NS</t>
  </si>
  <si>
    <t>OST</t>
  </si>
  <si>
    <t>SD</t>
  </si>
  <si>
    <t>KSK</t>
  </si>
  <si>
    <t>KSK2</t>
  </si>
  <si>
    <t>PDE</t>
  </si>
  <si>
    <t>DSZ</t>
  </si>
  <si>
    <t>PSL</t>
  </si>
  <si>
    <t>PS1</t>
  </si>
  <si>
    <t>PS2</t>
  </si>
  <si>
    <t>PSE</t>
  </si>
  <si>
    <t>PSE2</t>
  </si>
  <si>
    <t>PSE3</t>
  </si>
  <si>
    <t>PSE4</t>
  </si>
  <si>
    <t>PR1</t>
  </si>
  <si>
    <t>PR2</t>
  </si>
  <si>
    <t>PR3</t>
  </si>
  <si>
    <t>RK1</t>
  </si>
  <si>
    <t>RK2</t>
  </si>
  <si>
    <t>HS1</t>
  </si>
  <si>
    <t>HS2</t>
  </si>
  <si>
    <t>KNI</t>
  </si>
  <si>
    <t>D4</t>
  </si>
  <si>
    <t>Židle</t>
  </si>
  <si>
    <t>Židle konferenční plastová</t>
  </si>
  <si>
    <t>Židle konferenční kožená</t>
  </si>
  <si>
    <t>Konferenční židle</t>
  </si>
  <si>
    <t>Zátěžové křeslo</t>
  </si>
  <si>
    <t>Kancelářské křeslo reditele</t>
  </si>
  <si>
    <t>Polohovací křeslo</t>
  </si>
  <si>
    <t>Plastová lavice do čekáren – 3 místa</t>
  </si>
  <si>
    <t>Plastová lavice do čekáren – 4 místa</t>
  </si>
  <si>
    <t>Pracovní stolička</t>
  </si>
  <si>
    <t>Kožená židle</t>
  </si>
  <si>
    <t>Křeslo</t>
  </si>
  <si>
    <t>Křeslo dvoumístné</t>
  </si>
  <si>
    <t>ŽIDLE</t>
  </si>
  <si>
    <t>POSTELE</t>
  </si>
  <si>
    <t>SKŘÍNĚ</t>
  </si>
  <si>
    <t>STOLY</t>
  </si>
  <si>
    <t>KANCELÁŘSKÉ STOLY</t>
  </si>
  <si>
    <t>REGÁLY</t>
  </si>
  <si>
    <t>OSTATNÍ</t>
  </si>
  <si>
    <t>Nábytek na míru</t>
  </si>
  <si>
    <t>D1 - Nábytek na míru</t>
  </si>
  <si>
    <t>D4 - Montáž a doprava nábytku</t>
  </si>
  <si>
    <t>Komoda</t>
  </si>
  <si>
    <t xml:space="preserve">Zásuvková kartotéka </t>
  </si>
  <si>
    <t>Mobilní kontejner</t>
  </si>
  <si>
    <t>Skříň kombinovaná kancelářská</t>
  </si>
  <si>
    <t>Šatní skříň kombinovaná</t>
  </si>
  <si>
    <t>Skříň s dveřmi kancelářská</t>
  </si>
  <si>
    <t>Kovová šatní skříň</t>
  </si>
  <si>
    <t xml:space="preserve">Šatní skříň </t>
  </si>
  <si>
    <t>Šatní skříň s úložnými boxy</t>
  </si>
  <si>
    <t>Skříň policová otevřená</t>
  </si>
  <si>
    <t>Skříňka s úložnými boxy</t>
  </si>
  <si>
    <t>Kancelářská komoda</t>
  </si>
  <si>
    <t>Kancelářská skříň s dveřmi</t>
  </si>
  <si>
    <t>Skříň kancelářská nízká</t>
  </si>
  <si>
    <t xml:space="preserve">Šatní skříň s výsuvem </t>
  </si>
  <si>
    <t>Věšáková stěna</t>
  </si>
  <si>
    <t>Věšáková stěna + botník</t>
  </si>
  <si>
    <t>Regál na boty</t>
  </si>
  <si>
    <t>Skříň s plastovými boxy</t>
  </si>
  <si>
    <t>Přístavný zásuvkový kontejner</t>
  </si>
  <si>
    <t>Přístavná policová skříňka</t>
  </si>
  <si>
    <t>Kombinovaná skříň nízké dveře</t>
  </si>
  <si>
    <t>Skříňka s příhradami na cennosti</t>
  </si>
  <si>
    <t>Uzamykatelná skříň</t>
  </si>
  <si>
    <t>vestavná skříň VS2 o rozměrech 1800*580*2010 mm</t>
  </si>
  <si>
    <t>vestavná skříň VS3 o rozměrech 1550*580*2010 mm</t>
  </si>
  <si>
    <t xml:space="preserve">Vestavná skříň na míru </t>
  </si>
  <si>
    <t>Stůl jídelní 1800x900</t>
  </si>
  <si>
    <t>Stůl jídelní 1300x800</t>
  </si>
  <si>
    <t>Stůl jídelní 2000x800</t>
  </si>
  <si>
    <t>Stůl 1600x800</t>
  </si>
  <si>
    <t>Stůl 1200x800</t>
  </si>
  <si>
    <t xml:space="preserve">Stůl velký </t>
  </si>
  <si>
    <t>Noční stolek</t>
  </si>
  <si>
    <t>Odkládací stolek</t>
  </si>
  <si>
    <t>Stůl dílenský</t>
  </si>
  <si>
    <t>Stůl kulatý konferenční</t>
  </si>
  <si>
    <t>Pracovní deska na míru</t>
  </si>
  <si>
    <t>Dětský stůl + 2 židle</t>
  </si>
  <si>
    <t>Psací stůl rohový 1800x1600</t>
  </si>
  <si>
    <t>Psací stůl 1400x800</t>
  </si>
  <si>
    <t>Psací stůl rohový</t>
  </si>
  <si>
    <t>Psací stůl ergonomický</t>
  </si>
  <si>
    <t>Přístavba stolu půlkruh</t>
  </si>
  <si>
    <t xml:space="preserve">Přístavba stolu čtvrtkruh </t>
  </si>
  <si>
    <t xml:space="preserve">Přístavba ke stolu </t>
  </si>
  <si>
    <t xml:space="preserve">Regál kovový 2000x1000x400 </t>
  </si>
  <si>
    <t>Regál kovový 1800x1200x400</t>
  </si>
  <si>
    <t>Plechová policová skříňka 1990x1000xx435</t>
  </si>
  <si>
    <t>Herní stěna</t>
  </si>
  <si>
    <t xml:space="preserve">Knihovna </t>
  </si>
  <si>
    <t>polohovatelné relaxační křeslo s vyklápěcí podnožkou, křeslo lze polohovat po odjištění páčky a zapření se zády do opěráku; barva hnědá; funkce houpání; funkce otáčení (360°); čalouněné v látce</t>
  </si>
  <si>
    <t>Polohovací křeslo - nastavitelné do tří poloh; součástí vestavěná podnožka; barva tmavě šedá; zapření se zády do opěradla - zvednutí podnožky; látkový potah</t>
  </si>
  <si>
    <t xml:space="preserve">skříňka z laminátových desek, se soklem; plastové úložné boxy - 6ks; </t>
  </si>
  <si>
    <t>Montáž nábytku - 10% z ceny nábytku</t>
  </si>
  <si>
    <t>Doprava nábytku na místo montáže - 5% z ceny nábytku</t>
  </si>
  <si>
    <t>KUCH</t>
  </si>
  <si>
    <t>Kuchyňská linka</t>
  </si>
  <si>
    <t>set zahradního nábytku</t>
  </si>
  <si>
    <t>Matrace s omyvatelným potahem</t>
  </si>
  <si>
    <t>Police</t>
  </si>
  <si>
    <t>lavice se stolem - lavice s opěrou - masivní dřevo (smrk nebo borovice, impregnace proti vlhkosti; délka minimálně 1500 mm, výška sedáku 450 mm, opěrka minimálně 900 mm; stabilní pevné spoje, kovové šrouby; stůl - masivní dřevo (smrk nebo borovice, impregnace proti vlhkosti; minimální rozměry 150x70 cm, výška 75 cm; stabilní pevné spoje, kovové šrouby</t>
  </si>
  <si>
    <t>Nábytek</t>
  </si>
  <si>
    <t>kovová konstrukce postele - 1ks, možnost sestavení s další kovovou postelí; rozměry minimálně 2110*990*635 mm</t>
  </si>
  <si>
    <t>palanda, sestavená ze 2 ks - kovová konstrukce postele, možnost rozložení na 2 postele; rozměry minimálně 2110*990*1440 mm</t>
  </si>
  <si>
    <t>Konferenční/jídelní židle z odolného plastu, odolná kovová konstrukce, nosnost minimálně 150 kg; barva černá</t>
  </si>
  <si>
    <t>Konferenční/jídelní židle se sedákem z eko-kůže a plastovým opěrákem, odolná kovová konstrukce, nosnost minimálně 120 kg; barva černá</t>
  </si>
  <si>
    <t>konferenční židle do manažerských pracoven, sedák, opěrák i horní strana područek čalouněny eko kůží, nosnost minimálně 140 kg; barva krémová</t>
  </si>
  <si>
    <t xml:space="preserve">Laminátová deska, minimálně tl. 38 mm; minimálně šíře 600 mm; dekor dřevo, délka 7,78 m </t>
  </si>
  <si>
    <t>Konferenční židle s látkovým potahem, odolná kovová konstrukce, nosnost minimálně 120 kg; barva šedá</t>
  </si>
  <si>
    <t>Dispečerské zátěžové křeslo - kancelářská židle s látkovým čalouněním; houpací mechanismus; čalouněné odklápěcí područky s možností sklopení; hliníkový kříž, nosnost minimálně 150 kg; kolečka pro tvrdé podlahy; barva černá</t>
  </si>
  <si>
    <t>kancelářské křeslo s potahem z EKO kůže; houpací mechanika s nastavením protiváhy; čalouněné područky pro oporu loktů; plastový kříž, nosnost minimálně 150 kg; kolečka pro tvrdé podlahy; barva béžová</t>
  </si>
  <si>
    <t>Plastová lavice do čekáren - podnož kovová - práškový lak; sedák i opěrák z kvalitního tvarovaného plastu; nosnost minimálně  100 kg na sedák; barva červená</t>
  </si>
  <si>
    <t>Plastová lavice do čekáren - podnož kovová - práškový lak; sedák i opěrák z kvalitního tvarovaného plastu; nosnost minimálně 100 kg na sedák; barva červená</t>
  </si>
  <si>
    <t>Pracovní židle se sedákem z PUR bez opěrky, robustní kříž z hliníku, nosnost minimálně 130 kg, kola pro tvrdé podlahy; barva černá</t>
  </si>
  <si>
    <t>Kožená konferenční židle  s čalouněním z eko-kůže, odolná kovová konstrukce, nosnost minimálně 120 kg; barva černá</t>
  </si>
  <si>
    <t>Křeslo skandinávského stylu - snímatelné potahy; čalouněné sedáky, opěrky; široké loketní opěrky; nohy kulaté z masivního dřeva; sedák vyplněn vysoce odolnou pěnou HR30 a T30, vnitřní pružiny; barva tyrkysová; rozměry minimálně 86*80*88 cm</t>
  </si>
  <si>
    <t>Křeslo - snímatelné potahy; čalouněné sedáky, opěrky; široké loketní opěrky; nohy hranaté; barva šedá/bílá; rozměry minimálně 76*78*80 cm</t>
  </si>
  <si>
    <t>Kožené křeslo s čalouněním z eko-kůže, kostra z masivního dřeva a překližky, kovové nohy, nosnost minimálně 150 kg; sedák vyplněn PU pěnou; barva béžová; rozměry minimálně 84*102*84 cm</t>
  </si>
  <si>
    <t>Kožené křeslo s čalouněním z eko-kůže, kostra z masivního dřeva a překližky, kovové nohy, nosnost minimálně 250 kg; sedák vyplněn PU pěnou; barva béžová; rozměry minimálně 84*151*84 cm (stejný styl jako KRE3)</t>
  </si>
  <si>
    <t>Komoda se 6 zásuvkami, bílá, rozměry minimálně 138x84 cm</t>
  </si>
  <si>
    <t>Kartotéka - počet zásuvek 2 - z ocelového plechu, čelo a horní deska z laminované dřevotřísky, zásuvky s teleskopickými kuličkovými pojezdy se 100% výsuvem, systém blokace zásuvek, nosnost zásuvky minimálně 30 kg, centrální zamykání; barva dub přírodní; rozměry minimálně 738x460x638 mm</t>
  </si>
  <si>
    <t>Kartotéka - počet zásuvek 3 - z ocelového plechu, čelo a horní deska z laminované dřevotřísky, zásuvky s teleskopickými kuličkovými pojezdy se 100% výsuvem, systém blokace zásuvek, nosnost zásuvky minimálně 30 kg, centrální zamykání; barva dub přírodní; rozměry minimálně 1038x460x638 mm</t>
  </si>
  <si>
    <t>Kancelářský mobilní kontejner - počet zásuvek 4 - z laminované dřevotřísky o síle 18 mm, ABS 1 mm, centrální cylindrický zámek se dvěma klíči, plastové zásuvky s nosností minimálně 5 kg, madla z leštěného hliníku; barva dub přírodní; rozměry minimálně 630x430x546 mm</t>
  </si>
  <si>
    <t>Kombinovaná kancelářská skříň - dveře na 2 patra, minimálně 1781 x 800 x 420 mm, dub přírodní; počet polic - 4</t>
  </si>
  <si>
    <t>Kombinovaná kancelářská skříň, dveře na 3 patra, minimálně 1434 x 800 x 420 mm, bříza/bílá; počet polic - 3</t>
  </si>
  <si>
    <t>Kombinovaná kancelářská skříň, dveře na 3 patra, minimálně 1434 x 800 x 420 mm, dub přírodní; počet polic - 3</t>
  </si>
  <si>
    <t>Kancelářská šatní skříň, křídlové dveře; 3 police, šatní tyč, minimálně 1781 x 800 x 500 mm, bílá/dub přírodní; počet polic - 3</t>
  </si>
  <si>
    <t>Kancelářská skříň s dveřmi , minimálně 1781 x 800 x 420 mm, dub přírodní; křídlové dveře; počet polic - 4</t>
  </si>
  <si>
    <t>Kovová šatní skříňka, 2 oddíly, minimálně 1850 x 600 x 500 mm, cylindrický zámek, laminované dveře, dub přírodní; počet dveří - 2</t>
  </si>
  <si>
    <t>Dřevěná šatní skříňka, 2 oddíly, minimálně 1910 x 600 x 400 mm, cylindrický zámek, barva ořech; počet dveří - 2</t>
  </si>
  <si>
    <t>Šatní skříňka s úložnými boxy, 5 boxů, minimálně 1850 x 300 x 500 mm, cylindrický zámek, laminované dveře, dub přírodní</t>
  </si>
  <si>
    <t>Policový regál otevřený, bez dvířek, minimálně 300x600x1820 mm; 4 police, barva bílá</t>
  </si>
  <si>
    <t>Šatní skříňka s úložnými boxy, 3 boxy, minimálně 1800 x 380 x 450 mm, cylindrický zámek, tmavě šedé dveře</t>
  </si>
  <si>
    <t>Kancelářská komoda ke stolu, minimálně 740 x 600 x 420 mm, barva - bílá/dub přírodní</t>
  </si>
  <si>
    <t>Kancelářská skříň s dveřmi, 2 police, minimálně 1027 x 800 x 640 mm, barva -  bílá/dub přírodní, uzamykatelná</t>
  </si>
  <si>
    <t>Kombinovaná kancelářská skříň, minimálně 1087 x 800 x 420 mm, barva - bílá/dub přírodní, křídlové dveře, 2 police, uzamykatelná</t>
  </si>
  <si>
    <t>Kancelářská skříň s dveřmi, minimálně 740 x 800 x 420 mm, barva - bílá/dub přírodní; počet polic - 1; křídlové dveře, uzamykatelná</t>
  </si>
  <si>
    <t>Šatní skříň s výsuvem, minimálně 1781 x 800 x 420 mm, barva - bílá/dub přírodní, křídlové dveře, počet polic - 1</t>
  </si>
  <si>
    <t>Věšáková stěna, 5 háčků - kovové, police, barva - dub přírodní; minimálně 1800x800x250 mm</t>
  </si>
  <si>
    <t>Věšáková stěna s botníkem a zrcadlem, 4 háčky - kovové, police, barva - dub přírodní; minimálně 1800x800x320 mm</t>
  </si>
  <si>
    <t>Věšáková stěna s botníkem a zrcadlem, 3 háčky - kovové, police, barva - dub přírodní; minimálně 1800x600x320 mm</t>
  </si>
  <si>
    <t>regál na bory, barva černá; minimálně 650x1000x330 mm</t>
  </si>
  <si>
    <t>Kancelářský přístavný zásuvkový kontejner, 4 zásuvky, barva - bílá/bříza; minimálně 740x430x800 mm, uzamykatelný</t>
  </si>
  <si>
    <t>Přístavná policová skříňka k pracovnímu stolu, barva - dub přírodní; minimálně 740x420x800 mm, bez dveří, počet polic - 5</t>
  </si>
  <si>
    <t>Kombinovaná kancelářská skříň, nízké dveře, minimálně 1781 x 800 x 500 mm, barva - dub přírodní, uzamykatelná, počet polic - 4</t>
  </si>
  <si>
    <t>Skříň s přihrádkami na cennosti, vhodná pro potraviny
4 oddíly po 5ti přihrádkách (celkem 20 přihrádek); minimálně 938x809x300 mm, uzamykatelné přihrádky</t>
  </si>
  <si>
    <t>Skříňka se 3 policemi a soklem, doplněná uzamykatelnými dvířky, barva - bříza; minimálně 891 x 415 x 2030 mm</t>
  </si>
  <si>
    <t>Stůl jídelní minimálně 1800x900x740 mm</t>
  </si>
  <si>
    <t>Stůl jídelní minimálně 1300x800x740 mm</t>
  </si>
  <si>
    <t>Stůl jídelní minimálně 2000x800x740 mm</t>
  </si>
  <si>
    <t>Stůl minimálně 1600x800x740 mm</t>
  </si>
  <si>
    <t>Stůl minimálně 1200x800x740 mm</t>
  </si>
  <si>
    <t>Jednací stůl, minimálně 2400x1200x740 mm, dub přírodní + 2x stolní zásuvka</t>
  </si>
  <si>
    <t>Noční stolek, barva - bílá, minimálně 420x400x550 mm</t>
  </si>
  <si>
    <t>Odkládací stolek, barva - bílá, minimálně 350x350x350 mm</t>
  </si>
  <si>
    <t>Profesionální dílenský stůl, 2 zásuvky, deska MDF + PVC, minimálně 2100x750x800 mm; nosnost pracovní desky -  minimálně 1000 kg</t>
  </si>
  <si>
    <t>Konferenční stolek, barva - černá, průměr - minimálně 900 mm, výška minimálně - 480 mm</t>
  </si>
  <si>
    <t>Kulatý konferenční stůl, průměr minimálně 1050 mm, barva - dub přírodní, výška minimálně - 400 mm</t>
  </si>
  <si>
    <t>Set dětského stolu se 2 židlemi, barva - bílá/šedá; stůl minimálně - 615 x 615 x 485 mm; židle minimálně - 285 x 270 x 530</t>
  </si>
  <si>
    <t>Rohový kancelářský stůl , minimálně 1800 x1600x750 mm, barva - dub přírodní; barva podnože - šedostříbrná, nosnost 120 kg</t>
  </si>
  <si>
    <t>Kancelářský stůl rovný, minimálně 1400 x800x750 mm, barva - dub přírodní; barva podnože - šedostříbrná, nosnost 120 kg</t>
  </si>
  <si>
    <t>Kancelářský psací stůl s úložným prostorem, barva - bílá/grafit; minimálně 1800x1600x742</t>
  </si>
  <si>
    <t>Ergonomický kancelářský psací stůl, minimálně 1600x1200x740 mm, barva - bílá/dub přírodní</t>
  </si>
  <si>
    <t>Ergonomický kancelářský psací stůl, minimálně 1800x1200x740 mm, barva - bílá/dub přírodní</t>
  </si>
  <si>
    <t xml:space="preserve">Ergonomický kancelářský psací stůl, minimálně 1800x1200x740 mm, barva - dub přírodní </t>
  </si>
  <si>
    <t>Přístavba pro kancelářské pracovní stoly, půlkruh minimálně - 800 mm, dub přírodní, v. minimálně 740 mm</t>
  </si>
  <si>
    <t>Přístavba pro kancelářské pracovní stoly, čtvrtkruh minimálně - 800 mm, dub přírodní, v. minimálně 740 mm</t>
  </si>
  <si>
    <t>Přístavba pro kancelářské pracovní stoly, zaoblený - minimálně 1600x450, dub přírodní, v. minimálně 740 mm</t>
  </si>
  <si>
    <t>Policový regál, kovový, nosnost police - minimálně 100 kg, minimálně 2500 x 1000 x 400 mm</t>
  </si>
  <si>
    <t>Regál minimálně 1800x1200x400 mm kovový zinkovaný 5-policový, nosnost minimálně celkem 875 kg (minimálně 175 kg na polici)</t>
  </si>
  <si>
    <t>Plechová policová skříňka na nářadí, dvoudveřová, cylindrický zámek, minimálně 1990 x 1000 x 435 mm; počet polic - 4, nosnost police minimálně - 60 kg</t>
  </si>
  <si>
    <t>Sada dvou manipulačních stěn vyrobených z překližky, doplněno barevnými bavlněnými aplikacemi. Pomůcka pro rozvoj smyslu hmatu, manuální zručnosti, zrakově - dotykové koordinace a jemné motoriky dlaně. Dítě se učí rozpoznávat barvy a tvary. Zábavným prvkem je přesouvání tvarů po vodících lištách umístěných podél stěny. rozm. jedné části minimálně 135 x 119 cm,  rozm. druhé části minimálně 154 x 102 cm</t>
  </si>
  <si>
    <t>Manipulačně-senzorická stěna - stimulační podněty pro zrak i dotek. délka minimálně 128 cm,  výška minimálně 115 cm.</t>
  </si>
  <si>
    <t>Dřevěná policová skříň, otevřená - 4 police, minimálně 900x450x1710 mm</t>
  </si>
  <si>
    <t>Barva bílá, bez prosklených skříněk!
z laminátové dřevotřísky
Výška vrchních skříněk minimálně - 57,5 cm,
hloubka vrchních skříněk minimálně - 30,5 cm,
výška spodních skříněk minimálně- 82 cm,
hloubka spodních skříněk minimálně - 47 cm.
+ pracovní deska - laminátová deska, tl. minimálně 38 mm; šíře minimálně 600 mm; dekor dřevo</t>
  </si>
  <si>
    <t>police na zeď - laminátová dřevotříska. Rozměry minimálně 800x150x20 mm; barva přírodní dub, nosnost min. 10 kg; hladká</t>
  </si>
  <si>
    <t>police na zeď - laminátová dřevotříska. Rozměry minimálně 800x200x22 mm; barva bílá, nosnost min. 10 kg; hladká</t>
  </si>
  <si>
    <t>Matrace - minimální rozměry 200x90x12 cm; výplň polyuretanová pěna, Hustota pěny minimálně  25kg/m3, minimální nosnost 100 kg. Potah - polyesterový nebo bavlněný podklad s polyuretanovým (PU) zátěrem / fólií; Voděodolný, omyvatelný, paropropustný, dezinfikovatelný, zip s krycí chlopní; minimálně praní na 90 °C; Hygienická ochrana matrace, vhodné pro časté střídání klientů „Pratelný, omyvatelný potah na matraci s PU zátěrem, zip krytý chlopní 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</si>
</sst>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  <font>
      <b/>
      <sz val="11"/>
      <name val="Arial CE"/>
      <charset val="238"/>
    </font>
    <font>
      <b/>
      <sz val="8"/>
      <name val="Arial CE"/>
      <charset val="238"/>
    </font>
    <font>
      <b/>
      <sz val="8"/>
      <color rgb="FF003366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7" fillId="5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4" fontId="6" fillId="0" borderId="19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4" fontId="19" fillId="0" borderId="0" xfId="0" applyNumberFormat="1" applyFont="1"/>
    <xf numFmtId="166" fontId="26" fillId="0" borderId="12" xfId="0" applyNumberFormat="1" applyFont="1" applyBorder="1"/>
    <xf numFmtId="166" fontId="26" fillId="0" borderId="13" xfId="0" applyNumberFormat="1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0" fillId="0" borderId="3" xfId="0" applyBorder="1" applyAlignment="1" applyProtection="1">
      <alignment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49" fontId="17" fillId="0" borderId="20" xfId="0" applyNumberFormat="1" applyFont="1" applyBorder="1" applyAlignment="1" applyProtection="1">
      <alignment horizontal="left" vertical="center" wrapText="1"/>
      <protection locked="0"/>
    </xf>
    <xf numFmtId="0" fontId="17" fillId="0" borderId="20" xfId="0" applyFont="1" applyBorder="1" applyAlignment="1" applyProtection="1">
      <alignment horizontal="left"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167" fontId="17" fillId="0" borderId="20" xfId="0" applyNumberFormat="1" applyFont="1" applyBorder="1" applyAlignment="1" applyProtection="1">
      <alignment vertical="center"/>
      <protection locked="0"/>
    </xf>
    <xf numFmtId="4" fontId="17" fillId="3" borderId="20" xfId="0" applyNumberFormat="1" applyFont="1" applyFill="1" applyBorder="1" applyAlignment="1" applyProtection="1">
      <alignment vertical="center"/>
      <protection locked="0"/>
    </xf>
    <xf numFmtId="4" fontId="17" fillId="0" borderId="20" xfId="0" applyNumberFormat="1" applyFont="1" applyBorder="1" applyAlignment="1" applyProtection="1">
      <alignment vertical="center"/>
      <protection locked="0"/>
    </xf>
    <xf numFmtId="0" fontId="18" fillId="3" borderId="14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32" fillId="0" borderId="0" xfId="0" applyFont="1" applyAlignment="1">
      <alignment horizontal="left"/>
    </xf>
    <xf numFmtId="4" fontId="23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0" fillId="0" borderId="0" xfId="0"/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left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right" vertical="center"/>
    </xf>
    <xf numFmtId="0" fontId="17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top" wrapText="1"/>
    </xf>
    <xf numFmtId="0" fontId="3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7"/>
  <sheetViews>
    <sheetView showGridLines="0" tabSelected="1" zoomScale="70" zoomScaleNormal="70" workbookViewId="0">
      <selection activeCell="AS90" sqref="AS89:AS90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26.28515625" customWidth="1"/>
    <col min="45" max="45" width="66.42578125" customWidth="1"/>
    <col min="59" max="79" width="9.28515625" hidden="1"/>
  </cols>
  <sheetData>
    <row r="1" spans="1:62">
      <c r="A1" s="11" t="s">
        <v>0</v>
      </c>
      <c r="BH1" s="11" t="s">
        <v>2</v>
      </c>
      <c r="BI1" s="11" t="s">
        <v>2</v>
      </c>
      <c r="BJ1" s="11" t="s">
        <v>3</v>
      </c>
    </row>
    <row r="2" spans="1:62" ht="36.9" customHeight="1">
      <c r="AR2" s="141" t="s">
        <v>4</v>
      </c>
      <c r="AS2" s="142"/>
      <c r="BG2" s="12" t="s">
        <v>5</v>
      </c>
      <c r="BH2" s="12" t="s">
        <v>6</v>
      </c>
    </row>
    <row r="3" spans="1:62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G3" s="12" t="s">
        <v>5</v>
      </c>
      <c r="BH3" s="12" t="s">
        <v>7</v>
      </c>
    </row>
    <row r="4" spans="1:62" ht="24.9" customHeight="1">
      <c r="B4" s="15"/>
      <c r="D4" s="16" t="s">
        <v>8</v>
      </c>
      <c r="AR4" s="15"/>
      <c r="AS4" s="17" t="s">
        <v>10</v>
      </c>
      <c r="BG4" s="12" t="s">
        <v>11</v>
      </c>
    </row>
    <row r="5" spans="1:62" ht="12" customHeight="1">
      <c r="B5" s="15"/>
      <c r="D5" s="18" t="s">
        <v>12</v>
      </c>
      <c r="K5" s="157" t="s">
        <v>95</v>
      </c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R5" s="15"/>
      <c r="AS5" s="154" t="s">
        <v>13</v>
      </c>
      <c r="BG5" s="12" t="s">
        <v>5</v>
      </c>
    </row>
    <row r="6" spans="1:62" ht="36.9" customHeight="1">
      <c r="B6" s="15"/>
      <c r="D6" s="20" t="s">
        <v>14</v>
      </c>
      <c r="K6" s="158" t="s">
        <v>93</v>
      </c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R6" s="15"/>
      <c r="AS6" s="155"/>
      <c r="BG6" s="12" t="s">
        <v>5</v>
      </c>
    </row>
    <row r="7" spans="1:62" ht="12" customHeight="1">
      <c r="B7" s="15"/>
      <c r="D7" s="21" t="s">
        <v>15</v>
      </c>
      <c r="K7" s="19" t="s">
        <v>1</v>
      </c>
      <c r="AK7" s="21" t="s">
        <v>16</v>
      </c>
      <c r="AN7" s="19" t="s">
        <v>1</v>
      </c>
      <c r="AR7" s="15"/>
      <c r="AS7" s="155"/>
      <c r="BG7" s="12" t="s">
        <v>5</v>
      </c>
    </row>
    <row r="8" spans="1:62" ht="12" customHeight="1">
      <c r="B8" s="15"/>
      <c r="D8" s="21" t="s">
        <v>17</v>
      </c>
      <c r="K8" s="19" t="s">
        <v>18</v>
      </c>
      <c r="AK8" s="21" t="s">
        <v>19</v>
      </c>
      <c r="AN8" s="120">
        <v>45777</v>
      </c>
      <c r="AR8" s="15"/>
      <c r="AS8" s="155"/>
      <c r="BG8" s="12" t="s">
        <v>5</v>
      </c>
    </row>
    <row r="9" spans="1:62" ht="14.4" customHeight="1">
      <c r="B9" s="15"/>
      <c r="AR9" s="15"/>
      <c r="AS9" s="155"/>
      <c r="BG9" s="12" t="s">
        <v>5</v>
      </c>
    </row>
    <row r="10" spans="1:62" ht="12" customHeight="1">
      <c r="B10" s="15"/>
      <c r="D10" s="21" t="s">
        <v>20</v>
      </c>
      <c r="AK10" s="21" t="s">
        <v>21</v>
      </c>
      <c r="AN10" s="19" t="s">
        <v>1</v>
      </c>
      <c r="AR10" s="15"/>
      <c r="AS10" s="155"/>
      <c r="BG10" s="12" t="s">
        <v>5</v>
      </c>
    </row>
    <row r="11" spans="1:62" ht="18.45" customHeight="1">
      <c r="B11" s="15"/>
      <c r="E11" s="19" t="s">
        <v>18</v>
      </c>
      <c r="AK11" s="21" t="s">
        <v>22</v>
      </c>
      <c r="AN11" s="19" t="s">
        <v>1</v>
      </c>
      <c r="AR11" s="15"/>
      <c r="AS11" s="155"/>
      <c r="BG11" s="12" t="s">
        <v>5</v>
      </c>
    </row>
    <row r="12" spans="1:62" ht="6.9" customHeight="1">
      <c r="B12" s="15"/>
      <c r="AR12" s="15"/>
      <c r="AS12" s="155"/>
      <c r="BG12" s="12" t="s">
        <v>5</v>
      </c>
    </row>
    <row r="13" spans="1:62" ht="12" customHeight="1">
      <c r="B13" s="15"/>
      <c r="D13" s="21" t="s">
        <v>23</v>
      </c>
      <c r="AK13" s="21" t="s">
        <v>21</v>
      </c>
      <c r="AN13" s="23" t="s">
        <v>24</v>
      </c>
      <c r="AR13" s="15"/>
      <c r="AS13" s="155"/>
      <c r="BG13" s="12" t="s">
        <v>5</v>
      </c>
    </row>
    <row r="14" spans="1:62" ht="13.2">
      <c r="B14" s="15"/>
      <c r="E14" s="135" t="s">
        <v>24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21" t="s">
        <v>22</v>
      </c>
      <c r="AN14" s="23" t="s">
        <v>24</v>
      </c>
      <c r="AR14" s="15"/>
      <c r="AS14" s="155"/>
      <c r="BG14" s="12" t="s">
        <v>5</v>
      </c>
    </row>
    <row r="15" spans="1:62" ht="6.9" customHeight="1">
      <c r="B15" s="15"/>
      <c r="AR15" s="15"/>
      <c r="AS15" s="155"/>
      <c r="BG15" s="12" t="s">
        <v>2</v>
      </c>
    </row>
    <row r="16" spans="1:62" ht="12" customHeight="1">
      <c r="B16" s="15"/>
      <c r="D16" s="21" t="s">
        <v>25</v>
      </c>
      <c r="AK16" s="21" t="s">
        <v>21</v>
      </c>
      <c r="AN16" s="19" t="s">
        <v>1</v>
      </c>
      <c r="AR16" s="15"/>
      <c r="AS16" s="155"/>
      <c r="BG16" s="12" t="s">
        <v>2</v>
      </c>
    </row>
    <row r="17" spans="2:59" ht="18.45" customHeight="1">
      <c r="B17" s="15"/>
      <c r="E17" s="19" t="s">
        <v>18</v>
      </c>
      <c r="AK17" s="21" t="s">
        <v>22</v>
      </c>
      <c r="AN17" s="19" t="s">
        <v>1</v>
      </c>
      <c r="AR17" s="15"/>
      <c r="AS17" s="155"/>
      <c r="BG17" s="12" t="s">
        <v>26</v>
      </c>
    </row>
    <row r="18" spans="2:59" ht="6.9" customHeight="1">
      <c r="B18" s="15"/>
      <c r="AR18" s="15"/>
      <c r="AS18" s="155"/>
      <c r="BG18" s="12" t="s">
        <v>5</v>
      </c>
    </row>
    <row r="19" spans="2:59" ht="12" customHeight="1">
      <c r="B19" s="15"/>
      <c r="D19" s="21" t="s">
        <v>27</v>
      </c>
      <c r="J19" t="s">
        <v>94</v>
      </c>
      <c r="AK19" s="21" t="s">
        <v>21</v>
      </c>
      <c r="AN19" s="19" t="s">
        <v>1</v>
      </c>
      <c r="AR19" s="15"/>
      <c r="AS19" s="155"/>
      <c r="BG19" s="12" t="s">
        <v>5</v>
      </c>
    </row>
    <row r="20" spans="2:59" ht="18.45" customHeight="1">
      <c r="B20" s="15"/>
      <c r="E20" s="19" t="s">
        <v>18</v>
      </c>
      <c r="AK20" s="21" t="s">
        <v>22</v>
      </c>
      <c r="AN20" s="19" t="s">
        <v>1</v>
      </c>
      <c r="AR20" s="15"/>
      <c r="AS20" s="155"/>
      <c r="BG20" s="12" t="s">
        <v>26</v>
      </c>
    </row>
    <row r="21" spans="2:59" ht="6.9" customHeight="1">
      <c r="B21" s="15"/>
      <c r="AR21" s="15"/>
      <c r="AS21" s="155"/>
    </row>
    <row r="22" spans="2:59" ht="12" customHeight="1">
      <c r="B22" s="15"/>
      <c r="D22" s="21" t="s">
        <v>28</v>
      </c>
      <c r="AR22" s="15"/>
      <c r="AS22" s="155"/>
    </row>
    <row r="23" spans="2:59" ht="16.5" customHeight="1">
      <c r="B23" s="15"/>
      <c r="E23" s="137" t="s">
        <v>1</v>
      </c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R23" s="15"/>
      <c r="AS23" s="155"/>
    </row>
    <row r="24" spans="2:59" ht="6.9" customHeight="1">
      <c r="B24" s="15"/>
      <c r="AR24" s="15"/>
      <c r="AS24" s="155"/>
    </row>
    <row r="25" spans="2:59" ht="6.9" customHeight="1">
      <c r="B25" s="1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5"/>
      <c r="AS25" s="155"/>
    </row>
    <row r="26" spans="2:59" s="1" customFormat="1" ht="25.95" customHeight="1">
      <c r="B26" s="26"/>
      <c r="D26" s="27" t="s">
        <v>29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38">
        <f>ROUND(AG94,2)</f>
        <v>0</v>
      </c>
      <c r="AL26" s="139"/>
      <c r="AM26" s="139"/>
      <c r="AN26" s="139"/>
      <c r="AO26" s="139"/>
      <c r="AR26" s="26"/>
      <c r="AS26" s="155"/>
    </row>
    <row r="27" spans="2:59" s="1" customFormat="1" ht="6.9" customHeight="1">
      <c r="B27" s="26"/>
      <c r="AR27" s="26"/>
      <c r="AS27" s="155"/>
    </row>
    <row r="28" spans="2:59" s="1" customFormat="1" ht="13.2">
      <c r="B28" s="26"/>
      <c r="L28" s="140" t="s">
        <v>30</v>
      </c>
      <c r="M28" s="140"/>
      <c r="N28" s="140"/>
      <c r="O28" s="140"/>
      <c r="P28" s="140"/>
      <c r="W28" s="140" t="s">
        <v>31</v>
      </c>
      <c r="X28" s="140"/>
      <c r="Y28" s="140"/>
      <c r="Z28" s="140"/>
      <c r="AA28" s="140"/>
      <c r="AB28" s="140"/>
      <c r="AC28" s="140"/>
      <c r="AD28" s="140"/>
      <c r="AE28" s="140"/>
      <c r="AK28" s="140" t="s">
        <v>32</v>
      </c>
      <c r="AL28" s="140"/>
      <c r="AM28" s="140"/>
      <c r="AN28" s="140"/>
      <c r="AO28" s="140"/>
      <c r="AR28" s="26"/>
      <c r="AS28" s="155"/>
    </row>
    <row r="29" spans="2:59" s="2" customFormat="1" ht="14.4" customHeight="1">
      <c r="B29" s="30"/>
      <c r="D29" s="21" t="s">
        <v>33</v>
      </c>
      <c r="F29" s="21" t="s">
        <v>34</v>
      </c>
      <c r="L29" s="129">
        <v>0.21</v>
      </c>
      <c r="M29" s="128"/>
      <c r="N29" s="128"/>
      <c r="O29" s="128"/>
      <c r="P29" s="128"/>
      <c r="W29" s="127">
        <f>AG94</f>
        <v>0</v>
      </c>
      <c r="X29" s="128"/>
      <c r="Y29" s="128"/>
      <c r="Z29" s="128"/>
      <c r="AA29" s="128"/>
      <c r="AB29" s="128"/>
      <c r="AC29" s="128"/>
      <c r="AD29" s="128"/>
      <c r="AE29" s="128"/>
      <c r="AK29" s="127">
        <f>W29*0.21</f>
        <v>0</v>
      </c>
      <c r="AL29" s="128"/>
      <c r="AM29" s="128"/>
      <c r="AN29" s="128"/>
      <c r="AO29" s="128"/>
      <c r="AR29" s="30"/>
      <c r="AS29" s="156"/>
    </row>
    <row r="30" spans="2:59" s="2" customFormat="1" ht="14.4" customHeight="1">
      <c r="B30" s="30"/>
      <c r="F30" s="21" t="s">
        <v>35</v>
      </c>
      <c r="L30" s="129">
        <v>0.15</v>
      </c>
      <c r="M30" s="128"/>
      <c r="N30" s="128"/>
      <c r="O30" s="128"/>
      <c r="P30" s="128"/>
      <c r="W30" s="127">
        <v>0</v>
      </c>
      <c r="X30" s="128"/>
      <c r="Y30" s="128"/>
      <c r="Z30" s="128"/>
      <c r="AA30" s="128"/>
      <c r="AB30" s="128"/>
      <c r="AC30" s="128"/>
      <c r="AD30" s="128"/>
      <c r="AE30" s="128"/>
      <c r="AK30" s="127">
        <f>W30*0.15</f>
        <v>0</v>
      </c>
      <c r="AL30" s="128"/>
      <c r="AM30" s="128"/>
      <c r="AN30" s="128"/>
      <c r="AO30" s="128"/>
      <c r="AR30" s="30"/>
      <c r="AS30" s="156"/>
    </row>
    <row r="31" spans="2:59" s="2" customFormat="1" ht="14.4" hidden="1" customHeight="1">
      <c r="B31" s="30"/>
      <c r="F31" s="21" t="s">
        <v>36</v>
      </c>
      <c r="L31" s="129">
        <v>0.21</v>
      </c>
      <c r="M31" s="128"/>
      <c r="N31" s="128"/>
      <c r="O31" s="128"/>
      <c r="P31" s="128"/>
      <c r="W31" s="127" t="e">
        <f>ROUND(#REF!, 2)</f>
        <v>#REF!</v>
      </c>
      <c r="X31" s="128"/>
      <c r="Y31" s="128"/>
      <c r="Z31" s="128"/>
      <c r="AA31" s="128"/>
      <c r="AB31" s="128"/>
      <c r="AC31" s="128"/>
      <c r="AD31" s="128"/>
      <c r="AE31" s="128"/>
      <c r="AK31" s="127">
        <v>0</v>
      </c>
      <c r="AL31" s="128"/>
      <c r="AM31" s="128"/>
      <c r="AN31" s="128"/>
      <c r="AO31" s="128"/>
      <c r="AR31" s="30"/>
      <c r="AS31" s="156"/>
    </row>
    <row r="32" spans="2:59" s="2" customFormat="1" ht="14.4" hidden="1" customHeight="1">
      <c r="B32" s="30"/>
      <c r="F32" s="21" t="s">
        <v>37</v>
      </c>
      <c r="L32" s="129">
        <v>0.15</v>
      </c>
      <c r="M32" s="128"/>
      <c r="N32" s="128"/>
      <c r="O32" s="128"/>
      <c r="P32" s="128"/>
      <c r="W32" s="127" t="e">
        <f>ROUND(#REF!, 2)</f>
        <v>#REF!</v>
      </c>
      <c r="X32" s="128"/>
      <c r="Y32" s="128"/>
      <c r="Z32" s="128"/>
      <c r="AA32" s="128"/>
      <c r="AB32" s="128"/>
      <c r="AC32" s="128"/>
      <c r="AD32" s="128"/>
      <c r="AE32" s="128"/>
      <c r="AK32" s="127">
        <v>0</v>
      </c>
      <c r="AL32" s="128"/>
      <c r="AM32" s="128"/>
      <c r="AN32" s="128"/>
      <c r="AO32" s="128"/>
      <c r="AR32" s="30"/>
      <c r="AS32" s="156"/>
    </row>
    <row r="33" spans="2:45" s="2" customFormat="1" ht="14.4" hidden="1" customHeight="1">
      <c r="B33" s="30"/>
      <c r="F33" s="21" t="s">
        <v>38</v>
      </c>
      <c r="L33" s="129">
        <v>0</v>
      </c>
      <c r="M33" s="128"/>
      <c r="N33" s="128"/>
      <c r="O33" s="128"/>
      <c r="P33" s="128"/>
      <c r="W33" s="127" t="e">
        <f>ROUND(#REF!, 2)</f>
        <v>#REF!</v>
      </c>
      <c r="X33" s="128"/>
      <c r="Y33" s="128"/>
      <c r="Z33" s="128"/>
      <c r="AA33" s="128"/>
      <c r="AB33" s="128"/>
      <c r="AC33" s="128"/>
      <c r="AD33" s="128"/>
      <c r="AE33" s="128"/>
      <c r="AK33" s="127">
        <v>0</v>
      </c>
      <c r="AL33" s="128"/>
      <c r="AM33" s="128"/>
      <c r="AN33" s="128"/>
      <c r="AO33" s="128"/>
      <c r="AR33" s="30"/>
      <c r="AS33" s="156"/>
    </row>
    <row r="34" spans="2:45" s="1" customFormat="1" ht="6.9" customHeight="1">
      <c r="B34" s="26"/>
      <c r="AR34" s="26"/>
      <c r="AS34" s="155"/>
    </row>
    <row r="35" spans="2:45" s="1" customFormat="1" ht="25.95" customHeight="1">
      <c r="B35" s="26"/>
      <c r="C35" s="31"/>
      <c r="D35" s="32" t="s">
        <v>39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40</v>
      </c>
      <c r="U35" s="33"/>
      <c r="V35" s="33"/>
      <c r="W35" s="33"/>
      <c r="X35" s="153" t="s">
        <v>41</v>
      </c>
      <c r="Y35" s="133"/>
      <c r="Z35" s="133"/>
      <c r="AA35" s="133"/>
      <c r="AB35" s="133"/>
      <c r="AC35" s="33"/>
      <c r="AD35" s="33"/>
      <c r="AE35" s="33"/>
      <c r="AF35" s="33"/>
      <c r="AG35" s="33"/>
      <c r="AH35" s="33"/>
      <c r="AI35" s="33"/>
      <c r="AJ35" s="33"/>
      <c r="AK35" s="132">
        <f>SUM(AK26:AK33)</f>
        <v>0</v>
      </c>
      <c r="AL35" s="133"/>
      <c r="AM35" s="133"/>
      <c r="AN35" s="133"/>
      <c r="AO35" s="134"/>
      <c r="AP35" s="31"/>
      <c r="AQ35" s="31"/>
      <c r="AR35" s="26"/>
    </row>
    <row r="36" spans="2:45" s="1" customFormat="1" ht="6.9" customHeight="1">
      <c r="B36" s="26"/>
      <c r="AR36" s="26"/>
    </row>
    <row r="37" spans="2:45" s="1" customFormat="1" ht="14.4" customHeight="1">
      <c r="B37" s="26"/>
      <c r="AR37" s="26"/>
    </row>
    <row r="38" spans="2:45" ht="14.4" customHeight="1">
      <c r="B38" s="15"/>
      <c r="AR38" s="15"/>
    </row>
    <row r="39" spans="2:45" ht="14.4" customHeight="1">
      <c r="B39" s="15"/>
      <c r="AR39" s="15"/>
    </row>
    <row r="40" spans="2:45" ht="14.4" customHeight="1">
      <c r="B40" s="15"/>
      <c r="AR40" s="15"/>
    </row>
    <row r="41" spans="2:45" ht="14.4" customHeight="1">
      <c r="B41" s="15"/>
      <c r="AR41" s="15"/>
    </row>
    <row r="42" spans="2:45" ht="14.4" customHeight="1">
      <c r="B42" s="15"/>
      <c r="AR42" s="15"/>
    </row>
    <row r="43" spans="2:45" ht="14.4" customHeight="1">
      <c r="B43" s="15"/>
      <c r="AR43" s="15"/>
    </row>
    <row r="44" spans="2:45" ht="14.4" customHeight="1">
      <c r="B44" s="15"/>
      <c r="AR44" s="15"/>
    </row>
    <row r="45" spans="2:45" ht="14.4" customHeight="1">
      <c r="B45" s="15"/>
      <c r="AR45" s="15"/>
    </row>
    <row r="46" spans="2:45" ht="14.4" customHeight="1">
      <c r="B46" s="15"/>
      <c r="AR46" s="15"/>
    </row>
    <row r="47" spans="2:45" ht="14.4" customHeight="1">
      <c r="B47" s="15"/>
      <c r="AR47" s="15"/>
    </row>
    <row r="48" spans="2:45" ht="14.4" customHeight="1">
      <c r="B48" s="15"/>
      <c r="AR48" s="15"/>
    </row>
    <row r="49" spans="2:44" s="1" customFormat="1" ht="14.4" customHeight="1">
      <c r="B49" s="26"/>
      <c r="D49" s="35" t="s">
        <v>42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43</v>
      </c>
      <c r="AI49" s="36"/>
      <c r="AJ49" s="36"/>
      <c r="AK49" s="36"/>
      <c r="AL49" s="36"/>
      <c r="AM49" s="36"/>
      <c r="AN49" s="36"/>
      <c r="AO49" s="36"/>
      <c r="AR49" s="26"/>
    </row>
    <row r="50" spans="2:44">
      <c r="B50" s="15"/>
      <c r="AR50" s="15"/>
    </row>
    <row r="51" spans="2:44">
      <c r="B51" s="15"/>
      <c r="AR51" s="15"/>
    </row>
    <row r="52" spans="2:44">
      <c r="B52" s="15"/>
      <c r="AR52" s="15"/>
    </row>
    <row r="53" spans="2:44">
      <c r="B53" s="15"/>
      <c r="AR53" s="15"/>
    </row>
    <row r="54" spans="2:44">
      <c r="B54" s="15"/>
      <c r="AR54" s="15"/>
    </row>
    <row r="55" spans="2:44">
      <c r="B55" s="15"/>
      <c r="AR55" s="15"/>
    </row>
    <row r="56" spans="2:44">
      <c r="B56" s="15"/>
      <c r="AR56" s="15"/>
    </row>
    <row r="57" spans="2:44">
      <c r="B57" s="15"/>
      <c r="AR57" s="15"/>
    </row>
    <row r="58" spans="2:44">
      <c r="B58" s="15"/>
      <c r="AR58" s="15"/>
    </row>
    <row r="59" spans="2:44">
      <c r="B59" s="15"/>
      <c r="AR59" s="15"/>
    </row>
    <row r="60" spans="2:44" s="1" customFormat="1" ht="13.2">
      <c r="B60" s="26"/>
      <c r="D60" s="37" t="s">
        <v>44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7" t="s">
        <v>45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7" t="s">
        <v>44</v>
      </c>
      <c r="AI60" s="28"/>
      <c r="AJ60" s="28"/>
      <c r="AK60" s="28"/>
      <c r="AL60" s="28"/>
      <c r="AM60" s="37" t="s">
        <v>45</v>
      </c>
      <c r="AN60" s="28"/>
      <c r="AO60" s="28"/>
      <c r="AR60" s="26"/>
    </row>
    <row r="61" spans="2:44">
      <c r="B61" s="15"/>
      <c r="AR61" s="15"/>
    </row>
    <row r="62" spans="2:44">
      <c r="B62" s="15"/>
      <c r="AR62" s="15"/>
    </row>
    <row r="63" spans="2:44">
      <c r="B63" s="15"/>
      <c r="AR63" s="15"/>
    </row>
    <row r="64" spans="2:44" s="1" customFormat="1" ht="13.2">
      <c r="B64" s="26"/>
      <c r="D64" s="35" t="s">
        <v>46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47</v>
      </c>
      <c r="AI64" s="36"/>
      <c r="AJ64" s="36"/>
      <c r="AK64" s="36"/>
      <c r="AL64" s="36"/>
      <c r="AM64" s="36"/>
      <c r="AN64" s="36"/>
      <c r="AO64" s="36"/>
      <c r="AR64" s="26"/>
    </row>
    <row r="65" spans="2:44">
      <c r="B65" s="15"/>
      <c r="AR65" s="15"/>
    </row>
    <row r="66" spans="2:44">
      <c r="B66" s="15"/>
      <c r="AR66" s="15"/>
    </row>
    <row r="67" spans="2:44">
      <c r="B67" s="15"/>
      <c r="AR67" s="15"/>
    </row>
    <row r="68" spans="2:44">
      <c r="B68" s="15"/>
      <c r="AR68" s="15"/>
    </row>
    <row r="69" spans="2:44">
      <c r="B69" s="15"/>
      <c r="AR69" s="15"/>
    </row>
    <row r="70" spans="2:44">
      <c r="B70" s="15"/>
      <c r="AR70" s="15"/>
    </row>
    <row r="71" spans="2:44">
      <c r="B71" s="15"/>
      <c r="AR71" s="15"/>
    </row>
    <row r="72" spans="2:44">
      <c r="B72" s="15"/>
      <c r="AR72" s="15"/>
    </row>
    <row r="73" spans="2:44">
      <c r="B73" s="15"/>
      <c r="AR73" s="15"/>
    </row>
    <row r="74" spans="2:44">
      <c r="B74" s="15"/>
      <c r="AR74" s="15"/>
    </row>
    <row r="75" spans="2:44" s="1" customFormat="1" ht="13.2">
      <c r="B75" s="26"/>
      <c r="D75" s="37" t="s">
        <v>44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7" t="s">
        <v>45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7" t="s">
        <v>44</v>
      </c>
      <c r="AI75" s="28"/>
      <c r="AJ75" s="28"/>
      <c r="AK75" s="28"/>
      <c r="AL75" s="28"/>
      <c r="AM75" s="37" t="s">
        <v>45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6.9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6"/>
    </row>
    <row r="81" spans="1:79" s="1" customFormat="1" ht="6.9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6"/>
    </row>
    <row r="82" spans="1:79" s="1" customFormat="1" ht="24.9" customHeight="1">
      <c r="B82" s="26"/>
      <c r="C82" s="16" t="s">
        <v>48</v>
      </c>
      <c r="AR82" s="26"/>
    </row>
    <row r="83" spans="1:79" s="1" customFormat="1" ht="6.9" customHeight="1">
      <c r="B83" s="26"/>
      <c r="AR83" s="26"/>
    </row>
    <row r="84" spans="1:79" s="3" customFormat="1" ht="12" customHeight="1">
      <c r="B84" s="42"/>
      <c r="C84" s="21" t="s">
        <v>12</v>
      </c>
      <c r="L84" s="3" t="str">
        <f>K5</f>
        <v>2025-0069/OMH</v>
      </c>
      <c r="AR84" s="42"/>
    </row>
    <row r="85" spans="1:79" s="4" customFormat="1" ht="36.9" customHeight="1">
      <c r="B85" s="43"/>
      <c r="C85" s="44" t="s">
        <v>14</v>
      </c>
      <c r="L85" s="148" t="str">
        <f>K6</f>
        <v>Dům pro krizové bydlení ul. Benešovská – vybavení objektu</v>
      </c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R85" s="43"/>
    </row>
    <row r="86" spans="1:79" s="1" customFormat="1" ht="6.9" customHeight="1">
      <c r="B86" s="26"/>
      <c r="AR86" s="26"/>
    </row>
    <row r="87" spans="1:79" s="1" customFormat="1" ht="12" customHeight="1">
      <c r="B87" s="26"/>
      <c r="C87" s="21" t="s">
        <v>17</v>
      </c>
      <c r="L87" s="45" t="str">
        <f>IF(K8="","",K8)</f>
        <v xml:space="preserve"> </v>
      </c>
      <c r="AI87" s="21" t="s">
        <v>19</v>
      </c>
      <c r="AM87" s="150">
        <f>IF(AN8= "","",AN8)</f>
        <v>45777</v>
      </c>
      <c r="AN87" s="150"/>
      <c r="AR87" s="26"/>
    </row>
    <row r="88" spans="1:79" s="1" customFormat="1" ht="6.9" customHeight="1">
      <c r="B88" s="26"/>
      <c r="AR88" s="26"/>
    </row>
    <row r="89" spans="1:79" s="1" customFormat="1" ht="15.15" customHeight="1">
      <c r="B89" s="26"/>
      <c r="C89" s="21" t="s">
        <v>20</v>
      </c>
      <c r="L89" s="3" t="str">
        <f>IF(E11= "","",E11)</f>
        <v xml:space="preserve"> </v>
      </c>
      <c r="AI89" s="21" t="s">
        <v>25</v>
      </c>
      <c r="AM89" s="151" t="str">
        <f>IF(E17="","",E17)</f>
        <v xml:space="preserve"> </v>
      </c>
      <c r="AN89" s="152"/>
      <c r="AO89" s="152"/>
      <c r="AP89" s="152"/>
      <c r="AR89" s="26"/>
    </row>
    <row r="90" spans="1:79" s="1" customFormat="1" ht="15.15" customHeight="1">
      <c r="B90" s="26"/>
      <c r="C90" s="21" t="s">
        <v>23</v>
      </c>
      <c r="L90" s="3" t="str">
        <f>IF(E14= "Vyplň údaj","",E14)</f>
        <v/>
      </c>
      <c r="AI90" s="21" t="s">
        <v>27</v>
      </c>
      <c r="AM90" s="151" t="str">
        <f>IF(E20="","",E20)</f>
        <v xml:space="preserve"> </v>
      </c>
      <c r="AN90" s="152"/>
      <c r="AO90" s="152"/>
      <c r="AP90" s="152"/>
      <c r="AR90" s="26"/>
    </row>
    <row r="91" spans="1:79" s="1" customFormat="1" ht="10.8" customHeight="1">
      <c r="B91" s="26"/>
      <c r="AR91" s="26"/>
    </row>
    <row r="92" spans="1:79" s="1" customFormat="1" ht="29.25" customHeight="1">
      <c r="B92" s="26"/>
      <c r="C92" s="143" t="s">
        <v>49</v>
      </c>
      <c r="D92" s="144"/>
      <c r="E92" s="144"/>
      <c r="F92" s="144"/>
      <c r="G92" s="144"/>
      <c r="H92" s="50"/>
      <c r="I92" s="145" t="s">
        <v>50</v>
      </c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6" t="s">
        <v>51</v>
      </c>
      <c r="AH92" s="144"/>
      <c r="AI92" s="144"/>
      <c r="AJ92" s="144"/>
      <c r="AK92" s="144"/>
      <c r="AL92" s="144"/>
      <c r="AM92" s="144"/>
      <c r="AN92" s="145" t="s">
        <v>52</v>
      </c>
      <c r="AO92" s="144"/>
      <c r="AP92" s="147"/>
      <c r="AQ92" s="51" t="s">
        <v>53</v>
      </c>
      <c r="AR92" s="26"/>
    </row>
    <row r="93" spans="1:79" s="1" customFormat="1" ht="10.8" customHeight="1">
      <c r="B93" s="26"/>
      <c r="AR93" s="26"/>
    </row>
    <row r="94" spans="1:79" s="5" customFormat="1" ht="32.4" customHeight="1">
      <c r="B94" s="56"/>
      <c r="C94" s="57" t="s">
        <v>54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30">
        <f>ROUND(AG95,2)</f>
        <v>0</v>
      </c>
      <c r="AH94" s="130"/>
      <c r="AI94" s="130"/>
      <c r="AJ94" s="130"/>
      <c r="AK94" s="130"/>
      <c r="AL94" s="130"/>
      <c r="AM94" s="130"/>
      <c r="AN94" s="131">
        <f>AN95</f>
        <v>0</v>
      </c>
      <c r="AO94" s="131"/>
      <c r="AP94" s="131"/>
      <c r="AQ94" s="60" t="s">
        <v>1</v>
      </c>
      <c r="AR94" s="56"/>
      <c r="BG94" s="61" t="s">
        <v>55</v>
      </c>
      <c r="BH94" s="61" t="s">
        <v>56</v>
      </c>
      <c r="BI94" s="62" t="s">
        <v>57</v>
      </c>
      <c r="BJ94" s="61" t="s">
        <v>58</v>
      </c>
      <c r="BK94" s="61" t="s">
        <v>3</v>
      </c>
      <c r="BL94" s="61" t="s">
        <v>59</v>
      </c>
      <c r="BZ94" s="61" t="s">
        <v>1</v>
      </c>
    </row>
    <row r="95" spans="1:79" s="6" customFormat="1" ht="16.5" customHeight="1">
      <c r="A95" s="63"/>
      <c r="B95" s="64"/>
      <c r="C95" s="65"/>
      <c r="D95" s="124">
        <v>1</v>
      </c>
      <c r="E95" s="124"/>
      <c r="F95" s="124"/>
      <c r="G95" s="124"/>
      <c r="H95" s="124"/>
      <c r="I95" s="66"/>
      <c r="J95" s="124" t="s">
        <v>265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5">
        <f>'1 - Nábytek'!J30</f>
        <v>0</v>
      </c>
      <c r="AH95" s="126"/>
      <c r="AI95" s="126"/>
      <c r="AJ95" s="126"/>
      <c r="AK95" s="126"/>
      <c r="AL95" s="126"/>
      <c r="AM95" s="126"/>
      <c r="AN95" s="125">
        <f>AG95*1.21</f>
        <v>0</v>
      </c>
      <c r="AO95" s="126"/>
      <c r="AP95" s="126"/>
      <c r="AQ95" s="67" t="s">
        <v>60</v>
      </c>
      <c r="AR95" s="64"/>
      <c r="BH95" s="68" t="s">
        <v>61</v>
      </c>
      <c r="BJ95" s="68" t="s">
        <v>58</v>
      </c>
      <c r="BK95" s="68" t="s">
        <v>62</v>
      </c>
      <c r="BL95" s="68" t="s">
        <v>3</v>
      </c>
      <c r="BZ95" s="68" t="s">
        <v>1</v>
      </c>
      <c r="CA95" s="68" t="s">
        <v>63</v>
      </c>
    </row>
    <row r="96" spans="1:79" s="1" customFormat="1" ht="13.8">
      <c r="B96" s="26"/>
      <c r="C96" s="65"/>
      <c r="D96" s="123"/>
      <c r="E96" s="123"/>
      <c r="F96" s="123"/>
      <c r="G96" s="123"/>
      <c r="H96" s="123"/>
      <c r="I96" s="66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2"/>
      <c r="AH96" s="66"/>
      <c r="AI96" s="66"/>
      <c r="AJ96" s="66"/>
      <c r="AK96" s="66"/>
      <c r="AL96" s="66"/>
      <c r="AM96" s="66"/>
      <c r="AN96" s="122"/>
      <c r="AO96" s="66"/>
      <c r="AP96" s="66"/>
      <c r="AR96" s="26"/>
    </row>
    <row r="97" spans="2:44" s="1" customForma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26"/>
    </row>
  </sheetData>
  <mergeCells count="41">
    <mergeCell ref="AR2:AS2"/>
    <mergeCell ref="C92:G92"/>
    <mergeCell ref="I92:AF92"/>
    <mergeCell ref="AG92:AM92"/>
    <mergeCell ref="AN92:AP92"/>
    <mergeCell ref="L85:AO85"/>
    <mergeCell ref="AM87:AN87"/>
    <mergeCell ref="AM89:AP89"/>
    <mergeCell ref="AM90:AP90"/>
    <mergeCell ref="W33:AE33"/>
    <mergeCell ref="AK33:AO33"/>
    <mergeCell ref="L33:P33"/>
    <mergeCell ref="X35:AB35"/>
    <mergeCell ref="AS5:AS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AK35:AO35"/>
    <mergeCell ref="AK31:AO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V304"/>
  <sheetViews>
    <sheetView showGridLines="0" zoomScale="85" zoomScaleNormal="85" workbookViewId="0">
      <selection activeCell="F135" sqref="F135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</cols>
  <sheetData>
    <row r="2" spans="2:22" ht="36.6" customHeight="1">
      <c r="L2" s="141" t="s">
        <v>4</v>
      </c>
      <c r="M2" s="142"/>
      <c r="N2" s="142"/>
      <c r="O2" s="142"/>
      <c r="P2" s="142"/>
      <c r="Q2" s="142"/>
      <c r="R2" s="142"/>
      <c r="S2" s="142"/>
      <c r="T2" s="142"/>
      <c r="U2" s="142"/>
      <c r="V2" s="142"/>
    </row>
    <row r="3" spans="2:22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2:22" ht="24.9" customHeight="1">
      <c r="B4" s="15"/>
      <c r="D4" s="16" t="s">
        <v>64</v>
      </c>
      <c r="L4" s="15"/>
      <c r="M4" s="69" t="s">
        <v>9</v>
      </c>
    </row>
    <row r="5" spans="2:22" ht="6.9" customHeight="1">
      <c r="B5" s="15"/>
      <c r="L5" s="15"/>
    </row>
    <row r="6" spans="2:22" ht="12" customHeight="1">
      <c r="B6" s="15"/>
      <c r="D6" s="21" t="s">
        <v>14</v>
      </c>
      <c r="L6" s="15"/>
    </row>
    <row r="7" spans="2:22" ht="16.5" customHeight="1">
      <c r="B7" s="15"/>
      <c r="E7" s="161" t="str">
        <f>'Rekapitulace stavby'!K6</f>
        <v>Dům pro krizové bydlení ul. Benešovská – vybavení objektu</v>
      </c>
      <c r="F7" s="162"/>
      <c r="G7" s="162"/>
      <c r="H7" s="162"/>
      <c r="L7" s="15"/>
    </row>
    <row r="8" spans="2:22" s="1" customFormat="1" ht="12" customHeight="1">
      <c r="B8" s="26"/>
      <c r="D8" s="21" t="s">
        <v>65</v>
      </c>
      <c r="L8" s="26"/>
    </row>
    <row r="9" spans="2:22" s="1" customFormat="1" ht="16.5" customHeight="1">
      <c r="B9" s="26"/>
      <c r="E9" s="148" t="s">
        <v>96</v>
      </c>
      <c r="F9" s="160"/>
      <c r="G9" s="160"/>
      <c r="H9" s="160"/>
      <c r="L9" s="26"/>
    </row>
    <row r="10" spans="2:22" s="1" customFormat="1">
      <c r="B10" s="26"/>
      <c r="L10" s="26"/>
    </row>
    <row r="11" spans="2:22" s="1" customFormat="1" ht="12" customHeight="1">
      <c r="B11" s="26"/>
      <c r="D11" s="21" t="s">
        <v>15</v>
      </c>
      <c r="F11" s="19" t="s">
        <v>1</v>
      </c>
      <c r="I11" s="21" t="s">
        <v>16</v>
      </c>
      <c r="J11" s="19" t="s">
        <v>1</v>
      </c>
      <c r="L11" s="26"/>
    </row>
    <row r="12" spans="2:22" s="1" customFormat="1" ht="12" customHeight="1">
      <c r="B12" s="26"/>
      <c r="D12" s="21" t="s">
        <v>17</v>
      </c>
      <c r="F12" s="19" t="s">
        <v>18</v>
      </c>
      <c r="I12" s="21" t="s">
        <v>19</v>
      </c>
      <c r="J12" s="46">
        <f>'Rekapitulace stavby'!AN8</f>
        <v>45777</v>
      </c>
      <c r="L12" s="26"/>
    </row>
    <row r="13" spans="2:22" s="1" customFormat="1" ht="10.8" customHeight="1">
      <c r="B13" s="26"/>
      <c r="L13" s="26"/>
    </row>
    <row r="14" spans="2:22" s="1" customFormat="1" ht="12" customHeight="1">
      <c r="B14" s="26"/>
      <c r="D14" s="21" t="s">
        <v>20</v>
      </c>
      <c r="I14" s="21" t="s">
        <v>21</v>
      </c>
      <c r="J14" s="19" t="str">
        <f>IF('Rekapitulace stavby'!AN10="","",'Rekapitulace stavby'!AN10)</f>
        <v/>
      </c>
      <c r="L14" s="26"/>
    </row>
    <row r="15" spans="2:22" s="1" customFormat="1" ht="18" customHeight="1">
      <c r="B15" s="26"/>
      <c r="E15" s="19" t="str">
        <f>IF('Rekapitulace stavby'!E11="","",'Rekapitulace stavby'!E11)</f>
        <v xml:space="preserve"> </v>
      </c>
      <c r="I15" s="21" t="s">
        <v>22</v>
      </c>
      <c r="J15" s="19" t="str">
        <f>IF('Rekapitulace stavby'!AN11="","",'Rekapitulace stavby'!AN11)</f>
        <v/>
      </c>
      <c r="L15" s="26"/>
    </row>
    <row r="16" spans="2:22" s="1" customFormat="1" ht="6.9" customHeight="1">
      <c r="B16" s="26"/>
      <c r="L16" s="26"/>
    </row>
    <row r="17" spans="2:12" s="1" customFormat="1" ht="12" customHeight="1">
      <c r="B17" s="26"/>
      <c r="D17" s="21" t="s">
        <v>23</v>
      </c>
      <c r="I17" s="21" t="s">
        <v>21</v>
      </c>
      <c r="J17" s="22" t="str">
        <f>'Rekapitulace stavby'!AN13</f>
        <v>Vyplň údaj</v>
      </c>
      <c r="L17" s="26"/>
    </row>
    <row r="18" spans="2:12" s="1" customFormat="1" ht="18" customHeight="1">
      <c r="B18" s="26"/>
      <c r="E18" s="163" t="str">
        <f>'Rekapitulace stavby'!E14</f>
        <v>Vyplň údaj</v>
      </c>
      <c r="F18" s="157"/>
      <c r="G18" s="157"/>
      <c r="H18" s="157"/>
      <c r="I18" s="21" t="s">
        <v>22</v>
      </c>
      <c r="J18" s="22" t="str">
        <f>'Rekapitulace stavby'!AN14</f>
        <v>Vyplň údaj</v>
      </c>
      <c r="L18" s="26"/>
    </row>
    <row r="19" spans="2:12" s="1" customFormat="1" ht="6.9" customHeight="1">
      <c r="B19" s="26"/>
      <c r="L19" s="26"/>
    </row>
    <row r="20" spans="2:12" s="1" customFormat="1" ht="12" customHeight="1">
      <c r="B20" s="26"/>
      <c r="D20" s="21" t="s">
        <v>25</v>
      </c>
      <c r="I20" s="21" t="s">
        <v>21</v>
      </c>
      <c r="J20" s="19" t="str">
        <f>IF('Rekapitulace stavby'!AN16="","",'Rekapitulace stavby'!AN16)</f>
        <v/>
      </c>
      <c r="L20" s="26"/>
    </row>
    <row r="21" spans="2:12" s="1" customFormat="1" ht="18" customHeight="1">
      <c r="B21" s="26"/>
      <c r="E21" s="19" t="str">
        <f>IF('Rekapitulace stavby'!E17="","",'Rekapitulace stavby'!E17)</f>
        <v xml:space="preserve"> </v>
      </c>
      <c r="I21" s="21" t="s">
        <v>22</v>
      </c>
      <c r="J21" s="19" t="str">
        <f>IF('Rekapitulace stavby'!AN17="","",'Rekapitulace stavby'!AN17)</f>
        <v/>
      </c>
      <c r="L21" s="26"/>
    </row>
    <row r="22" spans="2:12" s="1" customFormat="1" ht="6.9" customHeight="1">
      <c r="B22" s="26"/>
      <c r="L22" s="26"/>
    </row>
    <row r="23" spans="2:12" s="1" customFormat="1" ht="12" customHeight="1">
      <c r="B23" s="26"/>
      <c r="D23" s="21" t="s">
        <v>27</v>
      </c>
      <c r="I23" s="21" t="s">
        <v>21</v>
      </c>
      <c r="J23" s="19" t="str">
        <f>IF('Rekapitulace stavby'!AN19="","",'Rekapitulace stavby'!AN19)</f>
        <v/>
      </c>
      <c r="L23" s="26"/>
    </row>
    <row r="24" spans="2:12" s="1" customFormat="1" ht="18" customHeight="1">
      <c r="B24" s="26"/>
      <c r="E24" s="19" t="str">
        <f>IF('Rekapitulace stavby'!E20="","",'Rekapitulace stavby'!E20)</f>
        <v xml:space="preserve"> </v>
      </c>
      <c r="I24" s="21" t="s">
        <v>22</v>
      </c>
      <c r="J24" s="19" t="str">
        <f>IF('Rekapitulace stavby'!AN20="","",'Rekapitulace stavby'!AN20)</f>
        <v/>
      </c>
      <c r="L24" s="26"/>
    </row>
    <row r="25" spans="2:12" s="1" customFormat="1" ht="6.9" customHeight="1">
      <c r="B25" s="26"/>
      <c r="L25" s="26"/>
    </row>
    <row r="26" spans="2:12" s="1" customFormat="1" ht="12" customHeight="1">
      <c r="B26" s="26"/>
      <c r="D26" s="21" t="s">
        <v>28</v>
      </c>
      <c r="L26" s="26"/>
    </row>
    <row r="27" spans="2:12" s="7" customFormat="1" ht="16.5" customHeight="1">
      <c r="B27" s="70"/>
      <c r="E27" s="137" t="s">
        <v>1</v>
      </c>
      <c r="F27" s="137"/>
      <c r="G27" s="137"/>
      <c r="H27" s="137"/>
      <c r="L27" s="70"/>
    </row>
    <row r="28" spans="2:12" s="1" customFormat="1" ht="6.9" customHeight="1">
      <c r="B28" s="26"/>
      <c r="L28" s="26"/>
    </row>
    <row r="29" spans="2:12" s="1" customFormat="1" ht="6.9" customHeight="1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12" s="1" customFormat="1" ht="25.35" customHeight="1">
      <c r="B30" s="26"/>
      <c r="D30" s="71" t="s">
        <v>29</v>
      </c>
      <c r="J30" s="59">
        <f>ROUND(J116, 2)</f>
        <v>0</v>
      </c>
      <c r="L30" s="26"/>
    </row>
    <row r="31" spans="2:12" s="1" customFormat="1" ht="6.9" customHeight="1">
      <c r="B31" s="26"/>
      <c r="D31" s="47"/>
      <c r="E31" s="47"/>
      <c r="F31" s="47"/>
      <c r="G31" s="47"/>
      <c r="H31" s="47"/>
      <c r="I31" s="47"/>
      <c r="J31" s="47"/>
      <c r="K31" s="47"/>
      <c r="L31" s="26"/>
    </row>
    <row r="32" spans="2:12" s="1" customFormat="1" ht="14.4" customHeight="1">
      <c r="B32" s="26"/>
      <c r="F32" s="29" t="s">
        <v>31</v>
      </c>
      <c r="I32" s="29" t="s">
        <v>30</v>
      </c>
      <c r="J32" s="29" t="s">
        <v>32</v>
      </c>
      <c r="L32" s="26"/>
    </row>
    <row r="33" spans="2:12" s="1" customFormat="1" ht="14.4" customHeight="1">
      <c r="B33" s="26"/>
      <c r="D33" s="48" t="s">
        <v>33</v>
      </c>
      <c r="E33" s="21" t="s">
        <v>34</v>
      </c>
      <c r="F33" s="72">
        <f>J93</f>
        <v>0</v>
      </c>
      <c r="I33" s="73">
        <v>0.21</v>
      </c>
      <c r="J33" s="72">
        <f>F33*I33</f>
        <v>0</v>
      </c>
      <c r="L33" s="26"/>
    </row>
    <row r="34" spans="2:12" s="1" customFormat="1" ht="14.4" customHeight="1">
      <c r="B34" s="26"/>
      <c r="E34" s="21" t="s">
        <v>35</v>
      </c>
      <c r="F34" s="72">
        <v>0</v>
      </c>
      <c r="I34" s="73">
        <v>0.15</v>
      </c>
      <c r="J34" s="72">
        <f>F34*I34</f>
        <v>0</v>
      </c>
      <c r="L34" s="26"/>
    </row>
    <row r="35" spans="2:12" s="1" customFormat="1" ht="6.9" customHeight="1">
      <c r="B35" s="26"/>
      <c r="L35" s="26"/>
    </row>
    <row r="36" spans="2:12" s="1" customFormat="1" ht="25.35" customHeight="1">
      <c r="B36" s="26"/>
      <c r="C36" s="74"/>
      <c r="D36" s="75" t="s">
        <v>39</v>
      </c>
      <c r="E36" s="50"/>
      <c r="F36" s="50"/>
      <c r="G36" s="76" t="s">
        <v>40</v>
      </c>
      <c r="H36" s="77" t="s">
        <v>41</v>
      </c>
      <c r="I36" s="50"/>
      <c r="J36" s="78">
        <f>SUM(J30:J34)</f>
        <v>0</v>
      </c>
      <c r="K36" s="79"/>
      <c r="L36" s="26"/>
    </row>
    <row r="37" spans="2:12" s="1" customFormat="1" ht="14.4" customHeight="1">
      <c r="B37" s="26"/>
      <c r="L37" s="26"/>
    </row>
    <row r="38" spans="2:12" ht="14.4" customHeight="1">
      <c r="B38" s="15"/>
      <c r="L38" s="15"/>
    </row>
    <row r="39" spans="2:12" ht="14.4" customHeight="1">
      <c r="B39" s="15"/>
      <c r="L39" s="15"/>
    </row>
    <row r="40" spans="2:12" ht="14.4" customHeight="1">
      <c r="B40" s="15"/>
      <c r="L40" s="15"/>
    </row>
    <row r="41" spans="2:12" ht="14.4" customHeight="1">
      <c r="B41" s="15"/>
      <c r="L41" s="15"/>
    </row>
    <row r="42" spans="2:12" ht="14.4" customHeight="1">
      <c r="B42" s="15"/>
      <c r="L42" s="15"/>
    </row>
    <row r="43" spans="2:12" ht="14.4" customHeight="1">
      <c r="B43" s="15"/>
      <c r="L43" s="15"/>
    </row>
    <row r="44" spans="2:12" ht="14.4" customHeight="1">
      <c r="B44" s="15"/>
      <c r="L44" s="15"/>
    </row>
    <row r="45" spans="2:12" ht="14.4" customHeight="1">
      <c r="B45" s="15"/>
      <c r="L45" s="15"/>
    </row>
    <row r="46" spans="2:12" ht="14.4" customHeight="1">
      <c r="B46" s="15"/>
      <c r="L46" s="15"/>
    </row>
    <row r="47" spans="2:12" s="1" customFormat="1" ht="14.4" customHeight="1">
      <c r="B47" s="26"/>
      <c r="D47" s="35" t="s">
        <v>42</v>
      </c>
      <c r="E47" s="36"/>
      <c r="F47" s="36"/>
      <c r="G47" s="35" t="s">
        <v>43</v>
      </c>
      <c r="H47" s="36"/>
      <c r="I47" s="36"/>
      <c r="J47" s="36"/>
      <c r="K47" s="36"/>
      <c r="L47" s="26"/>
    </row>
    <row r="48" spans="2:12">
      <c r="B48" s="15"/>
      <c r="L48" s="15"/>
    </row>
    <row r="49" spans="2:12">
      <c r="B49" s="15"/>
      <c r="L49" s="15"/>
    </row>
    <row r="50" spans="2:12">
      <c r="B50" s="15"/>
      <c r="L50" s="15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 s="1" customFormat="1" ht="13.2">
      <c r="B58" s="26"/>
      <c r="D58" s="37" t="s">
        <v>44</v>
      </c>
      <c r="E58" s="28"/>
      <c r="F58" s="80" t="s">
        <v>45</v>
      </c>
      <c r="G58" s="37" t="s">
        <v>44</v>
      </c>
      <c r="H58" s="28"/>
      <c r="I58" s="28"/>
      <c r="J58" s="81" t="s">
        <v>45</v>
      </c>
      <c r="K58" s="28"/>
      <c r="L58" s="26"/>
    </row>
    <row r="59" spans="2:12">
      <c r="B59" s="15"/>
      <c r="L59" s="15"/>
    </row>
    <row r="60" spans="2:12">
      <c r="B60" s="15"/>
      <c r="L60" s="15"/>
    </row>
    <row r="61" spans="2:12">
      <c r="B61" s="15"/>
      <c r="L61" s="15"/>
    </row>
    <row r="62" spans="2:12" s="1" customFormat="1" ht="13.2">
      <c r="B62" s="26"/>
      <c r="D62" s="35" t="s">
        <v>46</v>
      </c>
      <c r="E62" s="36"/>
      <c r="F62" s="36"/>
      <c r="G62" s="35" t="s">
        <v>47</v>
      </c>
      <c r="H62" s="36"/>
      <c r="I62" s="36"/>
      <c r="J62" s="36"/>
      <c r="K62" s="36"/>
      <c r="L62" s="26"/>
    </row>
    <row r="63" spans="2:12">
      <c r="B63" s="15"/>
      <c r="L63" s="15"/>
    </row>
    <row r="64" spans="2:12">
      <c r="B64" s="15"/>
      <c r="L64" s="15"/>
    </row>
    <row r="65" spans="2:12">
      <c r="B65" s="15"/>
      <c r="L65" s="15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 s="1" customFormat="1" ht="13.2">
      <c r="B73" s="26"/>
      <c r="D73" s="37" t="s">
        <v>44</v>
      </c>
      <c r="E73" s="28"/>
      <c r="F73" s="80" t="s">
        <v>45</v>
      </c>
      <c r="G73" s="37" t="s">
        <v>44</v>
      </c>
      <c r="H73" s="28"/>
      <c r="I73" s="28"/>
      <c r="J73" s="81" t="s">
        <v>45</v>
      </c>
      <c r="K73" s="28"/>
      <c r="L73" s="26"/>
    </row>
    <row r="74" spans="2:12" s="1" customFormat="1" ht="14.4" customHeight="1"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26"/>
    </row>
    <row r="76" spans="2:12" ht="63.6" customHeight="1"/>
    <row r="77" spans="2:12" hidden="1"/>
    <row r="78" spans="2:12" s="1" customFormat="1" ht="6.9" customHeight="1"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26"/>
    </row>
    <row r="79" spans="2:12" s="1" customFormat="1" ht="24.9" customHeight="1">
      <c r="B79" s="26"/>
      <c r="C79" s="16" t="s">
        <v>66</v>
      </c>
      <c r="L79" s="26"/>
    </row>
    <row r="80" spans="2:12" s="1" customFormat="1" ht="6.9" customHeight="1">
      <c r="B80" s="26"/>
      <c r="L80" s="26"/>
    </row>
    <row r="81" spans="2:12" s="1" customFormat="1" ht="12" customHeight="1">
      <c r="B81" s="26"/>
      <c r="C81" s="21" t="s">
        <v>14</v>
      </c>
      <c r="L81" s="26"/>
    </row>
    <row r="82" spans="2:12" s="1" customFormat="1" ht="16.5" customHeight="1">
      <c r="B82" s="26"/>
      <c r="E82" s="161" t="str">
        <f>E7</f>
        <v>Dům pro krizové bydlení ul. Benešovská – vybavení objektu</v>
      </c>
      <c r="F82" s="162"/>
      <c r="G82" s="162"/>
      <c r="H82" s="162"/>
      <c r="L82" s="26"/>
    </row>
    <row r="83" spans="2:12" s="1" customFormat="1" ht="12" customHeight="1">
      <c r="B83" s="26"/>
      <c r="C83" s="21" t="s">
        <v>65</v>
      </c>
      <c r="L83" s="26"/>
    </row>
    <row r="84" spans="2:12" s="1" customFormat="1" ht="16.5" customHeight="1">
      <c r="B84" s="26"/>
      <c r="E84" s="148" t="str">
        <f>E9</f>
        <v>1 - Vybavení objektu</v>
      </c>
      <c r="F84" s="160"/>
      <c r="G84" s="160"/>
      <c r="H84" s="160"/>
      <c r="L84" s="26"/>
    </row>
    <row r="85" spans="2:12" s="1" customFormat="1" ht="6.9" customHeight="1">
      <c r="B85" s="26"/>
      <c r="L85" s="26"/>
    </row>
    <row r="86" spans="2:12" s="1" customFormat="1" ht="12" customHeight="1">
      <c r="B86" s="26"/>
      <c r="C86" s="21" t="s">
        <v>17</v>
      </c>
      <c r="F86" s="19" t="str">
        <f>F12</f>
        <v xml:space="preserve"> </v>
      </c>
      <c r="I86" s="21" t="s">
        <v>19</v>
      </c>
      <c r="J86" s="46">
        <f>IF(J12="","",J12)</f>
        <v>45777</v>
      </c>
      <c r="L86" s="26"/>
    </row>
    <row r="87" spans="2:12" s="1" customFormat="1" ht="6.9" customHeight="1">
      <c r="B87" s="26"/>
      <c r="L87" s="26"/>
    </row>
    <row r="88" spans="2:12" s="1" customFormat="1" ht="15.15" customHeight="1">
      <c r="B88" s="26"/>
      <c r="C88" s="21" t="s">
        <v>20</v>
      </c>
      <c r="F88" s="19" t="str">
        <f>E15</f>
        <v xml:space="preserve"> </v>
      </c>
      <c r="I88" s="21" t="s">
        <v>25</v>
      </c>
      <c r="J88" s="24" t="str">
        <f>E21</f>
        <v xml:space="preserve"> </v>
      </c>
      <c r="L88" s="26"/>
    </row>
    <row r="89" spans="2:12" s="1" customFormat="1" ht="15.15" customHeight="1">
      <c r="B89" s="26"/>
      <c r="C89" s="21" t="s">
        <v>23</v>
      </c>
      <c r="F89" s="19" t="str">
        <f>IF(E18="","",E18)</f>
        <v>Vyplň údaj</v>
      </c>
      <c r="I89" s="21" t="s">
        <v>27</v>
      </c>
      <c r="J89" s="24" t="str">
        <f>E24</f>
        <v xml:space="preserve"> </v>
      </c>
      <c r="L89" s="26"/>
    </row>
    <row r="90" spans="2:12" s="1" customFormat="1" ht="10.35" customHeight="1">
      <c r="B90" s="26"/>
      <c r="L90" s="26"/>
    </row>
    <row r="91" spans="2:12" s="1" customFormat="1" ht="29.25" customHeight="1">
      <c r="B91" s="26"/>
      <c r="C91" s="82" t="s">
        <v>67</v>
      </c>
      <c r="D91" s="74"/>
      <c r="E91" s="74"/>
      <c r="F91" s="74"/>
      <c r="G91" s="74"/>
      <c r="H91" s="74"/>
      <c r="I91" s="74"/>
      <c r="J91" s="83" t="s">
        <v>68</v>
      </c>
      <c r="K91" s="74"/>
      <c r="L91" s="26"/>
    </row>
    <row r="92" spans="2:12" s="1" customFormat="1" ht="10.35" customHeight="1">
      <c r="B92" s="26"/>
      <c r="L92" s="26"/>
    </row>
    <row r="93" spans="2:12" s="1" customFormat="1" ht="22.8" customHeight="1">
      <c r="B93" s="26"/>
      <c r="C93" s="84" t="s">
        <v>69</v>
      </c>
      <c r="J93" s="59">
        <f>J116</f>
        <v>0</v>
      </c>
      <c r="L93" s="26"/>
    </row>
    <row r="94" spans="2:12" s="8" customFormat="1" ht="24.9" customHeight="1">
      <c r="B94" s="85"/>
      <c r="D94" s="86" t="s">
        <v>201</v>
      </c>
      <c r="E94" s="87"/>
      <c r="F94" s="87"/>
      <c r="G94" s="87"/>
      <c r="H94" s="87"/>
      <c r="I94" s="87"/>
      <c r="J94" s="88">
        <f>J117</f>
        <v>0</v>
      </c>
      <c r="L94" s="85"/>
    </row>
    <row r="95" spans="2:12" s="8" customFormat="1" ht="24.9" customHeight="1">
      <c r="B95" s="85"/>
      <c r="D95" s="86" t="s">
        <v>70</v>
      </c>
      <c r="E95" s="87"/>
      <c r="F95" s="87"/>
      <c r="G95" s="87"/>
      <c r="H95" s="87"/>
      <c r="I95" s="87"/>
      <c r="J95" s="88">
        <f>J128</f>
        <v>0</v>
      </c>
      <c r="L95" s="85"/>
    </row>
    <row r="96" spans="2:12" s="8" customFormat="1" ht="24.9" customHeight="1">
      <c r="B96" s="85"/>
      <c r="D96" s="86" t="s">
        <v>202</v>
      </c>
      <c r="E96" s="87"/>
      <c r="F96" s="87"/>
      <c r="G96" s="87"/>
      <c r="H96" s="87"/>
      <c r="I96" s="87"/>
      <c r="J96" s="88">
        <f>J299</f>
        <v>0</v>
      </c>
      <c r="L96" s="85"/>
    </row>
    <row r="97" spans="2:12" s="1" customFormat="1" ht="21.75" customHeight="1">
      <c r="B97" s="26"/>
      <c r="L97" s="26"/>
    </row>
    <row r="98" spans="2:12" s="1" customFormat="1" ht="6.9" customHeight="1"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26"/>
    </row>
    <row r="102" spans="2:12" s="1" customFormat="1" ht="6.9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6"/>
    </row>
    <row r="103" spans="2:12" s="1" customFormat="1" ht="24.9" customHeight="1">
      <c r="B103" s="26"/>
      <c r="C103" s="16" t="s">
        <v>71</v>
      </c>
      <c r="L103" s="26"/>
    </row>
    <row r="104" spans="2:12" s="1" customFormat="1" ht="6.9" customHeight="1">
      <c r="B104" s="26"/>
      <c r="L104" s="26"/>
    </row>
    <row r="105" spans="2:12" s="1" customFormat="1" ht="12" customHeight="1">
      <c r="B105" s="26"/>
      <c r="C105" s="21" t="s">
        <v>14</v>
      </c>
      <c r="L105" s="26"/>
    </row>
    <row r="106" spans="2:12" s="1" customFormat="1" ht="16.5" customHeight="1">
      <c r="B106" s="26"/>
      <c r="E106" s="161" t="str">
        <f>E7</f>
        <v>Dům pro krizové bydlení ul. Benešovská – vybavení objektu</v>
      </c>
      <c r="F106" s="162"/>
      <c r="G106" s="162"/>
      <c r="H106" s="162"/>
      <c r="L106" s="26"/>
    </row>
    <row r="107" spans="2:12" s="1" customFormat="1" ht="12" customHeight="1">
      <c r="B107" s="26"/>
      <c r="C107" s="21" t="s">
        <v>65</v>
      </c>
      <c r="L107" s="26"/>
    </row>
    <row r="108" spans="2:12" s="1" customFormat="1" ht="16.5" customHeight="1">
      <c r="B108" s="26"/>
      <c r="E108" s="148" t="str">
        <f>E9</f>
        <v>1 - Vybavení objektu</v>
      </c>
      <c r="F108" s="160"/>
      <c r="G108" s="160"/>
      <c r="H108" s="160"/>
      <c r="L108" s="26"/>
    </row>
    <row r="109" spans="2:12" s="1" customFormat="1" ht="6.9" customHeight="1">
      <c r="B109" s="26"/>
      <c r="L109" s="26"/>
    </row>
    <row r="110" spans="2:12" s="1" customFormat="1" ht="12" customHeight="1">
      <c r="B110" s="26"/>
      <c r="C110" s="21" t="s">
        <v>17</v>
      </c>
      <c r="F110" s="19" t="str">
        <f>F12</f>
        <v xml:space="preserve"> </v>
      </c>
      <c r="I110" s="21" t="s">
        <v>19</v>
      </c>
      <c r="J110" s="46">
        <f>IF(J12="","",J12)</f>
        <v>45777</v>
      </c>
      <c r="L110" s="26"/>
    </row>
    <row r="111" spans="2:12" s="1" customFormat="1" ht="6.9" customHeight="1">
      <c r="B111" s="26"/>
      <c r="L111" s="26"/>
    </row>
    <row r="112" spans="2:12" s="1" customFormat="1" ht="15.15" customHeight="1">
      <c r="B112" s="26"/>
      <c r="C112" s="21" t="s">
        <v>20</v>
      </c>
      <c r="F112" s="19" t="str">
        <f>E15</f>
        <v xml:space="preserve"> </v>
      </c>
      <c r="I112" s="21" t="s">
        <v>25</v>
      </c>
      <c r="J112" s="24" t="str">
        <f>E21</f>
        <v xml:space="preserve"> </v>
      </c>
      <c r="L112" s="26"/>
    </row>
    <row r="113" spans="2:20" s="1" customFormat="1" ht="15.15" customHeight="1">
      <c r="B113" s="26"/>
      <c r="C113" s="21" t="s">
        <v>23</v>
      </c>
      <c r="F113" s="19" t="str">
        <f>IF(E18="","",E18)</f>
        <v>Vyplň údaj</v>
      </c>
      <c r="I113" s="21" t="s">
        <v>27</v>
      </c>
      <c r="J113" s="24" t="str">
        <f>E24</f>
        <v xml:space="preserve"> </v>
      </c>
      <c r="L113" s="26"/>
    </row>
    <row r="114" spans="2:20" s="1" customFormat="1" ht="10.35" customHeight="1">
      <c r="B114" s="26"/>
      <c r="L114" s="26"/>
    </row>
    <row r="115" spans="2:20" s="9" customFormat="1" ht="29.25" customHeight="1">
      <c r="B115" s="89"/>
      <c r="C115" s="90" t="s">
        <v>72</v>
      </c>
      <c r="D115" s="91" t="s">
        <v>53</v>
      </c>
      <c r="E115" s="91" t="s">
        <v>49</v>
      </c>
      <c r="F115" s="91" t="s">
        <v>50</v>
      </c>
      <c r="G115" s="91" t="s">
        <v>73</v>
      </c>
      <c r="H115" s="91" t="s">
        <v>74</v>
      </c>
      <c r="I115" s="91" t="s">
        <v>75</v>
      </c>
      <c r="J115" s="91" t="s">
        <v>68</v>
      </c>
      <c r="K115" s="92" t="s">
        <v>76</v>
      </c>
      <c r="L115" s="89"/>
      <c r="M115" s="52" t="s">
        <v>1</v>
      </c>
      <c r="N115" s="53" t="s">
        <v>33</v>
      </c>
      <c r="O115" s="53" t="s">
        <v>77</v>
      </c>
      <c r="P115" s="53" t="s">
        <v>78</v>
      </c>
      <c r="Q115" s="53" t="s">
        <v>79</v>
      </c>
      <c r="R115" s="53" t="s">
        <v>80</v>
      </c>
      <c r="S115" s="53" t="s">
        <v>81</v>
      </c>
      <c r="T115" s="54" t="s">
        <v>82</v>
      </c>
    </row>
    <row r="116" spans="2:20" s="1" customFormat="1" ht="22.8" customHeight="1">
      <c r="B116" s="26"/>
      <c r="C116" s="57" t="s">
        <v>83</v>
      </c>
      <c r="J116" s="93">
        <f>J117+J128+J299</f>
        <v>0</v>
      </c>
      <c r="L116" s="26"/>
      <c r="M116" s="55"/>
      <c r="N116" s="47"/>
      <c r="O116" s="47"/>
      <c r="P116" s="94" t="e">
        <f>P117+P128+P299+#REF!</f>
        <v>#REF!</v>
      </c>
      <c r="Q116" s="47"/>
      <c r="R116" s="94" t="e">
        <f>R117+R128+R299+#REF!</f>
        <v>#REF!</v>
      </c>
      <c r="S116" s="47"/>
      <c r="T116" s="95" t="e">
        <f>T117+T128+T299+#REF!</f>
        <v>#REF!</v>
      </c>
    </row>
    <row r="117" spans="2:20" s="10" customFormat="1" ht="25.95" customHeight="1">
      <c r="B117" s="96"/>
      <c r="D117" s="97" t="s">
        <v>55</v>
      </c>
      <c r="E117" s="98" t="s">
        <v>84</v>
      </c>
      <c r="F117" s="98" t="s">
        <v>200</v>
      </c>
      <c r="I117" s="99"/>
      <c r="J117" s="100">
        <f>SUM(J119:J126)</f>
        <v>0</v>
      </c>
      <c r="L117" s="96"/>
      <c r="M117" s="101"/>
      <c r="P117" s="102">
        <f>SUM(P119:P124)</f>
        <v>0</v>
      </c>
      <c r="R117" s="102">
        <f>SUM(R119:R124)</f>
        <v>0</v>
      </c>
      <c r="T117" s="103">
        <f>SUM(T119:T124)</f>
        <v>0</v>
      </c>
    </row>
    <row r="118" spans="2:20" s="10" customFormat="1" ht="10.8" customHeight="1">
      <c r="B118" s="96"/>
      <c r="D118" s="97"/>
      <c r="E118" s="121" t="s">
        <v>195</v>
      </c>
      <c r="F118" s="98"/>
      <c r="I118" s="99"/>
      <c r="J118" s="100"/>
      <c r="L118" s="96"/>
      <c r="M118" s="101"/>
      <c r="P118" s="102"/>
      <c r="R118" s="102"/>
      <c r="T118" s="103"/>
    </row>
    <row r="119" spans="2:20" s="1" customFormat="1" ht="16.5" customHeight="1">
      <c r="B119" s="104"/>
      <c r="C119" s="105">
        <v>1</v>
      </c>
      <c r="D119" s="105" t="s">
        <v>85</v>
      </c>
      <c r="E119" s="106" t="s">
        <v>97</v>
      </c>
      <c r="F119" s="107" t="s">
        <v>229</v>
      </c>
      <c r="G119" s="108" t="s">
        <v>86</v>
      </c>
      <c r="H119" s="109">
        <v>1</v>
      </c>
      <c r="I119" s="110">
        <v>0</v>
      </c>
      <c r="J119" s="111">
        <f>ROUND(I119*H119,2)</f>
        <v>0</v>
      </c>
      <c r="K119" s="107" t="s">
        <v>1</v>
      </c>
      <c r="L119" s="26"/>
      <c r="M119" s="112" t="s">
        <v>1</v>
      </c>
      <c r="N119" s="113" t="s">
        <v>34</v>
      </c>
      <c r="P119" s="114">
        <f>O119*H119</f>
        <v>0</v>
      </c>
      <c r="Q119" s="114">
        <v>0</v>
      </c>
      <c r="R119" s="114">
        <f>Q119*H119</f>
        <v>0</v>
      </c>
      <c r="S119" s="114">
        <v>0</v>
      </c>
      <c r="T119" s="115">
        <f>S119*H119</f>
        <v>0</v>
      </c>
    </row>
    <row r="120" spans="2:20" s="1" customFormat="1">
      <c r="B120" s="26"/>
      <c r="D120" s="116" t="s">
        <v>87</v>
      </c>
      <c r="F120" s="117" t="s">
        <v>102</v>
      </c>
      <c r="I120" s="118"/>
      <c r="L120" s="26"/>
      <c r="M120" s="119"/>
      <c r="T120" s="49"/>
    </row>
    <row r="121" spans="2:20" s="1" customFormat="1" ht="16.5" customHeight="1">
      <c r="B121" s="104"/>
      <c r="C121" s="105">
        <v>2</v>
      </c>
      <c r="D121" s="105" t="s">
        <v>85</v>
      </c>
      <c r="E121" s="106" t="s">
        <v>100</v>
      </c>
      <c r="F121" s="107" t="s">
        <v>229</v>
      </c>
      <c r="G121" s="108" t="s">
        <v>86</v>
      </c>
      <c r="H121" s="109">
        <v>5</v>
      </c>
      <c r="I121" s="110">
        <v>0</v>
      </c>
      <c r="J121" s="111">
        <f>ROUND(I121*H121,2)</f>
        <v>0</v>
      </c>
      <c r="K121" s="107" t="s">
        <v>1</v>
      </c>
      <c r="L121" s="26"/>
      <c r="M121" s="112" t="s">
        <v>1</v>
      </c>
      <c r="N121" s="113" t="s">
        <v>34</v>
      </c>
      <c r="P121" s="114">
        <f>O121*H121</f>
        <v>0</v>
      </c>
      <c r="Q121" s="114">
        <v>0</v>
      </c>
      <c r="R121" s="114">
        <f>Q121*H121</f>
        <v>0</v>
      </c>
      <c r="S121" s="114">
        <v>0</v>
      </c>
      <c r="T121" s="115">
        <f>S121*H121</f>
        <v>0</v>
      </c>
    </row>
    <row r="122" spans="2:20" s="1" customFormat="1">
      <c r="B122" s="26"/>
      <c r="D122" s="116" t="s">
        <v>87</v>
      </c>
      <c r="F122" s="117" t="s">
        <v>227</v>
      </c>
      <c r="I122" s="118"/>
      <c r="L122" s="26"/>
      <c r="M122" s="119"/>
      <c r="T122" s="49"/>
    </row>
    <row r="123" spans="2:20" s="1" customFormat="1" ht="16.5" customHeight="1">
      <c r="B123" s="104"/>
      <c r="C123" s="105">
        <v>3</v>
      </c>
      <c r="D123" s="105" t="s">
        <v>85</v>
      </c>
      <c r="E123" s="106" t="s">
        <v>101</v>
      </c>
      <c r="F123" s="107" t="s">
        <v>229</v>
      </c>
      <c r="G123" s="108" t="s">
        <v>86</v>
      </c>
      <c r="H123" s="109">
        <v>10</v>
      </c>
      <c r="I123" s="110">
        <v>0</v>
      </c>
      <c r="J123" s="111">
        <f>ROUND(I123*H123,2)</f>
        <v>0</v>
      </c>
      <c r="K123" s="107" t="s">
        <v>1</v>
      </c>
      <c r="L123" s="26"/>
      <c r="M123" s="112" t="s">
        <v>1</v>
      </c>
      <c r="N123" s="113" t="s">
        <v>34</v>
      </c>
      <c r="P123" s="114">
        <f>O123*H123</f>
        <v>0</v>
      </c>
      <c r="Q123" s="114">
        <v>0</v>
      </c>
      <c r="R123" s="114">
        <f>Q123*H123</f>
        <v>0</v>
      </c>
      <c r="S123" s="114">
        <v>0</v>
      </c>
      <c r="T123" s="115">
        <f>S123*H123</f>
        <v>0</v>
      </c>
    </row>
    <row r="124" spans="2:20" s="1" customFormat="1">
      <c r="B124" s="26"/>
      <c r="D124" s="116" t="s">
        <v>87</v>
      </c>
      <c r="F124" s="117" t="s">
        <v>228</v>
      </c>
      <c r="I124" s="118"/>
      <c r="L124" s="26"/>
      <c r="M124" s="119"/>
      <c r="T124" s="49"/>
    </row>
    <row r="125" spans="2:20" s="1" customFormat="1">
      <c r="B125" s="26"/>
      <c r="D125" s="116"/>
      <c r="E125" s="121" t="s">
        <v>196</v>
      </c>
      <c r="F125" s="117"/>
      <c r="I125" s="118"/>
      <c r="L125" s="26"/>
      <c r="M125" s="119"/>
      <c r="T125" s="49"/>
    </row>
    <row r="126" spans="2:20" s="1" customFormat="1" ht="16.5" customHeight="1">
      <c r="B126" s="104"/>
      <c r="C126" s="105">
        <v>4</v>
      </c>
      <c r="D126" s="105" t="s">
        <v>85</v>
      </c>
      <c r="E126" s="106" t="s">
        <v>162</v>
      </c>
      <c r="F126" s="107" t="s">
        <v>240</v>
      </c>
      <c r="G126" s="108" t="s">
        <v>86</v>
      </c>
      <c r="H126" s="109">
        <v>1</v>
      </c>
      <c r="I126" s="110">
        <v>0</v>
      </c>
      <c r="J126" s="111">
        <f>ROUND(I126*H126,2)</f>
        <v>0</v>
      </c>
      <c r="K126" s="107" t="s">
        <v>1</v>
      </c>
      <c r="L126" s="26"/>
      <c r="M126" s="112" t="s">
        <v>1</v>
      </c>
      <c r="N126" s="113" t="s">
        <v>34</v>
      </c>
      <c r="P126" s="114">
        <f>O126*H126</f>
        <v>0</v>
      </c>
      <c r="Q126" s="114">
        <v>0</v>
      </c>
      <c r="R126" s="114">
        <f>Q126*H126</f>
        <v>0</v>
      </c>
      <c r="S126" s="114">
        <v>0</v>
      </c>
      <c r="T126" s="115">
        <f>S126*H126</f>
        <v>0</v>
      </c>
    </row>
    <row r="127" spans="2:20" s="1" customFormat="1" ht="19.2">
      <c r="B127" s="26"/>
      <c r="D127" s="116" t="s">
        <v>87</v>
      </c>
      <c r="F127" s="117" t="s">
        <v>271</v>
      </c>
      <c r="I127" s="118"/>
      <c r="L127" s="26"/>
      <c r="M127" s="119"/>
      <c r="T127" s="49"/>
    </row>
    <row r="128" spans="2:20" s="10" customFormat="1" ht="25.95" customHeight="1">
      <c r="B128" s="96"/>
      <c r="D128" s="97" t="s">
        <v>55</v>
      </c>
      <c r="E128" s="98" t="s">
        <v>88</v>
      </c>
      <c r="F128" s="98" t="s">
        <v>89</v>
      </c>
      <c r="I128" s="99"/>
      <c r="J128" s="100">
        <f>SUM(J130:J296)</f>
        <v>0</v>
      </c>
      <c r="L128" s="96"/>
      <c r="M128" s="101"/>
      <c r="P128" s="102">
        <f>SUM(P130:P146)</f>
        <v>0</v>
      </c>
      <c r="R128" s="102">
        <f>SUM(R130:R146)</f>
        <v>0</v>
      </c>
      <c r="T128" s="103">
        <f>SUM(T130:T146)</f>
        <v>0</v>
      </c>
    </row>
    <row r="129" spans="2:20" s="10" customFormat="1" ht="10.8" customHeight="1">
      <c r="B129" s="96"/>
      <c r="D129" s="97"/>
      <c r="E129" s="121" t="s">
        <v>194</v>
      </c>
      <c r="F129" s="98"/>
      <c r="I129" s="99"/>
      <c r="J129" s="100"/>
      <c r="L129" s="96"/>
      <c r="M129" s="101"/>
      <c r="P129" s="102"/>
      <c r="R129" s="102"/>
      <c r="T129" s="103"/>
    </row>
    <row r="130" spans="2:20" s="1" customFormat="1" ht="16.5" customHeight="1">
      <c r="B130" s="104"/>
      <c r="C130" s="105">
        <v>5</v>
      </c>
      <c r="D130" s="105" t="s">
        <v>85</v>
      </c>
      <c r="E130" s="106" t="s">
        <v>103</v>
      </c>
      <c r="F130" s="107" t="s">
        <v>106</v>
      </c>
      <c r="G130" s="108" t="s">
        <v>86</v>
      </c>
      <c r="H130" s="109">
        <v>19</v>
      </c>
      <c r="I130" s="110">
        <v>0</v>
      </c>
      <c r="J130" s="111">
        <f>ROUND(I130*H130,2)</f>
        <v>0</v>
      </c>
      <c r="K130" s="107" t="s">
        <v>1</v>
      </c>
      <c r="L130" s="26"/>
      <c r="M130" s="112" t="s">
        <v>1</v>
      </c>
      <c r="N130" s="113" t="s">
        <v>34</v>
      </c>
      <c r="P130" s="114">
        <f>O130*H130</f>
        <v>0</v>
      </c>
      <c r="Q130" s="114">
        <v>0</v>
      </c>
      <c r="R130" s="114">
        <f>Q130*H130</f>
        <v>0</v>
      </c>
      <c r="S130" s="114">
        <v>0</v>
      </c>
      <c r="T130" s="115">
        <f>S130*H130</f>
        <v>0</v>
      </c>
    </row>
    <row r="131" spans="2:20" s="1" customFormat="1" ht="19.2">
      <c r="B131" s="26"/>
      <c r="D131" s="116" t="s">
        <v>87</v>
      </c>
      <c r="F131" s="117" t="s">
        <v>266</v>
      </c>
      <c r="I131" s="118"/>
      <c r="L131" s="26"/>
      <c r="M131" s="119"/>
      <c r="T131" s="49"/>
    </row>
    <row r="132" spans="2:20" s="1" customFormat="1" ht="16.5" customHeight="1">
      <c r="B132" s="104"/>
      <c r="C132" s="105">
        <v>6</v>
      </c>
      <c r="D132" s="105" t="s">
        <v>85</v>
      </c>
      <c r="E132" s="106" t="s">
        <v>104</v>
      </c>
      <c r="F132" s="107" t="s">
        <v>105</v>
      </c>
      <c r="G132" s="108" t="s">
        <v>86</v>
      </c>
      <c r="H132" s="109">
        <v>12</v>
      </c>
      <c r="I132" s="110">
        <v>0</v>
      </c>
      <c r="J132" s="111">
        <f>ROUND(I132*H132,2)</f>
        <v>0</v>
      </c>
      <c r="K132" s="107" t="s">
        <v>1</v>
      </c>
      <c r="L132" s="26"/>
      <c r="M132" s="112" t="s">
        <v>1</v>
      </c>
      <c r="N132" s="113" t="s">
        <v>34</v>
      </c>
      <c r="P132" s="114">
        <f>O132*H132</f>
        <v>0</v>
      </c>
      <c r="Q132" s="114">
        <v>0</v>
      </c>
      <c r="R132" s="114">
        <f>Q132*H132</f>
        <v>0</v>
      </c>
      <c r="S132" s="114">
        <v>0</v>
      </c>
      <c r="T132" s="115">
        <f>S132*H132</f>
        <v>0</v>
      </c>
    </row>
    <row r="133" spans="2:20" s="1" customFormat="1" ht="28.8">
      <c r="B133" s="26"/>
      <c r="D133" s="116" t="s">
        <v>87</v>
      </c>
      <c r="F133" s="117" t="s">
        <v>267</v>
      </c>
      <c r="I133" s="118"/>
      <c r="L133" s="26"/>
      <c r="M133" s="119"/>
      <c r="T133" s="49"/>
    </row>
    <row r="134" spans="2:20" s="1" customFormat="1" ht="11.4">
      <c r="B134" s="26"/>
      <c r="C134" s="105">
        <v>7</v>
      </c>
      <c r="D134" s="105" t="s">
        <v>85</v>
      </c>
      <c r="E134" s="106"/>
      <c r="F134" s="107" t="s">
        <v>262</v>
      </c>
      <c r="G134" s="108" t="s">
        <v>86</v>
      </c>
      <c r="H134" s="109">
        <v>43</v>
      </c>
      <c r="I134" s="110">
        <v>0</v>
      </c>
      <c r="J134" s="111">
        <f>ROUND(I134*H134,2)</f>
        <v>0</v>
      </c>
      <c r="K134" s="107" t="s">
        <v>1</v>
      </c>
      <c r="L134" s="26"/>
      <c r="M134" s="119"/>
      <c r="T134" s="49"/>
    </row>
    <row r="135" spans="2:20" s="1" customFormat="1" ht="76.8">
      <c r="B135" s="26"/>
      <c r="D135" s="116" t="s">
        <v>87</v>
      </c>
      <c r="F135" s="117" t="s">
        <v>341</v>
      </c>
      <c r="I135" s="118"/>
      <c r="L135" s="26"/>
      <c r="M135" s="119"/>
      <c r="T135" s="49"/>
    </row>
    <row r="136" spans="2:20" s="1" customFormat="1">
      <c r="B136" s="26"/>
      <c r="D136" s="116"/>
      <c r="E136" s="121" t="s">
        <v>193</v>
      </c>
      <c r="F136" s="117"/>
      <c r="I136" s="118"/>
      <c r="L136" s="26"/>
      <c r="M136" s="119"/>
      <c r="T136" s="49"/>
    </row>
    <row r="137" spans="2:20" s="1" customFormat="1" ht="16.5" customHeight="1">
      <c r="B137" s="104"/>
      <c r="C137" s="105">
        <v>8</v>
      </c>
      <c r="D137" s="105" t="s">
        <v>85</v>
      </c>
      <c r="E137" s="106" t="s">
        <v>107</v>
      </c>
      <c r="F137" s="107" t="s">
        <v>180</v>
      </c>
      <c r="G137" s="108" t="s">
        <v>86</v>
      </c>
      <c r="H137" s="109">
        <v>80</v>
      </c>
      <c r="I137" s="110">
        <v>0</v>
      </c>
      <c r="J137" s="111">
        <f>ROUND(I137*H137,2)</f>
        <v>0</v>
      </c>
      <c r="K137" s="107" t="s">
        <v>1</v>
      </c>
      <c r="L137" s="26"/>
      <c r="M137" s="112" t="s">
        <v>1</v>
      </c>
      <c r="N137" s="113" t="s">
        <v>34</v>
      </c>
      <c r="P137" s="114">
        <f>O137*H137</f>
        <v>0</v>
      </c>
      <c r="Q137" s="114">
        <v>0</v>
      </c>
      <c r="R137" s="114">
        <f>Q137*H137</f>
        <v>0</v>
      </c>
      <c r="S137" s="114">
        <v>0</v>
      </c>
      <c r="T137" s="115">
        <f>S137*H137</f>
        <v>0</v>
      </c>
    </row>
    <row r="138" spans="2:20" s="1" customFormat="1" ht="19.2">
      <c r="B138" s="26"/>
      <c r="D138" s="116" t="s">
        <v>87</v>
      </c>
      <c r="F138" s="117" t="s">
        <v>268</v>
      </c>
      <c r="I138" s="118"/>
      <c r="L138" s="26"/>
      <c r="M138" s="119"/>
      <c r="T138" s="49"/>
    </row>
    <row r="139" spans="2:20" s="1" customFormat="1" ht="16.5" customHeight="1">
      <c r="B139" s="104"/>
      <c r="C139" s="105">
        <v>9</v>
      </c>
      <c r="D139" s="105" t="s">
        <v>85</v>
      </c>
      <c r="E139" s="106" t="s">
        <v>108</v>
      </c>
      <c r="F139" s="107" t="s">
        <v>181</v>
      </c>
      <c r="G139" s="108" t="s">
        <v>86</v>
      </c>
      <c r="H139" s="109">
        <v>2</v>
      </c>
      <c r="I139" s="110">
        <v>0</v>
      </c>
      <c r="J139" s="111">
        <f>ROUND(I139*H139,2)</f>
        <v>0</v>
      </c>
      <c r="K139" s="107" t="s">
        <v>1</v>
      </c>
      <c r="L139" s="26"/>
      <c r="M139" s="112" t="s">
        <v>1</v>
      </c>
      <c r="N139" s="113" t="s">
        <v>34</v>
      </c>
      <c r="P139" s="114">
        <f>O139*H139</f>
        <v>0</v>
      </c>
      <c r="Q139" s="114">
        <v>0</v>
      </c>
      <c r="R139" s="114">
        <f>Q139*H139</f>
        <v>0</v>
      </c>
      <c r="S139" s="114">
        <v>0</v>
      </c>
      <c r="T139" s="115">
        <f>S139*H139</f>
        <v>0</v>
      </c>
    </row>
    <row r="140" spans="2:20" s="1" customFormat="1" ht="28.8">
      <c r="B140" s="26"/>
      <c r="D140" s="116" t="s">
        <v>87</v>
      </c>
      <c r="F140" s="117" t="s">
        <v>269</v>
      </c>
      <c r="I140" s="118"/>
      <c r="L140" s="26"/>
      <c r="M140" s="119"/>
      <c r="T140" s="49"/>
    </row>
    <row r="141" spans="2:20" s="1" customFormat="1" ht="16.5" customHeight="1">
      <c r="B141" s="104"/>
      <c r="C141" s="105">
        <v>10</v>
      </c>
      <c r="D141" s="105" t="s">
        <v>85</v>
      </c>
      <c r="E141" s="106" t="s">
        <v>109</v>
      </c>
      <c r="F141" s="107" t="s">
        <v>182</v>
      </c>
      <c r="G141" s="108" t="s">
        <v>86</v>
      </c>
      <c r="H141" s="109">
        <v>8</v>
      </c>
      <c r="I141" s="110">
        <v>0</v>
      </c>
      <c r="J141" s="111">
        <f>ROUND(I141*H141,2)</f>
        <v>0</v>
      </c>
      <c r="K141" s="107" t="s">
        <v>1</v>
      </c>
      <c r="L141" s="26"/>
      <c r="M141" s="112" t="s">
        <v>1</v>
      </c>
      <c r="N141" s="113" t="s">
        <v>34</v>
      </c>
      <c r="P141" s="114">
        <f>O141*H141</f>
        <v>0</v>
      </c>
      <c r="Q141" s="114">
        <v>0</v>
      </c>
      <c r="R141" s="114">
        <f>Q141*H141</f>
        <v>0</v>
      </c>
      <c r="S141" s="114">
        <v>0</v>
      </c>
      <c r="T141" s="115">
        <f>S141*H141</f>
        <v>0</v>
      </c>
    </row>
    <row r="142" spans="2:20" s="1" customFormat="1" ht="28.8">
      <c r="B142" s="26"/>
      <c r="D142" s="116" t="s">
        <v>87</v>
      </c>
      <c r="F142" s="117" t="s">
        <v>270</v>
      </c>
      <c r="I142" s="118"/>
      <c r="L142" s="26"/>
      <c r="M142" s="119"/>
      <c r="T142" s="49"/>
    </row>
    <row r="143" spans="2:20" s="1" customFormat="1" ht="16.5" customHeight="1">
      <c r="B143" s="104"/>
      <c r="C143" s="105">
        <v>11</v>
      </c>
      <c r="D143" s="105" t="s">
        <v>85</v>
      </c>
      <c r="E143" s="106" t="s">
        <v>110</v>
      </c>
      <c r="F143" s="107" t="s">
        <v>183</v>
      </c>
      <c r="G143" s="108" t="s">
        <v>86</v>
      </c>
      <c r="H143" s="109">
        <v>2</v>
      </c>
      <c r="I143" s="110">
        <v>0</v>
      </c>
      <c r="J143" s="111">
        <f>ROUND(I143*H143,2)</f>
        <v>0</v>
      </c>
      <c r="K143" s="107" t="s">
        <v>1</v>
      </c>
      <c r="L143" s="26"/>
      <c r="M143" s="112" t="s">
        <v>1</v>
      </c>
      <c r="N143" s="113" t="s">
        <v>34</v>
      </c>
      <c r="P143" s="114">
        <f>O143*H143</f>
        <v>0</v>
      </c>
      <c r="Q143" s="114">
        <v>0</v>
      </c>
      <c r="R143" s="114">
        <f>Q143*H143</f>
        <v>0</v>
      </c>
      <c r="S143" s="114">
        <v>0</v>
      </c>
      <c r="T143" s="115">
        <f>S143*H143</f>
        <v>0</v>
      </c>
    </row>
    <row r="144" spans="2:20" s="1" customFormat="1" ht="19.2">
      <c r="B144" s="26"/>
      <c r="D144" s="116" t="s">
        <v>87</v>
      </c>
      <c r="F144" s="117" t="s">
        <v>272</v>
      </c>
      <c r="I144" s="118"/>
      <c r="L144" s="26"/>
      <c r="M144" s="119"/>
      <c r="T144" s="49"/>
    </row>
    <row r="145" spans="2:20" s="1" customFormat="1" ht="16.5" customHeight="1">
      <c r="B145" s="104"/>
      <c r="C145" s="105">
        <v>12</v>
      </c>
      <c r="D145" s="105" t="s">
        <v>85</v>
      </c>
      <c r="E145" s="106" t="s">
        <v>111</v>
      </c>
      <c r="F145" s="107" t="s">
        <v>184</v>
      </c>
      <c r="G145" s="108" t="s">
        <v>86</v>
      </c>
      <c r="H145" s="109">
        <v>6</v>
      </c>
      <c r="I145" s="110">
        <v>0</v>
      </c>
      <c r="J145" s="111">
        <f>ROUND(I145*H145,2)</f>
        <v>0</v>
      </c>
      <c r="K145" s="107" t="s">
        <v>1</v>
      </c>
      <c r="L145" s="26"/>
      <c r="M145" s="112" t="s">
        <v>1</v>
      </c>
      <c r="N145" s="113" t="s">
        <v>34</v>
      </c>
      <c r="P145" s="114">
        <f>O145*H145</f>
        <v>0</v>
      </c>
      <c r="Q145" s="114">
        <v>0</v>
      </c>
      <c r="R145" s="114">
        <f>Q145*H145</f>
        <v>0</v>
      </c>
      <c r="S145" s="114">
        <v>0</v>
      </c>
      <c r="T145" s="115">
        <f>S145*H145</f>
        <v>0</v>
      </c>
    </row>
    <row r="146" spans="2:20" s="1" customFormat="1" ht="38.4">
      <c r="B146" s="26"/>
      <c r="D146" s="116" t="s">
        <v>87</v>
      </c>
      <c r="F146" s="117" t="s">
        <v>273</v>
      </c>
      <c r="I146" s="118"/>
      <c r="L146" s="26"/>
      <c r="M146" s="119"/>
      <c r="T146" s="49"/>
    </row>
    <row r="147" spans="2:20" s="1" customFormat="1" ht="16.5" customHeight="1">
      <c r="B147" s="104"/>
      <c r="C147" s="105">
        <v>13</v>
      </c>
      <c r="D147" s="105" t="s">
        <v>85</v>
      </c>
      <c r="E147" s="106" t="s">
        <v>112</v>
      </c>
      <c r="F147" s="107" t="s">
        <v>185</v>
      </c>
      <c r="G147" s="108" t="s">
        <v>86</v>
      </c>
      <c r="H147" s="109">
        <v>1</v>
      </c>
      <c r="I147" s="110">
        <v>0</v>
      </c>
      <c r="J147" s="111">
        <f>ROUND(I147*H147,2)</f>
        <v>0</v>
      </c>
      <c r="K147" s="107" t="s">
        <v>1</v>
      </c>
      <c r="L147" s="26"/>
      <c r="M147" s="112" t="s">
        <v>1</v>
      </c>
      <c r="N147" s="113" t="s">
        <v>34</v>
      </c>
      <c r="P147" s="114">
        <f>O147*H147</f>
        <v>0</v>
      </c>
      <c r="Q147" s="114">
        <v>0</v>
      </c>
      <c r="R147" s="114">
        <f>Q147*H147</f>
        <v>0</v>
      </c>
      <c r="S147" s="114">
        <v>0</v>
      </c>
      <c r="T147" s="115">
        <f>S147*H147</f>
        <v>0</v>
      </c>
    </row>
    <row r="148" spans="2:20" s="1" customFormat="1" ht="38.4">
      <c r="B148" s="26"/>
      <c r="D148" s="116" t="s">
        <v>87</v>
      </c>
      <c r="F148" s="117" t="s">
        <v>274</v>
      </c>
      <c r="I148" s="118"/>
      <c r="L148" s="26"/>
      <c r="M148" s="119"/>
      <c r="T148" s="49"/>
    </row>
    <row r="149" spans="2:20" s="1" customFormat="1" ht="16.5" customHeight="1">
      <c r="B149" s="104"/>
      <c r="C149" s="105">
        <v>14</v>
      </c>
      <c r="D149" s="105" t="s">
        <v>85</v>
      </c>
      <c r="E149" s="106" t="s">
        <v>113</v>
      </c>
      <c r="F149" s="107" t="s">
        <v>186</v>
      </c>
      <c r="G149" s="108" t="s">
        <v>86</v>
      </c>
      <c r="H149" s="109">
        <v>1</v>
      </c>
      <c r="I149" s="110">
        <v>0</v>
      </c>
      <c r="J149" s="111">
        <f>ROUND(I149*H149,2)</f>
        <v>0</v>
      </c>
      <c r="K149" s="107" t="s">
        <v>1</v>
      </c>
      <c r="L149" s="26"/>
      <c r="M149" s="112" t="s">
        <v>1</v>
      </c>
      <c r="N149" s="113" t="s">
        <v>34</v>
      </c>
      <c r="P149" s="114">
        <f>O149*H149</f>
        <v>0</v>
      </c>
      <c r="Q149" s="114">
        <v>0</v>
      </c>
      <c r="R149" s="114">
        <f>Q149*H149</f>
        <v>0</v>
      </c>
      <c r="S149" s="114">
        <v>0</v>
      </c>
      <c r="T149" s="115">
        <f>S149*H149</f>
        <v>0</v>
      </c>
    </row>
    <row r="150" spans="2:20" s="1" customFormat="1" ht="38.4">
      <c r="B150" s="26"/>
      <c r="D150" s="116" t="s">
        <v>87</v>
      </c>
      <c r="F150" s="117" t="s">
        <v>254</v>
      </c>
      <c r="I150" s="118"/>
      <c r="L150" s="26"/>
      <c r="M150" s="119"/>
      <c r="T150" s="49"/>
    </row>
    <row r="151" spans="2:20" s="1" customFormat="1" ht="16.5" customHeight="1">
      <c r="B151" s="104"/>
      <c r="C151" s="105">
        <v>15</v>
      </c>
      <c r="D151" s="105" t="s">
        <v>85</v>
      </c>
      <c r="E151" s="106" t="s">
        <v>114</v>
      </c>
      <c r="F151" s="107" t="s">
        <v>186</v>
      </c>
      <c r="G151" s="108" t="s">
        <v>86</v>
      </c>
      <c r="H151" s="109">
        <v>1</v>
      </c>
      <c r="I151" s="110">
        <v>0</v>
      </c>
      <c r="J151" s="111">
        <f>ROUND(I151*H151,2)</f>
        <v>0</v>
      </c>
      <c r="K151" s="107" t="s">
        <v>1</v>
      </c>
      <c r="L151" s="26"/>
      <c r="M151" s="112" t="s">
        <v>1</v>
      </c>
      <c r="N151" s="113" t="s">
        <v>34</v>
      </c>
      <c r="P151" s="114">
        <f>O151*H151</f>
        <v>0</v>
      </c>
      <c r="Q151" s="114">
        <v>0</v>
      </c>
      <c r="R151" s="114">
        <f>Q151*H151</f>
        <v>0</v>
      </c>
      <c r="S151" s="114">
        <v>0</v>
      </c>
      <c r="T151" s="115">
        <f>S151*H151</f>
        <v>0</v>
      </c>
    </row>
    <row r="152" spans="2:20" s="1" customFormat="1" ht="34.200000000000003" customHeight="1">
      <c r="B152" s="26"/>
      <c r="D152" s="116" t="s">
        <v>87</v>
      </c>
      <c r="F152" s="117" t="s">
        <v>255</v>
      </c>
      <c r="I152" s="118"/>
      <c r="L152" s="26"/>
      <c r="M152" s="119"/>
      <c r="T152" s="49"/>
    </row>
    <row r="153" spans="2:20" s="1" customFormat="1" ht="16.5" customHeight="1">
      <c r="B153" s="104"/>
      <c r="C153" s="105">
        <v>16</v>
      </c>
      <c r="D153" s="105" t="s">
        <v>85</v>
      </c>
      <c r="E153" s="106" t="s">
        <v>115</v>
      </c>
      <c r="F153" s="107" t="s">
        <v>187</v>
      </c>
      <c r="G153" s="108" t="s">
        <v>86</v>
      </c>
      <c r="H153" s="109">
        <v>2</v>
      </c>
      <c r="I153" s="110">
        <v>0</v>
      </c>
      <c r="J153" s="111">
        <f>ROUND(I153*H153,2)</f>
        <v>0</v>
      </c>
      <c r="K153" s="107" t="s">
        <v>1</v>
      </c>
      <c r="L153" s="26"/>
      <c r="M153" s="112" t="s">
        <v>1</v>
      </c>
      <c r="N153" s="113" t="s">
        <v>34</v>
      </c>
      <c r="P153" s="114">
        <f>O153*H153</f>
        <v>0</v>
      </c>
      <c r="Q153" s="114">
        <v>0</v>
      </c>
      <c r="R153" s="114">
        <f>Q153*H153</f>
        <v>0</v>
      </c>
      <c r="S153" s="114">
        <v>0</v>
      </c>
      <c r="T153" s="115">
        <f>S153*H153</f>
        <v>0</v>
      </c>
    </row>
    <row r="154" spans="2:20" s="1" customFormat="1" ht="32.4" customHeight="1">
      <c r="B154" s="26"/>
      <c r="D154" s="116" t="s">
        <v>87</v>
      </c>
      <c r="F154" s="117" t="s">
        <v>275</v>
      </c>
      <c r="I154" s="118"/>
      <c r="L154" s="26"/>
      <c r="M154" s="119"/>
      <c r="T154" s="49"/>
    </row>
    <row r="155" spans="2:20" s="1" customFormat="1" ht="16.5" customHeight="1">
      <c r="B155" s="104"/>
      <c r="C155" s="105">
        <v>17</v>
      </c>
      <c r="D155" s="105" t="s">
        <v>85</v>
      </c>
      <c r="E155" s="106" t="s">
        <v>116</v>
      </c>
      <c r="F155" s="107" t="s">
        <v>188</v>
      </c>
      <c r="G155" s="108" t="s">
        <v>86</v>
      </c>
      <c r="H155" s="109">
        <v>1</v>
      </c>
      <c r="I155" s="110">
        <v>0</v>
      </c>
      <c r="J155" s="111">
        <f>ROUND(I155*H155,2)</f>
        <v>0</v>
      </c>
      <c r="K155" s="107" t="s">
        <v>1</v>
      </c>
      <c r="L155" s="26"/>
      <c r="M155" s="112" t="s">
        <v>1</v>
      </c>
      <c r="N155" s="113" t="s">
        <v>34</v>
      </c>
      <c r="P155" s="114">
        <f>O155*H155</f>
        <v>0</v>
      </c>
      <c r="Q155" s="114">
        <v>0</v>
      </c>
      <c r="R155" s="114">
        <f>Q155*H155</f>
        <v>0</v>
      </c>
      <c r="S155" s="114">
        <v>0</v>
      </c>
      <c r="T155" s="115">
        <f>S155*H155</f>
        <v>0</v>
      </c>
    </row>
    <row r="156" spans="2:20" s="1" customFormat="1" ht="30.6" customHeight="1">
      <c r="B156" s="26"/>
      <c r="D156" s="116" t="s">
        <v>87</v>
      </c>
      <c r="F156" s="117" t="s">
        <v>276</v>
      </c>
      <c r="I156" s="118"/>
      <c r="L156" s="26"/>
      <c r="M156" s="119"/>
      <c r="T156" s="49"/>
    </row>
    <row r="157" spans="2:20" s="1" customFormat="1" ht="16.5" customHeight="1">
      <c r="B157" s="104"/>
      <c r="C157" s="105">
        <v>18</v>
      </c>
      <c r="D157" s="105" t="s">
        <v>85</v>
      </c>
      <c r="E157" s="106" t="s">
        <v>117</v>
      </c>
      <c r="F157" s="107" t="s">
        <v>189</v>
      </c>
      <c r="G157" s="108" t="s">
        <v>86</v>
      </c>
      <c r="H157" s="109">
        <v>3</v>
      </c>
      <c r="I157" s="110">
        <v>0</v>
      </c>
      <c r="J157" s="111">
        <f>ROUND(I157*H157,2)</f>
        <v>0</v>
      </c>
      <c r="K157" s="107" t="s">
        <v>1</v>
      </c>
      <c r="L157" s="26"/>
      <c r="M157" s="112" t="s">
        <v>1</v>
      </c>
      <c r="N157" s="113" t="s">
        <v>34</v>
      </c>
      <c r="P157" s="114">
        <f>O157*H157</f>
        <v>0</v>
      </c>
      <c r="Q157" s="114">
        <v>0</v>
      </c>
      <c r="R157" s="114">
        <f>Q157*H157</f>
        <v>0</v>
      </c>
      <c r="S157" s="114">
        <v>0</v>
      </c>
      <c r="T157" s="115">
        <f>S157*H157</f>
        <v>0</v>
      </c>
    </row>
    <row r="158" spans="2:20" s="1" customFormat="1" ht="28.8">
      <c r="B158" s="26"/>
      <c r="D158" s="116" t="s">
        <v>87</v>
      </c>
      <c r="F158" s="117" t="s">
        <v>277</v>
      </c>
      <c r="I158" s="118"/>
      <c r="L158" s="26"/>
      <c r="M158" s="119"/>
      <c r="T158" s="49"/>
    </row>
    <row r="159" spans="2:20" s="1" customFormat="1" ht="16.5" customHeight="1">
      <c r="B159" s="104"/>
      <c r="C159" s="105">
        <v>19</v>
      </c>
      <c r="D159" s="105" t="s">
        <v>85</v>
      </c>
      <c r="E159" s="106" t="s">
        <v>118</v>
      </c>
      <c r="F159" s="107" t="s">
        <v>190</v>
      </c>
      <c r="G159" s="108" t="s">
        <v>86</v>
      </c>
      <c r="H159" s="109">
        <v>2</v>
      </c>
      <c r="I159" s="110">
        <v>0</v>
      </c>
      <c r="J159" s="111">
        <f>ROUND(I159*H159,2)</f>
        <v>0</v>
      </c>
      <c r="K159" s="107" t="s">
        <v>1</v>
      </c>
      <c r="L159" s="26"/>
      <c r="M159" s="112" t="s">
        <v>1</v>
      </c>
      <c r="N159" s="113" t="s">
        <v>34</v>
      </c>
      <c r="P159" s="114">
        <f>O159*H159</f>
        <v>0</v>
      </c>
      <c r="Q159" s="114">
        <v>0</v>
      </c>
      <c r="R159" s="114">
        <f>Q159*H159</f>
        <v>0</v>
      </c>
      <c r="S159" s="114">
        <v>0</v>
      </c>
      <c r="T159" s="115">
        <f>S159*H159</f>
        <v>0</v>
      </c>
    </row>
    <row r="160" spans="2:20" s="1" customFormat="1" ht="19.2">
      <c r="B160" s="26"/>
      <c r="D160" s="116" t="s">
        <v>87</v>
      </c>
      <c r="F160" s="117" t="s">
        <v>278</v>
      </c>
      <c r="I160" s="118"/>
      <c r="L160" s="26"/>
      <c r="M160" s="119"/>
      <c r="T160" s="49"/>
    </row>
    <row r="161" spans="2:20" s="1" customFormat="1" ht="16.5" customHeight="1">
      <c r="B161" s="104"/>
      <c r="C161" s="105">
        <v>20</v>
      </c>
      <c r="D161" s="105" t="s">
        <v>85</v>
      </c>
      <c r="E161" s="106" t="s">
        <v>119</v>
      </c>
      <c r="F161" s="107" t="s">
        <v>191</v>
      </c>
      <c r="G161" s="108" t="s">
        <v>86</v>
      </c>
      <c r="H161" s="109">
        <v>6</v>
      </c>
      <c r="I161" s="110">
        <v>0</v>
      </c>
      <c r="J161" s="111">
        <f>ROUND(I161*H161,2)</f>
        <v>0</v>
      </c>
      <c r="K161" s="107" t="s">
        <v>1</v>
      </c>
      <c r="L161" s="26"/>
      <c r="M161" s="112" t="s">
        <v>1</v>
      </c>
      <c r="N161" s="113" t="s">
        <v>34</v>
      </c>
      <c r="P161" s="114">
        <f>O161*H161</f>
        <v>0</v>
      </c>
      <c r="Q161" s="114">
        <v>0</v>
      </c>
      <c r="R161" s="114">
        <f>Q161*H161</f>
        <v>0</v>
      </c>
      <c r="S161" s="114">
        <v>0</v>
      </c>
      <c r="T161" s="115">
        <f>S161*H161</f>
        <v>0</v>
      </c>
    </row>
    <row r="162" spans="2:20" s="1" customFormat="1" ht="48">
      <c r="B162" s="26"/>
      <c r="D162" s="116" t="s">
        <v>87</v>
      </c>
      <c r="F162" s="117" t="s">
        <v>279</v>
      </c>
      <c r="I162" s="118"/>
      <c r="L162" s="26"/>
      <c r="M162" s="119"/>
      <c r="T162" s="49"/>
    </row>
    <row r="163" spans="2:20" s="1" customFormat="1" ht="16.5" customHeight="1">
      <c r="B163" s="104"/>
      <c r="C163" s="105">
        <v>21</v>
      </c>
      <c r="D163" s="105" t="s">
        <v>85</v>
      </c>
      <c r="E163" s="106" t="s">
        <v>120</v>
      </c>
      <c r="F163" s="107" t="s">
        <v>191</v>
      </c>
      <c r="G163" s="108" t="s">
        <v>86</v>
      </c>
      <c r="H163" s="109">
        <v>10</v>
      </c>
      <c r="I163" s="110">
        <v>0</v>
      </c>
      <c r="J163" s="111">
        <f>ROUND(I163*H163,2)</f>
        <v>0</v>
      </c>
      <c r="K163" s="107" t="s">
        <v>1</v>
      </c>
      <c r="L163" s="26"/>
      <c r="M163" s="112" t="s">
        <v>1</v>
      </c>
      <c r="N163" s="113" t="s">
        <v>34</v>
      </c>
      <c r="P163" s="114">
        <f>O163*H163</f>
        <v>0</v>
      </c>
      <c r="Q163" s="114">
        <v>0</v>
      </c>
      <c r="R163" s="114">
        <f>Q163*H163</f>
        <v>0</v>
      </c>
      <c r="S163" s="114">
        <v>0</v>
      </c>
      <c r="T163" s="115">
        <f>S163*H163</f>
        <v>0</v>
      </c>
    </row>
    <row r="164" spans="2:20" s="1" customFormat="1" ht="28.8">
      <c r="B164" s="26"/>
      <c r="D164" s="116" t="s">
        <v>87</v>
      </c>
      <c r="F164" s="117" t="s">
        <v>280</v>
      </c>
      <c r="I164" s="118"/>
      <c r="L164" s="26"/>
      <c r="M164" s="119"/>
      <c r="T164" s="49"/>
    </row>
    <row r="165" spans="2:20" s="1" customFormat="1" ht="16.5" customHeight="1">
      <c r="B165" s="104"/>
      <c r="C165" s="105">
        <v>22</v>
      </c>
      <c r="D165" s="105" t="s">
        <v>85</v>
      </c>
      <c r="E165" s="106" t="s">
        <v>121</v>
      </c>
      <c r="F165" s="107" t="s">
        <v>191</v>
      </c>
      <c r="G165" s="108" t="s">
        <v>86</v>
      </c>
      <c r="H165" s="109">
        <v>1</v>
      </c>
      <c r="I165" s="110">
        <v>0</v>
      </c>
      <c r="J165" s="111">
        <f>ROUND(I165*H165,2)</f>
        <v>0</v>
      </c>
      <c r="K165" s="107" t="s">
        <v>1</v>
      </c>
      <c r="L165" s="26"/>
      <c r="M165" s="112" t="s">
        <v>1</v>
      </c>
      <c r="N165" s="113" t="s">
        <v>34</v>
      </c>
      <c r="P165" s="114">
        <f>O165*H165</f>
        <v>0</v>
      </c>
      <c r="Q165" s="114">
        <v>0</v>
      </c>
      <c r="R165" s="114">
        <f>Q165*H165</f>
        <v>0</v>
      </c>
      <c r="S165" s="114">
        <v>0</v>
      </c>
      <c r="T165" s="115">
        <f>S165*H165</f>
        <v>0</v>
      </c>
    </row>
    <row r="166" spans="2:20" s="1" customFormat="1" ht="38.4">
      <c r="B166" s="26"/>
      <c r="D166" s="116" t="s">
        <v>87</v>
      </c>
      <c r="F166" s="117" t="s">
        <v>281</v>
      </c>
      <c r="I166" s="118"/>
      <c r="L166" s="26"/>
      <c r="M166" s="119"/>
      <c r="T166" s="49"/>
    </row>
    <row r="167" spans="2:20" s="1" customFormat="1" ht="16.5" customHeight="1">
      <c r="B167" s="104"/>
      <c r="C167" s="105">
        <v>23</v>
      </c>
      <c r="D167" s="105" t="s">
        <v>85</v>
      </c>
      <c r="E167" s="106" t="s">
        <v>122</v>
      </c>
      <c r="F167" s="107" t="s">
        <v>192</v>
      </c>
      <c r="G167" s="108" t="s">
        <v>86</v>
      </c>
      <c r="H167" s="109">
        <v>1</v>
      </c>
      <c r="I167" s="110">
        <v>0</v>
      </c>
      <c r="J167" s="111">
        <f>ROUND(I167*H167,2)</f>
        <v>0</v>
      </c>
      <c r="K167" s="107" t="s">
        <v>1</v>
      </c>
      <c r="L167" s="26"/>
      <c r="M167" s="112" t="s">
        <v>1</v>
      </c>
      <c r="N167" s="113" t="s">
        <v>34</v>
      </c>
      <c r="P167" s="114">
        <f>O167*H167</f>
        <v>0</v>
      </c>
      <c r="Q167" s="114">
        <v>0</v>
      </c>
      <c r="R167" s="114">
        <f>Q167*H167</f>
        <v>0</v>
      </c>
      <c r="S167" s="114">
        <v>0</v>
      </c>
      <c r="T167" s="115">
        <f>S167*H167</f>
        <v>0</v>
      </c>
    </row>
    <row r="168" spans="2:20" s="1" customFormat="1" ht="38.4">
      <c r="B168" s="26"/>
      <c r="D168" s="116" t="s">
        <v>87</v>
      </c>
      <c r="F168" s="117" t="s">
        <v>282</v>
      </c>
      <c r="I168" s="118"/>
      <c r="L168" s="26"/>
      <c r="M168" s="119"/>
      <c r="T168" s="49"/>
    </row>
    <row r="169" spans="2:20" s="1" customFormat="1">
      <c r="B169" s="26"/>
      <c r="D169" s="116"/>
      <c r="E169" s="121" t="s">
        <v>195</v>
      </c>
      <c r="F169" s="117"/>
      <c r="I169" s="118"/>
      <c r="L169" s="26"/>
      <c r="M169" s="119"/>
      <c r="T169" s="49"/>
    </row>
    <row r="170" spans="2:20" s="1" customFormat="1" ht="16.5" customHeight="1">
      <c r="B170" s="104"/>
      <c r="C170" s="105">
        <v>24</v>
      </c>
      <c r="D170" s="105" t="s">
        <v>85</v>
      </c>
      <c r="E170" s="106" t="s">
        <v>123</v>
      </c>
      <c r="F170" s="107" t="s">
        <v>203</v>
      </c>
      <c r="G170" s="108" t="s">
        <v>86</v>
      </c>
      <c r="H170" s="109">
        <v>7</v>
      </c>
      <c r="I170" s="110">
        <v>0</v>
      </c>
      <c r="J170" s="111">
        <f>ROUND(I170*H170,2)</f>
        <v>0</v>
      </c>
      <c r="K170" s="107" t="s">
        <v>1</v>
      </c>
      <c r="L170" s="26"/>
      <c r="M170" s="112" t="s">
        <v>1</v>
      </c>
      <c r="N170" s="113" t="s">
        <v>34</v>
      </c>
      <c r="P170" s="114">
        <f>O170*H170</f>
        <v>0</v>
      </c>
      <c r="Q170" s="114">
        <v>0</v>
      </c>
      <c r="R170" s="114">
        <f>Q170*H170</f>
        <v>0</v>
      </c>
      <c r="S170" s="114">
        <v>0</v>
      </c>
      <c r="T170" s="115">
        <f>S170*H170</f>
        <v>0</v>
      </c>
    </row>
    <row r="171" spans="2:20" s="1" customFormat="1">
      <c r="B171" s="26"/>
      <c r="D171" s="116" t="s">
        <v>87</v>
      </c>
      <c r="F171" s="117" t="s">
        <v>283</v>
      </c>
      <c r="I171" s="118"/>
      <c r="L171" s="26"/>
      <c r="M171" s="119"/>
      <c r="T171" s="49"/>
    </row>
    <row r="172" spans="2:20" s="1" customFormat="1" ht="16.5" customHeight="1">
      <c r="B172" s="104"/>
      <c r="C172" s="105">
        <v>25</v>
      </c>
      <c r="D172" s="105" t="s">
        <v>85</v>
      </c>
      <c r="E172" s="106" t="s">
        <v>124</v>
      </c>
      <c r="F172" s="107" t="s">
        <v>204</v>
      </c>
      <c r="G172" s="108" t="s">
        <v>86</v>
      </c>
      <c r="H172" s="109">
        <v>4</v>
      </c>
      <c r="I172" s="110">
        <v>0</v>
      </c>
      <c r="J172" s="111">
        <f>ROUND(I172*H172,2)</f>
        <v>0</v>
      </c>
      <c r="K172" s="107" t="s">
        <v>1</v>
      </c>
      <c r="L172" s="26"/>
      <c r="M172" s="112" t="s">
        <v>1</v>
      </c>
      <c r="N172" s="113" t="s">
        <v>34</v>
      </c>
      <c r="P172" s="114">
        <f>O172*H172</f>
        <v>0</v>
      </c>
      <c r="Q172" s="114">
        <v>0</v>
      </c>
      <c r="R172" s="114">
        <f>Q172*H172</f>
        <v>0</v>
      </c>
      <c r="S172" s="114">
        <v>0</v>
      </c>
      <c r="T172" s="115">
        <f>S172*H172</f>
        <v>0</v>
      </c>
    </row>
    <row r="173" spans="2:20" s="1" customFormat="1" ht="57.6">
      <c r="B173" s="26"/>
      <c r="D173" s="116" t="s">
        <v>87</v>
      </c>
      <c r="F173" s="117" t="s">
        <v>284</v>
      </c>
      <c r="I173" s="118"/>
      <c r="L173" s="26"/>
      <c r="M173" s="119"/>
      <c r="T173" s="49"/>
    </row>
    <row r="174" spans="2:20" s="1" customFormat="1" ht="16.5" customHeight="1">
      <c r="B174" s="104"/>
      <c r="C174" s="105">
        <v>26</v>
      </c>
      <c r="D174" s="105" t="s">
        <v>85</v>
      </c>
      <c r="E174" s="106" t="s">
        <v>125</v>
      </c>
      <c r="F174" s="107" t="s">
        <v>204</v>
      </c>
      <c r="G174" s="108" t="s">
        <v>86</v>
      </c>
      <c r="H174" s="109">
        <v>1</v>
      </c>
      <c r="I174" s="110">
        <v>0</v>
      </c>
      <c r="J174" s="111">
        <f>ROUND(I174*H174,2)</f>
        <v>0</v>
      </c>
      <c r="K174" s="107" t="s">
        <v>1</v>
      </c>
      <c r="L174" s="26"/>
      <c r="M174" s="112" t="s">
        <v>1</v>
      </c>
      <c r="N174" s="113" t="s">
        <v>34</v>
      </c>
      <c r="P174" s="114">
        <f>O174*H174</f>
        <v>0</v>
      </c>
      <c r="Q174" s="114">
        <v>0</v>
      </c>
      <c r="R174" s="114">
        <f>Q174*H174</f>
        <v>0</v>
      </c>
      <c r="S174" s="114">
        <v>0</v>
      </c>
      <c r="T174" s="115">
        <f>S174*H174</f>
        <v>0</v>
      </c>
    </row>
    <row r="175" spans="2:20" s="1" customFormat="1" ht="57.6">
      <c r="B175" s="26"/>
      <c r="D175" s="116" t="s">
        <v>87</v>
      </c>
      <c r="F175" s="117" t="s">
        <v>285</v>
      </c>
      <c r="I175" s="118"/>
      <c r="L175" s="26"/>
      <c r="M175" s="119"/>
      <c r="T175" s="49"/>
    </row>
    <row r="176" spans="2:20" s="1" customFormat="1" ht="16.5" customHeight="1">
      <c r="B176" s="104"/>
      <c r="C176" s="105">
        <v>27</v>
      </c>
      <c r="D176" s="105" t="s">
        <v>85</v>
      </c>
      <c r="E176" s="106" t="s">
        <v>126</v>
      </c>
      <c r="F176" s="107" t="s">
        <v>205</v>
      </c>
      <c r="G176" s="108" t="s">
        <v>86</v>
      </c>
      <c r="H176" s="109">
        <v>3</v>
      </c>
      <c r="I176" s="110">
        <v>0</v>
      </c>
      <c r="J176" s="111">
        <f>ROUND(I176*H176,2)</f>
        <v>0</v>
      </c>
      <c r="K176" s="107" t="s">
        <v>1</v>
      </c>
      <c r="L176" s="26"/>
      <c r="M176" s="112" t="s">
        <v>1</v>
      </c>
      <c r="N176" s="113" t="s">
        <v>34</v>
      </c>
      <c r="P176" s="114">
        <f>O176*H176</f>
        <v>0</v>
      </c>
      <c r="Q176" s="114">
        <v>0</v>
      </c>
      <c r="R176" s="114">
        <f>Q176*H176</f>
        <v>0</v>
      </c>
      <c r="S176" s="114">
        <v>0</v>
      </c>
      <c r="T176" s="115">
        <f>S176*H176</f>
        <v>0</v>
      </c>
    </row>
    <row r="177" spans="2:20" s="1" customFormat="1" ht="48">
      <c r="B177" s="26"/>
      <c r="D177" s="116" t="s">
        <v>87</v>
      </c>
      <c r="F177" s="117" t="s">
        <v>286</v>
      </c>
      <c r="I177" s="118"/>
      <c r="L177" s="26"/>
      <c r="M177" s="119"/>
      <c r="T177" s="49"/>
    </row>
    <row r="178" spans="2:20" s="1" customFormat="1" ht="16.5" customHeight="1">
      <c r="B178" s="104"/>
      <c r="C178" s="105">
        <v>28</v>
      </c>
      <c r="D178" s="105" t="s">
        <v>85</v>
      </c>
      <c r="E178" s="106" t="s">
        <v>127</v>
      </c>
      <c r="F178" s="107" t="s">
        <v>205</v>
      </c>
      <c r="G178" s="108" t="s">
        <v>86</v>
      </c>
      <c r="H178" s="109">
        <v>1</v>
      </c>
      <c r="I178" s="110">
        <v>0</v>
      </c>
      <c r="J178" s="111">
        <f>ROUND(I178*H178,2)</f>
        <v>0</v>
      </c>
      <c r="K178" s="107" t="s">
        <v>1</v>
      </c>
      <c r="L178" s="26"/>
      <c r="M178" s="112" t="s">
        <v>1</v>
      </c>
      <c r="N178" s="113" t="s">
        <v>34</v>
      </c>
      <c r="P178" s="114">
        <f>O178*H178</f>
        <v>0</v>
      </c>
      <c r="Q178" s="114">
        <v>0</v>
      </c>
      <c r="R178" s="114">
        <f>Q178*H178</f>
        <v>0</v>
      </c>
      <c r="S178" s="114">
        <v>0</v>
      </c>
      <c r="T178" s="115">
        <f>S178*H178</f>
        <v>0</v>
      </c>
    </row>
    <row r="179" spans="2:20" s="1" customFormat="1" ht="48">
      <c r="B179" s="26"/>
      <c r="D179" s="116" t="s">
        <v>87</v>
      </c>
      <c r="F179" s="117" t="s">
        <v>286</v>
      </c>
      <c r="I179" s="118"/>
      <c r="L179" s="26"/>
      <c r="M179" s="119"/>
      <c r="T179" s="49"/>
    </row>
    <row r="180" spans="2:20" s="1" customFormat="1" ht="16.5" customHeight="1">
      <c r="B180" s="104"/>
      <c r="C180" s="105">
        <v>29</v>
      </c>
      <c r="D180" s="105" t="s">
        <v>85</v>
      </c>
      <c r="E180" s="106" t="s">
        <v>128</v>
      </c>
      <c r="F180" s="107" t="s">
        <v>206</v>
      </c>
      <c r="G180" s="108" t="s">
        <v>86</v>
      </c>
      <c r="H180" s="109">
        <v>2</v>
      </c>
      <c r="I180" s="110">
        <v>0</v>
      </c>
      <c r="J180" s="111">
        <f>ROUND(I180*H180,2)</f>
        <v>0</v>
      </c>
      <c r="K180" s="107" t="s">
        <v>1</v>
      </c>
      <c r="L180" s="26"/>
      <c r="M180" s="112" t="s">
        <v>1</v>
      </c>
      <c r="N180" s="113" t="s">
        <v>34</v>
      </c>
      <c r="P180" s="114">
        <f>O180*H180</f>
        <v>0</v>
      </c>
      <c r="Q180" s="114">
        <v>0</v>
      </c>
      <c r="R180" s="114">
        <f>Q180*H180</f>
        <v>0</v>
      </c>
      <c r="S180" s="114">
        <v>0</v>
      </c>
      <c r="T180" s="115">
        <f>S180*H180</f>
        <v>0</v>
      </c>
    </row>
    <row r="181" spans="2:20" s="1" customFormat="1" ht="19.2">
      <c r="B181" s="26"/>
      <c r="D181" s="116" t="s">
        <v>87</v>
      </c>
      <c r="F181" s="117" t="s">
        <v>287</v>
      </c>
      <c r="I181" s="118"/>
      <c r="L181" s="26"/>
      <c r="M181" s="119"/>
      <c r="T181" s="49"/>
    </row>
    <row r="182" spans="2:20" s="1" customFormat="1" ht="16.5" customHeight="1">
      <c r="B182" s="104"/>
      <c r="C182" s="105">
        <v>30</v>
      </c>
      <c r="D182" s="105" t="s">
        <v>85</v>
      </c>
      <c r="E182" s="106" t="s">
        <v>129</v>
      </c>
      <c r="F182" s="107" t="s">
        <v>206</v>
      </c>
      <c r="G182" s="108" t="s">
        <v>86</v>
      </c>
      <c r="H182" s="109">
        <v>2</v>
      </c>
      <c r="I182" s="110">
        <v>0</v>
      </c>
      <c r="J182" s="111">
        <f>ROUND(I182*H182,2)</f>
        <v>0</v>
      </c>
      <c r="K182" s="107" t="s">
        <v>1</v>
      </c>
      <c r="L182" s="26"/>
      <c r="M182" s="112" t="s">
        <v>1</v>
      </c>
      <c r="N182" s="113" t="s">
        <v>34</v>
      </c>
      <c r="P182" s="114">
        <f>O182*H182</f>
        <v>0</v>
      </c>
      <c r="Q182" s="114">
        <v>0</v>
      </c>
      <c r="R182" s="114">
        <f>Q182*H182</f>
        <v>0</v>
      </c>
      <c r="S182" s="114">
        <v>0</v>
      </c>
      <c r="T182" s="115">
        <f>S182*H182</f>
        <v>0</v>
      </c>
    </row>
    <row r="183" spans="2:20" s="1" customFormat="1" ht="19.2">
      <c r="B183" s="26"/>
      <c r="D183" s="116" t="s">
        <v>87</v>
      </c>
      <c r="F183" s="117" t="s">
        <v>288</v>
      </c>
      <c r="I183" s="118"/>
      <c r="L183" s="26"/>
      <c r="M183" s="119"/>
      <c r="T183" s="49"/>
    </row>
    <row r="184" spans="2:20" s="1" customFormat="1" ht="16.5" customHeight="1">
      <c r="B184" s="104"/>
      <c r="C184" s="105">
        <v>31</v>
      </c>
      <c r="D184" s="105" t="s">
        <v>85</v>
      </c>
      <c r="E184" s="106" t="s">
        <v>130</v>
      </c>
      <c r="F184" s="107" t="s">
        <v>206</v>
      </c>
      <c r="G184" s="108" t="s">
        <v>86</v>
      </c>
      <c r="H184" s="109">
        <v>2</v>
      </c>
      <c r="I184" s="110">
        <v>0</v>
      </c>
      <c r="J184" s="111">
        <f>ROUND(I184*H184,2)</f>
        <v>0</v>
      </c>
      <c r="K184" s="107" t="s">
        <v>1</v>
      </c>
      <c r="L184" s="26"/>
      <c r="M184" s="112" t="s">
        <v>1</v>
      </c>
      <c r="N184" s="113" t="s">
        <v>34</v>
      </c>
      <c r="P184" s="114">
        <f>O184*H184</f>
        <v>0</v>
      </c>
      <c r="Q184" s="114">
        <v>0</v>
      </c>
      <c r="R184" s="114">
        <f>Q184*H184</f>
        <v>0</v>
      </c>
      <c r="S184" s="114">
        <v>0</v>
      </c>
      <c r="T184" s="115">
        <f>S184*H184</f>
        <v>0</v>
      </c>
    </row>
    <row r="185" spans="2:20" s="1" customFormat="1" ht="19.2">
      <c r="B185" s="26"/>
      <c r="D185" s="116" t="s">
        <v>87</v>
      </c>
      <c r="F185" s="117" t="s">
        <v>289</v>
      </c>
      <c r="I185" s="118"/>
      <c r="L185" s="26"/>
      <c r="M185" s="119"/>
      <c r="T185" s="49"/>
    </row>
    <row r="186" spans="2:20" s="1" customFormat="1" ht="16.5" customHeight="1">
      <c r="B186" s="104"/>
      <c r="C186" s="105">
        <v>32</v>
      </c>
      <c r="D186" s="105" t="s">
        <v>85</v>
      </c>
      <c r="E186" s="106" t="s">
        <v>131</v>
      </c>
      <c r="F186" s="107" t="s">
        <v>207</v>
      </c>
      <c r="G186" s="108" t="s">
        <v>86</v>
      </c>
      <c r="H186" s="109">
        <v>1</v>
      </c>
      <c r="I186" s="110">
        <v>0</v>
      </c>
      <c r="J186" s="111">
        <f>ROUND(I186*H186,2)</f>
        <v>0</v>
      </c>
      <c r="K186" s="107" t="s">
        <v>1</v>
      </c>
      <c r="L186" s="26"/>
      <c r="M186" s="112" t="s">
        <v>1</v>
      </c>
      <c r="N186" s="113" t="s">
        <v>34</v>
      </c>
      <c r="P186" s="114">
        <f>O186*H186</f>
        <v>0</v>
      </c>
      <c r="Q186" s="114">
        <v>0</v>
      </c>
      <c r="R186" s="114">
        <f>Q186*H186</f>
        <v>0</v>
      </c>
      <c r="S186" s="114">
        <v>0</v>
      </c>
      <c r="T186" s="115">
        <f>S186*H186</f>
        <v>0</v>
      </c>
    </row>
    <row r="187" spans="2:20" s="1" customFormat="1" ht="28.8">
      <c r="B187" s="26"/>
      <c r="D187" s="116" t="s">
        <v>87</v>
      </c>
      <c r="F187" s="117" t="s">
        <v>290</v>
      </c>
      <c r="I187" s="118"/>
      <c r="L187" s="26"/>
      <c r="M187" s="119"/>
      <c r="T187" s="49"/>
    </row>
    <row r="188" spans="2:20" s="1" customFormat="1" ht="16.5" customHeight="1">
      <c r="B188" s="104"/>
      <c r="C188" s="105">
        <v>33</v>
      </c>
      <c r="D188" s="105" t="s">
        <v>85</v>
      </c>
      <c r="E188" s="106" t="s">
        <v>132</v>
      </c>
      <c r="F188" s="107" t="s">
        <v>208</v>
      </c>
      <c r="G188" s="108" t="s">
        <v>86</v>
      </c>
      <c r="H188" s="109">
        <v>2</v>
      </c>
      <c r="I188" s="110">
        <v>0</v>
      </c>
      <c r="J188" s="111">
        <f>ROUND(I188*H188,2)</f>
        <v>0</v>
      </c>
      <c r="K188" s="107" t="s">
        <v>1</v>
      </c>
      <c r="L188" s="26"/>
      <c r="M188" s="112" t="s">
        <v>1</v>
      </c>
      <c r="N188" s="113" t="s">
        <v>34</v>
      </c>
      <c r="P188" s="114">
        <f>O188*H188</f>
        <v>0</v>
      </c>
      <c r="Q188" s="114">
        <v>0</v>
      </c>
      <c r="R188" s="114">
        <f>Q188*H188</f>
        <v>0</v>
      </c>
      <c r="S188" s="114">
        <v>0</v>
      </c>
      <c r="T188" s="115">
        <f>S188*H188</f>
        <v>0</v>
      </c>
    </row>
    <row r="189" spans="2:20" s="1" customFormat="1" ht="19.2">
      <c r="B189" s="26"/>
      <c r="D189" s="116" t="s">
        <v>87</v>
      </c>
      <c r="F189" s="117" t="s">
        <v>291</v>
      </c>
      <c r="I189" s="118"/>
      <c r="L189" s="26"/>
      <c r="M189" s="119"/>
      <c r="T189" s="49"/>
    </row>
    <row r="190" spans="2:20" s="1" customFormat="1" ht="16.5" customHeight="1">
      <c r="B190" s="104"/>
      <c r="C190" s="105">
        <v>34</v>
      </c>
      <c r="D190" s="105" t="s">
        <v>85</v>
      </c>
      <c r="E190" s="106" t="s">
        <v>133</v>
      </c>
      <c r="F190" s="107" t="s">
        <v>209</v>
      </c>
      <c r="G190" s="108" t="s">
        <v>86</v>
      </c>
      <c r="H190" s="109">
        <v>3</v>
      </c>
      <c r="I190" s="110">
        <v>0</v>
      </c>
      <c r="J190" s="111">
        <f>ROUND(I190*H190,2)</f>
        <v>0</v>
      </c>
      <c r="K190" s="107" t="s">
        <v>1</v>
      </c>
      <c r="L190" s="26"/>
      <c r="M190" s="112" t="s">
        <v>1</v>
      </c>
      <c r="N190" s="113" t="s">
        <v>34</v>
      </c>
      <c r="P190" s="114">
        <f>O190*H190</f>
        <v>0</v>
      </c>
      <c r="Q190" s="114">
        <v>0</v>
      </c>
      <c r="R190" s="114">
        <f>Q190*H190</f>
        <v>0</v>
      </c>
      <c r="S190" s="114">
        <v>0</v>
      </c>
      <c r="T190" s="115">
        <f>S190*H190</f>
        <v>0</v>
      </c>
    </row>
    <row r="191" spans="2:20" s="1" customFormat="1" ht="28.8">
      <c r="B191" s="26"/>
      <c r="D191" s="116" t="s">
        <v>87</v>
      </c>
      <c r="F191" s="117" t="s">
        <v>292</v>
      </c>
      <c r="I191" s="118"/>
      <c r="L191" s="26"/>
      <c r="M191" s="119"/>
      <c r="T191" s="49"/>
    </row>
    <row r="192" spans="2:20" s="1" customFormat="1" ht="16.5" customHeight="1">
      <c r="B192" s="104"/>
      <c r="C192" s="105">
        <v>35</v>
      </c>
      <c r="D192" s="105" t="s">
        <v>85</v>
      </c>
      <c r="E192" s="106" t="s">
        <v>98</v>
      </c>
      <c r="F192" s="107" t="s">
        <v>210</v>
      </c>
      <c r="G192" s="108" t="s">
        <v>86</v>
      </c>
      <c r="H192" s="109">
        <v>1</v>
      </c>
      <c r="I192" s="110">
        <v>0</v>
      </c>
      <c r="J192" s="111">
        <f>ROUND(I192*H192,2)</f>
        <v>0</v>
      </c>
      <c r="K192" s="107" t="s">
        <v>1</v>
      </c>
      <c r="L192" s="26"/>
      <c r="M192" s="112" t="s">
        <v>1</v>
      </c>
      <c r="N192" s="113" t="s">
        <v>34</v>
      </c>
      <c r="P192" s="114">
        <f>O192*H192</f>
        <v>0</v>
      </c>
      <c r="Q192" s="114">
        <v>0</v>
      </c>
      <c r="R192" s="114">
        <f>Q192*H192</f>
        <v>0</v>
      </c>
      <c r="S192" s="114">
        <v>0</v>
      </c>
      <c r="T192" s="115">
        <f>S192*H192</f>
        <v>0</v>
      </c>
    </row>
    <row r="193" spans="2:20" s="1" customFormat="1" ht="19.2">
      <c r="B193" s="26"/>
      <c r="D193" s="116" t="s">
        <v>87</v>
      </c>
      <c r="F193" s="117" t="s">
        <v>293</v>
      </c>
      <c r="I193" s="118"/>
      <c r="L193" s="26"/>
      <c r="M193" s="119"/>
      <c r="T193" s="49"/>
    </row>
    <row r="194" spans="2:20" s="1" customFormat="1" ht="16.5" customHeight="1">
      <c r="B194" s="104"/>
      <c r="C194" s="105">
        <v>36</v>
      </c>
      <c r="D194" s="105" t="s">
        <v>85</v>
      </c>
      <c r="E194" s="106" t="s">
        <v>134</v>
      </c>
      <c r="F194" s="107" t="s">
        <v>211</v>
      </c>
      <c r="G194" s="108" t="s">
        <v>86</v>
      </c>
      <c r="H194" s="109">
        <v>2</v>
      </c>
      <c r="I194" s="110">
        <v>0</v>
      </c>
      <c r="J194" s="111">
        <f>ROUND(I194*H194,2)</f>
        <v>0</v>
      </c>
      <c r="K194" s="107" t="s">
        <v>1</v>
      </c>
      <c r="L194" s="26"/>
      <c r="M194" s="112" t="s">
        <v>1</v>
      </c>
      <c r="N194" s="113" t="s">
        <v>34</v>
      </c>
      <c r="P194" s="114">
        <f>O194*H194</f>
        <v>0</v>
      </c>
      <c r="Q194" s="114">
        <v>0</v>
      </c>
      <c r="R194" s="114">
        <f>Q194*H194</f>
        <v>0</v>
      </c>
      <c r="S194" s="114">
        <v>0</v>
      </c>
      <c r="T194" s="115">
        <f>S194*H194</f>
        <v>0</v>
      </c>
    </row>
    <row r="195" spans="2:20" s="1" customFormat="1" ht="19.2">
      <c r="B195" s="26"/>
      <c r="D195" s="116" t="s">
        <v>87</v>
      </c>
      <c r="F195" s="117" t="s">
        <v>294</v>
      </c>
      <c r="I195" s="118"/>
      <c r="L195" s="26"/>
      <c r="M195" s="119"/>
      <c r="T195" s="49"/>
    </row>
    <row r="196" spans="2:20" s="1" customFormat="1" ht="16.5" customHeight="1">
      <c r="B196" s="104"/>
      <c r="C196" s="105">
        <v>37</v>
      </c>
      <c r="D196" s="105" t="s">
        <v>85</v>
      </c>
      <c r="E196" s="106" t="s">
        <v>135</v>
      </c>
      <c r="F196" s="107" t="s">
        <v>212</v>
      </c>
      <c r="G196" s="108" t="s">
        <v>86</v>
      </c>
      <c r="H196" s="109">
        <v>3</v>
      </c>
      <c r="I196" s="110">
        <v>0</v>
      </c>
      <c r="J196" s="111">
        <f>ROUND(I196*H196,2)</f>
        <v>0</v>
      </c>
      <c r="K196" s="107" t="s">
        <v>1</v>
      </c>
      <c r="L196" s="26"/>
      <c r="M196" s="112" t="s">
        <v>1</v>
      </c>
      <c r="N196" s="113" t="s">
        <v>34</v>
      </c>
      <c r="P196" s="114">
        <f>O196*H196</f>
        <v>0</v>
      </c>
      <c r="Q196" s="114">
        <v>0</v>
      </c>
      <c r="R196" s="114">
        <f>Q196*H196</f>
        <v>0</v>
      </c>
      <c r="S196" s="114">
        <v>0</v>
      </c>
      <c r="T196" s="115">
        <f>S196*H196</f>
        <v>0</v>
      </c>
    </row>
    <row r="197" spans="2:20" s="1" customFormat="1" ht="19.2">
      <c r="B197" s="26"/>
      <c r="D197" s="116" t="s">
        <v>87</v>
      </c>
      <c r="F197" s="117" t="s">
        <v>295</v>
      </c>
      <c r="I197" s="118"/>
      <c r="L197" s="26"/>
      <c r="M197" s="119"/>
      <c r="T197" s="49"/>
    </row>
    <row r="198" spans="2:20" s="1" customFormat="1" ht="16.5" customHeight="1">
      <c r="B198" s="104"/>
      <c r="C198" s="105">
        <v>38</v>
      </c>
      <c r="D198" s="105" t="s">
        <v>85</v>
      </c>
      <c r="E198" s="106" t="s">
        <v>136</v>
      </c>
      <c r="F198" s="107" t="s">
        <v>213</v>
      </c>
      <c r="G198" s="108" t="s">
        <v>86</v>
      </c>
      <c r="H198" s="109">
        <v>4</v>
      </c>
      <c r="I198" s="110">
        <v>0</v>
      </c>
      <c r="J198" s="111">
        <f>ROUND(I198*H198,2)</f>
        <v>0</v>
      </c>
      <c r="K198" s="107" t="s">
        <v>1</v>
      </c>
      <c r="L198" s="26"/>
      <c r="M198" s="112" t="s">
        <v>1</v>
      </c>
      <c r="N198" s="113" t="s">
        <v>34</v>
      </c>
      <c r="P198" s="114">
        <f>O198*H198</f>
        <v>0</v>
      </c>
      <c r="Q198" s="114">
        <v>0</v>
      </c>
      <c r="R198" s="114">
        <f>Q198*H198</f>
        <v>0</v>
      </c>
      <c r="S198" s="114">
        <v>0</v>
      </c>
      <c r="T198" s="115">
        <f>S198*H198</f>
        <v>0</v>
      </c>
    </row>
    <row r="199" spans="2:20" s="1" customFormat="1" ht="19.2">
      <c r="B199" s="26"/>
      <c r="D199" s="116" t="s">
        <v>87</v>
      </c>
      <c r="F199" s="117" t="s">
        <v>296</v>
      </c>
      <c r="I199" s="118"/>
      <c r="L199" s="26"/>
      <c r="M199" s="119"/>
      <c r="T199" s="49"/>
    </row>
    <row r="200" spans="2:20" s="1" customFormat="1" ht="16.5" customHeight="1">
      <c r="B200" s="104"/>
      <c r="C200" s="105">
        <v>39</v>
      </c>
      <c r="D200" s="105" t="s">
        <v>85</v>
      </c>
      <c r="E200" s="106" t="s">
        <v>99</v>
      </c>
      <c r="F200" s="107" t="s">
        <v>214</v>
      </c>
      <c r="G200" s="108" t="s">
        <v>86</v>
      </c>
      <c r="H200" s="109">
        <v>5</v>
      </c>
      <c r="I200" s="110">
        <v>0</v>
      </c>
      <c r="J200" s="111">
        <f>ROUND(I200*H200,2)</f>
        <v>0</v>
      </c>
      <c r="K200" s="107" t="s">
        <v>1</v>
      </c>
      <c r="L200" s="26"/>
      <c r="M200" s="112" t="s">
        <v>1</v>
      </c>
      <c r="N200" s="113" t="s">
        <v>34</v>
      </c>
      <c r="P200" s="114">
        <f>O200*H200</f>
        <v>0</v>
      </c>
      <c r="Q200" s="114">
        <v>0</v>
      </c>
      <c r="R200" s="114">
        <f>Q200*H200</f>
        <v>0</v>
      </c>
      <c r="S200" s="114">
        <v>0</v>
      </c>
      <c r="T200" s="115">
        <f>S200*H200</f>
        <v>0</v>
      </c>
    </row>
    <row r="201" spans="2:20" s="1" customFormat="1" ht="19.2">
      <c r="B201" s="26"/>
      <c r="D201" s="116" t="s">
        <v>87</v>
      </c>
      <c r="F201" s="117" t="s">
        <v>297</v>
      </c>
      <c r="I201" s="118"/>
      <c r="L201" s="26"/>
      <c r="M201" s="119"/>
      <c r="T201" s="49"/>
    </row>
    <row r="202" spans="2:20" s="1" customFormat="1" ht="16.2" customHeight="1">
      <c r="B202" s="104"/>
      <c r="C202" s="105">
        <v>40</v>
      </c>
      <c r="D202" s="105" t="s">
        <v>85</v>
      </c>
      <c r="E202" s="106" t="s">
        <v>137</v>
      </c>
      <c r="F202" s="107" t="s">
        <v>215</v>
      </c>
      <c r="G202" s="108" t="s">
        <v>86</v>
      </c>
      <c r="H202" s="109">
        <v>1</v>
      </c>
      <c r="I202" s="110">
        <v>0</v>
      </c>
      <c r="J202" s="111">
        <f>ROUND(I202*H202,2)</f>
        <v>0</v>
      </c>
      <c r="K202" s="107" t="s">
        <v>1</v>
      </c>
      <c r="L202" s="26"/>
      <c r="M202" s="112" t="s">
        <v>1</v>
      </c>
      <c r="N202" s="113" t="s">
        <v>34</v>
      </c>
      <c r="P202" s="114">
        <f>O202*H202</f>
        <v>0</v>
      </c>
      <c r="Q202" s="114">
        <v>0</v>
      </c>
      <c r="R202" s="114">
        <f>Q202*H202</f>
        <v>0</v>
      </c>
      <c r="S202" s="114">
        <v>0</v>
      </c>
      <c r="T202" s="115">
        <f>S202*H202</f>
        <v>0</v>
      </c>
    </row>
    <row r="203" spans="2:20" s="1" customFormat="1" ht="19.2">
      <c r="B203" s="26"/>
      <c r="D203" s="116" t="s">
        <v>87</v>
      </c>
      <c r="F203" s="117" t="s">
        <v>298</v>
      </c>
      <c r="I203" s="118"/>
      <c r="L203" s="26"/>
      <c r="M203" s="119"/>
      <c r="T203" s="49"/>
    </row>
    <row r="204" spans="2:20" s="1" customFormat="1" ht="16.2" customHeight="1">
      <c r="B204" s="104"/>
      <c r="C204" s="105">
        <v>41</v>
      </c>
      <c r="D204" s="105" t="s">
        <v>85</v>
      </c>
      <c r="E204" s="106" t="s">
        <v>138</v>
      </c>
      <c r="F204" s="107" t="s">
        <v>216</v>
      </c>
      <c r="G204" s="108" t="s">
        <v>86</v>
      </c>
      <c r="H204" s="109">
        <v>4</v>
      </c>
      <c r="I204" s="110">
        <v>0</v>
      </c>
      <c r="J204" s="111">
        <f>ROUND(I204*H204,2)</f>
        <v>0</v>
      </c>
      <c r="K204" s="107" t="s">
        <v>1</v>
      </c>
      <c r="L204" s="26"/>
      <c r="M204" s="112" t="s">
        <v>1</v>
      </c>
      <c r="N204" s="113" t="s">
        <v>34</v>
      </c>
      <c r="P204" s="114">
        <f>O204*H204</f>
        <v>0</v>
      </c>
      <c r="Q204" s="114">
        <v>0</v>
      </c>
      <c r="R204" s="114">
        <f>Q204*H204</f>
        <v>0</v>
      </c>
      <c r="S204" s="114">
        <v>0</v>
      </c>
      <c r="T204" s="115">
        <f>S204*H204</f>
        <v>0</v>
      </c>
    </row>
    <row r="205" spans="2:20" s="1" customFormat="1" ht="28.8">
      <c r="B205" s="26"/>
      <c r="D205" s="116" t="s">
        <v>87</v>
      </c>
      <c r="F205" s="117" t="s">
        <v>299</v>
      </c>
      <c r="I205" s="118"/>
      <c r="L205" s="26"/>
      <c r="M205" s="119"/>
      <c r="T205" s="49"/>
    </row>
    <row r="206" spans="2:20" s="1" customFormat="1" ht="16.2" customHeight="1">
      <c r="B206" s="104"/>
      <c r="C206" s="105">
        <v>42</v>
      </c>
      <c r="D206" s="105" t="s">
        <v>85</v>
      </c>
      <c r="E206" s="106" t="s">
        <v>139</v>
      </c>
      <c r="F206" s="107" t="s">
        <v>216</v>
      </c>
      <c r="G206" s="108" t="s">
        <v>86</v>
      </c>
      <c r="H206" s="109">
        <v>1</v>
      </c>
      <c r="I206" s="110">
        <v>0</v>
      </c>
      <c r="J206" s="111">
        <f>ROUND(I206*H206,2)</f>
        <v>0</v>
      </c>
      <c r="K206" s="107" t="s">
        <v>1</v>
      </c>
      <c r="L206" s="26"/>
      <c r="M206" s="112" t="s">
        <v>1</v>
      </c>
      <c r="N206" s="113" t="s">
        <v>34</v>
      </c>
      <c r="P206" s="114">
        <f>O206*H206</f>
        <v>0</v>
      </c>
      <c r="Q206" s="114">
        <v>0</v>
      </c>
      <c r="R206" s="114">
        <f>Q206*H206</f>
        <v>0</v>
      </c>
      <c r="S206" s="114">
        <v>0</v>
      </c>
      <c r="T206" s="115">
        <f>S206*H206</f>
        <v>0</v>
      </c>
    </row>
    <row r="207" spans="2:20" s="1" customFormat="1" ht="28.8">
      <c r="B207" s="26"/>
      <c r="D207" s="116" t="s">
        <v>87</v>
      </c>
      <c r="F207" s="117" t="s">
        <v>300</v>
      </c>
      <c r="I207" s="118"/>
      <c r="L207" s="26"/>
      <c r="M207" s="119"/>
      <c r="T207" s="49"/>
    </row>
    <row r="208" spans="2:20" s="1" customFormat="1" ht="16.2" customHeight="1">
      <c r="B208" s="104"/>
      <c r="C208" s="105">
        <v>43</v>
      </c>
      <c r="D208" s="105" t="s">
        <v>85</v>
      </c>
      <c r="E208" s="106" t="s">
        <v>140</v>
      </c>
      <c r="F208" s="107" t="s">
        <v>217</v>
      </c>
      <c r="G208" s="108" t="s">
        <v>86</v>
      </c>
      <c r="H208" s="109">
        <v>1</v>
      </c>
      <c r="I208" s="110">
        <v>0</v>
      </c>
      <c r="J208" s="111">
        <f>ROUND(I208*H208,2)</f>
        <v>0</v>
      </c>
      <c r="K208" s="107" t="s">
        <v>1</v>
      </c>
      <c r="L208" s="26"/>
      <c r="M208" s="112" t="s">
        <v>1</v>
      </c>
      <c r="N208" s="113" t="s">
        <v>34</v>
      </c>
      <c r="P208" s="114">
        <f>O208*H208</f>
        <v>0</v>
      </c>
      <c r="Q208" s="114">
        <v>0</v>
      </c>
      <c r="R208" s="114">
        <f>Q208*H208</f>
        <v>0</v>
      </c>
      <c r="S208" s="114">
        <v>0</v>
      </c>
      <c r="T208" s="115">
        <f>S208*H208</f>
        <v>0</v>
      </c>
    </row>
    <row r="209" spans="2:20" s="1" customFormat="1" ht="19.2">
      <c r="B209" s="26"/>
      <c r="D209" s="116" t="s">
        <v>87</v>
      </c>
      <c r="F209" s="117" t="s">
        <v>301</v>
      </c>
      <c r="I209" s="118"/>
      <c r="L209" s="26"/>
      <c r="M209" s="119"/>
      <c r="T209" s="49"/>
    </row>
    <row r="210" spans="2:20" s="1" customFormat="1" ht="16.2" customHeight="1">
      <c r="B210" s="104"/>
      <c r="C210" s="105">
        <v>44</v>
      </c>
      <c r="D210" s="105" t="s">
        <v>85</v>
      </c>
      <c r="E210" s="106" t="s">
        <v>141</v>
      </c>
      <c r="F210" s="107" t="s">
        <v>218</v>
      </c>
      <c r="G210" s="108" t="s">
        <v>86</v>
      </c>
      <c r="H210" s="109">
        <v>1</v>
      </c>
      <c r="I210" s="110">
        <v>0</v>
      </c>
      <c r="J210" s="111">
        <f>ROUND(I210*H210,2)</f>
        <v>0</v>
      </c>
      <c r="K210" s="107" t="s">
        <v>1</v>
      </c>
      <c r="L210" s="26"/>
      <c r="M210" s="112" t="s">
        <v>1</v>
      </c>
      <c r="N210" s="113" t="s">
        <v>34</v>
      </c>
      <c r="P210" s="114">
        <f>O210*H210</f>
        <v>0</v>
      </c>
      <c r="Q210" s="114">
        <v>0</v>
      </c>
      <c r="R210" s="114">
        <f>Q210*H210</f>
        <v>0</v>
      </c>
      <c r="S210" s="114">
        <v>0</v>
      </c>
      <c r="T210" s="115">
        <f>S210*H210</f>
        <v>0</v>
      </c>
    </row>
    <row r="211" spans="2:20" s="1" customFormat="1" ht="19.2">
      <c r="B211" s="26"/>
      <c r="D211" s="116" t="s">
        <v>87</v>
      </c>
      <c r="F211" s="117" t="s">
        <v>302</v>
      </c>
      <c r="I211" s="118"/>
      <c r="L211" s="26"/>
      <c r="M211" s="119"/>
      <c r="T211" s="49"/>
    </row>
    <row r="212" spans="2:20" s="1" customFormat="1" ht="16.2" customHeight="1">
      <c r="B212" s="104"/>
      <c r="C212" s="105">
        <v>45</v>
      </c>
      <c r="D212" s="105" t="s">
        <v>85</v>
      </c>
      <c r="E212" s="106" t="s">
        <v>142</v>
      </c>
      <c r="F212" s="107" t="s">
        <v>219</v>
      </c>
      <c r="G212" s="108" t="s">
        <v>86</v>
      </c>
      <c r="H212" s="109">
        <v>2</v>
      </c>
      <c r="I212" s="110">
        <v>0</v>
      </c>
      <c r="J212" s="111">
        <f>ROUND(I212*H212,2)</f>
        <v>0</v>
      </c>
      <c r="K212" s="107" t="s">
        <v>1</v>
      </c>
      <c r="L212" s="26"/>
      <c r="M212" s="112" t="s">
        <v>1</v>
      </c>
      <c r="N212" s="113" t="s">
        <v>34</v>
      </c>
      <c r="P212" s="114">
        <f>O212*H212</f>
        <v>0</v>
      </c>
      <c r="Q212" s="114">
        <v>0</v>
      </c>
      <c r="R212" s="114">
        <f>Q212*H212</f>
        <v>0</v>
      </c>
      <c r="S212" s="114">
        <v>0</v>
      </c>
      <c r="T212" s="115">
        <f>S212*H212</f>
        <v>0</v>
      </c>
    </row>
    <row r="213" spans="2:20" s="1" customFormat="1" ht="19.2">
      <c r="B213" s="26"/>
      <c r="D213" s="116" t="s">
        <v>87</v>
      </c>
      <c r="F213" s="117" t="s">
        <v>303</v>
      </c>
      <c r="I213" s="118"/>
      <c r="L213" s="26"/>
      <c r="M213" s="119"/>
      <c r="T213" s="49"/>
    </row>
    <row r="214" spans="2:20" s="1" customFormat="1" ht="16.2" customHeight="1">
      <c r="B214" s="104"/>
      <c r="C214" s="105">
        <v>46</v>
      </c>
      <c r="D214" s="105" t="s">
        <v>85</v>
      </c>
      <c r="E214" s="106" t="s">
        <v>143</v>
      </c>
      <c r="F214" s="107" t="s">
        <v>219</v>
      </c>
      <c r="G214" s="108" t="s">
        <v>86</v>
      </c>
      <c r="H214" s="109">
        <v>1</v>
      </c>
      <c r="I214" s="110">
        <v>0</v>
      </c>
      <c r="J214" s="111">
        <f>ROUND(I214*H214,2)</f>
        <v>0</v>
      </c>
      <c r="K214" s="107" t="s">
        <v>1</v>
      </c>
      <c r="L214" s="26"/>
      <c r="M214" s="112" t="s">
        <v>1</v>
      </c>
      <c r="N214" s="113" t="s">
        <v>34</v>
      </c>
      <c r="P214" s="114">
        <f>O214*H214</f>
        <v>0</v>
      </c>
      <c r="Q214" s="114">
        <v>0</v>
      </c>
      <c r="R214" s="114">
        <f>Q214*H214</f>
        <v>0</v>
      </c>
      <c r="S214" s="114">
        <v>0</v>
      </c>
      <c r="T214" s="115">
        <f>S214*H214</f>
        <v>0</v>
      </c>
    </row>
    <row r="215" spans="2:20" s="1" customFormat="1" ht="19.2">
      <c r="B215" s="26"/>
      <c r="D215" s="116" t="s">
        <v>87</v>
      </c>
      <c r="F215" s="117" t="s">
        <v>304</v>
      </c>
      <c r="I215" s="118"/>
      <c r="L215" s="26"/>
      <c r="M215" s="119"/>
      <c r="T215" s="49"/>
    </row>
    <row r="216" spans="2:20" s="1" customFormat="1" ht="16.2" customHeight="1">
      <c r="B216" s="104"/>
      <c r="C216" s="105">
        <v>47</v>
      </c>
      <c r="D216" s="105" t="s">
        <v>85</v>
      </c>
      <c r="E216" s="106" t="s">
        <v>144</v>
      </c>
      <c r="F216" s="107" t="s">
        <v>220</v>
      </c>
      <c r="G216" s="108" t="s">
        <v>86</v>
      </c>
      <c r="H216" s="109">
        <v>1</v>
      </c>
      <c r="I216" s="110">
        <v>0</v>
      </c>
      <c r="J216" s="111">
        <f>ROUND(I216*H216,2)</f>
        <v>0</v>
      </c>
      <c r="K216" s="107" t="s">
        <v>1</v>
      </c>
      <c r="L216" s="26"/>
      <c r="M216" s="112" t="s">
        <v>1</v>
      </c>
      <c r="N216" s="113" t="s">
        <v>34</v>
      </c>
      <c r="P216" s="114">
        <f>O216*H216</f>
        <v>0</v>
      </c>
      <c r="Q216" s="114">
        <v>0</v>
      </c>
      <c r="R216" s="114">
        <f>Q216*H216</f>
        <v>0</v>
      </c>
      <c r="S216" s="114">
        <v>0</v>
      </c>
      <c r="T216" s="115">
        <f>S216*H216</f>
        <v>0</v>
      </c>
    </row>
    <row r="217" spans="2:20" s="1" customFormat="1">
      <c r="B217" s="26"/>
      <c r="D217" s="116" t="s">
        <v>87</v>
      </c>
      <c r="F217" s="117" t="s">
        <v>305</v>
      </c>
      <c r="I217" s="118"/>
      <c r="L217" s="26"/>
      <c r="M217" s="119"/>
      <c r="T217" s="49"/>
    </row>
    <row r="218" spans="2:20" s="1" customFormat="1" ht="16.2" customHeight="1">
      <c r="B218" s="104"/>
      <c r="C218" s="105">
        <v>48</v>
      </c>
      <c r="D218" s="105" t="s">
        <v>85</v>
      </c>
      <c r="E218" s="106" t="s">
        <v>145</v>
      </c>
      <c r="F218" s="107" t="s">
        <v>221</v>
      </c>
      <c r="G218" s="108" t="s">
        <v>86</v>
      </c>
      <c r="H218" s="109">
        <v>1</v>
      </c>
      <c r="I218" s="110">
        <v>0</v>
      </c>
      <c r="J218" s="111">
        <f>ROUND(I218*H218,2)</f>
        <v>0</v>
      </c>
      <c r="K218" s="107" t="s">
        <v>1</v>
      </c>
      <c r="L218" s="26"/>
      <c r="M218" s="112" t="s">
        <v>1</v>
      </c>
      <c r="N218" s="113" t="s">
        <v>34</v>
      </c>
      <c r="P218" s="114">
        <f>O218*H218</f>
        <v>0</v>
      </c>
      <c r="Q218" s="114">
        <v>0</v>
      </c>
      <c r="R218" s="114">
        <f>Q218*H218</f>
        <v>0</v>
      </c>
      <c r="S218" s="114">
        <v>0</v>
      </c>
      <c r="T218" s="115">
        <f>S218*H218</f>
        <v>0</v>
      </c>
    </row>
    <row r="219" spans="2:20" s="1" customFormat="1" ht="19.2">
      <c r="B219" s="26"/>
      <c r="D219" s="116" t="s">
        <v>87</v>
      </c>
      <c r="F219" s="117" t="s">
        <v>256</v>
      </c>
      <c r="I219" s="118"/>
      <c r="L219" s="26"/>
      <c r="M219" s="119"/>
      <c r="T219" s="49"/>
    </row>
    <row r="220" spans="2:20" s="1" customFormat="1" ht="16.2" customHeight="1">
      <c r="B220" s="104"/>
      <c r="C220" s="105">
        <v>49</v>
      </c>
      <c r="D220" s="105" t="s">
        <v>85</v>
      </c>
      <c r="E220" s="106" t="s">
        <v>146</v>
      </c>
      <c r="F220" s="107" t="s">
        <v>222</v>
      </c>
      <c r="G220" s="108" t="s">
        <v>86</v>
      </c>
      <c r="H220" s="109">
        <v>1</v>
      </c>
      <c r="I220" s="110">
        <v>0</v>
      </c>
      <c r="J220" s="111">
        <f>ROUND(I220*H220,2)</f>
        <v>0</v>
      </c>
      <c r="K220" s="107" t="s">
        <v>1</v>
      </c>
      <c r="L220" s="26"/>
      <c r="M220" s="112" t="s">
        <v>1</v>
      </c>
      <c r="N220" s="113" t="s">
        <v>34</v>
      </c>
      <c r="P220" s="114">
        <f>O220*H220</f>
        <v>0</v>
      </c>
      <c r="Q220" s="114">
        <v>0</v>
      </c>
      <c r="R220" s="114">
        <f>Q220*H220</f>
        <v>0</v>
      </c>
      <c r="S220" s="114">
        <v>0</v>
      </c>
      <c r="T220" s="115">
        <f>S220*H220</f>
        <v>0</v>
      </c>
    </row>
    <row r="221" spans="2:20" s="1" customFormat="1" ht="19.2">
      <c r="B221" s="26"/>
      <c r="D221" s="116" t="s">
        <v>87</v>
      </c>
      <c r="F221" s="117" t="s">
        <v>306</v>
      </c>
      <c r="I221" s="118"/>
      <c r="L221" s="26"/>
      <c r="M221" s="119"/>
      <c r="T221" s="49"/>
    </row>
    <row r="222" spans="2:20" s="1" customFormat="1" ht="16.2" customHeight="1">
      <c r="B222" s="104"/>
      <c r="C222" s="105">
        <v>50</v>
      </c>
      <c r="D222" s="105" t="s">
        <v>85</v>
      </c>
      <c r="E222" s="106" t="s">
        <v>147</v>
      </c>
      <c r="F222" s="107" t="s">
        <v>223</v>
      </c>
      <c r="G222" s="108" t="s">
        <v>86</v>
      </c>
      <c r="H222" s="109">
        <v>1</v>
      </c>
      <c r="I222" s="110">
        <v>0</v>
      </c>
      <c r="J222" s="111">
        <f>ROUND(I222*H222,2)</f>
        <v>0</v>
      </c>
      <c r="K222" s="107" t="s">
        <v>1</v>
      </c>
      <c r="L222" s="26"/>
      <c r="M222" s="112" t="s">
        <v>1</v>
      </c>
      <c r="N222" s="113" t="s">
        <v>34</v>
      </c>
      <c r="P222" s="114">
        <f>O222*H222</f>
        <v>0</v>
      </c>
      <c r="Q222" s="114">
        <v>0</v>
      </c>
      <c r="R222" s="114">
        <f>Q222*H222</f>
        <v>0</v>
      </c>
      <c r="S222" s="114">
        <v>0</v>
      </c>
      <c r="T222" s="115">
        <f>S222*H222</f>
        <v>0</v>
      </c>
    </row>
    <row r="223" spans="2:20" s="1" customFormat="1" ht="28.8">
      <c r="B223" s="26"/>
      <c r="D223" s="116" t="s">
        <v>87</v>
      </c>
      <c r="F223" s="117" t="s">
        <v>307</v>
      </c>
      <c r="I223" s="118"/>
      <c r="L223" s="26"/>
      <c r="M223" s="119"/>
      <c r="T223" s="49"/>
    </row>
    <row r="224" spans="2:20" s="1" customFormat="1" ht="16.2" customHeight="1">
      <c r="B224" s="104"/>
      <c r="C224" s="105">
        <v>51</v>
      </c>
      <c r="D224" s="105" t="s">
        <v>85</v>
      </c>
      <c r="E224" s="106" t="s">
        <v>148</v>
      </c>
      <c r="F224" s="107" t="s">
        <v>224</v>
      </c>
      <c r="G224" s="108" t="s">
        <v>86</v>
      </c>
      <c r="H224" s="109">
        <v>1</v>
      </c>
      <c r="I224" s="110">
        <v>0</v>
      </c>
      <c r="J224" s="111">
        <f>ROUND(I224*H224,2)</f>
        <v>0</v>
      </c>
      <c r="K224" s="107" t="s">
        <v>1</v>
      </c>
      <c r="L224" s="26"/>
      <c r="M224" s="112" t="s">
        <v>1</v>
      </c>
      <c r="N224" s="113" t="s">
        <v>34</v>
      </c>
      <c r="P224" s="114">
        <f>O224*H224</f>
        <v>0</v>
      </c>
      <c r="Q224" s="114">
        <v>0</v>
      </c>
      <c r="R224" s="114">
        <f>Q224*H224</f>
        <v>0</v>
      </c>
      <c r="S224" s="114">
        <v>0</v>
      </c>
      <c r="T224" s="115">
        <f>S224*H224</f>
        <v>0</v>
      </c>
    </row>
    <row r="225" spans="2:20" s="1" customFormat="1" ht="28.8">
      <c r="B225" s="26"/>
      <c r="D225" s="116" t="s">
        <v>87</v>
      </c>
      <c r="F225" s="117" t="s">
        <v>308</v>
      </c>
      <c r="I225" s="118"/>
      <c r="L225" s="26"/>
      <c r="M225" s="119"/>
      <c r="T225" s="49"/>
    </row>
    <row r="226" spans="2:20" s="1" customFormat="1" ht="16.2" customHeight="1">
      <c r="B226" s="104"/>
      <c r="C226" s="105">
        <v>52</v>
      </c>
      <c r="D226" s="105" t="s">
        <v>85</v>
      </c>
      <c r="E226" s="106" t="s">
        <v>149</v>
      </c>
      <c r="F226" s="107" t="s">
        <v>225</v>
      </c>
      <c r="G226" s="108" t="s">
        <v>86</v>
      </c>
      <c r="H226" s="109">
        <v>1</v>
      </c>
      <c r="I226" s="110">
        <v>0</v>
      </c>
      <c r="J226" s="111">
        <f>ROUND(I226*H226,2)</f>
        <v>0</v>
      </c>
      <c r="K226" s="107" t="s">
        <v>1</v>
      </c>
      <c r="L226" s="26"/>
      <c r="M226" s="112" t="s">
        <v>1</v>
      </c>
      <c r="N226" s="113" t="s">
        <v>34</v>
      </c>
      <c r="P226" s="114">
        <f>O226*H226</f>
        <v>0</v>
      </c>
      <c r="Q226" s="114">
        <v>0</v>
      </c>
      <c r="R226" s="114">
        <f>Q226*H226</f>
        <v>0</v>
      </c>
      <c r="S226" s="114">
        <v>0</v>
      </c>
      <c r="T226" s="115">
        <f>S226*H226</f>
        <v>0</v>
      </c>
    </row>
    <row r="227" spans="2:20" s="1" customFormat="1" ht="28.8">
      <c r="B227" s="26"/>
      <c r="D227" s="116" t="s">
        <v>87</v>
      </c>
      <c r="F227" s="117" t="s">
        <v>309</v>
      </c>
      <c r="I227" s="118"/>
      <c r="L227" s="26"/>
      <c r="M227" s="119"/>
      <c r="T227" s="49"/>
    </row>
    <row r="228" spans="2:20" s="1" customFormat="1" ht="16.2" customHeight="1">
      <c r="B228" s="104"/>
      <c r="C228" s="105">
        <v>53</v>
      </c>
      <c r="D228" s="105" t="s">
        <v>85</v>
      </c>
      <c r="E228" s="106" t="s">
        <v>150</v>
      </c>
      <c r="F228" s="107" t="s">
        <v>226</v>
      </c>
      <c r="G228" s="108" t="s">
        <v>86</v>
      </c>
      <c r="H228" s="109">
        <v>2</v>
      </c>
      <c r="I228" s="110">
        <v>0</v>
      </c>
      <c r="J228" s="111">
        <f>ROUND(I228*H228,2)</f>
        <v>0</v>
      </c>
      <c r="K228" s="107" t="s">
        <v>1</v>
      </c>
      <c r="L228" s="26"/>
      <c r="M228" s="112" t="s">
        <v>1</v>
      </c>
      <c r="N228" s="113" t="s">
        <v>34</v>
      </c>
      <c r="P228" s="114">
        <f>O228*H228</f>
        <v>0</v>
      </c>
      <c r="Q228" s="114">
        <v>0</v>
      </c>
      <c r="R228" s="114">
        <f>Q228*H228</f>
        <v>0</v>
      </c>
      <c r="S228" s="114">
        <v>0</v>
      </c>
      <c r="T228" s="115">
        <f>S228*H228</f>
        <v>0</v>
      </c>
    </row>
    <row r="229" spans="2:20" s="1" customFormat="1" ht="19.2">
      <c r="B229" s="26"/>
      <c r="D229" s="116" t="s">
        <v>87</v>
      </c>
      <c r="F229" s="117" t="s">
        <v>310</v>
      </c>
      <c r="I229" s="118"/>
      <c r="L229" s="26"/>
      <c r="M229" s="119"/>
      <c r="T229" s="49"/>
    </row>
    <row r="230" spans="2:20" s="1" customFormat="1">
      <c r="B230" s="26"/>
      <c r="D230" s="116"/>
      <c r="E230" s="121" t="s">
        <v>196</v>
      </c>
      <c r="F230" s="117"/>
      <c r="I230" s="118"/>
      <c r="L230" s="26"/>
      <c r="M230" s="119"/>
      <c r="T230" s="49"/>
    </row>
    <row r="231" spans="2:20" s="1" customFormat="1" ht="16.2" customHeight="1">
      <c r="B231" s="104"/>
      <c r="C231" s="105">
        <v>54</v>
      </c>
      <c r="D231" s="105" t="s">
        <v>85</v>
      </c>
      <c r="E231" s="106" t="s">
        <v>151</v>
      </c>
      <c r="F231" s="107" t="s">
        <v>230</v>
      </c>
      <c r="G231" s="108" t="s">
        <v>86</v>
      </c>
      <c r="H231" s="109">
        <v>9</v>
      </c>
      <c r="I231" s="110">
        <v>0</v>
      </c>
      <c r="J231" s="111">
        <f>ROUND(I231*H231,2)</f>
        <v>0</v>
      </c>
      <c r="K231" s="107" t="s">
        <v>1</v>
      </c>
      <c r="L231" s="26"/>
      <c r="M231" s="112" t="s">
        <v>1</v>
      </c>
      <c r="N231" s="113" t="s">
        <v>34</v>
      </c>
      <c r="P231" s="114">
        <f>O231*H231</f>
        <v>0</v>
      </c>
      <c r="Q231" s="114">
        <v>0</v>
      </c>
      <c r="R231" s="114">
        <f>Q231*H231</f>
        <v>0</v>
      </c>
      <c r="S231" s="114">
        <v>0</v>
      </c>
      <c r="T231" s="115">
        <f>S231*H231</f>
        <v>0</v>
      </c>
    </row>
    <row r="232" spans="2:20" s="1" customFormat="1">
      <c r="B232" s="26"/>
      <c r="D232" s="116" t="s">
        <v>87</v>
      </c>
      <c r="F232" s="117" t="s">
        <v>311</v>
      </c>
      <c r="I232" s="118"/>
      <c r="L232" s="26"/>
      <c r="M232" s="119"/>
      <c r="T232" s="49"/>
    </row>
    <row r="233" spans="2:20" s="1" customFormat="1" ht="16.2" customHeight="1">
      <c r="B233" s="104"/>
      <c r="C233" s="105">
        <v>55</v>
      </c>
      <c r="D233" s="105" t="s">
        <v>85</v>
      </c>
      <c r="E233" s="106" t="s">
        <v>152</v>
      </c>
      <c r="F233" s="107" t="s">
        <v>231</v>
      </c>
      <c r="G233" s="108" t="s">
        <v>86</v>
      </c>
      <c r="H233" s="109">
        <v>8</v>
      </c>
      <c r="I233" s="110">
        <v>0</v>
      </c>
      <c r="J233" s="111">
        <f>ROUND(I233*H233,2)</f>
        <v>0</v>
      </c>
      <c r="K233" s="107" t="s">
        <v>1</v>
      </c>
      <c r="L233" s="26"/>
      <c r="M233" s="112" t="s">
        <v>1</v>
      </c>
      <c r="N233" s="113" t="s">
        <v>34</v>
      </c>
      <c r="P233" s="114">
        <f>O233*H233</f>
        <v>0</v>
      </c>
      <c r="Q233" s="114">
        <v>0</v>
      </c>
      <c r="R233" s="114">
        <f>Q233*H233</f>
        <v>0</v>
      </c>
      <c r="S233" s="114">
        <v>0</v>
      </c>
      <c r="T233" s="115">
        <f>S233*H233</f>
        <v>0</v>
      </c>
    </row>
    <row r="234" spans="2:20" s="1" customFormat="1">
      <c r="B234" s="26"/>
      <c r="D234" s="116" t="s">
        <v>87</v>
      </c>
      <c r="F234" s="117" t="s">
        <v>312</v>
      </c>
      <c r="I234" s="118"/>
      <c r="L234" s="26"/>
      <c r="M234" s="119"/>
      <c r="T234" s="49"/>
    </row>
    <row r="235" spans="2:20" s="1" customFormat="1" ht="16.2" customHeight="1">
      <c r="B235" s="104"/>
      <c r="C235" s="105">
        <v>56</v>
      </c>
      <c r="D235" s="105" t="s">
        <v>85</v>
      </c>
      <c r="E235" s="106" t="s">
        <v>153</v>
      </c>
      <c r="F235" s="107" t="s">
        <v>232</v>
      </c>
      <c r="G235" s="108" t="s">
        <v>86</v>
      </c>
      <c r="H235" s="109">
        <v>2</v>
      </c>
      <c r="I235" s="110">
        <v>0</v>
      </c>
      <c r="J235" s="111">
        <f>ROUND(I235*H235,2)</f>
        <v>0</v>
      </c>
      <c r="K235" s="107" t="s">
        <v>1</v>
      </c>
      <c r="L235" s="26"/>
      <c r="M235" s="112" t="s">
        <v>1</v>
      </c>
      <c r="N235" s="113" t="s">
        <v>34</v>
      </c>
      <c r="P235" s="114">
        <f>O235*H235</f>
        <v>0</v>
      </c>
      <c r="Q235" s="114">
        <v>0</v>
      </c>
      <c r="R235" s="114">
        <f>Q235*H235</f>
        <v>0</v>
      </c>
      <c r="S235" s="114">
        <v>0</v>
      </c>
      <c r="T235" s="115">
        <f>S235*H235</f>
        <v>0</v>
      </c>
    </row>
    <row r="236" spans="2:20" s="1" customFormat="1">
      <c r="B236" s="26"/>
      <c r="D236" s="116" t="s">
        <v>87</v>
      </c>
      <c r="F236" s="117" t="s">
        <v>313</v>
      </c>
      <c r="I236" s="118"/>
      <c r="L236" s="26"/>
      <c r="M236" s="119"/>
      <c r="T236" s="49"/>
    </row>
    <row r="237" spans="2:20" s="1" customFormat="1" ht="16.2" customHeight="1">
      <c r="B237" s="104"/>
      <c r="C237" s="105">
        <v>57</v>
      </c>
      <c r="D237" s="105" t="s">
        <v>85</v>
      </c>
      <c r="E237" s="106" t="s">
        <v>154</v>
      </c>
      <c r="F237" s="107" t="s">
        <v>233</v>
      </c>
      <c r="G237" s="108" t="s">
        <v>86</v>
      </c>
      <c r="H237" s="109">
        <v>1</v>
      </c>
      <c r="I237" s="110">
        <v>0</v>
      </c>
      <c r="J237" s="111">
        <f>ROUND(I237*H237,2)</f>
        <v>0</v>
      </c>
      <c r="K237" s="107" t="s">
        <v>1</v>
      </c>
      <c r="L237" s="26"/>
      <c r="M237" s="112" t="s">
        <v>1</v>
      </c>
      <c r="N237" s="113" t="s">
        <v>34</v>
      </c>
      <c r="P237" s="114">
        <f>O237*H237</f>
        <v>0</v>
      </c>
      <c r="Q237" s="114">
        <v>0</v>
      </c>
      <c r="R237" s="114">
        <f>Q237*H237</f>
        <v>0</v>
      </c>
      <c r="S237" s="114">
        <v>0</v>
      </c>
      <c r="T237" s="115">
        <f>S237*H237</f>
        <v>0</v>
      </c>
    </row>
    <row r="238" spans="2:20" s="1" customFormat="1">
      <c r="B238" s="26"/>
      <c r="D238" s="116" t="s">
        <v>87</v>
      </c>
      <c r="F238" s="117" t="s">
        <v>314</v>
      </c>
      <c r="I238" s="118"/>
      <c r="L238" s="26"/>
      <c r="M238" s="119"/>
      <c r="T238" s="49"/>
    </row>
    <row r="239" spans="2:20" s="1" customFormat="1" ht="16.2" customHeight="1">
      <c r="B239" s="104"/>
      <c r="C239" s="105">
        <v>58</v>
      </c>
      <c r="D239" s="105" t="s">
        <v>85</v>
      </c>
      <c r="E239" s="106" t="s">
        <v>155</v>
      </c>
      <c r="F239" s="107" t="s">
        <v>234</v>
      </c>
      <c r="G239" s="108" t="s">
        <v>86</v>
      </c>
      <c r="H239" s="109">
        <v>1</v>
      </c>
      <c r="I239" s="110">
        <v>0</v>
      </c>
      <c r="J239" s="111">
        <f>ROUND(I239*H239,2)</f>
        <v>0</v>
      </c>
      <c r="K239" s="107" t="s">
        <v>1</v>
      </c>
      <c r="L239" s="26"/>
      <c r="M239" s="112" t="s">
        <v>1</v>
      </c>
      <c r="N239" s="113" t="s">
        <v>34</v>
      </c>
      <c r="P239" s="114">
        <f>O239*H239</f>
        <v>0</v>
      </c>
      <c r="Q239" s="114">
        <v>0</v>
      </c>
      <c r="R239" s="114">
        <f>Q239*H239</f>
        <v>0</v>
      </c>
      <c r="S239" s="114">
        <v>0</v>
      </c>
      <c r="T239" s="115">
        <f>S239*H239</f>
        <v>0</v>
      </c>
    </row>
    <row r="240" spans="2:20" s="1" customFormat="1">
      <c r="B240" s="26"/>
      <c r="D240" s="116" t="s">
        <v>87</v>
      </c>
      <c r="F240" s="117" t="s">
        <v>315</v>
      </c>
      <c r="I240" s="118"/>
      <c r="L240" s="26"/>
      <c r="M240" s="119"/>
      <c r="T240" s="49"/>
    </row>
    <row r="241" spans="2:20" s="1" customFormat="1" ht="16.2" customHeight="1">
      <c r="B241" s="104"/>
      <c r="C241" s="105">
        <v>59</v>
      </c>
      <c r="D241" s="105" t="s">
        <v>85</v>
      </c>
      <c r="E241" s="106" t="s">
        <v>156</v>
      </c>
      <c r="F241" s="107" t="s">
        <v>235</v>
      </c>
      <c r="G241" s="108" t="s">
        <v>86</v>
      </c>
      <c r="H241" s="109">
        <v>1</v>
      </c>
      <c r="I241" s="110">
        <v>0</v>
      </c>
      <c r="J241" s="111">
        <f>ROUND(I241*H241,2)</f>
        <v>0</v>
      </c>
      <c r="K241" s="107" t="s">
        <v>1</v>
      </c>
      <c r="L241" s="26"/>
      <c r="M241" s="112" t="s">
        <v>1</v>
      </c>
      <c r="N241" s="113" t="s">
        <v>34</v>
      </c>
      <c r="P241" s="114">
        <f>O241*H241</f>
        <v>0</v>
      </c>
      <c r="Q241" s="114">
        <v>0</v>
      </c>
      <c r="R241" s="114">
        <f>Q241*H241</f>
        <v>0</v>
      </c>
      <c r="S241" s="114">
        <v>0</v>
      </c>
      <c r="T241" s="115">
        <f>S241*H241</f>
        <v>0</v>
      </c>
    </row>
    <row r="242" spans="2:20" s="1" customFormat="1" ht="19.2">
      <c r="B242" s="26"/>
      <c r="D242" s="116" t="s">
        <v>87</v>
      </c>
      <c r="F242" s="117" t="s">
        <v>316</v>
      </c>
      <c r="I242" s="118"/>
      <c r="L242" s="26"/>
      <c r="M242" s="119"/>
      <c r="T242" s="49"/>
    </row>
    <row r="243" spans="2:20" s="1" customFormat="1" ht="16.2" customHeight="1">
      <c r="B243" s="104"/>
      <c r="C243" s="105">
        <v>60</v>
      </c>
      <c r="D243" s="105" t="s">
        <v>85</v>
      </c>
      <c r="E243" s="106" t="s">
        <v>157</v>
      </c>
      <c r="F243" s="107" t="s">
        <v>236</v>
      </c>
      <c r="G243" s="108" t="s">
        <v>86</v>
      </c>
      <c r="H243" s="109">
        <v>18</v>
      </c>
      <c r="I243" s="110">
        <v>0</v>
      </c>
      <c r="J243" s="111">
        <f>ROUND(I243*H243,2)</f>
        <v>0</v>
      </c>
      <c r="K243" s="107" t="s">
        <v>1</v>
      </c>
      <c r="L243" s="26"/>
      <c r="M243" s="112" t="s">
        <v>1</v>
      </c>
      <c r="N243" s="113" t="s">
        <v>34</v>
      </c>
      <c r="P243" s="114">
        <f>O243*H243</f>
        <v>0</v>
      </c>
      <c r="Q243" s="114">
        <v>0</v>
      </c>
      <c r="R243" s="114">
        <f>Q243*H243</f>
        <v>0</v>
      </c>
      <c r="S243" s="114">
        <v>0</v>
      </c>
      <c r="T243" s="115">
        <f>S243*H243</f>
        <v>0</v>
      </c>
    </row>
    <row r="244" spans="2:20" s="1" customFormat="1">
      <c r="B244" s="26"/>
      <c r="D244" s="116" t="s">
        <v>87</v>
      </c>
      <c r="F244" s="117" t="s">
        <v>317</v>
      </c>
      <c r="I244" s="118"/>
      <c r="L244" s="26"/>
      <c r="M244" s="119"/>
      <c r="T244" s="49"/>
    </row>
    <row r="245" spans="2:20" s="1" customFormat="1" ht="16.2" customHeight="1">
      <c r="B245" s="104"/>
      <c r="C245" s="105">
        <v>61</v>
      </c>
      <c r="D245" s="105" t="s">
        <v>85</v>
      </c>
      <c r="E245" s="106" t="s">
        <v>158</v>
      </c>
      <c r="F245" s="107" t="s">
        <v>237</v>
      </c>
      <c r="G245" s="108" t="s">
        <v>86</v>
      </c>
      <c r="H245" s="109">
        <v>8</v>
      </c>
      <c r="I245" s="110">
        <v>0</v>
      </c>
      <c r="J245" s="111">
        <f>ROUND(I245*H245,2)</f>
        <v>0</v>
      </c>
      <c r="K245" s="107" t="s">
        <v>1</v>
      </c>
      <c r="L245" s="26"/>
      <c r="M245" s="112" t="s">
        <v>1</v>
      </c>
      <c r="N245" s="113" t="s">
        <v>34</v>
      </c>
      <c r="P245" s="114">
        <f>O245*H245</f>
        <v>0</v>
      </c>
      <c r="Q245" s="114">
        <v>0</v>
      </c>
      <c r="R245" s="114">
        <f>Q245*H245</f>
        <v>0</v>
      </c>
      <c r="S245" s="114">
        <v>0</v>
      </c>
      <c r="T245" s="115">
        <f>S245*H245</f>
        <v>0</v>
      </c>
    </row>
    <row r="246" spans="2:20" s="1" customFormat="1">
      <c r="B246" s="26"/>
      <c r="D246" s="116" t="s">
        <v>87</v>
      </c>
      <c r="F246" s="117" t="s">
        <v>318</v>
      </c>
      <c r="I246" s="118"/>
      <c r="L246" s="26"/>
      <c r="M246" s="119"/>
      <c r="T246" s="49"/>
    </row>
    <row r="247" spans="2:20" s="1" customFormat="1" ht="16.2" customHeight="1">
      <c r="B247" s="104"/>
      <c r="C247" s="105">
        <v>62</v>
      </c>
      <c r="D247" s="105" t="s">
        <v>85</v>
      </c>
      <c r="E247" s="106" t="s">
        <v>159</v>
      </c>
      <c r="F247" s="107" t="s">
        <v>238</v>
      </c>
      <c r="G247" s="108" t="s">
        <v>86</v>
      </c>
      <c r="H247" s="109">
        <v>3</v>
      </c>
      <c r="I247" s="110">
        <v>0</v>
      </c>
      <c r="J247" s="111">
        <f>ROUND(I247*H247,2)</f>
        <v>0</v>
      </c>
      <c r="K247" s="107" t="s">
        <v>1</v>
      </c>
      <c r="L247" s="26"/>
      <c r="M247" s="112" t="s">
        <v>1</v>
      </c>
      <c r="N247" s="113" t="s">
        <v>34</v>
      </c>
      <c r="P247" s="114">
        <f>O247*H247</f>
        <v>0</v>
      </c>
      <c r="Q247" s="114">
        <v>0</v>
      </c>
      <c r="R247" s="114">
        <f>Q247*H247</f>
        <v>0</v>
      </c>
      <c r="S247" s="114">
        <v>0</v>
      </c>
      <c r="T247" s="115">
        <f>S247*H247</f>
        <v>0</v>
      </c>
    </row>
    <row r="248" spans="2:20" s="1" customFormat="1" ht="28.8">
      <c r="B248" s="26"/>
      <c r="D248" s="116" t="s">
        <v>87</v>
      </c>
      <c r="F248" s="117" t="s">
        <v>319</v>
      </c>
      <c r="I248" s="118"/>
      <c r="L248" s="26"/>
      <c r="M248" s="119"/>
      <c r="T248" s="49"/>
    </row>
    <row r="249" spans="2:20" s="1" customFormat="1" ht="16.2" customHeight="1">
      <c r="B249" s="104"/>
      <c r="C249" s="105">
        <v>63</v>
      </c>
      <c r="D249" s="105" t="s">
        <v>85</v>
      </c>
      <c r="E249" s="106" t="s">
        <v>160</v>
      </c>
      <c r="F249" s="107" t="s">
        <v>239</v>
      </c>
      <c r="G249" s="108" t="s">
        <v>86</v>
      </c>
      <c r="H249" s="109">
        <v>3</v>
      </c>
      <c r="I249" s="110">
        <v>0</v>
      </c>
      <c r="J249" s="111">
        <f>ROUND(I249*H249,2)</f>
        <v>0</v>
      </c>
      <c r="K249" s="107" t="s">
        <v>1</v>
      </c>
      <c r="L249" s="26"/>
      <c r="M249" s="112" t="s">
        <v>1</v>
      </c>
      <c r="N249" s="113" t="s">
        <v>34</v>
      </c>
      <c r="P249" s="114">
        <f>O249*H249</f>
        <v>0</v>
      </c>
      <c r="Q249" s="114">
        <v>0</v>
      </c>
      <c r="R249" s="114">
        <f>Q249*H249</f>
        <v>0</v>
      </c>
      <c r="S249" s="114">
        <v>0</v>
      </c>
      <c r="T249" s="115">
        <f>S249*H249</f>
        <v>0</v>
      </c>
    </row>
    <row r="250" spans="2:20" s="1" customFormat="1" ht="19.2">
      <c r="B250" s="26"/>
      <c r="D250" s="116" t="s">
        <v>87</v>
      </c>
      <c r="F250" s="117" t="s">
        <v>320</v>
      </c>
      <c r="I250" s="118"/>
      <c r="L250" s="26"/>
      <c r="M250" s="119"/>
      <c r="T250" s="49"/>
    </row>
    <row r="251" spans="2:20" s="1" customFormat="1" ht="16.2" customHeight="1">
      <c r="B251" s="104"/>
      <c r="C251" s="105">
        <v>64</v>
      </c>
      <c r="D251" s="105" t="s">
        <v>85</v>
      </c>
      <c r="E251" s="106" t="s">
        <v>161</v>
      </c>
      <c r="F251" s="107" t="s">
        <v>239</v>
      </c>
      <c r="G251" s="108" t="s">
        <v>86</v>
      </c>
      <c r="H251" s="109">
        <v>1</v>
      </c>
      <c r="I251" s="110">
        <v>0</v>
      </c>
      <c r="J251" s="111">
        <f>ROUND(I251*H251,2)</f>
        <v>0</v>
      </c>
      <c r="K251" s="107" t="s">
        <v>1</v>
      </c>
      <c r="L251" s="26"/>
      <c r="M251" s="112" t="s">
        <v>1</v>
      </c>
      <c r="N251" s="113" t="s">
        <v>34</v>
      </c>
      <c r="P251" s="114">
        <f>O251*H251</f>
        <v>0</v>
      </c>
      <c r="Q251" s="114">
        <v>0</v>
      </c>
      <c r="R251" s="114">
        <f>Q251*H251</f>
        <v>0</v>
      </c>
      <c r="S251" s="114">
        <v>0</v>
      </c>
      <c r="T251" s="115">
        <f>S251*H251</f>
        <v>0</v>
      </c>
    </row>
    <row r="252" spans="2:20" s="1" customFormat="1" ht="19.2">
      <c r="B252" s="26"/>
      <c r="D252" s="116" t="s">
        <v>87</v>
      </c>
      <c r="F252" s="117" t="s">
        <v>321</v>
      </c>
      <c r="I252" s="118"/>
      <c r="L252" s="26"/>
      <c r="M252" s="119"/>
      <c r="T252" s="49"/>
    </row>
    <row r="253" spans="2:20" s="1" customFormat="1" ht="16.2" customHeight="1">
      <c r="B253" s="104"/>
      <c r="C253" s="105">
        <v>65</v>
      </c>
      <c r="D253" s="105" t="s">
        <v>85</v>
      </c>
      <c r="E253" s="106" t="s">
        <v>163</v>
      </c>
      <c r="F253" s="107" t="s">
        <v>241</v>
      </c>
      <c r="G253" s="108" t="s">
        <v>86</v>
      </c>
      <c r="H253" s="109">
        <v>1</v>
      </c>
      <c r="I253" s="110">
        <v>0</v>
      </c>
      <c r="J253" s="111">
        <f>ROUND(I253*H253,2)</f>
        <v>0</v>
      </c>
      <c r="K253" s="107" t="s">
        <v>1</v>
      </c>
      <c r="L253" s="26"/>
      <c r="M253" s="112" t="s">
        <v>1</v>
      </c>
      <c r="N253" s="113" t="s">
        <v>34</v>
      </c>
      <c r="P253" s="114">
        <f>O253*H253</f>
        <v>0</v>
      </c>
      <c r="Q253" s="114">
        <v>0</v>
      </c>
      <c r="R253" s="114">
        <f>Q253*H253</f>
        <v>0</v>
      </c>
      <c r="S253" s="114">
        <v>0</v>
      </c>
      <c r="T253" s="115">
        <f>S253*H253</f>
        <v>0</v>
      </c>
    </row>
    <row r="254" spans="2:20" s="1" customFormat="1" ht="28.8">
      <c r="B254" s="26"/>
      <c r="D254" s="116" t="s">
        <v>87</v>
      </c>
      <c r="F254" s="117" t="s">
        <v>322</v>
      </c>
      <c r="I254" s="118"/>
      <c r="L254" s="26"/>
      <c r="M254" s="119"/>
      <c r="T254" s="49"/>
    </row>
    <row r="255" spans="2:20" s="1" customFormat="1">
      <c r="B255" s="26"/>
      <c r="D255" s="116"/>
      <c r="E255" s="121" t="s">
        <v>197</v>
      </c>
      <c r="F255" s="117"/>
      <c r="I255" s="118"/>
      <c r="L255" s="26"/>
      <c r="M255" s="119"/>
      <c r="T255" s="49"/>
    </row>
    <row r="256" spans="2:20" s="1" customFormat="1" ht="16.2" customHeight="1">
      <c r="B256" s="104"/>
      <c r="C256" s="105">
        <v>66</v>
      </c>
      <c r="D256" s="105" t="s">
        <v>85</v>
      </c>
      <c r="E256" s="106" t="s">
        <v>164</v>
      </c>
      <c r="F256" s="107" t="s">
        <v>242</v>
      </c>
      <c r="G256" s="108" t="s">
        <v>86</v>
      </c>
      <c r="H256" s="109">
        <v>1</v>
      </c>
      <c r="I256" s="110">
        <v>0</v>
      </c>
      <c r="J256" s="111">
        <f>ROUND(I256*H256,2)</f>
        <v>0</v>
      </c>
      <c r="K256" s="107" t="s">
        <v>1</v>
      </c>
      <c r="L256" s="26"/>
      <c r="M256" s="112" t="s">
        <v>1</v>
      </c>
      <c r="N256" s="113" t="s">
        <v>34</v>
      </c>
      <c r="P256" s="114">
        <f>O256*H256</f>
        <v>0</v>
      </c>
      <c r="Q256" s="114">
        <v>0</v>
      </c>
      <c r="R256" s="114">
        <f>Q256*H256</f>
        <v>0</v>
      </c>
      <c r="S256" s="114">
        <v>0</v>
      </c>
      <c r="T256" s="115">
        <f>S256*H256</f>
        <v>0</v>
      </c>
    </row>
    <row r="257" spans="2:20" s="1" customFormat="1" ht="28.8">
      <c r="B257" s="26"/>
      <c r="D257" s="116" t="s">
        <v>87</v>
      </c>
      <c r="F257" s="117" t="s">
        <v>323</v>
      </c>
      <c r="I257" s="118"/>
      <c r="L257" s="26"/>
      <c r="M257" s="119"/>
      <c r="T257" s="49"/>
    </row>
    <row r="258" spans="2:20" s="1" customFormat="1" ht="16.2" customHeight="1">
      <c r="B258" s="104"/>
      <c r="C258" s="105">
        <v>67</v>
      </c>
      <c r="D258" s="105" t="s">
        <v>85</v>
      </c>
      <c r="E258" s="106" t="s">
        <v>165</v>
      </c>
      <c r="F258" s="107" t="s">
        <v>243</v>
      </c>
      <c r="G258" s="108" t="s">
        <v>86</v>
      </c>
      <c r="H258" s="109">
        <v>2</v>
      </c>
      <c r="I258" s="110">
        <v>0</v>
      </c>
      <c r="J258" s="111">
        <f>ROUND(I258*H258,2)</f>
        <v>0</v>
      </c>
      <c r="K258" s="107" t="s">
        <v>1</v>
      </c>
      <c r="L258" s="26"/>
      <c r="M258" s="112" t="s">
        <v>1</v>
      </c>
      <c r="N258" s="113" t="s">
        <v>34</v>
      </c>
      <c r="P258" s="114">
        <f>O258*H258</f>
        <v>0</v>
      </c>
      <c r="Q258" s="114">
        <v>0</v>
      </c>
      <c r="R258" s="114">
        <f>Q258*H258</f>
        <v>0</v>
      </c>
      <c r="S258" s="114">
        <v>0</v>
      </c>
      <c r="T258" s="115">
        <f>S258*H258</f>
        <v>0</v>
      </c>
    </row>
    <row r="259" spans="2:20" s="1" customFormat="1" ht="19.2">
      <c r="B259" s="26"/>
      <c r="D259" s="116" t="s">
        <v>87</v>
      </c>
      <c r="F259" s="117" t="s">
        <v>324</v>
      </c>
      <c r="I259" s="118"/>
      <c r="L259" s="26"/>
      <c r="M259" s="119"/>
      <c r="T259" s="49"/>
    </row>
    <row r="260" spans="2:20" s="1" customFormat="1" ht="16.2" customHeight="1">
      <c r="B260" s="104"/>
      <c r="C260" s="105">
        <v>68</v>
      </c>
      <c r="D260" s="105" t="s">
        <v>85</v>
      </c>
      <c r="E260" s="106" t="s">
        <v>166</v>
      </c>
      <c r="F260" s="107" t="s">
        <v>244</v>
      </c>
      <c r="G260" s="108" t="s">
        <v>86</v>
      </c>
      <c r="H260" s="109">
        <v>1</v>
      </c>
      <c r="I260" s="110">
        <v>0</v>
      </c>
      <c r="J260" s="111">
        <f>ROUND(I260*H260,2)</f>
        <v>0</v>
      </c>
      <c r="K260" s="107" t="s">
        <v>1</v>
      </c>
      <c r="L260" s="26"/>
      <c r="M260" s="112" t="s">
        <v>1</v>
      </c>
      <c r="N260" s="113" t="s">
        <v>34</v>
      </c>
      <c r="P260" s="114">
        <f>O260*H260</f>
        <v>0</v>
      </c>
      <c r="Q260" s="114">
        <v>0</v>
      </c>
      <c r="R260" s="114">
        <f>Q260*H260</f>
        <v>0</v>
      </c>
      <c r="S260" s="114">
        <v>0</v>
      </c>
      <c r="T260" s="115">
        <f>S260*H260</f>
        <v>0</v>
      </c>
    </row>
    <row r="261" spans="2:20" s="1" customFormat="1" ht="19.2">
      <c r="B261" s="26"/>
      <c r="D261" s="116" t="s">
        <v>87</v>
      </c>
      <c r="F261" s="117" t="s">
        <v>325</v>
      </c>
      <c r="I261" s="118"/>
      <c r="L261" s="26"/>
      <c r="M261" s="119"/>
      <c r="T261" s="49"/>
    </row>
    <row r="262" spans="2:20" s="1" customFormat="1" ht="16.2" customHeight="1">
      <c r="B262" s="104"/>
      <c r="C262" s="105">
        <v>69</v>
      </c>
      <c r="D262" s="105" t="s">
        <v>85</v>
      </c>
      <c r="E262" s="106" t="s">
        <v>167</v>
      </c>
      <c r="F262" s="107" t="s">
        <v>245</v>
      </c>
      <c r="G262" s="108" t="s">
        <v>86</v>
      </c>
      <c r="H262" s="109">
        <v>1</v>
      </c>
      <c r="I262" s="110">
        <v>0</v>
      </c>
      <c r="J262" s="111">
        <f>ROUND(I262*H262,2)</f>
        <v>0</v>
      </c>
      <c r="K262" s="107" t="s">
        <v>1</v>
      </c>
      <c r="L262" s="26"/>
      <c r="M262" s="112" t="s">
        <v>1</v>
      </c>
      <c r="N262" s="113" t="s">
        <v>34</v>
      </c>
      <c r="P262" s="114">
        <f>O262*H262</f>
        <v>0</v>
      </c>
      <c r="Q262" s="114">
        <v>0</v>
      </c>
      <c r="R262" s="114">
        <f>Q262*H262</f>
        <v>0</v>
      </c>
      <c r="S262" s="114">
        <v>0</v>
      </c>
      <c r="T262" s="115">
        <f>S262*H262</f>
        <v>0</v>
      </c>
    </row>
    <row r="263" spans="2:20" s="1" customFormat="1" ht="19.2">
      <c r="B263" s="26"/>
      <c r="D263" s="116" t="s">
        <v>87</v>
      </c>
      <c r="F263" s="117" t="s">
        <v>326</v>
      </c>
      <c r="I263" s="118"/>
      <c r="L263" s="26"/>
      <c r="M263" s="119"/>
      <c r="T263" s="49"/>
    </row>
    <row r="264" spans="2:20" s="1" customFormat="1" ht="16.2" customHeight="1">
      <c r="B264" s="104"/>
      <c r="C264" s="105">
        <v>70</v>
      </c>
      <c r="D264" s="105" t="s">
        <v>85</v>
      </c>
      <c r="E264" s="106" t="s">
        <v>168</v>
      </c>
      <c r="F264" s="107" t="s">
        <v>245</v>
      </c>
      <c r="G264" s="108" t="s">
        <v>86</v>
      </c>
      <c r="H264" s="109">
        <v>2</v>
      </c>
      <c r="I264" s="110">
        <v>0</v>
      </c>
      <c r="J264" s="111">
        <f>ROUND(I264*H264,2)</f>
        <v>0</v>
      </c>
      <c r="K264" s="107" t="s">
        <v>1</v>
      </c>
      <c r="L264" s="26"/>
      <c r="M264" s="112" t="s">
        <v>1</v>
      </c>
      <c r="N264" s="113" t="s">
        <v>34</v>
      </c>
      <c r="P264" s="114">
        <f>O264*H264</f>
        <v>0</v>
      </c>
      <c r="Q264" s="114">
        <v>0</v>
      </c>
      <c r="R264" s="114">
        <f>Q264*H264</f>
        <v>0</v>
      </c>
      <c r="S264" s="114">
        <v>0</v>
      </c>
      <c r="T264" s="115">
        <f>S264*H264</f>
        <v>0</v>
      </c>
    </row>
    <row r="265" spans="2:20" s="1" customFormat="1" ht="19.2">
      <c r="B265" s="26"/>
      <c r="D265" s="116" t="s">
        <v>87</v>
      </c>
      <c r="F265" s="117" t="s">
        <v>327</v>
      </c>
      <c r="I265" s="118"/>
      <c r="L265" s="26"/>
      <c r="M265" s="119"/>
      <c r="T265" s="49"/>
    </row>
    <row r="266" spans="2:20" s="1" customFormat="1" ht="16.2" customHeight="1">
      <c r="B266" s="104"/>
      <c r="C266" s="105">
        <v>71</v>
      </c>
      <c r="D266" s="105" t="s">
        <v>85</v>
      </c>
      <c r="E266" s="106" t="s">
        <v>169</v>
      </c>
      <c r="F266" s="107" t="s">
        <v>245</v>
      </c>
      <c r="G266" s="108" t="s">
        <v>86</v>
      </c>
      <c r="H266" s="109">
        <v>1</v>
      </c>
      <c r="I266" s="110">
        <v>0</v>
      </c>
      <c r="J266" s="111">
        <f>ROUND(I266*H266,2)</f>
        <v>0</v>
      </c>
      <c r="K266" s="107" t="s">
        <v>1</v>
      </c>
      <c r="L266" s="26"/>
      <c r="M266" s="112" t="s">
        <v>1</v>
      </c>
      <c r="N266" s="113" t="s">
        <v>34</v>
      </c>
      <c r="P266" s="114">
        <f>O266*H266</f>
        <v>0</v>
      </c>
      <c r="Q266" s="114">
        <v>0</v>
      </c>
      <c r="R266" s="114">
        <f>Q266*H266</f>
        <v>0</v>
      </c>
      <c r="S266" s="114">
        <v>0</v>
      </c>
      <c r="T266" s="115">
        <f>S266*H266</f>
        <v>0</v>
      </c>
    </row>
    <row r="267" spans="2:20" s="1" customFormat="1" ht="19.2">
      <c r="B267" s="26"/>
      <c r="D267" s="116" t="s">
        <v>87</v>
      </c>
      <c r="F267" s="117" t="s">
        <v>326</v>
      </c>
      <c r="I267" s="118"/>
      <c r="L267" s="26"/>
      <c r="M267" s="119"/>
      <c r="T267" s="49"/>
    </row>
    <row r="268" spans="2:20" s="1" customFormat="1" ht="16.2" customHeight="1">
      <c r="B268" s="104"/>
      <c r="C268" s="105">
        <v>72</v>
      </c>
      <c r="D268" s="105" t="s">
        <v>85</v>
      </c>
      <c r="E268" s="106" t="s">
        <v>170</v>
      </c>
      <c r="F268" s="107" t="s">
        <v>245</v>
      </c>
      <c r="G268" s="108" t="s">
        <v>86</v>
      </c>
      <c r="H268" s="109">
        <v>1</v>
      </c>
      <c r="I268" s="110">
        <v>0</v>
      </c>
      <c r="J268" s="111">
        <f>ROUND(I268*H268,2)</f>
        <v>0</v>
      </c>
      <c r="K268" s="107" t="s">
        <v>1</v>
      </c>
      <c r="L268" s="26"/>
      <c r="M268" s="112" t="s">
        <v>1</v>
      </c>
      <c r="N268" s="113" t="s">
        <v>34</v>
      </c>
      <c r="P268" s="114">
        <f>O268*H268</f>
        <v>0</v>
      </c>
      <c r="Q268" s="114">
        <v>0</v>
      </c>
      <c r="R268" s="114">
        <f>Q268*H268</f>
        <v>0</v>
      </c>
      <c r="S268" s="114">
        <v>0</v>
      </c>
      <c r="T268" s="115">
        <f>S268*H268</f>
        <v>0</v>
      </c>
    </row>
    <row r="269" spans="2:20" s="1" customFormat="1" ht="19.2">
      <c r="B269" s="26"/>
      <c r="D269" s="116" t="s">
        <v>87</v>
      </c>
      <c r="F269" s="117" t="s">
        <v>328</v>
      </c>
      <c r="I269" s="118"/>
      <c r="L269" s="26"/>
      <c r="M269" s="119"/>
      <c r="T269" s="49"/>
    </row>
    <row r="270" spans="2:20" s="1" customFormat="1" ht="16.2" customHeight="1">
      <c r="B270" s="104"/>
      <c r="C270" s="105">
        <v>73</v>
      </c>
      <c r="D270" s="105" t="s">
        <v>85</v>
      </c>
      <c r="E270" s="106" t="s">
        <v>171</v>
      </c>
      <c r="F270" s="107" t="s">
        <v>246</v>
      </c>
      <c r="G270" s="108" t="s">
        <v>86</v>
      </c>
      <c r="H270" s="109">
        <v>3</v>
      </c>
      <c r="I270" s="110">
        <v>0</v>
      </c>
      <c r="J270" s="111">
        <f>ROUND(I270*H270,2)</f>
        <v>0</v>
      </c>
      <c r="K270" s="107" t="s">
        <v>1</v>
      </c>
      <c r="L270" s="26"/>
      <c r="M270" s="112" t="s">
        <v>1</v>
      </c>
      <c r="N270" s="113" t="s">
        <v>34</v>
      </c>
      <c r="P270" s="114">
        <f>O270*H270</f>
        <v>0</v>
      </c>
      <c r="Q270" s="114">
        <v>0</v>
      </c>
      <c r="R270" s="114">
        <f>Q270*H270</f>
        <v>0</v>
      </c>
      <c r="S270" s="114">
        <v>0</v>
      </c>
      <c r="T270" s="115">
        <f>S270*H270</f>
        <v>0</v>
      </c>
    </row>
    <row r="271" spans="2:20" s="1" customFormat="1" ht="19.2">
      <c r="B271" s="26"/>
      <c r="D271" s="116" t="s">
        <v>87</v>
      </c>
      <c r="F271" s="117" t="s">
        <v>329</v>
      </c>
      <c r="I271" s="118"/>
      <c r="L271" s="26"/>
      <c r="M271" s="119"/>
      <c r="T271" s="49"/>
    </row>
    <row r="272" spans="2:20" s="1" customFormat="1" ht="16.2" customHeight="1">
      <c r="B272" s="104"/>
      <c r="C272" s="105">
        <v>74</v>
      </c>
      <c r="D272" s="105" t="s">
        <v>85</v>
      </c>
      <c r="E272" s="106" t="s">
        <v>172</v>
      </c>
      <c r="F272" s="107" t="s">
        <v>247</v>
      </c>
      <c r="G272" s="108" t="s">
        <v>86</v>
      </c>
      <c r="H272" s="109">
        <v>1</v>
      </c>
      <c r="I272" s="110">
        <v>0</v>
      </c>
      <c r="J272" s="111">
        <f>ROUND(I272*H272,2)</f>
        <v>0</v>
      </c>
      <c r="K272" s="107" t="s">
        <v>1</v>
      </c>
      <c r="L272" s="26"/>
      <c r="M272" s="112" t="s">
        <v>1</v>
      </c>
      <c r="N272" s="113" t="s">
        <v>34</v>
      </c>
      <c r="P272" s="114">
        <f>O272*H272</f>
        <v>0</v>
      </c>
      <c r="Q272" s="114">
        <v>0</v>
      </c>
      <c r="R272" s="114">
        <f>Q272*H272</f>
        <v>0</v>
      </c>
      <c r="S272" s="114">
        <v>0</v>
      </c>
      <c r="T272" s="115">
        <f>S272*H272</f>
        <v>0</v>
      </c>
    </row>
    <row r="273" spans="2:20" s="1" customFormat="1" ht="19.2">
      <c r="B273" s="26"/>
      <c r="D273" s="116" t="s">
        <v>87</v>
      </c>
      <c r="F273" s="117" t="s">
        <v>330</v>
      </c>
      <c r="I273" s="118"/>
      <c r="L273" s="26"/>
      <c r="M273" s="119"/>
      <c r="T273" s="49"/>
    </row>
    <row r="274" spans="2:20" s="1" customFormat="1" ht="16.2" customHeight="1">
      <c r="B274" s="104"/>
      <c r="C274" s="105">
        <v>75</v>
      </c>
      <c r="D274" s="105" t="s">
        <v>85</v>
      </c>
      <c r="E274" s="106" t="s">
        <v>173</v>
      </c>
      <c r="F274" s="107" t="s">
        <v>248</v>
      </c>
      <c r="G274" s="108" t="s">
        <v>86</v>
      </c>
      <c r="H274" s="109">
        <v>2</v>
      </c>
      <c r="I274" s="110">
        <v>0</v>
      </c>
      <c r="J274" s="111">
        <f>ROUND(I274*H274,2)</f>
        <v>0</v>
      </c>
      <c r="K274" s="107" t="s">
        <v>1</v>
      </c>
      <c r="L274" s="26"/>
      <c r="M274" s="112" t="s">
        <v>1</v>
      </c>
      <c r="N274" s="113" t="s">
        <v>34</v>
      </c>
      <c r="P274" s="114">
        <f>O274*H274</f>
        <v>0</v>
      </c>
      <c r="Q274" s="114">
        <v>0</v>
      </c>
      <c r="R274" s="114">
        <f>Q274*H274</f>
        <v>0</v>
      </c>
      <c r="S274" s="114">
        <v>0</v>
      </c>
      <c r="T274" s="115">
        <f>S274*H274</f>
        <v>0</v>
      </c>
    </row>
    <row r="275" spans="2:20" s="1" customFormat="1" ht="19.2">
      <c r="B275" s="26"/>
      <c r="D275" s="116" t="s">
        <v>87</v>
      </c>
      <c r="F275" s="117" t="s">
        <v>331</v>
      </c>
      <c r="I275" s="118"/>
      <c r="L275" s="26"/>
      <c r="M275" s="119"/>
      <c r="T275" s="49"/>
    </row>
    <row r="276" spans="2:20" s="1" customFormat="1">
      <c r="B276" s="26"/>
      <c r="D276" s="116"/>
      <c r="E276" s="121" t="s">
        <v>198</v>
      </c>
      <c r="F276" s="117"/>
      <c r="I276" s="118"/>
      <c r="L276" s="26"/>
      <c r="M276" s="119"/>
      <c r="T276" s="49"/>
    </row>
    <row r="277" spans="2:20" s="1" customFormat="1" ht="16.2" customHeight="1">
      <c r="B277" s="104"/>
      <c r="C277" s="105">
        <v>76</v>
      </c>
      <c r="D277" s="105" t="s">
        <v>85</v>
      </c>
      <c r="E277" s="106" t="s">
        <v>174</v>
      </c>
      <c r="F277" s="107" t="s">
        <v>249</v>
      </c>
      <c r="G277" s="108" t="s">
        <v>86</v>
      </c>
      <c r="H277" s="109">
        <v>32</v>
      </c>
      <c r="I277" s="110">
        <v>0</v>
      </c>
      <c r="J277" s="111">
        <f>ROUND(I277*H277,2)</f>
        <v>0</v>
      </c>
      <c r="K277" s="107" t="s">
        <v>1</v>
      </c>
      <c r="L277" s="26"/>
      <c r="M277" s="112" t="s">
        <v>1</v>
      </c>
      <c r="N277" s="113" t="s">
        <v>34</v>
      </c>
      <c r="P277" s="114">
        <f>O277*H277</f>
        <v>0</v>
      </c>
      <c r="Q277" s="114">
        <v>0</v>
      </c>
      <c r="R277" s="114">
        <f>Q277*H277</f>
        <v>0</v>
      </c>
      <c r="S277" s="114">
        <v>0</v>
      </c>
      <c r="T277" s="115">
        <f>S277*H277</f>
        <v>0</v>
      </c>
    </row>
    <row r="278" spans="2:20" s="1" customFormat="1" ht="19.2">
      <c r="B278" s="26"/>
      <c r="D278" s="116" t="s">
        <v>87</v>
      </c>
      <c r="F278" s="117" t="s">
        <v>332</v>
      </c>
      <c r="I278" s="118"/>
      <c r="L278" s="26"/>
      <c r="M278" s="119"/>
      <c r="T278" s="49"/>
    </row>
    <row r="279" spans="2:20" s="1" customFormat="1" ht="16.2" customHeight="1">
      <c r="B279" s="104"/>
      <c r="C279" s="105">
        <v>77</v>
      </c>
      <c r="D279" s="105" t="s">
        <v>85</v>
      </c>
      <c r="E279" s="106" t="s">
        <v>175</v>
      </c>
      <c r="F279" s="107" t="s">
        <v>250</v>
      </c>
      <c r="G279" s="108" t="s">
        <v>86</v>
      </c>
      <c r="H279" s="109">
        <v>26</v>
      </c>
      <c r="I279" s="110">
        <v>0</v>
      </c>
      <c r="J279" s="111">
        <f>ROUND(I279*H279,2)</f>
        <v>0</v>
      </c>
      <c r="K279" s="107" t="s">
        <v>1</v>
      </c>
      <c r="L279" s="26"/>
      <c r="M279" s="112" t="s">
        <v>1</v>
      </c>
      <c r="N279" s="113" t="s">
        <v>34</v>
      </c>
      <c r="P279" s="114">
        <f>O279*H279</f>
        <v>0</v>
      </c>
      <c r="Q279" s="114">
        <v>0</v>
      </c>
      <c r="R279" s="114">
        <f>Q279*H279</f>
        <v>0</v>
      </c>
      <c r="S279" s="114">
        <v>0</v>
      </c>
      <c r="T279" s="115">
        <f>S279*H279</f>
        <v>0</v>
      </c>
    </row>
    <row r="280" spans="2:20" s="1" customFormat="1" ht="28.8">
      <c r="B280" s="26"/>
      <c r="D280" s="116" t="s">
        <v>87</v>
      </c>
      <c r="F280" s="117" t="s">
        <v>333</v>
      </c>
      <c r="I280" s="118"/>
      <c r="L280" s="26"/>
      <c r="M280" s="119"/>
      <c r="T280" s="49"/>
    </row>
    <row r="281" spans="2:20" s="1" customFormat="1" ht="16.2" customHeight="1">
      <c r="B281" s="104"/>
      <c r="C281" s="105">
        <v>78</v>
      </c>
      <c r="D281" s="105" t="s">
        <v>85</v>
      </c>
      <c r="E281" s="106" t="s">
        <v>147</v>
      </c>
      <c r="F281" s="107" t="s">
        <v>251</v>
      </c>
      <c r="G281" s="108" t="s">
        <v>86</v>
      </c>
      <c r="H281" s="109">
        <v>3</v>
      </c>
      <c r="I281" s="110">
        <v>0</v>
      </c>
      <c r="J281" s="111">
        <f>ROUND(I281*H281,2)</f>
        <v>0</v>
      </c>
      <c r="K281" s="107" t="s">
        <v>1</v>
      </c>
      <c r="L281" s="26"/>
      <c r="M281" s="112" t="s">
        <v>1</v>
      </c>
      <c r="N281" s="113" t="s">
        <v>34</v>
      </c>
      <c r="P281" s="114">
        <f>O281*H281</f>
        <v>0</v>
      </c>
      <c r="Q281" s="114">
        <v>0</v>
      </c>
      <c r="R281" s="114">
        <f>Q281*H281</f>
        <v>0</v>
      </c>
      <c r="S281" s="114">
        <v>0</v>
      </c>
      <c r="T281" s="115">
        <f>S281*H281</f>
        <v>0</v>
      </c>
    </row>
    <row r="282" spans="2:20" s="1" customFormat="1" ht="28.8">
      <c r="B282" s="26"/>
      <c r="D282" s="116" t="s">
        <v>87</v>
      </c>
      <c r="F282" s="117" t="s">
        <v>334</v>
      </c>
      <c r="I282" s="118"/>
      <c r="L282" s="26"/>
      <c r="M282" s="119"/>
      <c r="T282" s="49"/>
    </row>
    <row r="283" spans="2:20" s="1" customFormat="1">
      <c r="B283" s="26"/>
      <c r="D283" s="116"/>
      <c r="E283" s="121" t="s">
        <v>199</v>
      </c>
      <c r="F283" s="117"/>
      <c r="I283" s="118"/>
      <c r="L283" s="26"/>
      <c r="M283" s="119"/>
      <c r="T283" s="49"/>
    </row>
    <row r="284" spans="2:20" s="1" customFormat="1" ht="16.2" customHeight="1">
      <c r="B284" s="104"/>
      <c r="C284" s="105">
        <v>79</v>
      </c>
      <c r="D284" s="105" t="s">
        <v>85</v>
      </c>
      <c r="E284" s="106" t="s">
        <v>176</v>
      </c>
      <c r="F284" s="107" t="s">
        <v>252</v>
      </c>
      <c r="G284" s="108" t="s">
        <v>86</v>
      </c>
      <c r="H284" s="109">
        <v>1</v>
      </c>
      <c r="I284" s="110">
        <v>0</v>
      </c>
      <c r="J284" s="111">
        <f>ROUND(I284*H284,2)</f>
        <v>0</v>
      </c>
      <c r="K284" s="107" t="s">
        <v>1</v>
      </c>
      <c r="L284" s="26"/>
      <c r="M284" s="112" t="s">
        <v>1</v>
      </c>
      <c r="N284" s="113" t="s">
        <v>34</v>
      </c>
      <c r="P284" s="114">
        <f>O284*H284</f>
        <v>0</v>
      </c>
      <c r="Q284" s="114">
        <v>0</v>
      </c>
      <c r="R284" s="114">
        <f>Q284*H284</f>
        <v>0</v>
      </c>
      <c r="S284" s="114">
        <v>0</v>
      </c>
      <c r="T284" s="115">
        <f>S284*H284</f>
        <v>0</v>
      </c>
    </row>
    <row r="285" spans="2:20" s="1" customFormat="1" ht="76.8">
      <c r="B285" s="26"/>
      <c r="D285" s="116" t="s">
        <v>87</v>
      </c>
      <c r="F285" s="117" t="s">
        <v>335</v>
      </c>
      <c r="I285" s="118"/>
      <c r="L285" s="26"/>
      <c r="M285" s="119"/>
      <c r="T285" s="49"/>
    </row>
    <row r="286" spans="2:20" s="1" customFormat="1" ht="16.2" customHeight="1">
      <c r="B286" s="104"/>
      <c r="C286" s="105">
        <v>80</v>
      </c>
      <c r="D286" s="105" t="s">
        <v>85</v>
      </c>
      <c r="E286" s="106" t="s">
        <v>177</v>
      </c>
      <c r="F286" s="107" t="s">
        <v>252</v>
      </c>
      <c r="G286" s="108" t="s">
        <v>86</v>
      </c>
      <c r="H286" s="109">
        <v>1</v>
      </c>
      <c r="I286" s="110">
        <v>0</v>
      </c>
      <c r="J286" s="111">
        <f>ROUND(I286*H286,2)</f>
        <v>0</v>
      </c>
      <c r="K286" s="107" t="s">
        <v>1</v>
      </c>
      <c r="L286" s="26"/>
      <c r="M286" s="112" t="s">
        <v>1</v>
      </c>
      <c r="N286" s="113" t="s">
        <v>34</v>
      </c>
      <c r="P286" s="114">
        <f>O286*H286</f>
        <v>0</v>
      </c>
      <c r="Q286" s="114">
        <v>0</v>
      </c>
      <c r="R286" s="114">
        <f>Q286*H286</f>
        <v>0</v>
      </c>
      <c r="S286" s="114">
        <v>0</v>
      </c>
      <c r="T286" s="115">
        <f>S286*H286</f>
        <v>0</v>
      </c>
    </row>
    <row r="287" spans="2:20" s="1" customFormat="1" ht="19.2">
      <c r="B287" s="26"/>
      <c r="D287" s="116" t="s">
        <v>87</v>
      </c>
      <c r="F287" s="117" t="s">
        <v>336</v>
      </c>
      <c r="I287" s="118"/>
      <c r="L287" s="26"/>
      <c r="M287" s="119"/>
      <c r="T287" s="49"/>
    </row>
    <row r="288" spans="2:20" s="1" customFormat="1" ht="16.2" customHeight="1">
      <c r="B288" s="104"/>
      <c r="C288" s="105">
        <v>81</v>
      </c>
      <c r="D288" s="105" t="s">
        <v>85</v>
      </c>
      <c r="E288" s="106" t="s">
        <v>178</v>
      </c>
      <c r="F288" s="107" t="s">
        <v>253</v>
      </c>
      <c r="G288" s="108" t="s">
        <v>86</v>
      </c>
      <c r="H288" s="109">
        <v>1</v>
      </c>
      <c r="I288" s="110">
        <v>0</v>
      </c>
      <c r="J288" s="111">
        <f>ROUND(I288*H288,2)</f>
        <v>0</v>
      </c>
      <c r="K288" s="107" t="s">
        <v>1</v>
      </c>
      <c r="L288" s="26"/>
      <c r="M288" s="112" t="s">
        <v>1</v>
      </c>
      <c r="N288" s="113" t="s">
        <v>34</v>
      </c>
      <c r="P288" s="114">
        <f>O288*H288</f>
        <v>0</v>
      </c>
      <c r="Q288" s="114">
        <v>0</v>
      </c>
      <c r="R288" s="114">
        <f>Q288*H288</f>
        <v>0</v>
      </c>
      <c r="S288" s="114">
        <v>0</v>
      </c>
      <c r="T288" s="115">
        <f>S288*H288</f>
        <v>0</v>
      </c>
    </row>
    <row r="289" spans="2:20" s="1" customFormat="1" ht="19.2">
      <c r="B289" s="26"/>
      <c r="D289" s="116" t="s">
        <v>87</v>
      </c>
      <c r="F289" s="117" t="s">
        <v>337</v>
      </c>
      <c r="I289" s="118"/>
      <c r="L289" s="26"/>
      <c r="M289" s="119"/>
      <c r="T289" s="49"/>
    </row>
    <row r="290" spans="2:20" s="1" customFormat="1" ht="11.4">
      <c r="B290" s="26"/>
      <c r="C290" s="105">
        <v>82</v>
      </c>
      <c r="D290" s="105" t="s">
        <v>85</v>
      </c>
      <c r="E290" s="106" t="s">
        <v>259</v>
      </c>
      <c r="F290" s="107" t="s">
        <v>260</v>
      </c>
      <c r="G290" s="108" t="s">
        <v>86</v>
      </c>
      <c r="H290" s="109">
        <v>12</v>
      </c>
      <c r="I290" s="110">
        <v>0</v>
      </c>
      <c r="J290" s="111">
        <f>ROUND(I290*H290,2)</f>
        <v>0</v>
      </c>
      <c r="K290" s="107" t="s">
        <v>1</v>
      </c>
      <c r="L290" s="26"/>
      <c r="M290" s="119"/>
      <c r="T290" s="49"/>
    </row>
    <row r="291" spans="2:20" s="1" customFormat="1" ht="76.8">
      <c r="B291" s="26"/>
      <c r="D291" s="116" t="s">
        <v>87</v>
      </c>
      <c r="F291" s="117" t="s">
        <v>338</v>
      </c>
      <c r="I291" s="118"/>
      <c r="L291" s="26"/>
      <c r="M291" s="119"/>
      <c r="T291" s="49"/>
    </row>
    <row r="292" spans="2:20" s="1" customFormat="1" ht="11.4">
      <c r="B292" s="26"/>
      <c r="C292" s="105">
        <v>83</v>
      </c>
      <c r="D292" s="105" t="s">
        <v>85</v>
      </c>
      <c r="E292" s="106"/>
      <c r="F292" s="107" t="s">
        <v>261</v>
      </c>
      <c r="G292" s="108" t="s">
        <v>86</v>
      </c>
      <c r="H292" s="109">
        <v>3</v>
      </c>
      <c r="I292" s="110">
        <v>0</v>
      </c>
      <c r="J292" s="111">
        <f>ROUND(I292*H292,2)</f>
        <v>0</v>
      </c>
      <c r="K292" s="107" t="s">
        <v>1</v>
      </c>
      <c r="L292" s="26"/>
      <c r="M292" s="119"/>
      <c r="T292" s="49"/>
    </row>
    <row r="293" spans="2:20" s="1" customFormat="1" ht="67.2">
      <c r="B293" s="26"/>
      <c r="D293" s="116"/>
      <c r="F293" s="117" t="s">
        <v>264</v>
      </c>
      <c r="I293" s="118"/>
      <c r="L293" s="26"/>
      <c r="M293" s="119"/>
      <c r="T293" s="49"/>
    </row>
    <row r="294" spans="2:20" s="1" customFormat="1" ht="11.4">
      <c r="B294" s="26"/>
      <c r="C294" s="105">
        <v>84</v>
      </c>
      <c r="D294" s="105" t="s">
        <v>85</v>
      </c>
      <c r="E294" s="106"/>
      <c r="F294" s="107" t="s">
        <v>263</v>
      </c>
      <c r="G294" s="108" t="s">
        <v>86</v>
      </c>
      <c r="H294" s="109">
        <v>5</v>
      </c>
      <c r="I294" s="110">
        <v>0</v>
      </c>
      <c r="J294" s="111">
        <f>ROUND(I294*H294,2)</f>
        <v>0</v>
      </c>
      <c r="K294" s="107" t="s">
        <v>1</v>
      </c>
      <c r="L294" s="26"/>
      <c r="M294" s="119"/>
      <c r="T294" s="49"/>
    </row>
    <row r="295" spans="2:20" s="1" customFormat="1" ht="28.8">
      <c r="B295" s="26"/>
      <c r="D295" s="116" t="s">
        <v>87</v>
      </c>
      <c r="F295" s="117" t="s">
        <v>339</v>
      </c>
      <c r="I295" s="118"/>
      <c r="L295" s="26"/>
      <c r="M295" s="119"/>
      <c r="T295" s="49"/>
    </row>
    <row r="296" spans="2:20" s="1" customFormat="1" ht="11.4">
      <c r="B296" s="26"/>
      <c r="C296" s="105">
        <v>85</v>
      </c>
      <c r="D296" s="105" t="s">
        <v>85</v>
      </c>
      <c r="E296" s="106"/>
      <c r="F296" s="107" t="s">
        <v>263</v>
      </c>
      <c r="G296" s="108" t="s">
        <v>86</v>
      </c>
      <c r="H296" s="109">
        <v>20</v>
      </c>
      <c r="I296" s="110">
        <v>0</v>
      </c>
      <c r="J296" s="111">
        <f>ROUND(I296*H296,2)</f>
        <v>0</v>
      </c>
      <c r="K296" s="107" t="s">
        <v>1</v>
      </c>
      <c r="L296" s="26"/>
      <c r="M296" s="119"/>
      <c r="T296" s="49"/>
    </row>
    <row r="297" spans="2:20" s="1" customFormat="1" ht="19.2">
      <c r="B297" s="26"/>
      <c r="D297" s="116" t="s">
        <v>87</v>
      </c>
      <c r="F297" s="117" t="s">
        <v>340</v>
      </c>
      <c r="I297" s="118"/>
      <c r="L297" s="26"/>
      <c r="M297" s="119"/>
      <c r="T297" s="49"/>
    </row>
    <row r="298" spans="2:20" s="1" customFormat="1">
      <c r="B298" s="26"/>
      <c r="D298" s="116"/>
      <c r="F298" s="117"/>
      <c r="I298" s="118"/>
      <c r="L298" s="26"/>
      <c r="M298" s="119"/>
      <c r="T298" s="49"/>
    </row>
    <row r="299" spans="2:20" s="10" customFormat="1" ht="25.95" customHeight="1">
      <c r="B299" s="96"/>
      <c r="D299" s="97" t="s">
        <v>55</v>
      </c>
      <c r="E299" s="98" t="s">
        <v>179</v>
      </c>
      <c r="F299" s="98" t="s">
        <v>90</v>
      </c>
      <c r="I299" s="99"/>
      <c r="J299" s="100">
        <f>J300+J302</f>
        <v>0</v>
      </c>
      <c r="L299" s="96"/>
      <c r="M299" s="101"/>
      <c r="P299" s="102">
        <f>SUM(P300:P303)</f>
        <v>0</v>
      </c>
      <c r="R299" s="102">
        <f>SUM(R300:R303)</f>
        <v>0</v>
      </c>
      <c r="T299" s="103">
        <f>SUM(T300:T303)</f>
        <v>0</v>
      </c>
    </row>
    <row r="300" spans="2:20" s="1" customFormat="1" ht="16.5" customHeight="1">
      <c r="B300" s="104"/>
      <c r="C300" s="105">
        <v>86</v>
      </c>
      <c r="D300" s="105" t="s">
        <v>85</v>
      </c>
      <c r="E300" s="106"/>
      <c r="F300" s="107" t="s">
        <v>91</v>
      </c>
      <c r="G300" s="108" t="s">
        <v>86</v>
      </c>
      <c r="H300" s="109">
        <v>1</v>
      </c>
      <c r="I300" s="110">
        <f>(J117+J128)*10%</f>
        <v>0</v>
      </c>
      <c r="J300" s="111">
        <f>ROUND(I300*H300,2)</f>
        <v>0</v>
      </c>
      <c r="K300" s="107" t="s">
        <v>1</v>
      </c>
      <c r="L300" s="26"/>
      <c r="M300" s="112" t="s">
        <v>1</v>
      </c>
      <c r="N300" s="113" t="s">
        <v>34</v>
      </c>
      <c r="P300" s="114">
        <f>O300*H300</f>
        <v>0</v>
      </c>
      <c r="Q300" s="114">
        <v>0</v>
      </c>
      <c r="R300" s="114">
        <f>Q300*H300</f>
        <v>0</v>
      </c>
      <c r="S300" s="114">
        <v>0</v>
      </c>
      <c r="T300" s="115">
        <f>S300*H300</f>
        <v>0</v>
      </c>
    </row>
    <row r="301" spans="2:20" s="1" customFormat="1">
      <c r="B301" s="26"/>
      <c r="D301" s="116" t="s">
        <v>87</v>
      </c>
      <c r="F301" s="117" t="s">
        <v>257</v>
      </c>
      <c r="I301" s="118"/>
      <c r="L301" s="26"/>
      <c r="M301" s="119"/>
      <c r="T301" s="49"/>
    </row>
    <row r="302" spans="2:20" s="1" customFormat="1" ht="16.5" customHeight="1">
      <c r="B302" s="104"/>
      <c r="C302" s="105">
        <v>87</v>
      </c>
      <c r="D302" s="105" t="s">
        <v>85</v>
      </c>
      <c r="E302" s="106"/>
      <c r="F302" s="107" t="s">
        <v>92</v>
      </c>
      <c r="G302" s="108" t="s">
        <v>86</v>
      </c>
      <c r="H302" s="109">
        <v>1</v>
      </c>
      <c r="I302" s="110">
        <f>(J117+J128)*5%</f>
        <v>0</v>
      </c>
      <c r="J302" s="111">
        <f>ROUND(I302*H302,2)</f>
        <v>0</v>
      </c>
      <c r="K302" s="107" t="s">
        <v>1</v>
      </c>
      <c r="L302" s="26"/>
      <c r="M302" s="112" t="s">
        <v>1</v>
      </c>
      <c r="N302" s="113" t="s">
        <v>34</v>
      </c>
      <c r="P302" s="114">
        <f>O302*H302</f>
        <v>0</v>
      </c>
      <c r="Q302" s="114">
        <v>0</v>
      </c>
      <c r="R302" s="114">
        <f>Q302*H302</f>
        <v>0</v>
      </c>
      <c r="S302" s="114">
        <v>0</v>
      </c>
      <c r="T302" s="115">
        <f>S302*H302</f>
        <v>0</v>
      </c>
    </row>
    <row r="303" spans="2:20" s="1" customFormat="1">
      <c r="B303" s="26"/>
      <c r="D303" s="116" t="s">
        <v>87</v>
      </c>
      <c r="F303" s="117" t="s">
        <v>258</v>
      </c>
      <c r="I303" s="118"/>
      <c r="L303" s="26"/>
      <c r="M303" s="119"/>
      <c r="T303" s="49"/>
    </row>
    <row r="304" spans="2:20" s="1" customFormat="1" ht="6.9" customHeight="1">
      <c r="B304" s="38"/>
      <c r="C304" s="39"/>
      <c r="D304" s="39"/>
      <c r="E304" s="39"/>
      <c r="F304" s="39"/>
      <c r="G304" s="39"/>
      <c r="H304" s="39"/>
      <c r="I304" s="39"/>
      <c r="J304" s="39"/>
      <c r="K304" s="39"/>
      <c r="L304" s="26"/>
    </row>
  </sheetData>
  <autoFilter ref="C115:K303" xr:uid="{00000000-0009-0000-0000-000001000000}"/>
  <mergeCells count="9">
    <mergeCell ref="E84:H84"/>
    <mergeCell ref="E106:H106"/>
    <mergeCell ref="E108:H108"/>
    <mergeCell ref="L2:V2"/>
    <mergeCell ref="E7:H7"/>
    <mergeCell ref="E9:H9"/>
    <mergeCell ref="E18:H18"/>
    <mergeCell ref="E27:H27"/>
    <mergeCell ref="E82:H82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1 - Nábytek</vt:lpstr>
      <vt:lpstr>'1 - Nábytek'!Názvy_tisku</vt:lpstr>
      <vt:lpstr>'Rekapitulace stavby'!Názvy_tisku</vt:lpstr>
      <vt:lpstr>'1 - Nábytek'!Oblast_tisku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DESKTOP-MIN34TP\Pracovna</dc:creator>
  <cp:lastModifiedBy>Kašparová Veronika, Ing. arch.</cp:lastModifiedBy>
  <cp:lastPrinted>2025-12-05T10:49:07Z</cp:lastPrinted>
  <dcterms:created xsi:type="dcterms:W3CDTF">2023-03-09T04:06:39Z</dcterms:created>
  <dcterms:modified xsi:type="dcterms:W3CDTF">2026-01-12T09:45:47Z</dcterms:modified>
</cp:coreProperties>
</file>