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Pozemni_stavby_2024\24UL31009_Děčín ul. Benešovská_nábytek\_Dum pro kriz. bydl. ul. Benesovska_PD_01.2026\"/>
    </mc:Choice>
  </mc:AlternateContent>
  <xr:revisionPtr revIDLastSave="0" documentId="13_ncr:1_{077928EB-4289-4248-BB99-2FBF1CDDADCA}" xr6:coauthVersionLast="47" xr6:coauthVersionMax="47" xr10:uidLastSave="{00000000-0000-0000-0000-000000000000}"/>
  <bookViews>
    <workbookView xWindow="-38520" yWindow="-120" windowWidth="38640" windowHeight="21120" activeTab="1" xr2:uid="{00000000-000D-0000-FFFF-FFFF00000000}"/>
  </bookViews>
  <sheets>
    <sheet name="Rekapitulace stavby" sheetId="1" r:id="rId1"/>
    <sheet name="2 - Vybavení IT" sheetId="4" r:id="rId2"/>
  </sheets>
  <definedNames>
    <definedName name="_xlnm._FilterDatabase" localSheetId="1" hidden="1">'2 - Vybavení IT'!$C$114:$K$142</definedName>
    <definedName name="_xlnm.Print_Titles" localSheetId="1">'2 - Vybavení IT'!$114:$114</definedName>
    <definedName name="_xlnm.Print_Titles" localSheetId="0">'Rekapitulace stavby'!$92:$92</definedName>
    <definedName name="_xlnm.Print_Area" localSheetId="1">'2 - Vybavení IT'!$C$79:$J$96,'2 - Vybavení IT'!$C$102:$K$142</definedName>
    <definedName name="_xlnm.Print_Area" localSheetId="0">'Rekapitulace stavby'!$D$4:$AO$76,'Rekapitulace stavby'!$C$82:$AQ$95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4" i="1" l="1"/>
  <c r="AG94" i="1"/>
  <c r="E107" i="4" l="1"/>
  <c r="J138" i="4"/>
  <c r="J136" i="4"/>
  <c r="J134" i="4"/>
  <c r="J132" i="4"/>
  <c r="J130" i="4"/>
  <c r="J128" i="4"/>
  <c r="J126" i="4"/>
  <c r="J124" i="4"/>
  <c r="T141" i="4"/>
  <c r="R141" i="4"/>
  <c r="P141" i="4"/>
  <c r="T122" i="4"/>
  <c r="R122" i="4"/>
  <c r="P122" i="4"/>
  <c r="J122" i="4"/>
  <c r="T120" i="4"/>
  <c r="R120" i="4"/>
  <c r="P120" i="4"/>
  <c r="J120" i="4"/>
  <c r="T118" i="4"/>
  <c r="R118" i="4"/>
  <c r="P118" i="4"/>
  <c r="J118" i="4"/>
  <c r="F109" i="4"/>
  <c r="F86" i="4"/>
  <c r="E84" i="4"/>
  <c r="J34" i="4"/>
  <c r="J24" i="4"/>
  <c r="E24" i="4"/>
  <c r="J89" i="4" s="1"/>
  <c r="J23" i="4"/>
  <c r="J21" i="4"/>
  <c r="E21" i="4"/>
  <c r="J111" i="4" s="1"/>
  <c r="J20" i="4"/>
  <c r="J18" i="4"/>
  <c r="E18" i="4"/>
  <c r="F89" i="4" s="1"/>
  <c r="J17" i="4"/>
  <c r="J15" i="4"/>
  <c r="E15" i="4"/>
  <c r="F88" i="4" s="1"/>
  <c r="J14" i="4"/>
  <c r="J12" i="4"/>
  <c r="J109" i="4" s="1"/>
  <c r="E7" i="4"/>
  <c r="E105" i="4" s="1"/>
  <c r="J116" i="4" l="1"/>
  <c r="T140" i="4"/>
  <c r="R140" i="4"/>
  <c r="P140" i="4"/>
  <c r="P116" i="4"/>
  <c r="R116" i="4"/>
  <c r="T116" i="4"/>
  <c r="F111" i="4"/>
  <c r="J88" i="4"/>
  <c r="J112" i="4"/>
  <c r="J86" i="4"/>
  <c r="F112" i="4"/>
  <c r="E82" i="4"/>
  <c r="T115" i="4" l="1"/>
  <c r="I141" i="4"/>
  <c r="J141" i="4" s="1"/>
  <c r="J140" i="4" s="1"/>
  <c r="J115" i="4" s="1"/>
  <c r="R115" i="4"/>
  <c r="P115" i="4"/>
  <c r="J94" i="4"/>
  <c r="L90" i="1"/>
  <c r="AM90" i="1"/>
  <c r="AM89" i="1"/>
  <c r="L89" i="1"/>
  <c r="AM87" i="1"/>
  <c r="L87" i="1"/>
  <c r="L85" i="1"/>
  <c r="L84" i="1"/>
  <c r="J95" i="4" l="1"/>
  <c r="W32" i="1"/>
  <c r="W31" i="1"/>
  <c r="W33" i="1"/>
  <c r="J93" i="4" l="1"/>
  <c r="J30" i="4"/>
  <c r="F33" i="4" l="1"/>
  <c r="J33" i="4" s="1"/>
  <c r="J36" i="4" s="1"/>
  <c r="AG95" i="1"/>
  <c r="AN95" i="1" l="1"/>
  <c r="AK30" i="1" l="1"/>
  <c r="AK26" i="1" l="1"/>
  <c r="W29" i="1" l="1"/>
  <c r="AK29" i="1" s="1"/>
  <c r="AK35" i="1" s="1"/>
</calcChain>
</file>

<file path=xl/sharedStrings.xml><?xml version="1.0" encoding="utf-8"?>
<sst xmlns="http://schemas.openxmlformats.org/spreadsheetml/2006/main" count="303" uniqueCount="116">
  <si>
    <t>Export Komplet</t>
  </si>
  <si>
    <t/>
  </si>
  <si>
    <t>False</t>
  </si>
  <si>
    <t>{5269fbd0-e759-4d39-b898-339892134e07}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</si>
  <si>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</si>
  <si>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</si>
  <si>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</si>
  <si>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</si>
  <si>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</si>
  <si>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</si>
  <si>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</si>
  <si>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</si>
  <si>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</si>
  <si>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</si>
  <si>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</si>
  <si>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</si>
  <si>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</si>
  <si>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</si>
  <si>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</si>
  <si>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</si>
  <si>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</si>
  <si>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</si>
  <si>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</si>
  <si>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</si>
  <si>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</si>
  <si>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</si>
  <si>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</si>
  <si>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</si>
  <si>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</si>
  <si>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</si>
  <si>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</si>
  <si>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</si>
  <si>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</si>
  <si>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</si>
  <si>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</si>
  <si>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</si>
  <si>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</si>
  <si>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</si>
  <si>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</si>
  <si>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</si>
  <si>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</si>
  <si>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</si>
  <si>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</si>
  <si>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</si>
  <si>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</si>
  <si>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</si>
  <si>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</si>
  <si>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</si>
  <si>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</si>
  <si>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</t>
  </si>
  <si>
    <t>Popis</t>
  </si>
  <si>
    <t>Cena bez DPH [CZK]</t>
  </si>
  <si>
    <t>Cena s DPH [CZK]</t>
  </si>
  <si>
    <t>Typ</t>
  </si>
  <si>
    <t>Náklady z rozpočtů</t>
  </si>
  <si>
    <t>D</t>
  </si>
  <si>
    <t>0</t>
  </si>
  <si>
    <t>###NOIMPORT###</t>
  </si>
  <si>
    <t>IMPORT</t>
  </si>
  <si>
    <t>{00000000-0000-0000-0000-000000000000}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</si>
  <si>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</si>
  <si>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</si>
  <si>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</si>
  <si>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</si>
  <si>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</si>
  <si>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</si>
  <si>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</si>
  <si>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</si>
  <si>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</si>
  <si>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</si>
  <si>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</si>
  <si>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</si>
  <si>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</si>
  <si>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</si>
  <si>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</si>
  <si>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</si>
  <si>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</si>
  <si>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</si>
  <si>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</si>
  <si>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</si>
  <si>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K</t>
  </si>
  <si>
    <t>ks</t>
  </si>
  <si>
    <t>PP</t>
  </si>
  <si>
    <t>Dům pro krizové bydlení ul. Benešovská – vybavení objektu</t>
  </si>
  <si>
    <t>Valbek spol. s r. o.</t>
  </si>
  <si>
    <t>2025-0069/OMH</t>
  </si>
  <si>
    <t>D4</t>
  </si>
  <si>
    <t>Vybavení IT</t>
  </si>
  <si>
    <t>TV01</t>
  </si>
  <si>
    <t>TV02</t>
  </si>
  <si>
    <t>PC 01</t>
  </si>
  <si>
    <t>PC 02</t>
  </si>
  <si>
    <t>MON 01</t>
  </si>
  <si>
    <t>NB 01</t>
  </si>
  <si>
    <t>NB 02</t>
  </si>
  <si>
    <t>TISK 01</t>
  </si>
  <si>
    <t>TISK 02</t>
  </si>
  <si>
    <t>PROJ 01</t>
  </si>
  <si>
    <t>PLÁT 01</t>
  </si>
  <si>
    <t>Montáž a doprava zařízení</t>
  </si>
  <si>
    <t>10% z ceny zařízení</t>
  </si>
  <si>
    <t>2 - Vybavení IT</t>
  </si>
  <si>
    <t>D1 - Vybavení IT</t>
  </si>
  <si>
    <t>D4 - Montáž a doprava zařízení</t>
  </si>
  <si>
    <t xml:space="preserve">Sestava stolního počítače s ozn. PC01 </t>
  </si>
  <si>
    <t>Sestava stolního počítače s ozn. PC02</t>
  </si>
  <si>
    <t>Monitor k PC s označením Monitor 01</t>
  </si>
  <si>
    <t>Standardní sestava notebooku s ozn. NB-01</t>
  </si>
  <si>
    <t>Standardní sestava notebooku s ozn. NB-02</t>
  </si>
  <si>
    <t>Laserová tiskárna s ozn. Tiskárna 01</t>
  </si>
  <si>
    <t>Laserová tiskárna s ozn. Tiskárna 02</t>
  </si>
  <si>
    <t>Projektor</t>
  </si>
  <si>
    <t>Plátno</t>
  </si>
  <si>
    <t>Televize s ozn. Televize TV 01</t>
  </si>
  <si>
    <t>Televize s ozn. Televize TV 02</t>
  </si>
  <si>
    <t>podrobné informace v samostatné příloze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</si>
</sst>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  <font>
      <b/>
      <sz val="11"/>
      <name val="Arial CE"/>
      <charset val="238"/>
    </font>
    <font>
      <b/>
      <sz val="8"/>
      <name val="Arial CE"/>
      <charset val="238"/>
    </font>
    <font>
      <b/>
      <sz val="8"/>
      <color rgb="FF00336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0" fillId="0" borderId="3" xfId="0" applyBorder="1" applyAlignment="1" applyProtection="1">
      <alignment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49" fontId="17" fillId="0" borderId="20" xfId="0" applyNumberFormat="1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167" fontId="17" fillId="0" borderId="20" xfId="0" applyNumberFormat="1" applyFont="1" applyBorder="1" applyAlignment="1" applyProtection="1">
      <alignment vertical="center"/>
      <protection locked="0"/>
    </xf>
    <xf numFmtId="4" fontId="17" fillId="3" borderId="20" xfId="0" applyNumberFormat="1" applyFont="1" applyFill="1" applyBorder="1" applyAlignment="1" applyProtection="1">
      <alignment vertical="center"/>
      <protection locked="0"/>
    </xf>
    <xf numFmtId="4" fontId="17" fillId="0" borderId="20" xfId="0" applyNumberFormat="1" applyFont="1" applyBorder="1" applyAlignment="1" applyProtection="1">
      <alignment vertical="center"/>
      <protection locked="0"/>
    </xf>
    <xf numFmtId="0" fontId="18" fillId="3" borderId="1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32" fillId="0" borderId="0" xfId="0" applyFont="1" applyAlignment="1">
      <alignment horizontal="left"/>
    </xf>
    <xf numFmtId="4" fontId="23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right" vertical="center"/>
    </xf>
    <xf numFmtId="0" fontId="17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3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7A8BD64A-96DA-4D3A-BDAC-64D18E45366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showGridLines="0" zoomScale="70" zoomScaleNormal="70" workbookViewId="0">
      <selection activeCell="AN95" sqref="AN95:AP95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26.28515625" customWidth="1"/>
    <col min="45" max="45" width="66.42578125" customWidth="1"/>
    <col min="59" max="79" width="9.28515625" hidden="1"/>
  </cols>
  <sheetData>
    <row r="1" spans="1:62">
      <c r="A1" s="11" t="s">
        <v>0</v>
      </c>
      <c r="BH1" s="11" t="s">
        <v>2</v>
      </c>
      <c r="BI1" s="11" t="s">
        <v>2</v>
      </c>
      <c r="BJ1" s="11" t="s">
        <v>3</v>
      </c>
    </row>
    <row r="2" spans="1:62" ht="36.9" customHeight="1">
      <c r="AR2" s="141" t="s">
        <v>4</v>
      </c>
      <c r="AS2" s="142"/>
      <c r="BG2" s="12" t="s">
        <v>5</v>
      </c>
      <c r="BH2" s="12" t="s">
        <v>6</v>
      </c>
    </row>
    <row r="3" spans="1:62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G3" s="12" t="s">
        <v>5</v>
      </c>
      <c r="BH3" s="12" t="s">
        <v>7</v>
      </c>
    </row>
    <row r="4" spans="1:62" ht="24.9" customHeight="1">
      <c r="B4" s="15"/>
      <c r="D4" s="16" t="s">
        <v>8</v>
      </c>
      <c r="AR4" s="15"/>
      <c r="AS4" s="17" t="s">
        <v>10</v>
      </c>
      <c r="BG4" s="12" t="s">
        <v>11</v>
      </c>
    </row>
    <row r="5" spans="1:62" ht="12" customHeight="1">
      <c r="B5" s="15"/>
      <c r="D5" s="18" t="s">
        <v>12</v>
      </c>
      <c r="K5" s="157" t="s">
        <v>85</v>
      </c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R5" s="15"/>
      <c r="AS5" s="154" t="s">
        <v>13</v>
      </c>
      <c r="BG5" s="12" t="s">
        <v>5</v>
      </c>
    </row>
    <row r="6" spans="1:62" ht="36.9" customHeight="1">
      <c r="B6" s="15"/>
      <c r="D6" s="20" t="s">
        <v>14</v>
      </c>
      <c r="K6" s="158" t="s">
        <v>83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R6" s="15"/>
      <c r="AS6" s="155"/>
      <c r="BG6" s="12" t="s">
        <v>5</v>
      </c>
    </row>
    <row r="7" spans="1:62" ht="12" customHeight="1">
      <c r="B7" s="15"/>
      <c r="D7" s="21" t="s">
        <v>15</v>
      </c>
      <c r="K7" s="19" t="s">
        <v>1</v>
      </c>
      <c r="AK7" s="21" t="s">
        <v>16</v>
      </c>
      <c r="AN7" s="19" t="s">
        <v>1</v>
      </c>
      <c r="AR7" s="15"/>
      <c r="AS7" s="155"/>
      <c r="BG7" s="12" t="s">
        <v>5</v>
      </c>
    </row>
    <row r="8" spans="1:62" ht="12" customHeight="1">
      <c r="B8" s="15"/>
      <c r="D8" s="21" t="s">
        <v>17</v>
      </c>
      <c r="K8" s="19" t="s">
        <v>18</v>
      </c>
      <c r="AK8" s="21" t="s">
        <v>19</v>
      </c>
      <c r="AN8" s="120">
        <v>45777</v>
      </c>
      <c r="AR8" s="15"/>
      <c r="AS8" s="155"/>
      <c r="BG8" s="12" t="s">
        <v>5</v>
      </c>
    </row>
    <row r="9" spans="1:62" ht="14.4" customHeight="1">
      <c r="B9" s="15"/>
      <c r="AR9" s="15"/>
      <c r="AS9" s="155"/>
      <c r="BG9" s="12" t="s">
        <v>5</v>
      </c>
    </row>
    <row r="10" spans="1:62" ht="12" customHeight="1">
      <c r="B10" s="15"/>
      <c r="D10" s="21" t="s">
        <v>20</v>
      </c>
      <c r="AK10" s="21" t="s">
        <v>21</v>
      </c>
      <c r="AN10" s="19" t="s">
        <v>1</v>
      </c>
      <c r="AR10" s="15"/>
      <c r="AS10" s="155"/>
      <c r="BG10" s="12" t="s">
        <v>5</v>
      </c>
    </row>
    <row r="11" spans="1:62" ht="18.45" customHeight="1">
      <c r="B11" s="15"/>
      <c r="E11" s="19" t="s">
        <v>18</v>
      </c>
      <c r="AK11" s="21" t="s">
        <v>22</v>
      </c>
      <c r="AN11" s="19" t="s">
        <v>1</v>
      </c>
      <c r="AR11" s="15"/>
      <c r="AS11" s="155"/>
      <c r="BG11" s="12" t="s">
        <v>5</v>
      </c>
    </row>
    <row r="12" spans="1:62" ht="6.9" customHeight="1">
      <c r="B12" s="15"/>
      <c r="AR12" s="15"/>
      <c r="AS12" s="155"/>
      <c r="BG12" s="12" t="s">
        <v>5</v>
      </c>
    </row>
    <row r="13" spans="1:62" ht="12" customHeight="1">
      <c r="B13" s="15"/>
      <c r="D13" s="21" t="s">
        <v>23</v>
      </c>
      <c r="AK13" s="21" t="s">
        <v>21</v>
      </c>
      <c r="AN13" s="23" t="s">
        <v>24</v>
      </c>
      <c r="AR13" s="15"/>
      <c r="AS13" s="155"/>
      <c r="BG13" s="12" t="s">
        <v>5</v>
      </c>
    </row>
    <row r="14" spans="1:62" ht="13.2">
      <c r="B14" s="15"/>
      <c r="E14" s="135" t="s">
        <v>24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21" t="s">
        <v>22</v>
      </c>
      <c r="AN14" s="23" t="s">
        <v>24</v>
      </c>
      <c r="AR14" s="15"/>
      <c r="AS14" s="155"/>
      <c r="BG14" s="12" t="s">
        <v>5</v>
      </c>
    </row>
    <row r="15" spans="1:62" ht="6.9" customHeight="1">
      <c r="B15" s="15"/>
      <c r="AR15" s="15"/>
      <c r="AS15" s="155"/>
      <c r="BG15" s="12" t="s">
        <v>2</v>
      </c>
    </row>
    <row r="16" spans="1:62" ht="12" customHeight="1">
      <c r="B16" s="15"/>
      <c r="D16" s="21" t="s">
        <v>25</v>
      </c>
      <c r="AK16" s="21" t="s">
        <v>21</v>
      </c>
      <c r="AN16" s="19" t="s">
        <v>1</v>
      </c>
      <c r="AR16" s="15"/>
      <c r="AS16" s="155"/>
      <c r="BG16" s="12" t="s">
        <v>2</v>
      </c>
    </row>
    <row r="17" spans="2:59" ht="18.45" customHeight="1">
      <c r="B17" s="15"/>
      <c r="E17" s="19" t="s">
        <v>18</v>
      </c>
      <c r="AK17" s="21" t="s">
        <v>22</v>
      </c>
      <c r="AN17" s="19" t="s">
        <v>1</v>
      </c>
      <c r="AR17" s="15"/>
      <c r="AS17" s="155"/>
      <c r="BG17" s="12" t="s">
        <v>26</v>
      </c>
    </row>
    <row r="18" spans="2:59" ht="6.9" customHeight="1">
      <c r="B18" s="15"/>
      <c r="AR18" s="15"/>
      <c r="AS18" s="155"/>
      <c r="BG18" s="12" t="s">
        <v>5</v>
      </c>
    </row>
    <row r="19" spans="2:59" ht="12" customHeight="1">
      <c r="B19" s="15"/>
      <c r="D19" s="21" t="s">
        <v>27</v>
      </c>
      <c r="J19" t="s">
        <v>84</v>
      </c>
      <c r="AK19" s="21" t="s">
        <v>21</v>
      </c>
      <c r="AN19" s="19" t="s">
        <v>1</v>
      </c>
      <c r="AR19" s="15"/>
      <c r="AS19" s="155"/>
      <c r="BG19" s="12" t="s">
        <v>5</v>
      </c>
    </row>
    <row r="20" spans="2:59" ht="18.45" customHeight="1">
      <c r="B20" s="15"/>
      <c r="E20" s="19" t="s">
        <v>18</v>
      </c>
      <c r="AK20" s="21" t="s">
        <v>22</v>
      </c>
      <c r="AN20" s="19" t="s">
        <v>1</v>
      </c>
      <c r="AR20" s="15"/>
      <c r="AS20" s="155"/>
      <c r="BG20" s="12" t="s">
        <v>26</v>
      </c>
    </row>
    <row r="21" spans="2:59" ht="6.9" customHeight="1">
      <c r="B21" s="15"/>
      <c r="AR21" s="15"/>
      <c r="AS21" s="155"/>
    </row>
    <row r="22" spans="2:59" ht="12" customHeight="1">
      <c r="B22" s="15"/>
      <c r="D22" s="21" t="s">
        <v>28</v>
      </c>
      <c r="AR22" s="15"/>
      <c r="AS22" s="155"/>
    </row>
    <row r="23" spans="2:59" ht="16.5" customHeight="1">
      <c r="B23" s="15"/>
      <c r="E23" s="137" t="s">
        <v>1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R23" s="15"/>
      <c r="AS23" s="155"/>
    </row>
    <row r="24" spans="2:59" ht="6.9" customHeight="1">
      <c r="B24" s="15"/>
      <c r="AR24" s="15"/>
      <c r="AS24" s="155"/>
    </row>
    <row r="25" spans="2:59" ht="6.9" customHeight="1">
      <c r="B25" s="1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5"/>
      <c r="AS25" s="155"/>
    </row>
    <row r="26" spans="2:59" s="1" customFormat="1" ht="25.95" customHeight="1">
      <c r="B26" s="26"/>
      <c r="D26" s="27" t="s">
        <v>29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38">
        <f>ROUND(AG94,2)</f>
        <v>0</v>
      </c>
      <c r="AL26" s="139"/>
      <c r="AM26" s="139"/>
      <c r="AN26" s="139"/>
      <c r="AO26" s="139"/>
      <c r="AR26" s="26"/>
      <c r="AS26" s="155"/>
    </row>
    <row r="27" spans="2:59" s="1" customFormat="1" ht="6.9" customHeight="1">
      <c r="B27" s="26"/>
      <c r="AR27" s="26"/>
      <c r="AS27" s="155"/>
    </row>
    <row r="28" spans="2:59" s="1" customFormat="1" ht="13.2">
      <c r="B28" s="26"/>
      <c r="L28" s="140" t="s">
        <v>30</v>
      </c>
      <c r="M28" s="140"/>
      <c r="N28" s="140"/>
      <c r="O28" s="140"/>
      <c r="P28" s="140"/>
      <c r="W28" s="140" t="s">
        <v>31</v>
      </c>
      <c r="X28" s="140"/>
      <c r="Y28" s="140"/>
      <c r="Z28" s="140"/>
      <c r="AA28" s="140"/>
      <c r="AB28" s="140"/>
      <c r="AC28" s="140"/>
      <c r="AD28" s="140"/>
      <c r="AE28" s="140"/>
      <c r="AK28" s="140" t="s">
        <v>32</v>
      </c>
      <c r="AL28" s="140"/>
      <c r="AM28" s="140"/>
      <c r="AN28" s="140"/>
      <c r="AO28" s="140"/>
      <c r="AR28" s="26"/>
      <c r="AS28" s="155"/>
    </row>
    <row r="29" spans="2:59" s="2" customFormat="1" ht="14.4" customHeight="1">
      <c r="B29" s="30"/>
      <c r="D29" s="21" t="s">
        <v>33</v>
      </c>
      <c r="F29" s="21" t="s">
        <v>34</v>
      </c>
      <c r="L29" s="129">
        <v>0.21</v>
      </c>
      <c r="M29" s="128"/>
      <c r="N29" s="128"/>
      <c r="O29" s="128"/>
      <c r="P29" s="128"/>
      <c r="W29" s="127">
        <f>AG94</f>
        <v>0</v>
      </c>
      <c r="X29" s="128"/>
      <c r="Y29" s="128"/>
      <c r="Z29" s="128"/>
      <c r="AA29" s="128"/>
      <c r="AB29" s="128"/>
      <c r="AC29" s="128"/>
      <c r="AD29" s="128"/>
      <c r="AE29" s="128"/>
      <c r="AK29" s="127">
        <f>W29*0.21</f>
        <v>0</v>
      </c>
      <c r="AL29" s="128"/>
      <c r="AM29" s="128"/>
      <c r="AN29" s="128"/>
      <c r="AO29" s="128"/>
      <c r="AR29" s="30"/>
      <c r="AS29" s="156"/>
    </row>
    <row r="30" spans="2:59" s="2" customFormat="1" ht="14.4" customHeight="1">
      <c r="B30" s="30"/>
      <c r="F30" s="21" t="s">
        <v>35</v>
      </c>
      <c r="L30" s="129">
        <v>0.15</v>
      </c>
      <c r="M30" s="128"/>
      <c r="N30" s="128"/>
      <c r="O30" s="128"/>
      <c r="P30" s="128"/>
      <c r="W30" s="127">
        <v>0</v>
      </c>
      <c r="X30" s="128"/>
      <c r="Y30" s="128"/>
      <c r="Z30" s="128"/>
      <c r="AA30" s="128"/>
      <c r="AB30" s="128"/>
      <c r="AC30" s="128"/>
      <c r="AD30" s="128"/>
      <c r="AE30" s="128"/>
      <c r="AK30" s="127">
        <f>W30*0.15</f>
        <v>0</v>
      </c>
      <c r="AL30" s="128"/>
      <c r="AM30" s="128"/>
      <c r="AN30" s="128"/>
      <c r="AO30" s="128"/>
      <c r="AR30" s="30"/>
      <c r="AS30" s="156"/>
    </row>
    <row r="31" spans="2:59" s="2" customFormat="1" ht="14.4" hidden="1" customHeight="1">
      <c r="B31" s="30"/>
      <c r="F31" s="21" t="s">
        <v>36</v>
      </c>
      <c r="L31" s="129">
        <v>0.21</v>
      </c>
      <c r="M31" s="128"/>
      <c r="N31" s="128"/>
      <c r="O31" s="128"/>
      <c r="P31" s="128"/>
      <c r="W31" s="127" t="e">
        <f>ROUND(#REF!, 2)</f>
        <v>#REF!</v>
      </c>
      <c r="X31" s="128"/>
      <c r="Y31" s="128"/>
      <c r="Z31" s="128"/>
      <c r="AA31" s="128"/>
      <c r="AB31" s="128"/>
      <c r="AC31" s="128"/>
      <c r="AD31" s="128"/>
      <c r="AE31" s="128"/>
      <c r="AK31" s="127">
        <v>0</v>
      </c>
      <c r="AL31" s="128"/>
      <c r="AM31" s="128"/>
      <c r="AN31" s="128"/>
      <c r="AO31" s="128"/>
      <c r="AR31" s="30"/>
      <c r="AS31" s="156"/>
    </row>
    <row r="32" spans="2:59" s="2" customFormat="1" ht="14.4" hidden="1" customHeight="1">
      <c r="B32" s="30"/>
      <c r="F32" s="21" t="s">
        <v>37</v>
      </c>
      <c r="L32" s="129">
        <v>0.15</v>
      </c>
      <c r="M32" s="128"/>
      <c r="N32" s="128"/>
      <c r="O32" s="128"/>
      <c r="P32" s="128"/>
      <c r="W32" s="127" t="e">
        <f>ROUND(#REF!, 2)</f>
        <v>#REF!</v>
      </c>
      <c r="X32" s="128"/>
      <c r="Y32" s="128"/>
      <c r="Z32" s="128"/>
      <c r="AA32" s="128"/>
      <c r="AB32" s="128"/>
      <c r="AC32" s="128"/>
      <c r="AD32" s="128"/>
      <c r="AE32" s="128"/>
      <c r="AK32" s="127">
        <v>0</v>
      </c>
      <c r="AL32" s="128"/>
      <c r="AM32" s="128"/>
      <c r="AN32" s="128"/>
      <c r="AO32" s="128"/>
      <c r="AR32" s="30"/>
      <c r="AS32" s="156"/>
    </row>
    <row r="33" spans="2:45" s="2" customFormat="1" ht="14.4" hidden="1" customHeight="1">
      <c r="B33" s="30"/>
      <c r="F33" s="21" t="s">
        <v>38</v>
      </c>
      <c r="L33" s="129">
        <v>0</v>
      </c>
      <c r="M33" s="128"/>
      <c r="N33" s="128"/>
      <c r="O33" s="128"/>
      <c r="P33" s="128"/>
      <c r="W33" s="127" t="e">
        <f>ROUND(#REF!, 2)</f>
        <v>#REF!</v>
      </c>
      <c r="X33" s="128"/>
      <c r="Y33" s="128"/>
      <c r="Z33" s="128"/>
      <c r="AA33" s="128"/>
      <c r="AB33" s="128"/>
      <c r="AC33" s="128"/>
      <c r="AD33" s="128"/>
      <c r="AE33" s="128"/>
      <c r="AK33" s="127">
        <v>0</v>
      </c>
      <c r="AL33" s="128"/>
      <c r="AM33" s="128"/>
      <c r="AN33" s="128"/>
      <c r="AO33" s="128"/>
      <c r="AR33" s="30"/>
      <c r="AS33" s="156"/>
    </row>
    <row r="34" spans="2:45" s="1" customFormat="1" ht="6.9" customHeight="1">
      <c r="B34" s="26"/>
      <c r="AR34" s="26"/>
      <c r="AS34" s="155"/>
    </row>
    <row r="35" spans="2:45" s="1" customFormat="1" ht="25.95" customHeight="1">
      <c r="B35" s="26"/>
      <c r="C35" s="31"/>
      <c r="D35" s="32" t="s">
        <v>39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40</v>
      </c>
      <c r="U35" s="33"/>
      <c r="V35" s="33"/>
      <c r="W35" s="33"/>
      <c r="X35" s="153" t="s">
        <v>41</v>
      </c>
      <c r="Y35" s="133"/>
      <c r="Z35" s="133"/>
      <c r="AA35" s="133"/>
      <c r="AB35" s="133"/>
      <c r="AC35" s="33"/>
      <c r="AD35" s="33"/>
      <c r="AE35" s="33"/>
      <c r="AF35" s="33"/>
      <c r="AG35" s="33"/>
      <c r="AH35" s="33"/>
      <c r="AI35" s="33"/>
      <c r="AJ35" s="33"/>
      <c r="AK35" s="132">
        <f>SUM(AK26:AK33)</f>
        <v>0</v>
      </c>
      <c r="AL35" s="133"/>
      <c r="AM35" s="133"/>
      <c r="AN35" s="133"/>
      <c r="AO35" s="134"/>
      <c r="AP35" s="31"/>
      <c r="AQ35" s="31"/>
      <c r="AR35" s="26"/>
    </row>
    <row r="36" spans="2:45" s="1" customFormat="1" ht="6.9" customHeight="1">
      <c r="B36" s="26"/>
      <c r="AR36" s="26"/>
    </row>
    <row r="37" spans="2:45" s="1" customFormat="1" ht="14.4" customHeight="1">
      <c r="B37" s="26"/>
      <c r="AR37" s="26"/>
    </row>
    <row r="38" spans="2:45" ht="14.4" customHeight="1">
      <c r="B38" s="15"/>
      <c r="AR38" s="15"/>
    </row>
    <row r="39" spans="2:45" ht="14.4" customHeight="1">
      <c r="B39" s="15"/>
      <c r="AR39" s="15"/>
    </row>
    <row r="40" spans="2:45" ht="14.4" customHeight="1">
      <c r="B40" s="15"/>
      <c r="AR40" s="15"/>
    </row>
    <row r="41" spans="2:45" ht="14.4" customHeight="1">
      <c r="B41" s="15"/>
      <c r="AR41" s="15"/>
    </row>
    <row r="42" spans="2:45" ht="14.4" customHeight="1">
      <c r="B42" s="15"/>
      <c r="AR42" s="15"/>
    </row>
    <row r="43" spans="2:45" ht="14.4" customHeight="1">
      <c r="B43" s="15"/>
      <c r="AR43" s="15"/>
    </row>
    <row r="44" spans="2:45" ht="14.4" customHeight="1">
      <c r="B44" s="15"/>
      <c r="AR44" s="15"/>
    </row>
    <row r="45" spans="2:45" ht="14.4" customHeight="1">
      <c r="B45" s="15"/>
      <c r="AR45" s="15"/>
    </row>
    <row r="46" spans="2:45" ht="14.4" customHeight="1">
      <c r="B46" s="15"/>
      <c r="AR46" s="15"/>
    </row>
    <row r="47" spans="2:45" ht="14.4" customHeight="1">
      <c r="B47" s="15"/>
      <c r="AR47" s="15"/>
    </row>
    <row r="48" spans="2:45" ht="14.4" customHeight="1">
      <c r="B48" s="15"/>
      <c r="AR48" s="15"/>
    </row>
    <row r="49" spans="2:44" s="1" customFormat="1" ht="14.4" customHeight="1">
      <c r="B49" s="26"/>
      <c r="D49" s="35" t="s">
        <v>42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43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3.2">
      <c r="B60" s="26"/>
      <c r="D60" s="37" t="s">
        <v>44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45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44</v>
      </c>
      <c r="AI60" s="28"/>
      <c r="AJ60" s="28"/>
      <c r="AK60" s="28"/>
      <c r="AL60" s="28"/>
      <c r="AM60" s="37" t="s">
        <v>45</v>
      </c>
      <c r="AN60" s="28"/>
      <c r="AO60" s="28"/>
      <c r="AR60" s="26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3.2">
      <c r="B64" s="26"/>
      <c r="D64" s="35" t="s">
        <v>46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47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3.2">
      <c r="B75" s="26"/>
      <c r="D75" s="37" t="s">
        <v>44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45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44</v>
      </c>
      <c r="AI75" s="28"/>
      <c r="AJ75" s="28"/>
      <c r="AK75" s="28"/>
      <c r="AL75" s="28"/>
      <c r="AM75" s="37" t="s">
        <v>45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79" s="1" customFormat="1" ht="6.9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79" s="1" customFormat="1" ht="24.9" customHeight="1">
      <c r="B82" s="26"/>
      <c r="C82" s="16" t="s">
        <v>48</v>
      </c>
      <c r="AR82" s="26"/>
    </row>
    <row r="83" spans="1:79" s="1" customFormat="1" ht="6.9" customHeight="1">
      <c r="B83" s="26"/>
      <c r="AR83" s="26"/>
    </row>
    <row r="84" spans="1:79" s="3" customFormat="1" ht="12" customHeight="1">
      <c r="B84" s="42"/>
      <c r="C84" s="21" t="s">
        <v>12</v>
      </c>
      <c r="L84" s="3" t="str">
        <f>K5</f>
        <v>2025-0069/OMH</v>
      </c>
      <c r="AR84" s="42"/>
    </row>
    <row r="85" spans="1:79" s="4" customFormat="1" ht="36.9" customHeight="1">
      <c r="B85" s="43"/>
      <c r="C85" s="44" t="s">
        <v>14</v>
      </c>
      <c r="L85" s="148" t="str">
        <f>K6</f>
        <v>Dům pro krizové bydlení ul. Benešovská – vybavení objektu</v>
      </c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R85" s="43"/>
    </row>
    <row r="86" spans="1:79" s="1" customFormat="1" ht="6.9" customHeight="1">
      <c r="B86" s="26"/>
      <c r="AR86" s="26"/>
    </row>
    <row r="87" spans="1:79" s="1" customFormat="1" ht="12" customHeight="1">
      <c r="B87" s="26"/>
      <c r="C87" s="21" t="s">
        <v>17</v>
      </c>
      <c r="L87" s="45" t="str">
        <f>IF(K8="","",K8)</f>
        <v xml:space="preserve"> </v>
      </c>
      <c r="AI87" s="21" t="s">
        <v>19</v>
      </c>
      <c r="AM87" s="150">
        <f>IF(AN8= "","",AN8)</f>
        <v>45777</v>
      </c>
      <c r="AN87" s="150"/>
      <c r="AR87" s="26"/>
    </row>
    <row r="88" spans="1:79" s="1" customFormat="1" ht="6.9" customHeight="1">
      <c r="B88" s="26"/>
      <c r="AR88" s="26"/>
    </row>
    <row r="89" spans="1:79" s="1" customFormat="1" ht="15.15" customHeight="1">
      <c r="B89" s="26"/>
      <c r="C89" s="21" t="s">
        <v>20</v>
      </c>
      <c r="L89" s="3" t="str">
        <f>IF(E11= "","",E11)</f>
        <v xml:space="preserve"> </v>
      </c>
      <c r="AI89" s="21" t="s">
        <v>25</v>
      </c>
      <c r="AM89" s="151" t="str">
        <f>IF(E17="","",E17)</f>
        <v xml:space="preserve"> </v>
      </c>
      <c r="AN89" s="152"/>
      <c r="AO89" s="152"/>
      <c r="AP89" s="152"/>
      <c r="AR89" s="26"/>
    </row>
    <row r="90" spans="1:79" s="1" customFormat="1" ht="15.15" customHeight="1">
      <c r="B90" s="26"/>
      <c r="C90" s="21" t="s">
        <v>23</v>
      </c>
      <c r="L90" s="3" t="str">
        <f>IF(E14= "Vyplň údaj","",E14)</f>
        <v/>
      </c>
      <c r="AI90" s="21" t="s">
        <v>27</v>
      </c>
      <c r="AM90" s="151" t="str">
        <f>IF(E20="","",E20)</f>
        <v xml:space="preserve"> </v>
      </c>
      <c r="AN90" s="152"/>
      <c r="AO90" s="152"/>
      <c r="AP90" s="152"/>
      <c r="AR90" s="26"/>
    </row>
    <row r="91" spans="1:79" s="1" customFormat="1" ht="10.8" customHeight="1">
      <c r="B91" s="26"/>
      <c r="AR91" s="26"/>
    </row>
    <row r="92" spans="1:79" s="1" customFormat="1" ht="29.25" customHeight="1">
      <c r="B92" s="26"/>
      <c r="C92" s="143" t="s">
        <v>49</v>
      </c>
      <c r="D92" s="144"/>
      <c r="E92" s="144"/>
      <c r="F92" s="144"/>
      <c r="G92" s="144"/>
      <c r="H92" s="50"/>
      <c r="I92" s="145" t="s">
        <v>50</v>
      </c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6" t="s">
        <v>51</v>
      </c>
      <c r="AH92" s="144"/>
      <c r="AI92" s="144"/>
      <c r="AJ92" s="144"/>
      <c r="AK92" s="144"/>
      <c r="AL92" s="144"/>
      <c r="AM92" s="144"/>
      <c r="AN92" s="145" t="s">
        <v>52</v>
      </c>
      <c r="AO92" s="144"/>
      <c r="AP92" s="147"/>
      <c r="AQ92" s="51" t="s">
        <v>53</v>
      </c>
      <c r="AR92" s="26"/>
    </row>
    <row r="93" spans="1:79" s="1" customFormat="1" ht="10.8" customHeight="1">
      <c r="B93" s="26"/>
      <c r="AR93" s="26"/>
    </row>
    <row r="94" spans="1:79" s="5" customFormat="1" ht="32.4" customHeight="1">
      <c r="B94" s="56"/>
      <c r="C94" s="57" t="s">
        <v>54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30">
        <f>ROUND(AG95,2)</f>
        <v>0</v>
      </c>
      <c r="AH94" s="130"/>
      <c r="AI94" s="130"/>
      <c r="AJ94" s="130"/>
      <c r="AK94" s="130"/>
      <c r="AL94" s="130"/>
      <c r="AM94" s="130"/>
      <c r="AN94" s="131">
        <f>AN95</f>
        <v>0</v>
      </c>
      <c r="AO94" s="131"/>
      <c r="AP94" s="131"/>
      <c r="AQ94" s="60" t="s">
        <v>1</v>
      </c>
      <c r="AR94" s="56"/>
      <c r="BG94" s="61" t="s">
        <v>55</v>
      </c>
      <c r="BH94" s="61" t="s">
        <v>56</v>
      </c>
      <c r="BI94" s="62" t="s">
        <v>57</v>
      </c>
      <c r="BJ94" s="61" t="s">
        <v>58</v>
      </c>
      <c r="BK94" s="61" t="s">
        <v>3</v>
      </c>
      <c r="BL94" s="61" t="s">
        <v>59</v>
      </c>
      <c r="BZ94" s="61" t="s">
        <v>1</v>
      </c>
    </row>
    <row r="95" spans="1:79" s="6" customFormat="1" ht="16.5" customHeight="1">
      <c r="A95" s="63"/>
      <c r="B95" s="64"/>
      <c r="C95" s="65"/>
      <c r="D95" s="124">
        <v>2</v>
      </c>
      <c r="E95" s="124"/>
      <c r="F95" s="124"/>
      <c r="G95" s="124"/>
      <c r="H95" s="124"/>
      <c r="I95" s="66"/>
      <c r="J95" s="124" t="s">
        <v>87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5">
        <f>'2 - Vybavení IT'!J93</f>
        <v>0</v>
      </c>
      <c r="AH95" s="126"/>
      <c r="AI95" s="126"/>
      <c r="AJ95" s="126"/>
      <c r="AK95" s="126"/>
      <c r="AL95" s="126"/>
      <c r="AM95" s="126"/>
      <c r="AN95" s="125">
        <f>AG95*1.21</f>
        <v>0</v>
      </c>
      <c r="AO95" s="126"/>
      <c r="AP95" s="126"/>
      <c r="AQ95" s="67"/>
      <c r="AR95" s="64"/>
      <c r="BH95" s="68"/>
      <c r="BJ95" s="68"/>
      <c r="BK95" s="68"/>
      <c r="BL95" s="68"/>
      <c r="BZ95" s="68"/>
      <c r="CA95" s="68"/>
    </row>
    <row r="96" spans="1:79" s="1" customFormat="1" ht="13.8">
      <c r="B96" s="26"/>
      <c r="C96" s="65"/>
      <c r="D96" s="123"/>
      <c r="E96" s="123"/>
      <c r="F96" s="123"/>
      <c r="G96" s="123"/>
      <c r="H96" s="123"/>
      <c r="I96" s="66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2"/>
      <c r="AH96" s="66"/>
      <c r="AI96" s="66"/>
      <c r="AJ96" s="66"/>
      <c r="AK96" s="66"/>
      <c r="AL96" s="66"/>
      <c r="AM96" s="66"/>
      <c r="AN96" s="122"/>
      <c r="AO96" s="66"/>
      <c r="AP96" s="66"/>
      <c r="AR96" s="26"/>
    </row>
    <row r="97" spans="2:44" s="1" customForma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1">
    <mergeCell ref="AR2:AS2"/>
    <mergeCell ref="C92:G92"/>
    <mergeCell ref="I92:AF92"/>
    <mergeCell ref="AG92:AM92"/>
    <mergeCell ref="AN92:AP92"/>
    <mergeCell ref="L85:AO85"/>
    <mergeCell ref="AM87:AN87"/>
    <mergeCell ref="AM89:AP89"/>
    <mergeCell ref="AM90:AP90"/>
    <mergeCell ref="W33:AE33"/>
    <mergeCell ref="AK33:AO33"/>
    <mergeCell ref="L33:P33"/>
    <mergeCell ref="X35:AB35"/>
    <mergeCell ref="AS5:AS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AK35:AO35"/>
    <mergeCell ref="AK31:AO31"/>
    <mergeCell ref="W32:AE32"/>
    <mergeCell ref="D95:H95"/>
    <mergeCell ref="J95:AF95"/>
    <mergeCell ref="AG95:AM95"/>
    <mergeCell ref="AK32:AO32"/>
    <mergeCell ref="L32:P32"/>
    <mergeCell ref="AG94:AM94"/>
    <mergeCell ref="AN94:AP94"/>
    <mergeCell ref="AN95:AP9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FF26-8B22-4E1C-B5C6-3C068155D725}">
  <sheetPr>
    <pageSetUpPr fitToPage="1"/>
  </sheetPr>
  <dimension ref="B2:V143"/>
  <sheetViews>
    <sheetView showGridLines="0" tabSelected="1" zoomScale="85" zoomScaleNormal="85" workbookViewId="0">
      <selection activeCell="I143" sqref="I14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</cols>
  <sheetData>
    <row r="2" spans="2:22" ht="36.6" customHeight="1">
      <c r="L2" s="141" t="s">
        <v>4</v>
      </c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2:22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22" ht="24.9" customHeight="1">
      <c r="B4" s="15"/>
      <c r="D4" s="16" t="s">
        <v>60</v>
      </c>
      <c r="L4" s="15"/>
      <c r="M4" s="69" t="s">
        <v>9</v>
      </c>
    </row>
    <row r="5" spans="2:22" ht="6.9" customHeight="1">
      <c r="B5" s="15"/>
      <c r="L5" s="15"/>
    </row>
    <row r="6" spans="2:22" ht="12" customHeight="1">
      <c r="B6" s="15"/>
      <c r="D6" s="21" t="s">
        <v>14</v>
      </c>
      <c r="L6" s="15"/>
    </row>
    <row r="7" spans="2:22" ht="16.5" customHeight="1">
      <c r="B7" s="15"/>
      <c r="E7" s="161" t="str">
        <f>'Rekapitulace stavby'!K6</f>
        <v>Dům pro krizové bydlení ul. Benešovská – vybavení objektu</v>
      </c>
      <c r="F7" s="162"/>
      <c r="G7" s="162"/>
      <c r="H7" s="162"/>
      <c r="L7" s="15"/>
    </row>
    <row r="8" spans="2:22" s="1" customFormat="1" ht="12" customHeight="1">
      <c r="B8" s="26"/>
      <c r="D8" s="21" t="s">
        <v>61</v>
      </c>
      <c r="L8" s="26"/>
    </row>
    <row r="9" spans="2:22" s="1" customFormat="1" ht="16.5" customHeight="1">
      <c r="B9" s="26"/>
      <c r="E9" s="148" t="s">
        <v>101</v>
      </c>
      <c r="F9" s="160"/>
      <c r="G9" s="160"/>
      <c r="H9" s="160"/>
      <c r="L9" s="26"/>
    </row>
    <row r="10" spans="2:22" s="1" customFormat="1">
      <c r="B10" s="26"/>
      <c r="L10" s="26"/>
    </row>
    <row r="11" spans="2:22" s="1" customFormat="1" ht="12" customHeight="1">
      <c r="B11" s="26"/>
      <c r="D11" s="21" t="s">
        <v>15</v>
      </c>
      <c r="F11" s="19" t="s">
        <v>1</v>
      </c>
      <c r="I11" s="21" t="s">
        <v>16</v>
      </c>
      <c r="J11" s="19" t="s">
        <v>1</v>
      </c>
      <c r="L11" s="26"/>
    </row>
    <row r="12" spans="2:22" s="1" customFormat="1" ht="12" customHeight="1">
      <c r="B12" s="26"/>
      <c r="D12" s="21" t="s">
        <v>17</v>
      </c>
      <c r="F12" s="19" t="s">
        <v>18</v>
      </c>
      <c r="I12" s="21" t="s">
        <v>19</v>
      </c>
      <c r="J12" s="46">
        <f>'Rekapitulace stavby'!AN8</f>
        <v>45777</v>
      </c>
      <c r="L12" s="26"/>
    </row>
    <row r="13" spans="2:22" s="1" customFormat="1" ht="10.8" customHeight="1">
      <c r="B13" s="26"/>
      <c r="L13" s="26"/>
    </row>
    <row r="14" spans="2:22" s="1" customFormat="1" ht="12" customHeight="1">
      <c r="B14" s="26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6"/>
    </row>
    <row r="15" spans="2:22" s="1" customFormat="1" ht="18" customHeight="1">
      <c r="B15" s="26"/>
      <c r="E15" s="19" t="str">
        <f>IF('Rekapitulace stavby'!E11="","",'Rekapitulace stavby'!E11)</f>
        <v xml:space="preserve"> </v>
      </c>
      <c r="I15" s="21" t="s">
        <v>22</v>
      </c>
      <c r="J15" s="19" t="str">
        <f>IF('Rekapitulace stavby'!AN11="","",'Rekapitulace stavby'!AN11)</f>
        <v/>
      </c>
      <c r="L15" s="26"/>
    </row>
    <row r="16" spans="2:22" s="1" customFormat="1" ht="6.9" customHeight="1">
      <c r="B16" s="26"/>
      <c r="L16" s="26"/>
    </row>
    <row r="17" spans="2:12" s="1" customFormat="1" ht="12" customHeight="1">
      <c r="B17" s="26"/>
      <c r="D17" s="21" t="s">
        <v>23</v>
      </c>
      <c r="I17" s="21" t="s">
        <v>21</v>
      </c>
      <c r="J17" s="22" t="str">
        <f>'Rekapitulace stavby'!AN13</f>
        <v>Vyplň údaj</v>
      </c>
      <c r="L17" s="26"/>
    </row>
    <row r="18" spans="2:12" s="1" customFormat="1" ht="18" customHeight="1">
      <c r="B18" s="26"/>
      <c r="E18" s="163" t="str">
        <f>'Rekapitulace stavby'!E14</f>
        <v>Vyplň údaj</v>
      </c>
      <c r="F18" s="157"/>
      <c r="G18" s="157"/>
      <c r="H18" s="157"/>
      <c r="I18" s="21" t="s">
        <v>22</v>
      </c>
      <c r="J18" s="22" t="str">
        <f>'Rekapitulace stavby'!AN14</f>
        <v>Vyplň údaj</v>
      </c>
      <c r="L18" s="26"/>
    </row>
    <row r="19" spans="2:12" s="1" customFormat="1" ht="6.9" customHeight="1">
      <c r="B19" s="26"/>
      <c r="L19" s="26"/>
    </row>
    <row r="20" spans="2:12" s="1" customFormat="1" ht="12" customHeight="1">
      <c r="B20" s="26"/>
      <c r="D20" s="21" t="s">
        <v>25</v>
      </c>
      <c r="I20" s="21" t="s">
        <v>21</v>
      </c>
      <c r="J20" s="19" t="str">
        <f>IF('Rekapitulace stavby'!AN16="","",'Rekapitulace stavby'!AN16)</f>
        <v/>
      </c>
      <c r="L20" s="26"/>
    </row>
    <row r="21" spans="2:12" s="1" customFormat="1" ht="18" customHeight="1">
      <c r="B21" s="26"/>
      <c r="E21" s="19" t="str">
        <f>IF('Rekapitulace stavby'!E17="","",'Rekapitulace stavby'!E17)</f>
        <v xml:space="preserve"> </v>
      </c>
      <c r="I21" s="21" t="s">
        <v>22</v>
      </c>
      <c r="J21" s="19" t="str">
        <f>IF('Rekapitulace stavby'!AN17="","",'Rekapitulace stavby'!AN17)</f>
        <v/>
      </c>
      <c r="L21" s="26"/>
    </row>
    <row r="22" spans="2:12" s="1" customFormat="1" ht="6.9" customHeight="1">
      <c r="B22" s="26"/>
      <c r="L22" s="26"/>
    </row>
    <row r="23" spans="2:12" s="1" customFormat="1" ht="12" customHeight="1">
      <c r="B23" s="26"/>
      <c r="D23" s="21" t="s">
        <v>27</v>
      </c>
      <c r="I23" s="21" t="s">
        <v>21</v>
      </c>
      <c r="J23" s="19" t="str">
        <f>IF('Rekapitulace stavby'!AN19="","",'Rekapitulace stavby'!AN19)</f>
        <v/>
      </c>
      <c r="L23" s="26"/>
    </row>
    <row r="24" spans="2:12" s="1" customFormat="1" ht="18" customHeight="1">
      <c r="B24" s="26"/>
      <c r="E24" s="19" t="str">
        <f>IF('Rekapitulace stavby'!E20="","",'Rekapitulace stavby'!E20)</f>
        <v xml:space="preserve"> </v>
      </c>
      <c r="I24" s="21" t="s">
        <v>22</v>
      </c>
      <c r="J24" s="19" t="str">
        <f>IF('Rekapitulace stavby'!AN20="","",'Rekapitulace stavby'!AN20)</f>
        <v/>
      </c>
      <c r="L24" s="26"/>
    </row>
    <row r="25" spans="2:12" s="1" customFormat="1" ht="6.9" customHeight="1">
      <c r="B25" s="26"/>
      <c r="L25" s="26"/>
    </row>
    <row r="26" spans="2:12" s="1" customFormat="1" ht="12" customHeight="1">
      <c r="B26" s="26"/>
      <c r="D26" s="21" t="s">
        <v>28</v>
      </c>
      <c r="L26" s="26"/>
    </row>
    <row r="27" spans="2:12" s="7" customFormat="1" ht="16.5" customHeight="1">
      <c r="B27" s="70"/>
      <c r="E27" s="137" t="s">
        <v>1</v>
      </c>
      <c r="F27" s="137"/>
      <c r="G27" s="137"/>
      <c r="H27" s="137"/>
      <c r="L27" s="70"/>
    </row>
    <row r="28" spans="2:12" s="1" customFormat="1" ht="6.9" customHeight="1">
      <c r="B28" s="26"/>
      <c r="L28" s="26"/>
    </row>
    <row r="29" spans="2:12" s="1" customFormat="1" ht="6.9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customHeight="1">
      <c r="B30" s="26"/>
      <c r="D30" s="71" t="s">
        <v>29</v>
      </c>
      <c r="J30" s="59">
        <f>ROUND(J115, 2)</f>
        <v>0</v>
      </c>
      <c r="L30" s="26"/>
    </row>
    <row r="31" spans="2:12" s="1" customFormat="1" ht="6.9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" customHeight="1">
      <c r="B32" s="26"/>
      <c r="F32" s="29" t="s">
        <v>31</v>
      </c>
      <c r="I32" s="29" t="s">
        <v>30</v>
      </c>
      <c r="J32" s="29" t="s">
        <v>32</v>
      </c>
      <c r="L32" s="26"/>
    </row>
    <row r="33" spans="2:12" s="1" customFormat="1" ht="14.4" customHeight="1">
      <c r="B33" s="26"/>
      <c r="D33" s="48" t="s">
        <v>33</v>
      </c>
      <c r="E33" s="21" t="s">
        <v>34</v>
      </c>
      <c r="F33" s="72">
        <f>J93</f>
        <v>0</v>
      </c>
      <c r="I33" s="73">
        <v>0.21</v>
      </c>
      <c r="J33" s="72">
        <f>F33*I33</f>
        <v>0</v>
      </c>
      <c r="L33" s="26"/>
    </row>
    <row r="34" spans="2:12" s="1" customFormat="1" ht="14.4" customHeight="1">
      <c r="B34" s="26"/>
      <c r="E34" s="21" t="s">
        <v>35</v>
      </c>
      <c r="F34" s="72">
        <v>0</v>
      </c>
      <c r="I34" s="73">
        <v>0.15</v>
      </c>
      <c r="J34" s="72">
        <f>F34*I34</f>
        <v>0</v>
      </c>
      <c r="L34" s="26"/>
    </row>
    <row r="35" spans="2:12" s="1" customFormat="1" ht="6.9" customHeight="1">
      <c r="B35" s="26"/>
      <c r="L35" s="26"/>
    </row>
    <row r="36" spans="2:12" s="1" customFormat="1" ht="25.35" customHeight="1">
      <c r="B36" s="26"/>
      <c r="C36" s="74"/>
      <c r="D36" s="75" t="s">
        <v>39</v>
      </c>
      <c r="E36" s="50"/>
      <c r="F36" s="50"/>
      <c r="G36" s="76" t="s">
        <v>40</v>
      </c>
      <c r="H36" s="77" t="s">
        <v>41</v>
      </c>
      <c r="I36" s="50"/>
      <c r="J36" s="78">
        <f>SUM(J30:J34)</f>
        <v>0</v>
      </c>
      <c r="K36" s="79"/>
      <c r="L36" s="26"/>
    </row>
    <row r="37" spans="2:12" s="1" customFormat="1" ht="14.4" customHeight="1">
      <c r="B37" s="26"/>
      <c r="L37" s="26"/>
    </row>
    <row r="38" spans="2:12" ht="14.4" customHeight="1">
      <c r="B38" s="15"/>
      <c r="L38" s="15"/>
    </row>
    <row r="39" spans="2:12" ht="14.4" customHeight="1">
      <c r="B39" s="15"/>
      <c r="L39" s="15"/>
    </row>
    <row r="40" spans="2:12" ht="14.4" customHeight="1">
      <c r="B40" s="15"/>
      <c r="L40" s="15"/>
    </row>
    <row r="41" spans="2:12" ht="14.4" customHeight="1">
      <c r="B41" s="15"/>
      <c r="L41" s="15"/>
    </row>
    <row r="42" spans="2:12" ht="14.4" customHeight="1">
      <c r="B42" s="15"/>
      <c r="L42" s="15"/>
    </row>
    <row r="43" spans="2:12" ht="14.4" customHeight="1">
      <c r="B43" s="15"/>
      <c r="L43" s="15"/>
    </row>
    <row r="44" spans="2:12" ht="14.4" customHeight="1">
      <c r="B44" s="15"/>
      <c r="L44" s="15"/>
    </row>
    <row r="45" spans="2:12" ht="14.4" customHeight="1">
      <c r="B45" s="15"/>
      <c r="L45" s="15"/>
    </row>
    <row r="46" spans="2:12" ht="14.4" customHeight="1">
      <c r="B46" s="15"/>
      <c r="L46" s="15"/>
    </row>
    <row r="47" spans="2:12" s="1" customFormat="1" ht="14.4" customHeight="1">
      <c r="B47" s="26"/>
      <c r="D47" s="35" t="s">
        <v>42</v>
      </c>
      <c r="E47" s="36"/>
      <c r="F47" s="36"/>
      <c r="G47" s="35" t="s">
        <v>43</v>
      </c>
      <c r="H47" s="36"/>
      <c r="I47" s="36"/>
      <c r="J47" s="36"/>
      <c r="K47" s="36"/>
      <c r="L47" s="26"/>
    </row>
    <row r="48" spans="2:12">
      <c r="B48" s="15"/>
      <c r="L48" s="15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 s="1" customFormat="1" ht="13.2">
      <c r="B58" s="26"/>
      <c r="D58" s="37" t="s">
        <v>44</v>
      </c>
      <c r="E58" s="28"/>
      <c r="F58" s="80" t="s">
        <v>45</v>
      </c>
      <c r="G58" s="37" t="s">
        <v>44</v>
      </c>
      <c r="H58" s="28"/>
      <c r="I58" s="28"/>
      <c r="J58" s="81" t="s">
        <v>45</v>
      </c>
      <c r="K58" s="28"/>
      <c r="L58" s="26"/>
    </row>
    <row r="59" spans="2:12">
      <c r="B59" s="15"/>
      <c r="L59" s="15"/>
    </row>
    <row r="60" spans="2:12">
      <c r="B60" s="15"/>
      <c r="L60" s="15"/>
    </row>
    <row r="61" spans="2:12">
      <c r="B61" s="15"/>
      <c r="L61" s="15"/>
    </row>
    <row r="62" spans="2:12" s="1" customFormat="1" ht="13.2">
      <c r="B62" s="26"/>
      <c r="D62" s="35" t="s">
        <v>46</v>
      </c>
      <c r="E62" s="36"/>
      <c r="F62" s="36"/>
      <c r="G62" s="35" t="s">
        <v>47</v>
      </c>
      <c r="H62" s="36"/>
      <c r="I62" s="36"/>
      <c r="J62" s="36"/>
      <c r="K62" s="36"/>
      <c r="L62" s="26"/>
    </row>
    <row r="63" spans="2:12">
      <c r="B63" s="15"/>
      <c r="L63" s="15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 s="1" customFormat="1" ht="13.2">
      <c r="B73" s="26"/>
      <c r="D73" s="37" t="s">
        <v>44</v>
      </c>
      <c r="E73" s="28"/>
      <c r="F73" s="80" t="s">
        <v>45</v>
      </c>
      <c r="G73" s="37" t="s">
        <v>44</v>
      </c>
      <c r="H73" s="28"/>
      <c r="I73" s="28"/>
      <c r="J73" s="81" t="s">
        <v>45</v>
      </c>
      <c r="K73" s="28"/>
      <c r="L73" s="26"/>
    </row>
    <row r="74" spans="2:12" s="1" customFormat="1" ht="14.4" customHeight="1"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26"/>
    </row>
    <row r="76" spans="2:12" ht="63.6" customHeight="1"/>
    <row r="77" spans="2:12" hidden="1"/>
    <row r="78" spans="2:12" s="1" customFormat="1" ht="6.9" customHeight="1"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26"/>
    </row>
    <row r="79" spans="2:12" s="1" customFormat="1" ht="24.9" customHeight="1">
      <c r="B79" s="26"/>
      <c r="C79" s="16" t="s">
        <v>62</v>
      </c>
      <c r="L79" s="26"/>
    </row>
    <row r="80" spans="2:12" s="1" customFormat="1" ht="6.9" customHeight="1">
      <c r="B80" s="26"/>
      <c r="L80" s="26"/>
    </row>
    <row r="81" spans="2:12" s="1" customFormat="1" ht="12" customHeight="1">
      <c r="B81" s="26"/>
      <c r="C81" s="21" t="s">
        <v>14</v>
      </c>
      <c r="L81" s="26"/>
    </row>
    <row r="82" spans="2:12" s="1" customFormat="1" ht="16.5" customHeight="1">
      <c r="B82" s="26"/>
      <c r="E82" s="161" t="str">
        <f>E7</f>
        <v>Dům pro krizové bydlení ul. Benešovská – vybavení objektu</v>
      </c>
      <c r="F82" s="162"/>
      <c r="G82" s="162"/>
      <c r="H82" s="162"/>
      <c r="L82" s="26"/>
    </row>
    <row r="83" spans="2:12" s="1" customFormat="1" ht="12" customHeight="1">
      <c r="B83" s="26"/>
      <c r="C83" s="21" t="s">
        <v>61</v>
      </c>
      <c r="L83" s="26"/>
    </row>
    <row r="84" spans="2:12" s="1" customFormat="1" ht="16.5" customHeight="1">
      <c r="B84" s="26"/>
      <c r="E84" s="148" t="str">
        <f>E9</f>
        <v>2 - Vybavení IT</v>
      </c>
      <c r="F84" s="160"/>
      <c r="G84" s="160"/>
      <c r="H84" s="160"/>
      <c r="L84" s="26"/>
    </row>
    <row r="85" spans="2:12" s="1" customFormat="1" ht="6.9" customHeight="1">
      <c r="B85" s="26"/>
      <c r="L85" s="26"/>
    </row>
    <row r="86" spans="2:12" s="1" customFormat="1" ht="12" customHeight="1">
      <c r="B86" s="26"/>
      <c r="C86" s="21" t="s">
        <v>17</v>
      </c>
      <c r="F86" s="19" t="str">
        <f>F12</f>
        <v xml:space="preserve"> </v>
      </c>
      <c r="I86" s="21" t="s">
        <v>19</v>
      </c>
      <c r="J86" s="46">
        <f>IF(J12="","",J12)</f>
        <v>45777</v>
      </c>
      <c r="L86" s="26"/>
    </row>
    <row r="87" spans="2:12" s="1" customFormat="1" ht="6.9" customHeight="1">
      <c r="B87" s="26"/>
      <c r="L87" s="26"/>
    </row>
    <row r="88" spans="2:12" s="1" customFormat="1" ht="15.15" customHeight="1">
      <c r="B88" s="26"/>
      <c r="C88" s="21" t="s">
        <v>20</v>
      </c>
      <c r="F88" s="19" t="str">
        <f>E15</f>
        <v xml:space="preserve"> </v>
      </c>
      <c r="I88" s="21" t="s">
        <v>25</v>
      </c>
      <c r="J88" s="24" t="str">
        <f>E21</f>
        <v xml:space="preserve"> </v>
      </c>
      <c r="L88" s="26"/>
    </row>
    <row r="89" spans="2:12" s="1" customFormat="1" ht="15.15" customHeight="1">
      <c r="B89" s="26"/>
      <c r="C89" s="21" t="s">
        <v>23</v>
      </c>
      <c r="F89" s="19" t="str">
        <f>IF(E18="","",E18)</f>
        <v>Vyplň údaj</v>
      </c>
      <c r="I89" s="21" t="s">
        <v>27</v>
      </c>
      <c r="J89" s="24" t="str">
        <f>E24</f>
        <v xml:space="preserve"> </v>
      </c>
      <c r="L89" s="26"/>
    </row>
    <row r="90" spans="2:12" s="1" customFormat="1" ht="10.35" customHeight="1">
      <c r="B90" s="26"/>
      <c r="L90" s="26"/>
    </row>
    <row r="91" spans="2:12" s="1" customFormat="1" ht="29.25" customHeight="1">
      <c r="B91" s="26"/>
      <c r="C91" s="82" t="s">
        <v>63</v>
      </c>
      <c r="D91" s="74"/>
      <c r="E91" s="74"/>
      <c r="F91" s="74"/>
      <c r="G91" s="74"/>
      <c r="H91" s="74"/>
      <c r="I91" s="74"/>
      <c r="J91" s="83" t="s">
        <v>64</v>
      </c>
      <c r="K91" s="74"/>
      <c r="L91" s="26"/>
    </row>
    <row r="92" spans="2:12" s="1" customFormat="1" ht="10.35" customHeight="1">
      <c r="B92" s="26"/>
      <c r="L92" s="26"/>
    </row>
    <row r="93" spans="2:12" s="1" customFormat="1" ht="22.8" customHeight="1">
      <c r="B93" s="26"/>
      <c r="C93" s="84" t="s">
        <v>65</v>
      </c>
      <c r="J93" s="59">
        <f>J115</f>
        <v>0</v>
      </c>
      <c r="L93" s="26"/>
    </row>
    <row r="94" spans="2:12" s="8" customFormat="1" ht="24.9" customHeight="1">
      <c r="B94" s="85"/>
      <c r="D94" s="86" t="s">
        <v>102</v>
      </c>
      <c r="E94" s="87"/>
      <c r="F94" s="87"/>
      <c r="G94" s="87"/>
      <c r="H94" s="87"/>
      <c r="I94" s="87"/>
      <c r="J94" s="88">
        <f>J116</f>
        <v>0</v>
      </c>
      <c r="L94" s="85"/>
    </row>
    <row r="95" spans="2:12" s="8" customFormat="1" ht="24.9" customHeight="1">
      <c r="B95" s="85"/>
      <c r="D95" s="86" t="s">
        <v>103</v>
      </c>
      <c r="E95" s="87"/>
      <c r="F95" s="87"/>
      <c r="G95" s="87"/>
      <c r="H95" s="87"/>
      <c r="I95" s="87"/>
      <c r="J95" s="88">
        <f>J140</f>
        <v>0</v>
      </c>
      <c r="L95" s="85"/>
    </row>
    <row r="96" spans="2:12" s="1" customFormat="1" ht="21.75" customHeight="1">
      <c r="B96" s="26"/>
      <c r="L96" s="26"/>
    </row>
    <row r="97" spans="2:12" s="1" customFormat="1" ht="6.9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26"/>
    </row>
    <row r="101" spans="2:12" s="1" customFormat="1" ht="6.9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6"/>
    </row>
    <row r="102" spans="2:12" s="1" customFormat="1" ht="24.9" customHeight="1">
      <c r="B102" s="26"/>
      <c r="C102" s="16" t="s">
        <v>66</v>
      </c>
      <c r="L102" s="26"/>
    </row>
    <row r="103" spans="2:12" s="1" customFormat="1" ht="6.9" customHeight="1">
      <c r="B103" s="26"/>
      <c r="L103" s="26"/>
    </row>
    <row r="104" spans="2:12" s="1" customFormat="1" ht="12" customHeight="1">
      <c r="B104" s="26"/>
      <c r="C104" s="21" t="s">
        <v>14</v>
      </c>
      <c r="L104" s="26"/>
    </row>
    <row r="105" spans="2:12" s="1" customFormat="1" ht="16.5" customHeight="1">
      <c r="B105" s="26"/>
      <c r="E105" s="161" t="str">
        <f>E7</f>
        <v>Dům pro krizové bydlení ul. Benešovská – vybavení objektu</v>
      </c>
      <c r="F105" s="162"/>
      <c r="G105" s="162"/>
      <c r="H105" s="162"/>
      <c r="L105" s="26"/>
    </row>
    <row r="106" spans="2:12" s="1" customFormat="1" ht="12" customHeight="1">
      <c r="B106" s="26"/>
      <c r="C106" s="21" t="s">
        <v>61</v>
      </c>
      <c r="L106" s="26"/>
    </row>
    <row r="107" spans="2:12" s="1" customFormat="1" ht="16.5" customHeight="1">
      <c r="B107" s="26"/>
      <c r="E107" s="148" t="str">
        <f>E9</f>
        <v>2 - Vybavení IT</v>
      </c>
      <c r="F107" s="160"/>
      <c r="G107" s="160"/>
      <c r="H107" s="160"/>
      <c r="L107" s="26"/>
    </row>
    <row r="108" spans="2:12" s="1" customFormat="1" ht="6.9" customHeight="1">
      <c r="B108" s="26"/>
      <c r="L108" s="26"/>
    </row>
    <row r="109" spans="2:12" s="1" customFormat="1" ht="12" customHeight="1">
      <c r="B109" s="26"/>
      <c r="C109" s="21" t="s">
        <v>17</v>
      </c>
      <c r="F109" s="19" t="str">
        <f>F12</f>
        <v xml:space="preserve"> </v>
      </c>
      <c r="I109" s="21" t="s">
        <v>19</v>
      </c>
      <c r="J109" s="46">
        <f>IF(J12="","",J12)</f>
        <v>45777</v>
      </c>
      <c r="L109" s="26"/>
    </row>
    <row r="110" spans="2:12" s="1" customFormat="1" ht="6.9" customHeight="1">
      <c r="B110" s="26"/>
      <c r="L110" s="26"/>
    </row>
    <row r="111" spans="2:12" s="1" customFormat="1" ht="15.15" customHeight="1">
      <c r="B111" s="26"/>
      <c r="C111" s="21" t="s">
        <v>20</v>
      </c>
      <c r="F111" s="19" t="str">
        <f>E15</f>
        <v xml:space="preserve"> </v>
      </c>
      <c r="I111" s="21" t="s">
        <v>25</v>
      </c>
      <c r="J111" s="24" t="str">
        <f>E21</f>
        <v xml:space="preserve"> </v>
      </c>
      <c r="L111" s="26"/>
    </row>
    <row r="112" spans="2:12" s="1" customFormat="1" ht="15.15" customHeight="1">
      <c r="B112" s="26"/>
      <c r="C112" s="21" t="s">
        <v>23</v>
      </c>
      <c r="F112" s="19" t="str">
        <f>IF(E18="","",E18)</f>
        <v>Vyplň údaj</v>
      </c>
      <c r="I112" s="21" t="s">
        <v>27</v>
      </c>
      <c r="J112" s="24" t="str">
        <f>E24</f>
        <v xml:space="preserve"> </v>
      </c>
      <c r="L112" s="26"/>
    </row>
    <row r="113" spans="2:20" s="1" customFormat="1" ht="10.35" customHeight="1">
      <c r="B113" s="26"/>
      <c r="L113" s="26"/>
    </row>
    <row r="114" spans="2:20" s="9" customFormat="1" ht="29.25" customHeight="1">
      <c r="B114" s="89"/>
      <c r="C114" s="90" t="s">
        <v>67</v>
      </c>
      <c r="D114" s="91" t="s">
        <v>53</v>
      </c>
      <c r="E114" s="91" t="s">
        <v>49</v>
      </c>
      <c r="F114" s="91" t="s">
        <v>50</v>
      </c>
      <c r="G114" s="91" t="s">
        <v>68</v>
      </c>
      <c r="H114" s="91" t="s">
        <v>69</v>
      </c>
      <c r="I114" s="91" t="s">
        <v>70</v>
      </c>
      <c r="J114" s="91" t="s">
        <v>64</v>
      </c>
      <c r="K114" s="92" t="s">
        <v>71</v>
      </c>
      <c r="L114" s="89"/>
      <c r="M114" s="52" t="s">
        <v>1</v>
      </c>
      <c r="N114" s="53" t="s">
        <v>33</v>
      </c>
      <c r="O114" s="53" t="s">
        <v>72</v>
      </c>
      <c r="P114" s="53" t="s">
        <v>73</v>
      </c>
      <c r="Q114" s="53" t="s">
        <v>74</v>
      </c>
      <c r="R114" s="53" t="s">
        <v>75</v>
      </c>
      <c r="S114" s="53" t="s">
        <v>76</v>
      </c>
      <c r="T114" s="54" t="s">
        <v>77</v>
      </c>
    </row>
    <row r="115" spans="2:20" s="1" customFormat="1" ht="22.8" customHeight="1">
      <c r="B115" s="26"/>
      <c r="C115" s="57" t="s">
        <v>78</v>
      </c>
      <c r="J115" s="93">
        <f>J116+J140</f>
        <v>0</v>
      </c>
      <c r="L115" s="26"/>
      <c r="M115" s="55"/>
      <c r="N115" s="47"/>
      <c r="O115" s="47"/>
      <c r="P115" s="94" t="e">
        <f>P116+#REF!+P140+#REF!</f>
        <v>#REF!</v>
      </c>
      <c r="Q115" s="47"/>
      <c r="R115" s="94" t="e">
        <f>R116+#REF!+R140+#REF!</f>
        <v>#REF!</v>
      </c>
      <c r="S115" s="47"/>
      <c r="T115" s="95" t="e">
        <f>T116+#REF!+T140+#REF!</f>
        <v>#REF!</v>
      </c>
    </row>
    <row r="116" spans="2:20" s="10" customFormat="1" ht="25.95" customHeight="1">
      <c r="B116" s="96"/>
      <c r="D116" s="97" t="s">
        <v>55</v>
      </c>
      <c r="E116" s="98" t="s">
        <v>79</v>
      </c>
      <c r="F116" s="98" t="s">
        <v>87</v>
      </c>
      <c r="I116" s="99"/>
      <c r="J116" s="100">
        <f>SUM(J118:J138)</f>
        <v>0</v>
      </c>
      <c r="L116" s="96"/>
      <c r="M116" s="101"/>
      <c r="P116" s="102">
        <f>SUM(P118:P123)</f>
        <v>0</v>
      </c>
      <c r="R116" s="102">
        <f>SUM(R118:R123)</f>
        <v>0</v>
      </c>
      <c r="T116" s="103">
        <f>SUM(T118:T123)</f>
        <v>0</v>
      </c>
    </row>
    <row r="117" spans="2:20" s="10" customFormat="1" ht="10.8" customHeight="1">
      <c r="B117" s="96"/>
      <c r="D117" s="97"/>
      <c r="E117" s="121"/>
      <c r="F117" s="98"/>
      <c r="I117" s="99"/>
      <c r="J117" s="100"/>
      <c r="L117" s="96"/>
      <c r="M117" s="101"/>
      <c r="P117" s="102"/>
      <c r="R117" s="102"/>
      <c r="T117" s="103"/>
    </row>
    <row r="118" spans="2:20" s="1" customFormat="1" ht="16.5" customHeight="1">
      <c r="B118" s="104"/>
      <c r="C118" s="105">
        <v>1</v>
      </c>
      <c r="D118" s="105" t="s">
        <v>80</v>
      </c>
      <c r="E118" s="106" t="s">
        <v>88</v>
      </c>
      <c r="F118" s="107" t="s">
        <v>113</v>
      </c>
      <c r="G118" s="108" t="s">
        <v>81</v>
      </c>
      <c r="H118" s="109">
        <v>4</v>
      </c>
      <c r="I118" s="110">
        <v>0</v>
      </c>
      <c r="J118" s="111">
        <f>ROUND(I118*H118,2)</f>
        <v>0</v>
      </c>
      <c r="K118" s="107" t="s">
        <v>1</v>
      </c>
      <c r="L118" s="26"/>
      <c r="M118" s="112" t="s">
        <v>1</v>
      </c>
      <c r="N118" s="113" t="s">
        <v>34</v>
      </c>
      <c r="P118" s="114">
        <f>O118*H118</f>
        <v>0</v>
      </c>
      <c r="Q118" s="114">
        <v>0</v>
      </c>
      <c r="R118" s="114">
        <f>Q118*H118</f>
        <v>0</v>
      </c>
      <c r="S118" s="114">
        <v>0</v>
      </c>
      <c r="T118" s="115">
        <f>S118*H118</f>
        <v>0</v>
      </c>
    </row>
    <row r="119" spans="2:20" s="1" customFormat="1">
      <c r="B119" s="26"/>
      <c r="D119" s="116" t="s">
        <v>82</v>
      </c>
      <c r="F119" s="117" t="s">
        <v>115</v>
      </c>
      <c r="I119" s="118"/>
      <c r="L119" s="26"/>
      <c r="M119" s="119"/>
      <c r="T119" s="49"/>
    </row>
    <row r="120" spans="2:20" s="1" customFormat="1" ht="16.5" customHeight="1">
      <c r="B120" s="104"/>
      <c r="C120" s="105">
        <v>2</v>
      </c>
      <c r="D120" s="105" t="s">
        <v>80</v>
      </c>
      <c r="E120" s="106" t="s">
        <v>89</v>
      </c>
      <c r="F120" s="107" t="s">
        <v>114</v>
      </c>
      <c r="G120" s="108" t="s">
        <v>81</v>
      </c>
      <c r="H120" s="109">
        <v>1</v>
      </c>
      <c r="I120" s="110">
        <v>0</v>
      </c>
      <c r="J120" s="111">
        <f>ROUND(I120*H120,2)</f>
        <v>0</v>
      </c>
      <c r="K120" s="107" t="s">
        <v>1</v>
      </c>
      <c r="L120" s="26"/>
      <c r="M120" s="112" t="s">
        <v>1</v>
      </c>
      <c r="N120" s="113" t="s">
        <v>34</v>
      </c>
      <c r="P120" s="114">
        <f>O120*H120</f>
        <v>0</v>
      </c>
      <c r="Q120" s="114">
        <v>0</v>
      </c>
      <c r="R120" s="114">
        <f>Q120*H120</f>
        <v>0</v>
      </c>
      <c r="S120" s="114">
        <v>0</v>
      </c>
      <c r="T120" s="115">
        <f>S120*H120</f>
        <v>0</v>
      </c>
    </row>
    <row r="121" spans="2:20" s="1" customFormat="1">
      <c r="B121" s="26"/>
      <c r="D121" s="116" t="s">
        <v>82</v>
      </c>
      <c r="F121" s="117" t="s">
        <v>115</v>
      </c>
      <c r="I121" s="118"/>
      <c r="L121" s="26"/>
      <c r="M121" s="119"/>
      <c r="T121" s="49"/>
    </row>
    <row r="122" spans="2:20" s="1" customFormat="1" ht="16.2" customHeight="1">
      <c r="B122" s="104"/>
      <c r="C122" s="105">
        <v>3</v>
      </c>
      <c r="D122" s="105" t="s">
        <v>80</v>
      </c>
      <c r="E122" s="106" t="s">
        <v>90</v>
      </c>
      <c r="F122" s="107" t="s">
        <v>104</v>
      </c>
      <c r="G122" s="108" t="s">
        <v>81</v>
      </c>
      <c r="H122" s="109">
        <v>10</v>
      </c>
      <c r="I122" s="110">
        <v>0</v>
      </c>
      <c r="J122" s="111">
        <f>ROUND(I122*H122,2)</f>
        <v>0</v>
      </c>
      <c r="K122" s="107" t="s">
        <v>1</v>
      </c>
      <c r="L122" s="26"/>
      <c r="M122" s="112" t="s">
        <v>1</v>
      </c>
      <c r="N122" s="113" t="s">
        <v>34</v>
      </c>
      <c r="P122" s="114">
        <f>O122*H122</f>
        <v>0</v>
      </c>
      <c r="Q122" s="114">
        <v>0</v>
      </c>
      <c r="R122" s="114">
        <f>Q122*H122</f>
        <v>0</v>
      </c>
      <c r="S122" s="114">
        <v>0</v>
      </c>
      <c r="T122" s="115">
        <f>S122*H122</f>
        <v>0</v>
      </c>
    </row>
    <row r="123" spans="2:20" s="1" customFormat="1">
      <c r="B123" s="26"/>
      <c r="D123" s="116" t="s">
        <v>82</v>
      </c>
      <c r="F123" s="117" t="s">
        <v>115</v>
      </c>
      <c r="I123" s="118"/>
      <c r="L123" s="26"/>
      <c r="M123" s="119"/>
      <c r="T123" s="49"/>
    </row>
    <row r="124" spans="2:20" s="1" customFormat="1" ht="16.2" customHeight="1">
      <c r="B124" s="26"/>
      <c r="C124" s="105">
        <v>4</v>
      </c>
      <c r="D124" s="105" t="s">
        <v>80</v>
      </c>
      <c r="E124" s="106" t="s">
        <v>91</v>
      </c>
      <c r="F124" s="107" t="s">
        <v>105</v>
      </c>
      <c r="G124" s="108" t="s">
        <v>81</v>
      </c>
      <c r="H124" s="109">
        <v>1</v>
      </c>
      <c r="I124" s="110">
        <v>0</v>
      </c>
      <c r="J124" s="111">
        <f>ROUND(I124*H124,2)</f>
        <v>0</v>
      </c>
      <c r="K124" s="107" t="s">
        <v>1</v>
      </c>
      <c r="L124" s="26"/>
      <c r="M124" s="119"/>
      <c r="T124" s="49"/>
    </row>
    <row r="125" spans="2:20" s="1" customFormat="1">
      <c r="B125" s="26"/>
      <c r="D125" s="116" t="s">
        <v>82</v>
      </c>
      <c r="F125" s="117" t="s">
        <v>115</v>
      </c>
      <c r="I125" s="118"/>
      <c r="L125" s="26"/>
      <c r="M125" s="119"/>
      <c r="T125" s="49"/>
    </row>
    <row r="126" spans="2:20" s="1" customFormat="1" ht="16.2" customHeight="1">
      <c r="B126" s="26"/>
      <c r="C126" s="105">
        <v>5</v>
      </c>
      <c r="D126" s="105" t="s">
        <v>80</v>
      </c>
      <c r="E126" s="106" t="s">
        <v>92</v>
      </c>
      <c r="F126" s="107" t="s">
        <v>106</v>
      </c>
      <c r="G126" s="108" t="s">
        <v>81</v>
      </c>
      <c r="H126" s="109">
        <v>9</v>
      </c>
      <c r="I126" s="110">
        <v>0</v>
      </c>
      <c r="J126" s="111">
        <f>ROUND(I126*H126,2)</f>
        <v>0</v>
      </c>
      <c r="K126" s="107" t="s">
        <v>1</v>
      </c>
      <c r="L126" s="26"/>
      <c r="M126" s="119"/>
      <c r="T126" s="49"/>
    </row>
    <row r="127" spans="2:20" s="1" customFormat="1">
      <c r="B127" s="26"/>
      <c r="D127" s="116" t="s">
        <v>82</v>
      </c>
      <c r="F127" s="117" t="s">
        <v>115</v>
      </c>
      <c r="I127" s="118"/>
      <c r="L127" s="26"/>
      <c r="M127" s="119"/>
      <c r="T127" s="49"/>
    </row>
    <row r="128" spans="2:20" s="1" customFormat="1" ht="16.2" customHeight="1">
      <c r="B128" s="26"/>
      <c r="C128" s="105">
        <v>6</v>
      </c>
      <c r="D128" s="105" t="s">
        <v>80</v>
      </c>
      <c r="E128" s="106" t="s">
        <v>93</v>
      </c>
      <c r="F128" s="107" t="s">
        <v>107</v>
      </c>
      <c r="G128" s="108" t="s">
        <v>81</v>
      </c>
      <c r="H128" s="109">
        <v>1</v>
      </c>
      <c r="I128" s="110">
        <v>0</v>
      </c>
      <c r="J128" s="111">
        <f>ROUND(I128*H128,2)</f>
        <v>0</v>
      </c>
      <c r="K128" s="107" t="s">
        <v>1</v>
      </c>
      <c r="L128" s="26"/>
      <c r="M128" s="119"/>
      <c r="T128" s="49"/>
    </row>
    <row r="129" spans="2:20" s="1" customFormat="1">
      <c r="B129" s="26"/>
      <c r="D129" s="116" t="s">
        <v>82</v>
      </c>
      <c r="F129" s="117" t="s">
        <v>115</v>
      </c>
      <c r="I129" s="118"/>
      <c r="L129" s="26"/>
      <c r="M129" s="119"/>
      <c r="T129" s="49"/>
    </row>
    <row r="130" spans="2:20" s="1" customFormat="1" ht="16.2" customHeight="1">
      <c r="B130" s="26"/>
      <c r="C130" s="105">
        <v>7</v>
      </c>
      <c r="D130" s="105" t="s">
        <v>80</v>
      </c>
      <c r="E130" s="106" t="s">
        <v>94</v>
      </c>
      <c r="F130" s="107" t="s">
        <v>108</v>
      </c>
      <c r="G130" s="108" t="s">
        <v>81</v>
      </c>
      <c r="H130" s="109">
        <v>4</v>
      </c>
      <c r="I130" s="110">
        <v>0</v>
      </c>
      <c r="J130" s="111">
        <f>ROUND(I130*H130,2)</f>
        <v>0</v>
      </c>
      <c r="K130" s="107" t="s">
        <v>1</v>
      </c>
      <c r="L130" s="26"/>
      <c r="M130" s="119"/>
      <c r="T130" s="49"/>
    </row>
    <row r="131" spans="2:20" s="1" customFormat="1">
      <c r="B131" s="26"/>
      <c r="D131" s="116" t="s">
        <v>82</v>
      </c>
      <c r="F131" s="117" t="s">
        <v>115</v>
      </c>
      <c r="I131" s="118"/>
      <c r="L131" s="26"/>
      <c r="M131" s="119"/>
      <c r="T131" s="49"/>
    </row>
    <row r="132" spans="2:20" s="1" customFormat="1" ht="16.2" customHeight="1">
      <c r="B132" s="26"/>
      <c r="C132" s="105">
        <v>8</v>
      </c>
      <c r="D132" s="105" t="s">
        <v>80</v>
      </c>
      <c r="E132" s="106" t="s">
        <v>95</v>
      </c>
      <c r="F132" s="107" t="s">
        <v>109</v>
      </c>
      <c r="G132" s="108" t="s">
        <v>81</v>
      </c>
      <c r="H132" s="109">
        <v>4</v>
      </c>
      <c r="I132" s="110">
        <v>0</v>
      </c>
      <c r="J132" s="111">
        <f>ROUND(I132*H132,2)</f>
        <v>0</v>
      </c>
      <c r="K132" s="107" t="s">
        <v>1</v>
      </c>
      <c r="L132" s="26"/>
      <c r="M132" s="119"/>
      <c r="T132" s="49"/>
    </row>
    <row r="133" spans="2:20" s="1" customFormat="1">
      <c r="B133" s="26"/>
      <c r="D133" s="116" t="s">
        <v>82</v>
      </c>
      <c r="F133" s="117" t="s">
        <v>115</v>
      </c>
      <c r="I133" s="118"/>
      <c r="L133" s="26"/>
      <c r="M133" s="119"/>
      <c r="T133" s="49"/>
    </row>
    <row r="134" spans="2:20" s="1" customFormat="1" ht="16.2" customHeight="1">
      <c r="B134" s="26"/>
      <c r="C134" s="105">
        <v>9</v>
      </c>
      <c r="D134" s="105" t="s">
        <v>80</v>
      </c>
      <c r="E134" s="106" t="s">
        <v>96</v>
      </c>
      <c r="F134" s="107" t="s">
        <v>110</v>
      </c>
      <c r="G134" s="108" t="s">
        <v>81</v>
      </c>
      <c r="H134" s="109">
        <v>1</v>
      </c>
      <c r="I134" s="110">
        <v>0</v>
      </c>
      <c r="J134" s="111">
        <f>ROUND(I134*H134,2)</f>
        <v>0</v>
      </c>
      <c r="K134" s="107" t="s">
        <v>1</v>
      </c>
      <c r="L134" s="26"/>
      <c r="M134" s="119"/>
      <c r="T134" s="49"/>
    </row>
    <row r="135" spans="2:20" s="1" customFormat="1">
      <c r="B135" s="26"/>
      <c r="D135" s="116" t="s">
        <v>82</v>
      </c>
      <c r="F135" s="117" t="s">
        <v>115</v>
      </c>
      <c r="I135" s="118"/>
      <c r="L135" s="26"/>
      <c r="M135" s="119"/>
      <c r="T135" s="49"/>
    </row>
    <row r="136" spans="2:20" s="1" customFormat="1" ht="16.2" customHeight="1">
      <c r="B136" s="26"/>
      <c r="C136" s="105">
        <v>10</v>
      </c>
      <c r="D136" s="105" t="s">
        <v>80</v>
      </c>
      <c r="E136" s="106" t="s">
        <v>97</v>
      </c>
      <c r="F136" s="107" t="s">
        <v>111</v>
      </c>
      <c r="G136" s="108" t="s">
        <v>81</v>
      </c>
      <c r="H136" s="109">
        <v>1</v>
      </c>
      <c r="I136" s="110">
        <v>0</v>
      </c>
      <c r="J136" s="111">
        <f>ROUND(I136*H136,2)</f>
        <v>0</v>
      </c>
      <c r="K136" s="107" t="s">
        <v>1</v>
      </c>
      <c r="L136" s="26"/>
      <c r="M136" s="119"/>
      <c r="T136" s="49"/>
    </row>
    <row r="137" spans="2:20" s="1" customFormat="1">
      <c r="B137" s="26"/>
      <c r="D137" s="116" t="s">
        <v>82</v>
      </c>
      <c r="F137" s="117" t="s">
        <v>115</v>
      </c>
      <c r="I137" s="118"/>
      <c r="L137" s="26"/>
      <c r="M137" s="119"/>
      <c r="T137" s="49"/>
    </row>
    <row r="138" spans="2:20" s="1" customFormat="1" ht="16.2" customHeight="1">
      <c r="B138" s="26"/>
      <c r="C138" s="105">
        <v>11</v>
      </c>
      <c r="D138" s="105" t="s">
        <v>80</v>
      </c>
      <c r="E138" s="106" t="s">
        <v>98</v>
      </c>
      <c r="F138" s="107" t="s">
        <v>112</v>
      </c>
      <c r="G138" s="108" t="s">
        <v>81</v>
      </c>
      <c r="H138" s="109">
        <v>1</v>
      </c>
      <c r="I138" s="110">
        <v>0</v>
      </c>
      <c r="J138" s="111">
        <f>ROUND(I138*H138,2)</f>
        <v>0</v>
      </c>
      <c r="K138" s="107" t="s">
        <v>1</v>
      </c>
      <c r="L138" s="26"/>
      <c r="M138" s="119"/>
      <c r="T138" s="49"/>
    </row>
    <row r="139" spans="2:20" s="1" customFormat="1">
      <c r="B139" s="26"/>
      <c r="D139" s="116" t="s">
        <v>82</v>
      </c>
      <c r="F139" s="117" t="s">
        <v>115</v>
      </c>
      <c r="I139" s="118"/>
      <c r="L139" s="26"/>
      <c r="M139" s="119"/>
      <c r="T139" s="49"/>
    </row>
    <row r="140" spans="2:20" s="10" customFormat="1" ht="25.95" customHeight="1">
      <c r="B140" s="96"/>
      <c r="D140" s="97" t="s">
        <v>55</v>
      </c>
      <c r="E140" s="98" t="s">
        <v>86</v>
      </c>
      <c r="F140" s="98" t="s">
        <v>99</v>
      </c>
      <c r="I140" s="99"/>
      <c r="J140" s="100">
        <f>J141</f>
        <v>0</v>
      </c>
      <c r="L140" s="96"/>
      <c r="M140" s="101"/>
      <c r="P140" s="102">
        <f>SUM(P141:P142)</f>
        <v>0</v>
      </c>
      <c r="R140" s="102">
        <f>SUM(R141:R142)</f>
        <v>0</v>
      </c>
      <c r="T140" s="103">
        <f>SUM(T141:T142)</f>
        <v>0</v>
      </c>
    </row>
    <row r="141" spans="2:20" s="1" customFormat="1" ht="16.5" customHeight="1">
      <c r="B141" s="104"/>
      <c r="C141" s="105">
        <v>12</v>
      </c>
      <c r="D141" s="105" t="s">
        <v>80</v>
      </c>
      <c r="E141" s="106"/>
      <c r="F141" s="107" t="s">
        <v>99</v>
      </c>
      <c r="G141" s="108" t="s">
        <v>81</v>
      </c>
      <c r="H141" s="109">
        <v>1</v>
      </c>
      <c r="I141" s="110">
        <f>(J116)*10%</f>
        <v>0</v>
      </c>
      <c r="J141" s="111">
        <f>ROUND(I141*H141,2)</f>
        <v>0</v>
      </c>
      <c r="K141" s="107" t="s">
        <v>1</v>
      </c>
      <c r="L141" s="26"/>
      <c r="M141" s="112" t="s">
        <v>1</v>
      </c>
      <c r="N141" s="113" t="s">
        <v>34</v>
      </c>
      <c r="P141" s="114">
        <f>O141*H141</f>
        <v>0</v>
      </c>
      <c r="Q141" s="114">
        <v>0</v>
      </c>
      <c r="R141" s="114">
        <f>Q141*H141</f>
        <v>0</v>
      </c>
      <c r="S141" s="114">
        <v>0</v>
      </c>
      <c r="T141" s="115">
        <f>S141*H141</f>
        <v>0</v>
      </c>
    </row>
    <row r="142" spans="2:20" s="1" customFormat="1">
      <c r="B142" s="26"/>
      <c r="D142" s="116" t="s">
        <v>82</v>
      </c>
      <c r="F142" s="117" t="s">
        <v>100</v>
      </c>
      <c r="I142" s="118"/>
      <c r="L142" s="26"/>
      <c r="M142" s="119"/>
      <c r="T142" s="49"/>
    </row>
    <row r="143" spans="2:20" s="1" customFormat="1" ht="6.9" customHeight="1">
      <c r="B143" s="38"/>
      <c r="C143" s="39"/>
      <c r="D143" s="39"/>
      <c r="E143" s="39"/>
      <c r="F143" s="39"/>
      <c r="G143" s="39"/>
      <c r="H143" s="39"/>
      <c r="I143" s="39"/>
      <c r="J143" s="39"/>
      <c r="K143" s="39"/>
      <c r="L143" s="26"/>
    </row>
  </sheetData>
  <autoFilter ref="C114:K142" xr:uid="{00000000-0009-0000-0000-000001000000}"/>
  <mergeCells count="9">
    <mergeCell ref="E84:H84"/>
    <mergeCell ref="E105:H105"/>
    <mergeCell ref="E107:H107"/>
    <mergeCell ref="L2:V2"/>
    <mergeCell ref="E7:H7"/>
    <mergeCell ref="E9:H9"/>
    <mergeCell ref="E18:H18"/>
    <mergeCell ref="E27:H27"/>
    <mergeCell ref="E82:H8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2 - Vybavení IT</vt:lpstr>
      <vt:lpstr>'2 - Vybavení IT'!Názvy_tisku</vt:lpstr>
      <vt:lpstr>'Rekapitulace stavby'!Názvy_tisku</vt:lpstr>
      <vt:lpstr>'2 - Vybavení IT'!Oblast_tisku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DESKTOP-MIN34TP\Pracovna</dc:creator>
  <cp:lastModifiedBy>Kašparová Veronika, Ing. arch.</cp:lastModifiedBy>
  <cp:lastPrinted>2025-12-05T10:49:07Z</cp:lastPrinted>
  <dcterms:created xsi:type="dcterms:W3CDTF">2023-03-09T04:06:39Z</dcterms:created>
  <dcterms:modified xsi:type="dcterms:W3CDTF">2026-01-12T09:41:13Z</dcterms:modified>
</cp:coreProperties>
</file>