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Pozemni_stavby_2024\24UL31009_Děčín ul. Benešovská_nábytek\_Dum pro kriz. bydl. ul. Benesovska_PD_01.2026\"/>
    </mc:Choice>
  </mc:AlternateContent>
  <xr:revisionPtr revIDLastSave="0" documentId="13_ncr:1_{BA0B8D19-BD92-48D3-A935-91FBC8FBA823}" xr6:coauthVersionLast="47" xr6:coauthVersionMax="47" xr10:uidLastSave="{00000000-0000-0000-0000-000000000000}"/>
  <bookViews>
    <workbookView xWindow="-38520" yWindow="-120" windowWidth="38640" windowHeight="21120" activeTab="1" xr2:uid="{00000000-000D-0000-FFFF-FFFF00000000}"/>
  </bookViews>
  <sheets>
    <sheet name="Rekapitulace stavby" sheetId="1" r:id="rId1"/>
    <sheet name="3 - Spotřebiče" sheetId="7" r:id="rId2"/>
  </sheets>
  <definedNames>
    <definedName name="_xlnm._FilterDatabase" localSheetId="1" hidden="1">'3 - Spotřebiče'!$C$114:$K$159</definedName>
    <definedName name="_xlnm.Print_Titles" localSheetId="1">'3 - Spotřebiče'!$114:$114</definedName>
    <definedName name="_xlnm.Print_Titles" localSheetId="0">'Rekapitulace stavby'!$92:$92</definedName>
    <definedName name="_xlnm.Print_Area" localSheetId="1">'3 - Spotřebiče'!$C$79:$J$96,'3 - Spotřebiče'!$C$102:$K$159</definedName>
    <definedName name="_xlnm.Print_Area" localSheetId="0">'Rekapitulace stavby'!$D$4:$AO$76,'Rekapitulace stavby'!$C$82:$AQ$95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4" i="1" l="1"/>
  <c r="AG94" i="1"/>
  <c r="J132" i="7" l="1"/>
  <c r="J130" i="7"/>
  <c r="J128" i="7"/>
  <c r="J126" i="7"/>
  <c r="J124" i="7"/>
  <c r="J122" i="7"/>
  <c r="J120" i="7"/>
  <c r="J118" i="7"/>
  <c r="J153" i="7"/>
  <c r="E107" i="7"/>
  <c r="T158" i="7"/>
  <c r="T157" i="7" s="1"/>
  <c r="R158" i="7"/>
  <c r="R157" i="7" s="1"/>
  <c r="P158" i="7"/>
  <c r="P157" i="7" s="1"/>
  <c r="J151" i="7"/>
  <c r="J149" i="7"/>
  <c r="J147" i="7"/>
  <c r="J145" i="7"/>
  <c r="J143" i="7"/>
  <c r="J141" i="7"/>
  <c r="J139" i="7"/>
  <c r="J137" i="7"/>
  <c r="J135" i="7"/>
  <c r="T116" i="7"/>
  <c r="R116" i="7"/>
  <c r="P116" i="7"/>
  <c r="F109" i="7"/>
  <c r="F86" i="7"/>
  <c r="E84" i="7"/>
  <c r="J34" i="7"/>
  <c r="J24" i="7"/>
  <c r="E24" i="7"/>
  <c r="J112" i="7" s="1"/>
  <c r="J23" i="7"/>
  <c r="J21" i="7"/>
  <c r="E21" i="7"/>
  <c r="J88" i="7" s="1"/>
  <c r="J20" i="7"/>
  <c r="J18" i="7"/>
  <c r="E18" i="7"/>
  <c r="F89" i="7" s="1"/>
  <c r="J17" i="7"/>
  <c r="J15" i="7"/>
  <c r="E15" i="7"/>
  <c r="F111" i="7" s="1"/>
  <c r="J14" i="7"/>
  <c r="J12" i="7"/>
  <c r="J109" i="7" s="1"/>
  <c r="E7" i="7"/>
  <c r="E82" i="7" s="1"/>
  <c r="J116" i="7" l="1"/>
  <c r="I158" i="7" s="1"/>
  <c r="T115" i="7"/>
  <c r="P115" i="7"/>
  <c r="R115" i="7"/>
  <c r="J89" i="7"/>
  <c r="J86" i="7"/>
  <c r="F88" i="7"/>
  <c r="F112" i="7"/>
  <c r="E105" i="7"/>
  <c r="J111" i="7"/>
  <c r="J94" i="7" l="1"/>
  <c r="J158" i="7"/>
  <c r="J157" i="7" s="1"/>
  <c r="J95" i="7" s="1"/>
  <c r="J115" i="7" l="1"/>
  <c r="J93" i="7" l="1"/>
  <c r="F33" i="7" s="1"/>
  <c r="J33" i="7" s="1"/>
  <c r="J30" i="7"/>
  <c r="AG95" i="1" s="1"/>
  <c r="L90" i="1"/>
  <c r="AM90" i="1"/>
  <c r="AM89" i="1"/>
  <c r="L89" i="1"/>
  <c r="AM87" i="1"/>
  <c r="L87" i="1"/>
  <c r="L85" i="1"/>
  <c r="L84" i="1"/>
  <c r="J36" i="7" l="1"/>
  <c r="W32" i="1"/>
  <c r="W31" i="1"/>
  <c r="W33" i="1"/>
  <c r="AN95" i="1" l="1"/>
  <c r="AK30" i="1" l="1"/>
  <c r="AK26" i="1" l="1"/>
  <c r="W29" i="1" l="1"/>
  <c r="AK29" i="1" s="1"/>
  <c r="AK35" i="1" s="1"/>
</calcChain>
</file>

<file path=xl/sharedStrings.xml><?xml version="1.0" encoding="utf-8"?>
<sst xmlns="http://schemas.openxmlformats.org/spreadsheetml/2006/main" count="338" uniqueCount="140">
  <si>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</si>
  <si>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</si>
  <si>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</si>
  <si>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</si>
  <si>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</si>
  <si>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</si>
  <si>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</si>
  <si>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</si>
  <si>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</si>
  <si>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</si>
  <si>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</si>
  <si>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</si>
  <si>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</si>
  <si>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</si>
  <si>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</si>
  <si>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</si>
  <si>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</si>
  <si>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</si>
  <si>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</si>
  <si>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</si>
  <si>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</si>
  <si>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</si>
  <si>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</si>
  <si>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</si>
  <si>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</si>
  <si>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</si>
  <si>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</si>
  <si>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</si>
  <si>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</si>
  <si>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</si>
  <si>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</si>
  <si>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</si>
  <si>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</si>
  <si>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</si>
  <si>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</si>
  <si>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</si>
  <si>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</si>
  <si>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</si>
  <si>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</si>
  <si>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</si>
  <si>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</si>
  <si>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</si>
  <si>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</si>
  <si>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</si>
  <si>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</si>
  <si>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</si>
  <si>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</si>
  <si>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</si>
  <si>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</si>
  <si>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</si>
  <si>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</si>
  <si>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</si>
  <si>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</si>
  <si>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</si>
  <si>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</si>
  <si>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</si>
  <si>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</si>
  <si>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</si>
  <si>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</si>
  <si>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</si>
  <si>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</si>
  <si>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</si>
  <si>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</si>
  <si>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</si>
  <si>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</si>
  <si>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</si>
  <si>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</si>
  <si>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</si>
  <si>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</si>
  <si>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</si>
  <si>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</si>
  <si>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</si>
  <si>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</si>
  <si>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</si>
  <si>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</si>
  <si>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</si>
  <si>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</si>
  <si>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</si>
  <si>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</si>
  <si>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</si>
  <si>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</si>
  <si>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</si>
  <si>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</si>
  <si>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Dům pro krizové bydlení ul. Benešovská – vybavení objektu</t>
  </si>
  <si>
    <t>Valbek spol. s r. o.</t>
  </si>
  <si>
    <t>2025-0069/OMH</t>
  </si>
  <si>
    <t>D4</t>
  </si>
  <si>
    <t>Spotřebiče</t>
  </si>
  <si>
    <t>IDT</t>
  </si>
  <si>
    <t>CHL</t>
  </si>
  <si>
    <t>CHL2</t>
  </si>
  <si>
    <t>PRA</t>
  </si>
  <si>
    <t>SUS</t>
  </si>
  <si>
    <t>LED</t>
  </si>
  <si>
    <t>SPT</t>
  </si>
  <si>
    <t>MP</t>
  </si>
  <si>
    <t>Indukční deska + vestavná trouba</t>
  </si>
  <si>
    <t xml:space="preserve">Chladnička s mrazákem </t>
  </si>
  <si>
    <t>Pračka</t>
  </si>
  <si>
    <t>Sušička prádla</t>
  </si>
  <si>
    <t>Lednice</t>
  </si>
  <si>
    <t>Sporák se sklokeramickou deskou</t>
  </si>
  <si>
    <t>Mrazící pult</t>
  </si>
  <si>
    <t>Montáž a doprava zařízení</t>
  </si>
  <si>
    <t>10% z ceny zařízení</t>
  </si>
  <si>
    <t>drobné elektrospotřebiče</t>
  </si>
  <si>
    <t>rychlovarná konvice</t>
  </si>
  <si>
    <t>žehlička</t>
  </si>
  <si>
    <t>ruční šlehač</t>
  </si>
  <si>
    <t>kávovar</t>
  </si>
  <si>
    <t>digestoř</t>
  </si>
  <si>
    <t>mikrovlná trouba</t>
  </si>
  <si>
    <t>vysavač</t>
  </si>
  <si>
    <t>čistič koberců a čalounění</t>
  </si>
  <si>
    <t>,</t>
  </si>
  <si>
    <t>parní čistič</t>
  </si>
  <si>
    <t xml:space="preserve">D1 - Vybavení </t>
  </si>
  <si>
    <t xml:space="preserve">D4 - Montáž a doprava </t>
  </si>
  <si>
    <t xml:space="preserve">Montáž a doprava </t>
  </si>
  <si>
    <t>Lampička</t>
  </si>
  <si>
    <t>volně stojící elektrický sporák; 4 varné zóny, sklokeramická deska; Elektrická trouba, Objem: min. 60 l; Funkce: horní/spodní ohřev, horký vzduch; dětská pojistka, ukazatel zbytkového tepla; Energetická třída: min. A</t>
  </si>
  <si>
    <t>Příkon min. 2 200 W
- Napařovací, parní ráz min. 100 g/min
- Keramická nebo nerezová plocha
- Funkce proti odkapávání, samočištění, svislé napařování</t>
  </si>
  <si>
    <t>Příkon min. 300 W
- 4–5 rychlostí + turbo
- Výměnné metly a hnětací háky
- Lehká konstrukce</t>
  </si>
  <si>
    <t>Volně stojící provedení
- Automatický kávovar
- Objem zásobníku na vodu: min. 2,4 l
- Objem zásobníku na zrnkovou kávu: min. 320 g
- Výška šálku: min. 140 mm
- Tlak čerpadla: min. 19 bar
Vybavení a funkce
- Displej
- Příprava mléčných nápojů jedním stiskem
- Nastavení síly kávy
- Nastavení množství vody
- Nastavitelná teplota kávy
- Použití zrnkové kávy
- Ukazatel množství vody
- Automatické proplachování a odvápnění
- Zásobník na mléko
- Mlýnek na kávu (keramický)
- Víceúrovňové nastavení mletí
- Vyjímatelná spařovací jednotka
- Odnímatelný zásobník vody</t>
  </si>
  <si>
    <t>Výkon min. 300–400 m³/h
- Recirkulace nebo odtah
- Tukový filtr, LED osvětlení
- Snadné čištění, nerez/plastové provedení</t>
  </si>
  <si>
    <t>Sací výkon min. 300–400 W
- Příkon 1 600–2 000 W
- Filtrace (HEPA nebo omyvatelný filtr)
- Sáčkový nebo bezsáčkový, kabel min. 5 m, hubice na tvrdé podlahy</t>
  </si>
  <si>
    <t>Podlahový (klasický) nebo ruční (kompaktní)
Min. 1 500–2 000 W
Min. 3 bar (doporučeno 3,5–4 bar)
Min. 80–100 g/min
1–1,5 litru (větší modely), 0,3–0,5 l (ruční čističe)
Max. 5 minut
Alespoň 15–30 minut
Odolný plast nebo nerez, s bezpečnostními pojistkami
Ochrana proti přehřátí, přetlaku, dětská pojistka
Trysky, kartáče, mopovací nástavec, stěrky na okna
Podlahy, koupelny, kuchyně, spáry, čalounění
Možnost použití kohoutkové vody, doporučeno odvápnění</t>
  </si>
  <si>
    <t>Extrakční čistič (mokré vysávání)
Min. 1 200–1 600 W
Min. 200–300 W
Min. 2–4 l
Min. 1,5–5 l
Úzká a široká hubice, hadice min. 1,5 m
Vstřik + sání v jednom kroku
Kolečka, držadlo, kabel min. 5 m
Do 80 dB
Min. 5 m
Ano – certifikované pro čalounění a koberce</t>
  </si>
  <si>
    <t>3 - Spotřebiče</t>
  </si>
  <si>
    <t>velké elektrospotřebiče</t>
  </si>
  <si>
    <r>
      <rPr>
        <b/>
        <sz val="7"/>
        <rFont val="Arial CE"/>
        <charset val="238"/>
      </rPr>
      <t>Vestavná indukčnívarná deska:</t>
    </r>
    <r>
      <rPr>
        <sz val="7"/>
        <rFont val="Arial CE"/>
      </rPr>
      <t xml:space="preserve"> </t>
    </r>
    <r>
      <rPr>
        <i/>
        <sz val="7"/>
        <rFont val="Arial CE"/>
        <charset val="238"/>
      </rPr>
      <t xml:space="preserve">sklokeramické černé sklo (snadno čistitelné); 4 varné zóny; minimálně 560 × 490 mm; příkon minimálně 7–7,4 kW, energetická účinnost: A nebo vyšší; ovládání dotykové, samostatné nebo sdílené pro každou zónu; Časovač pro každou zónu; Boost/Power funkcionalita; Možnost spojení zón (flexi zóna výhodou);; Dětská pojistka; Automatické vypnutí; Indikace zbytkového tepla; Detekce nádoby. </t>
    </r>
    <r>
      <rPr>
        <b/>
        <sz val="7"/>
        <rFont val="Arial CE"/>
        <charset val="238"/>
      </rPr>
      <t>Vestavná elektrická trouba</t>
    </r>
    <r>
      <rPr>
        <sz val="7"/>
        <rFont val="Arial CE"/>
        <charset val="238"/>
      </rPr>
      <t>:</t>
    </r>
    <r>
      <rPr>
        <i/>
        <sz val="7"/>
        <rFont val="Arial CE"/>
        <charset val="238"/>
      </rPr>
      <t xml:space="preserve"> minimálně 600 × 600 mm; vnitřní prostor minimálně 65 l; Energetická třída: min. A; Možnost nastavení teploty do 250 °C; Ovládání mechanické nebo elektronické (otočné knoflíky / dotykový panel); Horní a spodní ohřev; Horkovzduch; Gril; Rozmrazování; Časovač min. 90 minut nebo digitální programátor;  Trojité zasklení dvířek (ochrana před popálením);	Dětská pojistka; Automatické vypnutí</t>
    </r>
  </si>
  <si>
    <t>chladnička s mrazákem, výška minimálně 185,2 cm, bílá; kombinovaná chladnička s mrazákem dole; Volně stojící provedení; Dvoudveřové provedení; Užitný objem chladničky: min. 215 l; Užitný objem mrazničky: min. 95 l;  Energetická třída: min. D (dle EU štítku 2021); Roční spotřeba energie: max. 230 kWh; Hlučnost: max. 39 dB; FRESH ZÓNA (cca 3 °C) pro uchování masa a ryb</t>
  </si>
  <si>
    <t>chladnička s mrazákem,  výška minimálně 142,6 cm, provedení nerez; -Kombinovaná chladnička s mrazákem nahoře; Dvoudveřové provedení; Užitný objem chladničky: min. 160 l; Užitný objem mrazničky: min. 35 l;  Energetická třída: min. D; Roční spotřeba energie: max. 150 kWh; Hlučnost: max. 41 dB;	Klimatická třída: N, ST</t>
  </si>
  <si>
    <t xml:space="preserve">samostatně stojící, předem plněná pračka,  kapacita minimálně 9 kg; nergetická třída: min. A nebo B; Spotřeba vody: cca 45–50 l/cyklus; Spotřeba energie: cca 0,6 kWh/cyklus; Otáčky odstřeďování: min. 1 200 ot./min. (ideálně 1 400); Typ motoru: invertorový (tichý, dlouhá životnost); Hlučnost při odstřeďování: max. 70 dB;  Programy: rychlý program, parní praní, hygienický režim; Displej a ovládání: přehledné, ideálně s dětským zámkem; Záruka na motor: min. 10 let </t>
  </si>
  <si>
    <t xml:space="preserve">Volně stojící kondenzační sušička sušička prádla, kapacita minimálně 9 kg; Energetická třída: min. B; Spotřeba energie: cca 1,5–2,0 kWh/cyklus; Hlučnost při sušení: max. 65 dB; Programy: časové/senzorové sušení, program pro ručníky nebo mix; Displej a ovládání: přehledné, jednoduché volby;  Záruka na motor: min. 10 let </t>
  </si>
  <si>
    <t>Jednodveřová chladnička s šířkou minimálně 55 cm, bez mrazáku; Funkce: automatické odmrazování, statické nebo NoFrost; Objem: minimálně 230 l; Energetická třída: min. třída C</t>
  </si>
  <si>
    <t>pultová mraznička - minimálně 700x1300 mm; Volně stojící horizontální (pultový) mrazák; Vnitřní objem: min. 350 l; Rozměry: minimálně výška 850 × šířka 1300 × hloubka 700 mm; (pozn.: výška 850 mm je běžný standard – lze upravit dle potřeby); Energetická třída: min. D (dle nové EU normy); Spotřeba energie: max. 300 kWh/rok; Klimatická třída: SN-T (provozní teplota okolí –10 až +43 °C); Teplotní rozsah: cca –14 °C až –24 °C; Hlučnost: max. 42 dB; Ruční odmrazování; Vnitřní koše: min. 2 ks; LED kontrolka provozu</t>
  </si>
  <si>
    <t>Objem minimálně 1,5–1,7 litru
- Příkon min. 2 000 W
- Skrytá topná spirála
- Automatické vypnutí, pojistka proti přehřátí
- Nerezové provedení, otočná základna</t>
  </si>
  <si>
    <t>Objem minimálně 20–25 l
- Výkon min. 700–900 W
- Mechanické ovládání
- Rozmrazování, časovač, snadné čištění</t>
  </si>
  <si>
    <t>Osvětlení nočního stolku / pracovního místa - LED; 230 V; neutrální barva - bílá, černá, šedá. Minimálně ochrana IP20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</si>
</sst>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  <font>
      <i/>
      <sz val="7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4" fillId="0" borderId="12" xfId="0" applyNumberFormat="1" applyFont="1" applyBorder="1"/>
    <xf numFmtId="166" fontId="24" fillId="0" borderId="13" xfId="0" applyNumberFormat="1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167" fontId="16" fillId="0" borderId="20" xfId="0" applyNumberFormat="1" applyFont="1" applyBorder="1" applyAlignment="1" applyProtection="1">
      <alignment vertical="center"/>
      <protection locked="0"/>
    </xf>
    <xf numFmtId="4" fontId="16" fillId="3" borderId="20" xfId="0" applyNumberFormat="1" applyFont="1" applyFill="1" applyBorder="1" applyAlignment="1" applyProtection="1">
      <alignment vertical="center"/>
      <protection locked="0"/>
    </xf>
    <xf numFmtId="4" fontId="16" fillId="0" borderId="20" xfId="0" applyNumberFormat="1" applyFont="1" applyBorder="1" applyAlignment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left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6865080F-27F3-4D8B-9700-A614CAC0138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zoomScale="70" zoomScaleNormal="70" workbookViewId="0">
      <selection activeCell="AS89" sqref="AS89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26.28515625" customWidth="1"/>
    <col min="45" max="45" width="66.42578125" customWidth="1"/>
    <col min="59" max="79" width="9.28515625" hidden="1"/>
  </cols>
  <sheetData>
    <row r="1" spans="1:62" x14ac:dyDescent="0.2">
      <c r="A1" s="10" t="s">
        <v>0</v>
      </c>
      <c r="BH1" s="10" t="s">
        <v>2</v>
      </c>
      <c r="BI1" s="10" t="s">
        <v>2</v>
      </c>
      <c r="BJ1" s="10" t="s">
        <v>3</v>
      </c>
    </row>
    <row r="2" spans="1:62" ht="36.9" customHeight="1" x14ac:dyDescent="0.2">
      <c r="AR2" s="137" t="s">
        <v>4</v>
      </c>
      <c r="AS2" s="138"/>
      <c r="BG2" s="11" t="s">
        <v>5</v>
      </c>
      <c r="BH2" s="11" t="s">
        <v>6</v>
      </c>
    </row>
    <row r="3" spans="1:62" ht="6.9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G3" s="11" t="s">
        <v>5</v>
      </c>
      <c r="BH3" s="11" t="s">
        <v>7</v>
      </c>
    </row>
    <row r="4" spans="1:62" ht="24.9" customHeight="1" x14ac:dyDescent="0.2">
      <c r="B4" s="14"/>
      <c r="D4" s="15" t="s">
        <v>8</v>
      </c>
      <c r="AR4" s="14"/>
      <c r="AS4" s="16" t="s">
        <v>10</v>
      </c>
      <c r="BG4" s="11" t="s">
        <v>11</v>
      </c>
    </row>
    <row r="5" spans="1:62" ht="12" customHeight="1" x14ac:dyDescent="0.2">
      <c r="B5" s="14"/>
      <c r="D5" s="17" t="s">
        <v>12</v>
      </c>
      <c r="K5" s="153" t="s">
        <v>85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R5" s="14"/>
      <c r="AS5" s="150" t="s">
        <v>13</v>
      </c>
      <c r="BG5" s="11" t="s">
        <v>5</v>
      </c>
    </row>
    <row r="6" spans="1:62" ht="36.9" customHeight="1" x14ac:dyDescent="0.2">
      <c r="B6" s="14"/>
      <c r="D6" s="19" t="s">
        <v>14</v>
      </c>
      <c r="K6" s="154" t="s">
        <v>83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4"/>
      <c r="AS6" s="151"/>
      <c r="BG6" s="11" t="s">
        <v>5</v>
      </c>
    </row>
    <row r="7" spans="1:62" ht="12" customHeight="1" x14ac:dyDescent="0.2">
      <c r="B7" s="14"/>
      <c r="D7" s="20" t="s">
        <v>15</v>
      </c>
      <c r="K7" s="18" t="s">
        <v>1</v>
      </c>
      <c r="AK7" s="20" t="s">
        <v>16</v>
      </c>
      <c r="AN7" s="18" t="s">
        <v>1</v>
      </c>
      <c r="AR7" s="14"/>
      <c r="AS7" s="151"/>
      <c r="BG7" s="11" t="s">
        <v>5</v>
      </c>
    </row>
    <row r="8" spans="1:62" ht="12" customHeight="1" x14ac:dyDescent="0.2">
      <c r="B8" s="14"/>
      <c r="D8" s="20" t="s">
        <v>17</v>
      </c>
      <c r="K8" s="18" t="s">
        <v>18</v>
      </c>
      <c r="AK8" s="20" t="s">
        <v>19</v>
      </c>
      <c r="AN8" s="115">
        <v>45777</v>
      </c>
      <c r="AR8" s="14"/>
      <c r="AS8" s="151"/>
      <c r="BG8" s="11" t="s">
        <v>5</v>
      </c>
    </row>
    <row r="9" spans="1:62" ht="14.4" customHeight="1" x14ac:dyDescent="0.2">
      <c r="B9" s="14"/>
      <c r="AR9" s="14"/>
      <c r="AS9" s="151"/>
      <c r="BG9" s="11" t="s">
        <v>5</v>
      </c>
    </row>
    <row r="10" spans="1:62" ht="12" customHeight="1" x14ac:dyDescent="0.2">
      <c r="B10" s="14"/>
      <c r="D10" s="20" t="s">
        <v>20</v>
      </c>
      <c r="AK10" s="20" t="s">
        <v>21</v>
      </c>
      <c r="AN10" s="18" t="s">
        <v>1</v>
      </c>
      <c r="AR10" s="14"/>
      <c r="AS10" s="151"/>
      <c r="BG10" s="11" t="s">
        <v>5</v>
      </c>
    </row>
    <row r="11" spans="1:62" ht="18.45" customHeight="1" x14ac:dyDescent="0.2">
      <c r="B11" s="14"/>
      <c r="E11" s="18" t="s">
        <v>18</v>
      </c>
      <c r="AK11" s="20" t="s">
        <v>22</v>
      </c>
      <c r="AN11" s="18" t="s">
        <v>1</v>
      </c>
      <c r="AR11" s="14"/>
      <c r="AS11" s="151"/>
      <c r="BG11" s="11" t="s">
        <v>5</v>
      </c>
    </row>
    <row r="12" spans="1:62" ht="6.9" customHeight="1" x14ac:dyDescent="0.2">
      <c r="B12" s="14"/>
      <c r="AR12" s="14"/>
      <c r="AS12" s="151"/>
      <c r="BG12" s="11" t="s">
        <v>5</v>
      </c>
    </row>
    <row r="13" spans="1:62" ht="12" customHeight="1" x14ac:dyDescent="0.2">
      <c r="B13" s="14"/>
      <c r="D13" s="20" t="s">
        <v>23</v>
      </c>
      <c r="AK13" s="20" t="s">
        <v>21</v>
      </c>
      <c r="AN13" s="22" t="s">
        <v>24</v>
      </c>
      <c r="AR13" s="14"/>
      <c r="AS13" s="151"/>
      <c r="BG13" s="11" t="s">
        <v>5</v>
      </c>
    </row>
    <row r="14" spans="1:62" ht="13.2" x14ac:dyDescent="0.2">
      <c r="B14" s="14"/>
      <c r="E14" s="131" t="s">
        <v>24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20" t="s">
        <v>22</v>
      </c>
      <c r="AN14" s="22" t="s">
        <v>24</v>
      </c>
      <c r="AR14" s="14"/>
      <c r="AS14" s="151"/>
      <c r="BG14" s="11" t="s">
        <v>5</v>
      </c>
    </row>
    <row r="15" spans="1:62" ht="6.9" customHeight="1" x14ac:dyDescent="0.2">
      <c r="B15" s="14"/>
      <c r="AR15" s="14"/>
      <c r="AS15" s="151"/>
      <c r="BG15" s="11" t="s">
        <v>2</v>
      </c>
    </row>
    <row r="16" spans="1:62" ht="12" customHeight="1" x14ac:dyDescent="0.2">
      <c r="B16" s="14"/>
      <c r="D16" s="20" t="s">
        <v>25</v>
      </c>
      <c r="AK16" s="20" t="s">
        <v>21</v>
      </c>
      <c r="AN16" s="18" t="s">
        <v>1</v>
      </c>
      <c r="AR16" s="14"/>
      <c r="AS16" s="151"/>
      <c r="BG16" s="11" t="s">
        <v>2</v>
      </c>
    </row>
    <row r="17" spans="2:59" ht="18.45" customHeight="1" x14ac:dyDescent="0.2">
      <c r="B17" s="14"/>
      <c r="E17" s="18" t="s">
        <v>18</v>
      </c>
      <c r="AK17" s="20" t="s">
        <v>22</v>
      </c>
      <c r="AN17" s="18" t="s">
        <v>1</v>
      </c>
      <c r="AR17" s="14"/>
      <c r="AS17" s="151"/>
      <c r="BG17" s="11" t="s">
        <v>26</v>
      </c>
    </row>
    <row r="18" spans="2:59" ht="6.9" customHeight="1" x14ac:dyDescent="0.2">
      <c r="B18" s="14"/>
      <c r="AR18" s="14"/>
      <c r="AS18" s="151"/>
      <c r="BG18" s="11" t="s">
        <v>5</v>
      </c>
    </row>
    <row r="19" spans="2:59" ht="12" customHeight="1" x14ac:dyDescent="0.2">
      <c r="B19" s="14"/>
      <c r="D19" s="20" t="s">
        <v>27</v>
      </c>
      <c r="J19" t="s">
        <v>84</v>
      </c>
      <c r="AK19" s="20" t="s">
        <v>21</v>
      </c>
      <c r="AN19" s="18" t="s">
        <v>1</v>
      </c>
      <c r="AR19" s="14"/>
      <c r="AS19" s="151"/>
      <c r="BG19" s="11" t="s">
        <v>5</v>
      </c>
    </row>
    <row r="20" spans="2:59" ht="18.45" customHeight="1" x14ac:dyDescent="0.2">
      <c r="B20" s="14"/>
      <c r="E20" s="18" t="s">
        <v>18</v>
      </c>
      <c r="AK20" s="20" t="s">
        <v>22</v>
      </c>
      <c r="AN20" s="18" t="s">
        <v>1</v>
      </c>
      <c r="AR20" s="14"/>
      <c r="AS20" s="151"/>
      <c r="BG20" s="11" t="s">
        <v>26</v>
      </c>
    </row>
    <row r="21" spans="2:59" ht="6.9" customHeight="1" x14ac:dyDescent="0.2">
      <c r="B21" s="14"/>
      <c r="AR21" s="14"/>
      <c r="AS21" s="151"/>
    </row>
    <row r="22" spans="2:59" ht="12" customHeight="1" x14ac:dyDescent="0.2">
      <c r="B22" s="14"/>
      <c r="D22" s="20" t="s">
        <v>28</v>
      </c>
      <c r="AR22" s="14"/>
      <c r="AS22" s="151"/>
    </row>
    <row r="23" spans="2:59" ht="16.5" customHeight="1" x14ac:dyDescent="0.2">
      <c r="B23" s="14"/>
      <c r="E23" s="133" t="s">
        <v>1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R23" s="14"/>
      <c r="AS23" s="151"/>
    </row>
    <row r="24" spans="2:59" ht="6.9" customHeight="1" x14ac:dyDescent="0.2">
      <c r="B24" s="14"/>
      <c r="AR24" s="14"/>
      <c r="AS24" s="151"/>
    </row>
    <row r="25" spans="2:59" ht="6.9" customHeight="1" x14ac:dyDescent="0.2">
      <c r="B25" s="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4"/>
      <c r="AS25" s="151"/>
    </row>
    <row r="26" spans="2:59" s="1" customFormat="1" ht="25.95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34">
        <f>ROUND(AG94,2)</f>
        <v>0</v>
      </c>
      <c r="AL26" s="135"/>
      <c r="AM26" s="135"/>
      <c r="AN26" s="135"/>
      <c r="AO26" s="135"/>
      <c r="AR26" s="25"/>
      <c r="AS26" s="151"/>
    </row>
    <row r="27" spans="2:59" s="1" customFormat="1" ht="6.9" customHeight="1" x14ac:dyDescent="0.2">
      <c r="B27" s="25"/>
      <c r="AR27" s="25"/>
      <c r="AS27" s="151"/>
    </row>
    <row r="28" spans="2:59" s="1" customFormat="1" ht="13.2" x14ac:dyDescent="0.2">
      <c r="B28" s="25"/>
      <c r="L28" s="136" t="s">
        <v>30</v>
      </c>
      <c r="M28" s="136"/>
      <c r="N28" s="136"/>
      <c r="O28" s="136"/>
      <c r="P28" s="136"/>
      <c r="W28" s="136" t="s">
        <v>31</v>
      </c>
      <c r="X28" s="136"/>
      <c r="Y28" s="136"/>
      <c r="Z28" s="136"/>
      <c r="AA28" s="136"/>
      <c r="AB28" s="136"/>
      <c r="AC28" s="136"/>
      <c r="AD28" s="136"/>
      <c r="AE28" s="136"/>
      <c r="AK28" s="136" t="s">
        <v>32</v>
      </c>
      <c r="AL28" s="136"/>
      <c r="AM28" s="136"/>
      <c r="AN28" s="136"/>
      <c r="AO28" s="136"/>
      <c r="AR28" s="25"/>
      <c r="AS28" s="151"/>
    </row>
    <row r="29" spans="2:59" s="2" customFormat="1" ht="14.4" customHeight="1" x14ac:dyDescent="0.2">
      <c r="B29" s="29"/>
      <c r="D29" s="20" t="s">
        <v>33</v>
      </c>
      <c r="F29" s="20" t="s">
        <v>34</v>
      </c>
      <c r="L29" s="125">
        <v>0.21</v>
      </c>
      <c r="M29" s="124"/>
      <c r="N29" s="124"/>
      <c r="O29" s="124"/>
      <c r="P29" s="124"/>
      <c r="W29" s="123">
        <f>AG94</f>
        <v>0</v>
      </c>
      <c r="X29" s="124"/>
      <c r="Y29" s="124"/>
      <c r="Z29" s="124"/>
      <c r="AA29" s="124"/>
      <c r="AB29" s="124"/>
      <c r="AC29" s="124"/>
      <c r="AD29" s="124"/>
      <c r="AE29" s="124"/>
      <c r="AK29" s="123">
        <f>W29*0.21</f>
        <v>0</v>
      </c>
      <c r="AL29" s="124"/>
      <c r="AM29" s="124"/>
      <c r="AN29" s="124"/>
      <c r="AO29" s="124"/>
      <c r="AR29" s="29"/>
      <c r="AS29" s="152"/>
    </row>
    <row r="30" spans="2:59" s="2" customFormat="1" ht="14.4" customHeight="1" x14ac:dyDescent="0.2">
      <c r="B30" s="29"/>
      <c r="F30" s="20" t="s">
        <v>35</v>
      </c>
      <c r="L30" s="125">
        <v>0.15</v>
      </c>
      <c r="M30" s="124"/>
      <c r="N30" s="124"/>
      <c r="O30" s="124"/>
      <c r="P30" s="124"/>
      <c r="W30" s="123">
        <v>0</v>
      </c>
      <c r="X30" s="124"/>
      <c r="Y30" s="124"/>
      <c r="Z30" s="124"/>
      <c r="AA30" s="124"/>
      <c r="AB30" s="124"/>
      <c r="AC30" s="124"/>
      <c r="AD30" s="124"/>
      <c r="AE30" s="124"/>
      <c r="AK30" s="123">
        <f>W30*0.15</f>
        <v>0</v>
      </c>
      <c r="AL30" s="124"/>
      <c r="AM30" s="124"/>
      <c r="AN30" s="124"/>
      <c r="AO30" s="124"/>
      <c r="AR30" s="29"/>
      <c r="AS30" s="152"/>
    </row>
    <row r="31" spans="2:59" s="2" customFormat="1" ht="14.4" hidden="1" customHeight="1" x14ac:dyDescent="0.2">
      <c r="B31" s="29"/>
      <c r="F31" s="20" t="s">
        <v>36</v>
      </c>
      <c r="L31" s="125">
        <v>0.21</v>
      </c>
      <c r="M31" s="124"/>
      <c r="N31" s="124"/>
      <c r="O31" s="124"/>
      <c r="P31" s="124"/>
      <c r="W31" s="123" t="e">
        <f>ROUND(#REF!, 2)</f>
        <v>#REF!</v>
      </c>
      <c r="X31" s="124"/>
      <c r="Y31" s="124"/>
      <c r="Z31" s="124"/>
      <c r="AA31" s="124"/>
      <c r="AB31" s="124"/>
      <c r="AC31" s="124"/>
      <c r="AD31" s="124"/>
      <c r="AE31" s="124"/>
      <c r="AK31" s="123">
        <v>0</v>
      </c>
      <c r="AL31" s="124"/>
      <c r="AM31" s="124"/>
      <c r="AN31" s="124"/>
      <c r="AO31" s="124"/>
      <c r="AR31" s="29"/>
      <c r="AS31" s="152"/>
    </row>
    <row r="32" spans="2:59" s="2" customFormat="1" ht="14.4" hidden="1" customHeight="1" x14ac:dyDescent="0.2">
      <c r="B32" s="29"/>
      <c r="F32" s="20" t="s">
        <v>37</v>
      </c>
      <c r="L32" s="125">
        <v>0.15</v>
      </c>
      <c r="M32" s="124"/>
      <c r="N32" s="124"/>
      <c r="O32" s="124"/>
      <c r="P32" s="124"/>
      <c r="W32" s="123" t="e">
        <f>ROUND(#REF!, 2)</f>
        <v>#REF!</v>
      </c>
      <c r="X32" s="124"/>
      <c r="Y32" s="124"/>
      <c r="Z32" s="124"/>
      <c r="AA32" s="124"/>
      <c r="AB32" s="124"/>
      <c r="AC32" s="124"/>
      <c r="AD32" s="124"/>
      <c r="AE32" s="124"/>
      <c r="AK32" s="123">
        <v>0</v>
      </c>
      <c r="AL32" s="124"/>
      <c r="AM32" s="124"/>
      <c r="AN32" s="124"/>
      <c r="AO32" s="124"/>
      <c r="AR32" s="29"/>
      <c r="AS32" s="152"/>
    </row>
    <row r="33" spans="2:45" s="2" customFormat="1" ht="14.4" hidden="1" customHeight="1" x14ac:dyDescent="0.2">
      <c r="B33" s="29"/>
      <c r="F33" s="20" t="s">
        <v>38</v>
      </c>
      <c r="L33" s="125">
        <v>0</v>
      </c>
      <c r="M33" s="124"/>
      <c r="N33" s="124"/>
      <c r="O33" s="124"/>
      <c r="P33" s="124"/>
      <c r="W33" s="123" t="e">
        <f>ROUND(#REF!, 2)</f>
        <v>#REF!</v>
      </c>
      <c r="X33" s="124"/>
      <c r="Y33" s="124"/>
      <c r="Z33" s="124"/>
      <c r="AA33" s="124"/>
      <c r="AB33" s="124"/>
      <c r="AC33" s="124"/>
      <c r="AD33" s="124"/>
      <c r="AE33" s="124"/>
      <c r="AK33" s="123">
        <v>0</v>
      </c>
      <c r="AL33" s="124"/>
      <c r="AM33" s="124"/>
      <c r="AN33" s="124"/>
      <c r="AO33" s="124"/>
      <c r="AR33" s="29"/>
      <c r="AS33" s="152"/>
    </row>
    <row r="34" spans="2:45" s="1" customFormat="1" ht="6.9" customHeight="1" x14ac:dyDescent="0.2">
      <c r="B34" s="25"/>
      <c r="AR34" s="25"/>
      <c r="AS34" s="151"/>
    </row>
    <row r="35" spans="2:45" s="1" customFormat="1" ht="25.95" customHeight="1" x14ac:dyDescent="0.2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49" t="s">
        <v>41</v>
      </c>
      <c r="Y35" s="129"/>
      <c r="Z35" s="129"/>
      <c r="AA35" s="129"/>
      <c r="AB35" s="129"/>
      <c r="AC35" s="32"/>
      <c r="AD35" s="32"/>
      <c r="AE35" s="32"/>
      <c r="AF35" s="32"/>
      <c r="AG35" s="32"/>
      <c r="AH35" s="32"/>
      <c r="AI35" s="32"/>
      <c r="AJ35" s="32"/>
      <c r="AK35" s="128">
        <f>SUM(AK26:AK33)</f>
        <v>0</v>
      </c>
      <c r="AL35" s="129"/>
      <c r="AM35" s="129"/>
      <c r="AN35" s="129"/>
      <c r="AO35" s="130"/>
      <c r="AP35" s="30"/>
      <c r="AQ35" s="30"/>
      <c r="AR35" s="25"/>
    </row>
    <row r="36" spans="2:45" s="1" customFormat="1" ht="6.9" customHeight="1" x14ac:dyDescent="0.2">
      <c r="B36" s="25"/>
      <c r="AR36" s="25"/>
    </row>
    <row r="37" spans="2:45" s="1" customFormat="1" ht="14.4" customHeight="1" x14ac:dyDescent="0.2">
      <c r="B37" s="25"/>
      <c r="AR37" s="25"/>
    </row>
    <row r="38" spans="2:45" ht="14.4" customHeight="1" x14ac:dyDescent="0.2">
      <c r="B38" s="14"/>
      <c r="AR38" s="14"/>
    </row>
    <row r="39" spans="2:45" ht="14.4" customHeight="1" x14ac:dyDescent="0.2">
      <c r="B39" s="14"/>
      <c r="AR39" s="14"/>
    </row>
    <row r="40" spans="2:45" ht="14.4" customHeight="1" x14ac:dyDescent="0.2">
      <c r="B40" s="14"/>
      <c r="AR40" s="14"/>
    </row>
    <row r="41" spans="2:45" ht="14.4" customHeight="1" x14ac:dyDescent="0.2">
      <c r="B41" s="14"/>
      <c r="AR41" s="14"/>
    </row>
    <row r="42" spans="2:45" ht="14.4" customHeight="1" x14ac:dyDescent="0.2">
      <c r="B42" s="14"/>
      <c r="AR42" s="14"/>
    </row>
    <row r="43" spans="2:45" ht="14.4" customHeight="1" x14ac:dyDescent="0.2">
      <c r="B43" s="14"/>
      <c r="AR43" s="14"/>
    </row>
    <row r="44" spans="2:45" ht="14.4" customHeight="1" x14ac:dyDescent="0.2">
      <c r="B44" s="14"/>
      <c r="AR44" s="14"/>
    </row>
    <row r="45" spans="2:45" ht="14.4" customHeight="1" x14ac:dyDescent="0.2">
      <c r="B45" s="14"/>
      <c r="AR45" s="14"/>
    </row>
    <row r="46" spans="2:45" ht="14.4" customHeight="1" x14ac:dyDescent="0.2">
      <c r="B46" s="14"/>
      <c r="AR46" s="14"/>
    </row>
    <row r="47" spans="2:45" ht="14.4" customHeight="1" x14ac:dyDescent="0.2">
      <c r="B47" s="14"/>
      <c r="AR47" s="14"/>
    </row>
    <row r="48" spans="2:45" ht="14.4" customHeight="1" x14ac:dyDescent="0.2">
      <c r="B48" s="14"/>
      <c r="AR48" s="14"/>
    </row>
    <row r="49" spans="2:44" s="1" customFormat="1" ht="14.4" customHeight="1" x14ac:dyDescent="0.2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4"/>
      <c r="AR50" s="14"/>
    </row>
    <row r="51" spans="2:44" x14ac:dyDescent="0.2">
      <c r="B51" s="14"/>
      <c r="AR51" s="14"/>
    </row>
    <row r="52" spans="2:44" x14ac:dyDescent="0.2">
      <c r="B52" s="14"/>
      <c r="AR52" s="14"/>
    </row>
    <row r="53" spans="2:44" x14ac:dyDescent="0.2">
      <c r="B53" s="14"/>
      <c r="AR53" s="14"/>
    </row>
    <row r="54" spans="2:44" x14ac:dyDescent="0.2">
      <c r="B54" s="14"/>
      <c r="AR54" s="14"/>
    </row>
    <row r="55" spans="2:44" x14ac:dyDescent="0.2">
      <c r="B55" s="14"/>
      <c r="AR55" s="14"/>
    </row>
    <row r="56" spans="2:44" x14ac:dyDescent="0.2">
      <c r="B56" s="14"/>
      <c r="AR56" s="14"/>
    </row>
    <row r="57" spans="2:44" x14ac:dyDescent="0.2">
      <c r="B57" s="14"/>
      <c r="AR57" s="14"/>
    </row>
    <row r="58" spans="2:44" x14ac:dyDescent="0.2">
      <c r="B58" s="14"/>
      <c r="AR58" s="14"/>
    </row>
    <row r="59" spans="2:44" x14ac:dyDescent="0.2">
      <c r="B59" s="14"/>
      <c r="AR59" s="14"/>
    </row>
    <row r="60" spans="2:44" s="1" customFormat="1" ht="13.2" x14ac:dyDescent="0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 x14ac:dyDescent="0.2">
      <c r="B61" s="14"/>
      <c r="AR61" s="14"/>
    </row>
    <row r="62" spans="2:44" x14ac:dyDescent="0.2">
      <c r="B62" s="14"/>
      <c r="AR62" s="14"/>
    </row>
    <row r="63" spans="2:44" x14ac:dyDescent="0.2">
      <c r="B63" s="14"/>
      <c r="AR63" s="14"/>
    </row>
    <row r="64" spans="2:44" s="1" customFormat="1" ht="13.2" x14ac:dyDescent="0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4"/>
      <c r="AR65" s="14"/>
    </row>
    <row r="66" spans="2:44" x14ac:dyDescent="0.2">
      <c r="B66" s="14"/>
      <c r="AR66" s="14"/>
    </row>
    <row r="67" spans="2:44" x14ac:dyDescent="0.2">
      <c r="B67" s="14"/>
      <c r="AR67" s="14"/>
    </row>
    <row r="68" spans="2:44" x14ac:dyDescent="0.2">
      <c r="B68" s="14"/>
      <c r="AR68" s="14"/>
    </row>
    <row r="69" spans="2:44" x14ac:dyDescent="0.2">
      <c r="B69" s="14"/>
      <c r="AR69" s="14"/>
    </row>
    <row r="70" spans="2:44" x14ac:dyDescent="0.2">
      <c r="B70" s="14"/>
      <c r="AR70" s="14"/>
    </row>
    <row r="71" spans="2:44" x14ac:dyDescent="0.2">
      <c r="B71" s="14"/>
      <c r="AR71" s="14"/>
    </row>
    <row r="72" spans="2:44" x14ac:dyDescent="0.2">
      <c r="B72" s="14"/>
      <c r="AR72" s="14"/>
    </row>
    <row r="73" spans="2:44" x14ac:dyDescent="0.2">
      <c r="B73" s="14"/>
      <c r="AR73" s="14"/>
    </row>
    <row r="74" spans="2:44" x14ac:dyDescent="0.2">
      <c r="B74" s="14"/>
      <c r="AR74" s="14"/>
    </row>
    <row r="75" spans="2:44" s="1" customFormat="1" ht="13.2" x14ac:dyDescent="0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2:78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2:78" s="1" customFormat="1" ht="24.9" customHeight="1" x14ac:dyDescent="0.2">
      <c r="B82" s="25"/>
      <c r="C82" s="15" t="s">
        <v>48</v>
      </c>
      <c r="AR82" s="25"/>
    </row>
    <row r="83" spans="2:78" s="1" customFormat="1" ht="6.9" customHeight="1" x14ac:dyDescent="0.2">
      <c r="B83" s="25"/>
      <c r="AR83" s="25"/>
    </row>
    <row r="84" spans="2:78" s="3" customFormat="1" ht="12" customHeight="1" x14ac:dyDescent="0.2">
      <c r="B84" s="41"/>
      <c r="C84" s="20" t="s">
        <v>12</v>
      </c>
      <c r="L84" s="3" t="str">
        <f>K5</f>
        <v>2025-0069/OMH</v>
      </c>
      <c r="AR84" s="41"/>
    </row>
    <row r="85" spans="2:78" s="4" customFormat="1" ht="36.9" customHeight="1" x14ac:dyDescent="0.2">
      <c r="B85" s="42"/>
      <c r="C85" s="43" t="s">
        <v>14</v>
      </c>
      <c r="L85" s="144" t="str">
        <f>K6</f>
        <v>Dům pro krizové bydlení ul. Benešovská – vybavení objektu</v>
      </c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R85" s="42"/>
    </row>
    <row r="86" spans="2:78" s="1" customFormat="1" ht="6.9" customHeight="1" x14ac:dyDescent="0.2">
      <c r="B86" s="25"/>
      <c r="AR86" s="25"/>
    </row>
    <row r="87" spans="2:78" s="1" customFormat="1" ht="12" customHeight="1" x14ac:dyDescent="0.2">
      <c r="B87" s="25"/>
      <c r="C87" s="20" t="s">
        <v>17</v>
      </c>
      <c r="L87" s="44" t="str">
        <f>IF(K8="","",K8)</f>
        <v xml:space="preserve"> </v>
      </c>
      <c r="AI87" s="20" t="s">
        <v>19</v>
      </c>
      <c r="AM87" s="146">
        <f>IF(AN8= "","",AN8)</f>
        <v>45777</v>
      </c>
      <c r="AN87" s="146"/>
      <c r="AR87" s="25"/>
    </row>
    <row r="88" spans="2:78" s="1" customFormat="1" ht="6.9" customHeight="1" x14ac:dyDescent="0.2">
      <c r="B88" s="25"/>
      <c r="AR88" s="25"/>
    </row>
    <row r="89" spans="2:78" s="1" customFormat="1" ht="15.15" customHeight="1" x14ac:dyDescent="0.2">
      <c r="B89" s="25"/>
      <c r="C89" s="20" t="s">
        <v>20</v>
      </c>
      <c r="L89" s="3" t="str">
        <f>IF(E11= "","",E11)</f>
        <v xml:space="preserve"> </v>
      </c>
      <c r="AI89" s="20" t="s">
        <v>25</v>
      </c>
      <c r="AM89" s="147" t="str">
        <f>IF(E17="","",E17)</f>
        <v xml:space="preserve"> </v>
      </c>
      <c r="AN89" s="148"/>
      <c r="AO89" s="148"/>
      <c r="AP89" s="148"/>
      <c r="AR89" s="25"/>
    </row>
    <row r="90" spans="2:78" s="1" customFormat="1" ht="15.15" customHeight="1" x14ac:dyDescent="0.2">
      <c r="B90" s="25"/>
      <c r="C90" s="20" t="s">
        <v>23</v>
      </c>
      <c r="L90" s="3" t="str">
        <f>IF(E14= "Vyplň údaj","",E14)</f>
        <v/>
      </c>
      <c r="AI90" s="20" t="s">
        <v>27</v>
      </c>
      <c r="AM90" s="147" t="str">
        <f>IF(E20="","",E20)</f>
        <v xml:space="preserve"> </v>
      </c>
      <c r="AN90" s="148"/>
      <c r="AO90" s="148"/>
      <c r="AP90" s="148"/>
      <c r="AR90" s="25"/>
    </row>
    <row r="91" spans="2:78" s="1" customFormat="1" ht="10.8" customHeight="1" x14ac:dyDescent="0.2">
      <c r="B91" s="25"/>
      <c r="AR91" s="25"/>
    </row>
    <row r="92" spans="2:78" s="1" customFormat="1" ht="29.25" customHeight="1" x14ac:dyDescent="0.2">
      <c r="B92" s="25"/>
      <c r="C92" s="139" t="s">
        <v>49</v>
      </c>
      <c r="D92" s="140"/>
      <c r="E92" s="140"/>
      <c r="F92" s="140"/>
      <c r="G92" s="140"/>
      <c r="H92" s="49"/>
      <c r="I92" s="141" t="s">
        <v>50</v>
      </c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2" t="s">
        <v>51</v>
      </c>
      <c r="AH92" s="140"/>
      <c r="AI92" s="140"/>
      <c r="AJ92" s="140"/>
      <c r="AK92" s="140"/>
      <c r="AL92" s="140"/>
      <c r="AM92" s="140"/>
      <c r="AN92" s="141" t="s">
        <v>52</v>
      </c>
      <c r="AO92" s="140"/>
      <c r="AP92" s="143"/>
      <c r="AQ92" s="50" t="s">
        <v>53</v>
      </c>
      <c r="AR92" s="25"/>
    </row>
    <row r="93" spans="2:78" s="1" customFormat="1" ht="10.8" customHeight="1" x14ac:dyDescent="0.2">
      <c r="B93" s="25"/>
      <c r="AR93" s="25"/>
    </row>
    <row r="94" spans="2:78" s="5" customFormat="1" ht="32.4" customHeight="1" x14ac:dyDescent="0.2">
      <c r="B94" s="55"/>
      <c r="C94" s="56" t="s">
        <v>54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26">
        <f>ROUND(AG95,2)</f>
        <v>0</v>
      </c>
      <c r="AH94" s="126"/>
      <c r="AI94" s="126"/>
      <c r="AJ94" s="126"/>
      <c r="AK94" s="126"/>
      <c r="AL94" s="126"/>
      <c r="AM94" s="126"/>
      <c r="AN94" s="127">
        <f>AN95</f>
        <v>0</v>
      </c>
      <c r="AO94" s="127"/>
      <c r="AP94" s="127"/>
      <c r="AQ94" s="59" t="s">
        <v>1</v>
      </c>
      <c r="AR94" s="55"/>
      <c r="BG94" s="60" t="s">
        <v>55</v>
      </c>
      <c r="BH94" s="60" t="s">
        <v>56</v>
      </c>
      <c r="BI94" s="61" t="s">
        <v>57</v>
      </c>
      <c r="BJ94" s="60" t="s">
        <v>58</v>
      </c>
      <c r="BK94" s="60" t="s">
        <v>3</v>
      </c>
      <c r="BL94" s="60" t="s">
        <v>59</v>
      </c>
      <c r="BZ94" s="60" t="s">
        <v>1</v>
      </c>
    </row>
    <row r="95" spans="2:78" s="1" customFormat="1" ht="13.8" x14ac:dyDescent="0.2">
      <c r="B95" s="25"/>
      <c r="C95" s="62"/>
      <c r="D95" s="120">
        <v>3</v>
      </c>
      <c r="E95" s="120"/>
      <c r="F95" s="120"/>
      <c r="G95" s="120"/>
      <c r="H95" s="120"/>
      <c r="I95" s="63"/>
      <c r="J95" s="120" t="s">
        <v>87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1">
        <f>'3 - Spotřebiče'!J30</f>
        <v>0</v>
      </c>
      <c r="AH95" s="122"/>
      <c r="AI95" s="122"/>
      <c r="AJ95" s="122"/>
      <c r="AK95" s="122"/>
      <c r="AL95" s="122"/>
      <c r="AM95" s="122"/>
      <c r="AN95" s="121">
        <f>AG95*1.21</f>
        <v>0</v>
      </c>
      <c r="AO95" s="122"/>
      <c r="AP95" s="122"/>
      <c r="AR95" s="25"/>
    </row>
    <row r="96" spans="2:78" s="1" customFormat="1" ht="13.8" x14ac:dyDescent="0.2">
      <c r="B96" s="25"/>
      <c r="C96" s="62"/>
      <c r="D96" s="118"/>
      <c r="E96" s="118"/>
      <c r="F96" s="118"/>
      <c r="G96" s="118"/>
      <c r="H96" s="118"/>
      <c r="I96" s="63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7"/>
      <c r="AH96" s="63"/>
      <c r="AI96" s="63"/>
      <c r="AJ96" s="63"/>
      <c r="AK96" s="63"/>
      <c r="AL96" s="63"/>
      <c r="AM96" s="63"/>
      <c r="AN96" s="117"/>
      <c r="AO96" s="63"/>
      <c r="AP96" s="63"/>
      <c r="AR96" s="25"/>
    </row>
    <row r="97" spans="2:44" s="1" customForma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1"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AK35:AO35"/>
    <mergeCell ref="AK31:AO31"/>
    <mergeCell ref="W32:AE32"/>
    <mergeCell ref="AK32:AO32"/>
    <mergeCell ref="L32:P32"/>
    <mergeCell ref="AG94:AM94"/>
    <mergeCell ref="AN94:AP94"/>
    <mergeCell ref="D95:H95"/>
    <mergeCell ref="J95:AF95"/>
    <mergeCell ref="AG95:AM95"/>
    <mergeCell ref="AN95:AP9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AD92-A83C-400B-9899-337A84500DCC}">
  <sheetPr>
    <pageSetUpPr fitToPage="1"/>
  </sheetPr>
  <dimension ref="B2:V160"/>
  <sheetViews>
    <sheetView showGridLines="0" tabSelected="1" zoomScale="85" zoomScaleNormal="85" workbookViewId="0">
      <selection activeCell="Y150" sqref="Y150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22" ht="36.6" customHeight="1" x14ac:dyDescent="0.2">
      <c r="L2" s="137" t="s">
        <v>4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2:22" ht="6.9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22" ht="24.9" customHeight="1" x14ac:dyDescent="0.2">
      <c r="B4" s="14"/>
      <c r="D4" s="15" t="s">
        <v>60</v>
      </c>
      <c r="L4" s="14"/>
      <c r="M4" s="64" t="s">
        <v>9</v>
      </c>
    </row>
    <row r="5" spans="2:22" ht="6.9" customHeight="1" x14ac:dyDescent="0.2">
      <c r="B5" s="14"/>
      <c r="L5" s="14"/>
    </row>
    <row r="6" spans="2:22" ht="12" customHeight="1" x14ac:dyDescent="0.2">
      <c r="B6" s="14"/>
      <c r="D6" s="20" t="s">
        <v>14</v>
      </c>
      <c r="L6" s="14"/>
    </row>
    <row r="7" spans="2:22" ht="16.5" customHeight="1" x14ac:dyDescent="0.2">
      <c r="B7" s="14"/>
      <c r="E7" s="157" t="str">
        <f>'Rekapitulace stavby'!K6</f>
        <v>Dům pro krizové bydlení ul. Benešovská – vybavení objektu</v>
      </c>
      <c r="F7" s="158"/>
      <c r="G7" s="158"/>
      <c r="H7" s="158"/>
      <c r="L7" s="14"/>
    </row>
    <row r="8" spans="2:22" s="1" customFormat="1" ht="12" customHeight="1" x14ac:dyDescent="0.2">
      <c r="B8" s="25"/>
      <c r="D8" s="20" t="s">
        <v>61</v>
      </c>
      <c r="L8" s="25"/>
    </row>
    <row r="9" spans="2:22" s="1" customFormat="1" ht="16.5" customHeight="1" x14ac:dyDescent="0.2">
      <c r="B9" s="25"/>
      <c r="E9" s="144" t="s">
        <v>128</v>
      </c>
      <c r="F9" s="156"/>
      <c r="G9" s="156"/>
      <c r="H9" s="156"/>
      <c r="L9" s="25"/>
    </row>
    <row r="10" spans="2:22" s="1" customFormat="1" x14ac:dyDescent="0.2">
      <c r="B10" s="25"/>
      <c r="L10" s="25"/>
    </row>
    <row r="11" spans="2:22" s="1" customFormat="1" ht="12" customHeight="1" x14ac:dyDescent="0.2">
      <c r="B11" s="25"/>
      <c r="D11" s="20" t="s">
        <v>15</v>
      </c>
      <c r="F11" s="18" t="s">
        <v>1</v>
      </c>
      <c r="I11" s="20" t="s">
        <v>16</v>
      </c>
      <c r="J11" s="18" t="s">
        <v>1</v>
      </c>
      <c r="L11" s="25"/>
    </row>
    <row r="12" spans="2:22" s="1" customFormat="1" ht="12" customHeight="1" x14ac:dyDescent="0.2">
      <c r="B12" s="25"/>
      <c r="D12" s="20" t="s">
        <v>17</v>
      </c>
      <c r="F12" s="18" t="s">
        <v>18</v>
      </c>
      <c r="I12" s="20" t="s">
        <v>19</v>
      </c>
      <c r="J12" s="45">
        <f>'Rekapitulace stavby'!AN8</f>
        <v>45777</v>
      </c>
      <c r="L12" s="25"/>
    </row>
    <row r="13" spans="2:22" s="1" customFormat="1" ht="10.8" customHeight="1" x14ac:dyDescent="0.2">
      <c r="B13" s="25"/>
      <c r="L13" s="25"/>
    </row>
    <row r="14" spans="2:22" s="1" customFormat="1" ht="12" customHeight="1" x14ac:dyDescent="0.2">
      <c r="B14" s="25"/>
      <c r="D14" s="20" t="s">
        <v>20</v>
      </c>
      <c r="I14" s="20" t="s">
        <v>21</v>
      </c>
      <c r="J14" s="18" t="str">
        <f>IF('Rekapitulace stavby'!AN10="","",'Rekapitulace stavby'!AN10)</f>
        <v/>
      </c>
      <c r="L14" s="25"/>
    </row>
    <row r="15" spans="2:22" s="1" customFormat="1" ht="18" customHeight="1" x14ac:dyDescent="0.2">
      <c r="B15" s="25"/>
      <c r="E15" s="18" t="str">
        <f>IF('Rekapitulace stavby'!E11="","",'Rekapitulace stavby'!E11)</f>
        <v xml:space="preserve"> </v>
      </c>
      <c r="I15" s="20" t="s">
        <v>22</v>
      </c>
      <c r="J15" s="18" t="str">
        <f>IF('Rekapitulace stavby'!AN11="","",'Rekapitulace stavby'!AN11)</f>
        <v/>
      </c>
      <c r="L15" s="25"/>
    </row>
    <row r="16" spans="2:22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0" t="s">
        <v>23</v>
      </c>
      <c r="I17" s="20" t="s">
        <v>21</v>
      </c>
      <c r="J17" s="21" t="str">
        <f>'Rekapitulace stavby'!AN13</f>
        <v>Vyplň údaj</v>
      </c>
      <c r="L17" s="25"/>
    </row>
    <row r="18" spans="2:12" s="1" customFormat="1" ht="18" customHeight="1" x14ac:dyDescent="0.2">
      <c r="B18" s="25"/>
      <c r="E18" s="159" t="str">
        <f>'Rekapitulace stavby'!E14</f>
        <v>Vyplň údaj</v>
      </c>
      <c r="F18" s="153"/>
      <c r="G18" s="153"/>
      <c r="H18" s="153"/>
      <c r="I18" s="20" t="s">
        <v>22</v>
      </c>
      <c r="J18" s="21" t="str">
        <f>'Rekapitulace stavby'!AN14</f>
        <v>Vyplň údaj</v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0" t="s">
        <v>25</v>
      </c>
      <c r="I20" s="20" t="s">
        <v>21</v>
      </c>
      <c r="J20" s="18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18" t="str">
        <f>IF('Rekapitulace stavby'!E17="","",'Rekapitulace stavby'!E17)</f>
        <v xml:space="preserve"> </v>
      </c>
      <c r="I21" s="20" t="s">
        <v>22</v>
      </c>
      <c r="J21" s="18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0" t="s">
        <v>27</v>
      </c>
      <c r="I23" s="20" t="s">
        <v>21</v>
      </c>
      <c r="J23" s="18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18" t="str">
        <f>IF('Rekapitulace stavby'!E20="","",'Rekapitulace stavby'!E20)</f>
        <v xml:space="preserve"> </v>
      </c>
      <c r="I24" s="20" t="s">
        <v>22</v>
      </c>
      <c r="J24" s="18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0" t="s">
        <v>28</v>
      </c>
      <c r="L26" s="25"/>
    </row>
    <row r="27" spans="2:12" s="6" customFormat="1" ht="16.5" customHeight="1" x14ac:dyDescent="0.2">
      <c r="B27" s="65"/>
      <c r="E27" s="133" t="s">
        <v>1</v>
      </c>
      <c r="F27" s="133"/>
      <c r="G27" s="133"/>
      <c r="H27" s="133"/>
      <c r="L27" s="65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66" t="s">
        <v>29</v>
      </c>
      <c r="J30" s="58">
        <f>ROUND(J115,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 x14ac:dyDescent="0.2">
      <c r="B33" s="25"/>
      <c r="D33" s="47" t="s">
        <v>33</v>
      </c>
      <c r="E33" s="20" t="s">
        <v>34</v>
      </c>
      <c r="F33" s="67">
        <f>J93</f>
        <v>0</v>
      </c>
      <c r="I33" s="68">
        <v>0.21</v>
      </c>
      <c r="J33" s="67">
        <f>F33*I33</f>
        <v>0</v>
      </c>
      <c r="L33" s="25"/>
    </row>
    <row r="34" spans="2:12" s="1" customFormat="1" ht="14.4" customHeight="1" x14ac:dyDescent="0.2">
      <c r="B34" s="25"/>
      <c r="E34" s="20" t="s">
        <v>35</v>
      </c>
      <c r="F34" s="67">
        <v>0</v>
      </c>
      <c r="I34" s="68">
        <v>0.15</v>
      </c>
      <c r="J34" s="67">
        <f>F34*I34</f>
        <v>0</v>
      </c>
      <c r="L34" s="25"/>
    </row>
    <row r="35" spans="2:12" s="1" customFormat="1" ht="6.9" customHeight="1" x14ac:dyDescent="0.2">
      <c r="B35" s="25"/>
      <c r="L35" s="25"/>
    </row>
    <row r="36" spans="2:12" s="1" customFormat="1" ht="25.35" customHeight="1" x14ac:dyDescent="0.2">
      <c r="B36" s="25"/>
      <c r="C36" s="69"/>
      <c r="D36" s="70" t="s">
        <v>39</v>
      </c>
      <c r="E36" s="49"/>
      <c r="F36" s="49"/>
      <c r="G36" s="71" t="s">
        <v>40</v>
      </c>
      <c r="H36" s="72" t="s">
        <v>41</v>
      </c>
      <c r="I36" s="49"/>
      <c r="J36" s="73">
        <f>SUM(J30:J34)</f>
        <v>0</v>
      </c>
      <c r="K36" s="74"/>
      <c r="L36" s="25"/>
    </row>
    <row r="37" spans="2:12" s="1" customFormat="1" ht="14.4" customHeight="1" x14ac:dyDescent="0.2">
      <c r="B37" s="25"/>
      <c r="L37" s="25"/>
    </row>
    <row r="38" spans="2:12" ht="14.4" customHeight="1" x14ac:dyDescent="0.2">
      <c r="B38" s="14"/>
      <c r="L38" s="14"/>
    </row>
    <row r="39" spans="2:12" ht="14.4" customHeight="1" x14ac:dyDescent="0.2">
      <c r="B39" s="14"/>
      <c r="L39" s="14"/>
    </row>
    <row r="40" spans="2:12" ht="14.4" customHeight="1" x14ac:dyDescent="0.2">
      <c r="B40" s="14"/>
      <c r="L40" s="14"/>
    </row>
    <row r="41" spans="2:12" ht="14.4" customHeight="1" x14ac:dyDescent="0.2">
      <c r="B41" s="14"/>
      <c r="L41" s="14"/>
    </row>
    <row r="42" spans="2:12" ht="14.4" customHeight="1" x14ac:dyDescent="0.2">
      <c r="B42" s="14"/>
      <c r="L42" s="14"/>
    </row>
    <row r="43" spans="2:12" ht="14.4" customHeight="1" x14ac:dyDescent="0.2">
      <c r="B43" s="14"/>
      <c r="L43" s="14"/>
    </row>
    <row r="44" spans="2:12" ht="14.4" customHeight="1" x14ac:dyDescent="0.2">
      <c r="B44" s="14"/>
      <c r="L44" s="14"/>
    </row>
    <row r="45" spans="2:12" ht="14.4" customHeight="1" x14ac:dyDescent="0.2">
      <c r="B45" s="14"/>
      <c r="L45" s="14"/>
    </row>
    <row r="46" spans="2:12" ht="14.4" customHeight="1" x14ac:dyDescent="0.2">
      <c r="B46" s="14"/>
      <c r="L46" s="14"/>
    </row>
    <row r="47" spans="2:12" s="1" customFormat="1" ht="14.4" customHeight="1" x14ac:dyDescent="0.2">
      <c r="B47" s="25"/>
      <c r="D47" s="34" t="s">
        <v>42</v>
      </c>
      <c r="E47" s="35"/>
      <c r="F47" s="35"/>
      <c r="G47" s="34" t="s">
        <v>43</v>
      </c>
      <c r="H47" s="35"/>
      <c r="I47" s="35"/>
      <c r="J47" s="35"/>
      <c r="K47" s="35"/>
      <c r="L47" s="25"/>
    </row>
    <row r="48" spans="2:12" x14ac:dyDescent="0.2">
      <c r="B48" s="14"/>
      <c r="L48" s="14"/>
    </row>
    <row r="49" spans="2:12" x14ac:dyDescent="0.2">
      <c r="B49" s="14"/>
      <c r="L49" s="14"/>
    </row>
    <row r="50" spans="2:12" x14ac:dyDescent="0.2">
      <c r="B50" s="14"/>
      <c r="L50" s="14"/>
    </row>
    <row r="51" spans="2:12" x14ac:dyDescent="0.2">
      <c r="B51" s="14"/>
      <c r="L51" s="14"/>
    </row>
    <row r="52" spans="2:12" x14ac:dyDescent="0.2">
      <c r="B52" s="14"/>
      <c r="L52" s="14"/>
    </row>
    <row r="53" spans="2:12" x14ac:dyDescent="0.2">
      <c r="B53" s="14"/>
      <c r="L53" s="14"/>
    </row>
    <row r="54" spans="2:12" x14ac:dyDescent="0.2">
      <c r="B54" s="14"/>
      <c r="L54" s="14"/>
    </row>
    <row r="55" spans="2:12" x14ac:dyDescent="0.2">
      <c r="B55" s="14"/>
      <c r="L55" s="14"/>
    </row>
    <row r="56" spans="2:12" x14ac:dyDescent="0.2">
      <c r="B56" s="14"/>
      <c r="L56" s="14"/>
    </row>
    <row r="57" spans="2:12" x14ac:dyDescent="0.2">
      <c r="B57" s="14"/>
      <c r="L57" s="14"/>
    </row>
    <row r="58" spans="2:12" s="1" customFormat="1" ht="13.2" x14ac:dyDescent="0.2">
      <c r="B58" s="25"/>
      <c r="D58" s="36" t="s">
        <v>44</v>
      </c>
      <c r="E58" s="27"/>
      <c r="F58" s="75" t="s">
        <v>45</v>
      </c>
      <c r="G58" s="36" t="s">
        <v>44</v>
      </c>
      <c r="H58" s="27"/>
      <c r="I58" s="27"/>
      <c r="J58" s="76" t="s">
        <v>45</v>
      </c>
      <c r="K58" s="27"/>
      <c r="L58" s="25"/>
    </row>
    <row r="59" spans="2:12" x14ac:dyDescent="0.2">
      <c r="B59" s="14"/>
      <c r="L59" s="14"/>
    </row>
    <row r="60" spans="2:12" x14ac:dyDescent="0.2">
      <c r="B60" s="14"/>
      <c r="L60" s="14"/>
    </row>
    <row r="61" spans="2:12" x14ac:dyDescent="0.2">
      <c r="B61" s="14"/>
      <c r="L61" s="14"/>
    </row>
    <row r="62" spans="2:12" s="1" customFormat="1" ht="13.2" x14ac:dyDescent="0.2">
      <c r="B62" s="25"/>
      <c r="D62" s="34" t="s">
        <v>46</v>
      </c>
      <c r="E62" s="35"/>
      <c r="F62" s="35"/>
      <c r="G62" s="34" t="s">
        <v>47</v>
      </c>
      <c r="H62" s="35"/>
      <c r="I62" s="35"/>
      <c r="J62" s="35"/>
      <c r="K62" s="35"/>
      <c r="L62" s="25"/>
    </row>
    <row r="63" spans="2:12" x14ac:dyDescent="0.2">
      <c r="B63" s="14"/>
      <c r="L63" s="14"/>
    </row>
    <row r="64" spans="2:12" x14ac:dyDescent="0.2">
      <c r="B64" s="14"/>
      <c r="L64" s="14"/>
    </row>
    <row r="65" spans="2:12" x14ac:dyDescent="0.2">
      <c r="B65" s="14"/>
      <c r="L65" s="14"/>
    </row>
    <row r="66" spans="2:12" x14ac:dyDescent="0.2">
      <c r="B66" s="14"/>
      <c r="L66" s="14"/>
    </row>
    <row r="67" spans="2:12" x14ac:dyDescent="0.2">
      <c r="B67" s="14"/>
      <c r="L67" s="14"/>
    </row>
    <row r="68" spans="2:12" x14ac:dyDescent="0.2">
      <c r="B68" s="14"/>
      <c r="L68" s="14"/>
    </row>
    <row r="69" spans="2:12" x14ac:dyDescent="0.2">
      <c r="B69" s="14"/>
      <c r="L69" s="14"/>
    </row>
    <row r="70" spans="2:12" x14ac:dyDescent="0.2">
      <c r="B70" s="14"/>
      <c r="L70" s="14"/>
    </row>
    <row r="71" spans="2:12" x14ac:dyDescent="0.2">
      <c r="B71" s="14"/>
      <c r="L71" s="14"/>
    </row>
    <row r="72" spans="2:12" x14ac:dyDescent="0.2">
      <c r="B72" s="14"/>
      <c r="L72" s="14"/>
    </row>
    <row r="73" spans="2:12" s="1" customFormat="1" ht="13.2" x14ac:dyDescent="0.2">
      <c r="B73" s="25"/>
      <c r="D73" s="36" t="s">
        <v>44</v>
      </c>
      <c r="E73" s="27"/>
      <c r="F73" s="75" t="s">
        <v>45</v>
      </c>
      <c r="G73" s="36" t="s">
        <v>44</v>
      </c>
      <c r="H73" s="27"/>
      <c r="I73" s="27"/>
      <c r="J73" s="76" t="s">
        <v>45</v>
      </c>
      <c r="K73" s="27"/>
      <c r="L73" s="25"/>
    </row>
    <row r="74" spans="2:12" s="1" customFormat="1" ht="14.4" customHeight="1" x14ac:dyDescent="0.2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25"/>
    </row>
    <row r="76" spans="2:12" ht="63.6" customHeight="1" x14ac:dyDescent="0.2"/>
    <row r="77" spans="2:12" hidden="1" x14ac:dyDescent="0.2"/>
    <row r="78" spans="2:12" s="1" customFormat="1" ht="6.9" customHeight="1" x14ac:dyDescent="0.2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25"/>
    </row>
    <row r="79" spans="2:12" s="1" customFormat="1" ht="24.9" customHeight="1" x14ac:dyDescent="0.2">
      <c r="B79" s="25"/>
      <c r="C79" s="15" t="s">
        <v>62</v>
      </c>
      <c r="L79" s="25"/>
    </row>
    <row r="80" spans="2:12" s="1" customFormat="1" ht="6.9" customHeight="1" x14ac:dyDescent="0.2">
      <c r="B80" s="25"/>
      <c r="L80" s="25"/>
    </row>
    <row r="81" spans="2:12" s="1" customFormat="1" ht="12" customHeight="1" x14ac:dyDescent="0.2">
      <c r="B81" s="25"/>
      <c r="C81" s="20" t="s">
        <v>14</v>
      </c>
      <c r="L81" s="25"/>
    </row>
    <row r="82" spans="2:12" s="1" customFormat="1" ht="16.5" customHeight="1" x14ac:dyDescent="0.2">
      <c r="B82" s="25"/>
      <c r="E82" s="157" t="str">
        <f>E7</f>
        <v>Dům pro krizové bydlení ul. Benešovská – vybavení objektu</v>
      </c>
      <c r="F82" s="158"/>
      <c r="G82" s="158"/>
      <c r="H82" s="158"/>
      <c r="L82" s="25"/>
    </row>
    <row r="83" spans="2:12" s="1" customFormat="1" ht="12" customHeight="1" x14ac:dyDescent="0.2">
      <c r="B83" s="25"/>
      <c r="C83" s="20" t="s">
        <v>61</v>
      </c>
      <c r="L83" s="25"/>
    </row>
    <row r="84" spans="2:12" s="1" customFormat="1" ht="16.5" customHeight="1" x14ac:dyDescent="0.2">
      <c r="B84" s="25"/>
      <c r="E84" s="144" t="str">
        <f>E9</f>
        <v>3 - Spotřebiče</v>
      </c>
      <c r="F84" s="156"/>
      <c r="G84" s="156"/>
      <c r="H84" s="156"/>
      <c r="L84" s="25"/>
    </row>
    <row r="85" spans="2:12" s="1" customFormat="1" ht="6.9" customHeight="1" x14ac:dyDescent="0.2">
      <c r="B85" s="25"/>
      <c r="L85" s="25"/>
    </row>
    <row r="86" spans="2:12" s="1" customFormat="1" ht="12" customHeight="1" x14ac:dyDescent="0.2">
      <c r="B86" s="25"/>
      <c r="C86" s="20" t="s">
        <v>17</v>
      </c>
      <c r="F86" s="18" t="str">
        <f>F12</f>
        <v xml:space="preserve"> </v>
      </c>
      <c r="I86" s="20" t="s">
        <v>19</v>
      </c>
      <c r="J86" s="45">
        <f>IF(J12="","",J12)</f>
        <v>45777</v>
      </c>
      <c r="L86" s="25"/>
    </row>
    <row r="87" spans="2:12" s="1" customFormat="1" ht="6.9" customHeight="1" x14ac:dyDescent="0.2">
      <c r="B87" s="25"/>
      <c r="L87" s="25"/>
    </row>
    <row r="88" spans="2:12" s="1" customFormat="1" ht="15.15" customHeight="1" x14ac:dyDescent="0.2">
      <c r="B88" s="25"/>
      <c r="C88" s="20" t="s">
        <v>20</v>
      </c>
      <c r="F88" s="18" t="str">
        <f>E15</f>
        <v xml:space="preserve"> </v>
      </c>
      <c r="I88" s="20" t="s">
        <v>25</v>
      </c>
      <c r="J88" s="23" t="str">
        <f>E21</f>
        <v xml:space="preserve"> </v>
      </c>
      <c r="L88" s="25"/>
    </row>
    <row r="89" spans="2:12" s="1" customFormat="1" ht="15.15" customHeight="1" x14ac:dyDescent="0.2">
      <c r="B89" s="25"/>
      <c r="C89" s="20" t="s">
        <v>23</v>
      </c>
      <c r="F89" s="18" t="str">
        <f>IF(E18="","",E18)</f>
        <v>Vyplň údaj</v>
      </c>
      <c r="I89" s="20" t="s">
        <v>27</v>
      </c>
      <c r="J89" s="23" t="str">
        <f>E24</f>
        <v xml:space="preserve"> </v>
      </c>
      <c r="L89" s="25"/>
    </row>
    <row r="90" spans="2:12" s="1" customFormat="1" ht="10.35" customHeight="1" x14ac:dyDescent="0.2">
      <c r="B90" s="25"/>
      <c r="L90" s="25"/>
    </row>
    <row r="91" spans="2:12" s="1" customFormat="1" ht="29.25" customHeight="1" x14ac:dyDescent="0.2">
      <c r="B91" s="25"/>
      <c r="C91" s="77" t="s">
        <v>63</v>
      </c>
      <c r="D91" s="69"/>
      <c r="E91" s="69"/>
      <c r="F91" s="69"/>
      <c r="G91" s="69"/>
      <c r="H91" s="69"/>
      <c r="I91" s="69"/>
      <c r="J91" s="78" t="s">
        <v>64</v>
      </c>
      <c r="K91" s="69"/>
      <c r="L91" s="25"/>
    </row>
    <row r="92" spans="2:12" s="1" customFormat="1" ht="10.35" customHeight="1" x14ac:dyDescent="0.2">
      <c r="B92" s="25"/>
      <c r="L92" s="25"/>
    </row>
    <row r="93" spans="2:12" s="1" customFormat="1" ht="22.8" customHeight="1" x14ac:dyDescent="0.2">
      <c r="B93" s="25"/>
      <c r="C93" s="79" t="s">
        <v>65</v>
      </c>
      <c r="J93" s="58">
        <f>J115</f>
        <v>0</v>
      </c>
      <c r="L93" s="25"/>
    </row>
    <row r="94" spans="2:12" s="7" customFormat="1" ht="24.9" customHeight="1" x14ac:dyDescent="0.2">
      <c r="B94" s="80"/>
      <c r="D94" s="81" t="s">
        <v>116</v>
      </c>
      <c r="E94" s="82"/>
      <c r="F94" s="82"/>
      <c r="G94" s="82"/>
      <c r="H94" s="82"/>
      <c r="I94" s="82"/>
      <c r="J94" s="83">
        <f>J116</f>
        <v>0</v>
      </c>
      <c r="L94" s="80"/>
    </row>
    <row r="95" spans="2:12" s="7" customFormat="1" ht="24.9" customHeight="1" x14ac:dyDescent="0.2">
      <c r="B95" s="80"/>
      <c r="D95" s="81" t="s">
        <v>117</v>
      </c>
      <c r="E95" s="82"/>
      <c r="F95" s="82"/>
      <c r="G95" s="82"/>
      <c r="H95" s="82"/>
      <c r="I95" s="82"/>
      <c r="J95" s="83">
        <f>J157</f>
        <v>0</v>
      </c>
      <c r="L95" s="80"/>
    </row>
    <row r="96" spans="2:12" s="1" customFormat="1" ht="21.75" customHeight="1" x14ac:dyDescent="0.2">
      <c r="B96" s="25"/>
      <c r="L96" s="25"/>
    </row>
    <row r="97" spans="2:12" s="1" customFormat="1" ht="6.9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25"/>
    </row>
    <row r="101" spans="2:12" s="1" customFormat="1" ht="6.9" customHeight="1" x14ac:dyDescent="0.2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25"/>
    </row>
    <row r="102" spans="2:12" s="1" customFormat="1" ht="24.9" customHeight="1" x14ac:dyDescent="0.2">
      <c r="B102" s="25"/>
      <c r="C102" s="15" t="s">
        <v>66</v>
      </c>
      <c r="L102" s="25"/>
    </row>
    <row r="103" spans="2:12" s="1" customFormat="1" ht="6.9" customHeight="1" x14ac:dyDescent="0.2">
      <c r="B103" s="25"/>
      <c r="L103" s="25"/>
    </row>
    <row r="104" spans="2:12" s="1" customFormat="1" ht="12" customHeight="1" x14ac:dyDescent="0.2">
      <c r="B104" s="25"/>
      <c r="C104" s="20" t="s">
        <v>14</v>
      </c>
      <c r="L104" s="25"/>
    </row>
    <row r="105" spans="2:12" s="1" customFormat="1" ht="16.5" customHeight="1" x14ac:dyDescent="0.2">
      <c r="B105" s="25"/>
      <c r="E105" s="157" t="str">
        <f>E7</f>
        <v>Dům pro krizové bydlení ul. Benešovská – vybavení objektu</v>
      </c>
      <c r="F105" s="158"/>
      <c r="G105" s="158"/>
      <c r="H105" s="158"/>
      <c r="L105" s="25"/>
    </row>
    <row r="106" spans="2:12" s="1" customFormat="1" ht="12" customHeight="1" x14ac:dyDescent="0.2">
      <c r="B106" s="25"/>
      <c r="C106" s="20" t="s">
        <v>61</v>
      </c>
      <c r="L106" s="25"/>
    </row>
    <row r="107" spans="2:12" s="1" customFormat="1" ht="16.5" customHeight="1" x14ac:dyDescent="0.2">
      <c r="B107" s="25"/>
      <c r="E107" s="144" t="str">
        <f>E9</f>
        <v>3 - Spotřebiče</v>
      </c>
      <c r="F107" s="156"/>
      <c r="G107" s="156"/>
      <c r="H107" s="156"/>
      <c r="L107" s="25"/>
    </row>
    <row r="108" spans="2:12" s="1" customFormat="1" ht="6.9" customHeight="1" x14ac:dyDescent="0.2">
      <c r="B108" s="25"/>
      <c r="L108" s="25"/>
    </row>
    <row r="109" spans="2:12" s="1" customFormat="1" ht="12" customHeight="1" x14ac:dyDescent="0.2">
      <c r="B109" s="25"/>
      <c r="C109" s="20" t="s">
        <v>17</v>
      </c>
      <c r="F109" s="18" t="str">
        <f>F12</f>
        <v xml:space="preserve"> </v>
      </c>
      <c r="I109" s="20" t="s">
        <v>19</v>
      </c>
      <c r="J109" s="45">
        <f>IF(J12="","",J12)</f>
        <v>45777</v>
      </c>
      <c r="L109" s="25"/>
    </row>
    <row r="110" spans="2:12" s="1" customFormat="1" ht="6.9" customHeight="1" x14ac:dyDescent="0.2">
      <c r="B110" s="25"/>
      <c r="L110" s="25"/>
    </row>
    <row r="111" spans="2:12" s="1" customFormat="1" ht="15.15" customHeight="1" x14ac:dyDescent="0.2">
      <c r="B111" s="25"/>
      <c r="C111" s="20" t="s">
        <v>20</v>
      </c>
      <c r="F111" s="18" t="str">
        <f>E15</f>
        <v xml:space="preserve"> </v>
      </c>
      <c r="I111" s="20" t="s">
        <v>25</v>
      </c>
      <c r="J111" s="23" t="str">
        <f>E21</f>
        <v xml:space="preserve"> </v>
      </c>
      <c r="L111" s="25"/>
    </row>
    <row r="112" spans="2:12" s="1" customFormat="1" ht="15.15" customHeight="1" x14ac:dyDescent="0.2">
      <c r="B112" s="25"/>
      <c r="C112" s="20" t="s">
        <v>23</v>
      </c>
      <c r="F112" s="18" t="str">
        <f>IF(E18="","",E18)</f>
        <v>Vyplň údaj</v>
      </c>
      <c r="I112" s="20" t="s">
        <v>27</v>
      </c>
      <c r="J112" s="23" t="str">
        <f>E24</f>
        <v xml:space="preserve"> </v>
      </c>
      <c r="L112" s="25"/>
    </row>
    <row r="113" spans="2:20" s="1" customFormat="1" ht="10.35" customHeight="1" x14ac:dyDescent="0.2">
      <c r="B113" s="25"/>
      <c r="L113" s="25"/>
    </row>
    <row r="114" spans="2:20" s="8" customFormat="1" ht="29.25" customHeight="1" x14ac:dyDescent="0.2">
      <c r="B114" s="84"/>
      <c r="C114" s="85" t="s">
        <v>67</v>
      </c>
      <c r="D114" s="86" t="s">
        <v>53</v>
      </c>
      <c r="E114" s="86" t="s">
        <v>49</v>
      </c>
      <c r="F114" s="86" t="s">
        <v>50</v>
      </c>
      <c r="G114" s="86" t="s">
        <v>68</v>
      </c>
      <c r="H114" s="86" t="s">
        <v>69</v>
      </c>
      <c r="I114" s="86" t="s">
        <v>70</v>
      </c>
      <c r="J114" s="86" t="s">
        <v>64</v>
      </c>
      <c r="K114" s="87" t="s">
        <v>71</v>
      </c>
      <c r="L114" s="84"/>
      <c r="M114" s="51" t="s">
        <v>1</v>
      </c>
      <c r="N114" s="52" t="s">
        <v>33</v>
      </c>
      <c r="O114" s="52" t="s">
        <v>72</v>
      </c>
      <c r="P114" s="52" t="s">
        <v>73</v>
      </c>
      <c r="Q114" s="52" t="s">
        <v>74</v>
      </c>
      <c r="R114" s="52" t="s">
        <v>75</v>
      </c>
      <c r="S114" s="52" t="s">
        <v>76</v>
      </c>
      <c r="T114" s="53" t="s">
        <v>77</v>
      </c>
    </row>
    <row r="115" spans="2:20" s="1" customFormat="1" ht="22.8" customHeight="1" x14ac:dyDescent="0.3">
      <c r="B115" s="25"/>
      <c r="C115" s="56" t="s">
        <v>78</v>
      </c>
      <c r="J115" s="88">
        <f>J116+J157</f>
        <v>0</v>
      </c>
      <c r="L115" s="25"/>
      <c r="M115" s="54"/>
      <c r="N115" s="46"/>
      <c r="O115" s="46"/>
      <c r="P115" s="89" t="e">
        <f>P116+#REF!+P157+#REF!</f>
        <v>#REF!</v>
      </c>
      <c r="Q115" s="46"/>
      <c r="R115" s="89" t="e">
        <f>R116+#REF!+R157+#REF!</f>
        <v>#REF!</v>
      </c>
      <c r="S115" s="46"/>
      <c r="T115" s="90" t="e">
        <f>T116+#REF!+T157+#REF!</f>
        <v>#REF!</v>
      </c>
    </row>
    <row r="116" spans="2:20" s="9" customFormat="1" ht="25.95" customHeight="1" x14ac:dyDescent="0.25">
      <c r="B116" s="91"/>
      <c r="D116" s="92" t="s">
        <v>55</v>
      </c>
      <c r="E116" s="93" t="s">
        <v>79</v>
      </c>
      <c r="F116" s="93" t="s">
        <v>87</v>
      </c>
      <c r="I116" s="94"/>
      <c r="J116" s="95">
        <f>SUM(J118:J153)</f>
        <v>0</v>
      </c>
      <c r="L116" s="91"/>
      <c r="M116" s="96"/>
      <c r="P116" s="97" t="e">
        <f>SUM(#REF!)</f>
        <v>#REF!</v>
      </c>
      <c r="R116" s="97" t="e">
        <f>SUM(#REF!)</f>
        <v>#REF!</v>
      </c>
      <c r="T116" s="98" t="e">
        <f>SUM(#REF!)</f>
        <v>#REF!</v>
      </c>
    </row>
    <row r="117" spans="2:20" s="9" customFormat="1" ht="25.95" customHeight="1" x14ac:dyDescent="0.2">
      <c r="B117" s="91"/>
      <c r="C117" s="1"/>
      <c r="D117" s="111"/>
      <c r="E117" s="116" t="s">
        <v>129</v>
      </c>
      <c r="F117" s="112"/>
      <c r="G117" s="1"/>
      <c r="H117" s="1"/>
      <c r="I117" s="113"/>
      <c r="J117" s="1"/>
      <c r="K117" s="1"/>
      <c r="L117" s="91"/>
      <c r="M117" s="96"/>
      <c r="P117" s="97"/>
      <c r="R117" s="97"/>
      <c r="T117" s="98"/>
    </row>
    <row r="118" spans="2:20" s="9" customFormat="1" ht="11.4" x14ac:dyDescent="0.2">
      <c r="B118" s="91"/>
      <c r="C118" s="100">
        <v>1</v>
      </c>
      <c r="D118" s="100" t="s">
        <v>80</v>
      </c>
      <c r="E118" s="101" t="s">
        <v>88</v>
      </c>
      <c r="F118" s="102" t="s">
        <v>96</v>
      </c>
      <c r="G118" s="103" t="s">
        <v>81</v>
      </c>
      <c r="H118" s="104">
        <v>2</v>
      </c>
      <c r="I118" s="105">
        <v>0</v>
      </c>
      <c r="J118" s="106">
        <f>ROUND(I118*H118,2)</f>
        <v>0</v>
      </c>
      <c r="K118" s="102" t="s">
        <v>1</v>
      </c>
      <c r="L118" s="91"/>
      <c r="M118" s="96"/>
      <c r="P118" s="97"/>
      <c r="R118" s="97"/>
      <c r="T118" s="98"/>
    </row>
    <row r="119" spans="2:20" s="9" customFormat="1" ht="144" x14ac:dyDescent="0.2">
      <c r="B119" s="91"/>
      <c r="C119" s="1"/>
      <c r="D119" s="111" t="s">
        <v>82</v>
      </c>
      <c r="E119" s="1"/>
      <c r="F119" s="119" t="s">
        <v>130</v>
      </c>
      <c r="G119" s="1"/>
      <c r="H119" s="1"/>
      <c r="I119" s="113"/>
      <c r="J119" s="1"/>
      <c r="K119" s="1"/>
      <c r="L119" s="91"/>
      <c r="M119" s="96"/>
      <c r="P119" s="97"/>
      <c r="R119" s="97"/>
      <c r="T119" s="98"/>
    </row>
    <row r="120" spans="2:20" s="9" customFormat="1" ht="11.4" x14ac:dyDescent="0.2">
      <c r="B120" s="91"/>
      <c r="C120" s="100">
        <v>2</v>
      </c>
      <c r="D120" s="100" t="s">
        <v>80</v>
      </c>
      <c r="E120" s="101" t="s">
        <v>89</v>
      </c>
      <c r="F120" s="102" t="s">
        <v>97</v>
      </c>
      <c r="G120" s="103" t="s">
        <v>81</v>
      </c>
      <c r="H120" s="104">
        <v>4</v>
      </c>
      <c r="I120" s="105">
        <v>0</v>
      </c>
      <c r="J120" s="106">
        <f>ROUND(I120*H120,2)</f>
        <v>0</v>
      </c>
      <c r="K120" s="102" t="s">
        <v>1</v>
      </c>
      <c r="L120" s="91"/>
      <c r="M120" s="96"/>
      <c r="P120" s="97"/>
      <c r="R120" s="97"/>
      <c r="T120" s="98"/>
    </row>
    <row r="121" spans="2:20" s="9" customFormat="1" ht="67.2" x14ac:dyDescent="0.2">
      <c r="B121" s="91"/>
      <c r="C121" s="1"/>
      <c r="D121" s="111" t="s">
        <v>82</v>
      </c>
      <c r="E121" s="1"/>
      <c r="F121" s="112" t="s">
        <v>131</v>
      </c>
      <c r="G121" s="1"/>
      <c r="H121" s="1"/>
      <c r="I121" s="113"/>
      <c r="J121" s="1"/>
      <c r="K121" s="1"/>
      <c r="L121" s="91"/>
      <c r="M121" s="96"/>
      <c r="P121" s="97"/>
      <c r="R121" s="97"/>
      <c r="T121" s="98"/>
    </row>
    <row r="122" spans="2:20" s="9" customFormat="1" ht="11.4" x14ac:dyDescent="0.2">
      <c r="B122" s="91"/>
      <c r="C122" s="100">
        <v>3</v>
      </c>
      <c r="D122" s="100" t="s">
        <v>80</v>
      </c>
      <c r="E122" s="101" t="s">
        <v>90</v>
      </c>
      <c r="F122" s="102" t="s">
        <v>97</v>
      </c>
      <c r="G122" s="103" t="s">
        <v>81</v>
      </c>
      <c r="H122" s="104">
        <v>7</v>
      </c>
      <c r="I122" s="105">
        <v>0</v>
      </c>
      <c r="J122" s="106">
        <f>ROUND(I122*H122,2)</f>
        <v>0</v>
      </c>
      <c r="K122" s="102" t="s">
        <v>1</v>
      </c>
      <c r="L122" s="91"/>
      <c r="M122" s="96"/>
      <c r="P122" s="97"/>
      <c r="R122" s="97"/>
      <c r="T122" s="98"/>
    </row>
    <row r="123" spans="2:20" s="9" customFormat="1" ht="57.6" x14ac:dyDescent="0.2">
      <c r="B123" s="91"/>
      <c r="C123" s="1"/>
      <c r="D123" s="111" t="s">
        <v>82</v>
      </c>
      <c r="E123" s="1"/>
      <c r="F123" s="112" t="s">
        <v>132</v>
      </c>
      <c r="G123" s="1"/>
      <c r="H123" s="1"/>
      <c r="I123" s="113"/>
      <c r="J123" s="1"/>
      <c r="K123" s="1"/>
      <c r="L123" s="91"/>
      <c r="M123" s="96"/>
      <c r="P123" s="97"/>
      <c r="R123" s="97"/>
      <c r="T123" s="98"/>
    </row>
    <row r="124" spans="2:20" s="9" customFormat="1" ht="11.4" x14ac:dyDescent="0.2">
      <c r="B124" s="91"/>
      <c r="C124" s="100">
        <v>4</v>
      </c>
      <c r="D124" s="100" t="s">
        <v>80</v>
      </c>
      <c r="E124" s="101" t="s">
        <v>91</v>
      </c>
      <c r="F124" s="102" t="s">
        <v>98</v>
      </c>
      <c r="G124" s="103" t="s">
        <v>81</v>
      </c>
      <c r="H124" s="104">
        <v>6</v>
      </c>
      <c r="I124" s="105">
        <v>0</v>
      </c>
      <c r="J124" s="106">
        <f>ROUND(I124*H124,2)</f>
        <v>0</v>
      </c>
      <c r="K124" s="102" t="s">
        <v>1</v>
      </c>
      <c r="L124" s="91"/>
      <c r="M124" s="96"/>
      <c r="P124" s="97"/>
      <c r="R124" s="97"/>
      <c r="T124" s="98"/>
    </row>
    <row r="125" spans="2:20" s="9" customFormat="1" ht="86.4" x14ac:dyDescent="0.2">
      <c r="B125" s="91"/>
      <c r="C125" s="1"/>
      <c r="D125" s="111" t="s">
        <v>82</v>
      </c>
      <c r="E125" s="1"/>
      <c r="F125" s="112" t="s">
        <v>133</v>
      </c>
      <c r="G125" s="1"/>
      <c r="H125" s="1"/>
      <c r="I125" s="113"/>
      <c r="J125" s="1"/>
      <c r="K125" s="1"/>
      <c r="L125" s="91"/>
      <c r="M125" s="96"/>
      <c r="P125" s="97"/>
      <c r="R125" s="97"/>
      <c r="T125" s="98"/>
    </row>
    <row r="126" spans="2:20" s="9" customFormat="1" ht="11.4" x14ac:dyDescent="0.2">
      <c r="B126" s="91"/>
      <c r="C126" s="100">
        <v>5</v>
      </c>
      <c r="D126" s="100" t="s">
        <v>80</v>
      </c>
      <c r="E126" s="101" t="s">
        <v>92</v>
      </c>
      <c r="F126" s="102" t="s">
        <v>99</v>
      </c>
      <c r="G126" s="103" t="s">
        <v>81</v>
      </c>
      <c r="H126" s="104">
        <v>6</v>
      </c>
      <c r="I126" s="105">
        <v>0</v>
      </c>
      <c r="J126" s="106">
        <f>ROUND(I126*H126,2)</f>
        <v>0</v>
      </c>
      <c r="K126" s="102" t="s">
        <v>1</v>
      </c>
      <c r="L126" s="91"/>
      <c r="M126" s="96"/>
      <c r="P126" s="97"/>
      <c r="R126" s="97"/>
      <c r="T126" s="98"/>
    </row>
    <row r="127" spans="2:20" s="9" customFormat="1" ht="57.6" x14ac:dyDescent="0.2">
      <c r="B127" s="91"/>
      <c r="C127" s="1"/>
      <c r="D127" s="111" t="s">
        <v>82</v>
      </c>
      <c r="E127" s="1"/>
      <c r="F127" s="112" t="s">
        <v>134</v>
      </c>
      <c r="G127" s="1"/>
      <c r="H127" s="1"/>
      <c r="I127" s="113"/>
      <c r="J127" s="1"/>
      <c r="K127" s="1"/>
      <c r="L127" s="91"/>
      <c r="M127" s="96"/>
      <c r="P127" s="97"/>
      <c r="R127" s="97"/>
      <c r="T127" s="98"/>
    </row>
    <row r="128" spans="2:20" s="9" customFormat="1" ht="11.4" x14ac:dyDescent="0.2">
      <c r="B128" s="91"/>
      <c r="C128" s="100">
        <v>6</v>
      </c>
      <c r="D128" s="100" t="s">
        <v>80</v>
      </c>
      <c r="E128" s="101" t="s">
        <v>93</v>
      </c>
      <c r="F128" s="102" t="s">
        <v>100</v>
      </c>
      <c r="G128" s="103" t="s">
        <v>81</v>
      </c>
      <c r="H128" s="104">
        <v>1</v>
      </c>
      <c r="I128" s="105">
        <v>0</v>
      </c>
      <c r="J128" s="106">
        <f>ROUND(I128*H128,2)</f>
        <v>0</v>
      </c>
      <c r="K128" s="102" t="s">
        <v>1</v>
      </c>
      <c r="L128" s="91"/>
      <c r="M128" s="96"/>
      <c r="P128" s="97"/>
      <c r="R128" s="97"/>
      <c r="T128" s="98"/>
    </row>
    <row r="129" spans="2:20" s="9" customFormat="1" ht="38.4" x14ac:dyDescent="0.2">
      <c r="B129" s="91"/>
      <c r="C129" s="1"/>
      <c r="D129" s="111" t="s">
        <v>82</v>
      </c>
      <c r="E129" s="1"/>
      <c r="F129" s="112" t="s">
        <v>135</v>
      </c>
      <c r="G129" s="1"/>
      <c r="H129" s="1"/>
      <c r="I129" s="113"/>
      <c r="J129" s="1"/>
      <c r="K129" s="1"/>
      <c r="L129" s="91"/>
      <c r="M129" s="96"/>
      <c r="P129" s="97"/>
      <c r="R129" s="97"/>
      <c r="T129" s="98"/>
    </row>
    <row r="130" spans="2:20" s="9" customFormat="1" ht="11.4" x14ac:dyDescent="0.2">
      <c r="B130" s="91"/>
      <c r="C130" s="100">
        <v>7</v>
      </c>
      <c r="D130" s="100" t="s">
        <v>80</v>
      </c>
      <c r="E130" s="101" t="s">
        <v>94</v>
      </c>
      <c r="F130" s="102" t="s">
        <v>101</v>
      </c>
      <c r="G130" s="103" t="s">
        <v>81</v>
      </c>
      <c r="H130" s="104">
        <v>10</v>
      </c>
      <c r="I130" s="105">
        <v>0</v>
      </c>
      <c r="J130" s="106">
        <f>ROUND(I130*H130,2)</f>
        <v>0</v>
      </c>
      <c r="K130" s="102" t="s">
        <v>1</v>
      </c>
      <c r="L130" s="91"/>
      <c r="M130" s="96"/>
      <c r="P130" s="97"/>
      <c r="R130" s="97"/>
      <c r="T130" s="98"/>
    </row>
    <row r="131" spans="2:20" s="9" customFormat="1" ht="38.4" x14ac:dyDescent="0.2">
      <c r="B131" s="91"/>
      <c r="C131" s="1"/>
      <c r="D131" s="111" t="s">
        <v>82</v>
      </c>
      <c r="E131" s="1"/>
      <c r="F131" s="112" t="s">
        <v>120</v>
      </c>
      <c r="G131" s="1"/>
      <c r="H131" s="1"/>
      <c r="I131" s="113"/>
      <c r="J131" s="1"/>
      <c r="K131" s="1"/>
      <c r="L131" s="91"/>
      <c r="M131" s="96"/>
      <c r="P131" s="97"/>
      <c r="R131" s="97"/>
      <c r="T131" s="98"/>
    </row>
    <row r="132" spans="2:20" s="9" customFormat="1" ht="11.4" x14ac:dyDescent="0.2">
      <c r="B132" s="91"/>
      <c r="C132" s="100">
        <v>8</v>
      </c>
      <c r="D132" s="100" t="s">
        <v>80</v>
      </c>
      <c r="E132" s="101" t="s">
        <v>95</v>
      </c>
      <c r="F132" s="102" t="s">
        <v>102</v>
      </c>
      <c r="G132" s="103" t="s">
        <v>81</v>
      </c>
      <c r="H132" s="104">
        <v>3</v>
      </c>
      <c r="I132" s="105">
        <v>0</v>
      </c>
      <c r="J132" s="106">
        <f>ROUND(I132*H132,2)</f>
        <v>0</v>
      </c>
      <c r="K132" s="102" t="s">
        <v>1</v>
      </c>
      <c r="L132" s="91"/>
      <c r="M132" s="96"/>
      <c r="P132" s="97"/>
      <c r="R132" s="97"/>
      <c r="T132" s="98"/>
    </row>
    <row r="133" spans="2:20" s="9" customFormat="1" ht="86.4" x14ac:dyDescent="0.2">
      <c r="B133" s="91"/>
      <c r="C133" s="1"/>
      <c r="D133" s="111" t="s">
        <v>82</v>
      </c>
      <c r="E133" s="1"/>
      <c r="F133" s="112" t="s">
        <v>136</v>
      </c>
      <c r="G133" s="1"/>
      <c r="H133" s="1"/>
      <c r="I133" s="113"/>
      <c r="J133" s="1"/>
      <c r="K133" s="1"/>
      <c r="L133" s="91"/>
      <c r="M133" s="96"/>
      <c r="P133" s="97"/>
      <c r="R133" s="97"/>
      <c r="T133" s="98"/>
    </row>
    <row r="134" spans="2:20" s="1" customFormat="1" ht="15" x14ac:dyDescent="0.25">
      <c r="B134" s="25"/>
      <c r="C134" s="9"/>
      <c r="D134" s="92"/>
      <c r="E134" s="116" t="s">
        <v>105</v>
      </c>
      <c r="F134" s="93"/>
      <c r="G134" s="9"/>
      <c r="H134" s="9"/>
      <c r="I134" s="94"/>
      <c r="J134" s="95"/>
      <c r="K134" s="9"/>
      <c r="L134" s="25"/>
      <c r="M134" s="114"/>
      <c r="T134" s="48"/>
    </row>
    <row r="135" spans="2:20" s="1" customFormat="1" ht="11.4" x14ac:dyDescent="0.2">
      <c r="B135" s="25"/>
      <c r="C135" s="100">
        <v>9</v>
      </c>
      <c r="D135" s="100" t="s">
        <v>80</v>
      </c>
      <c r="E135" s="101"/>
      <c r="F135" s="102" t="s">
        <v>106</v>
      </c>
      <c r="G135" s="103" t="s">
        <v>81</v>
      </c>
      <c r="H135" s="104">
        <v>12</v>
      </c>
      <c r="I135" s="105">
        <v>0</v>
      </c>
      <c r="J135" s="106">
        <f>ROUND(I135*H135,2)</f>
        <v>0</v>
      </c>
      <c r="K135" s="102" t="s">
        <v>1</v>
      </c>
      <c r="L135" s="25"/>
      <c r="M135" s="114"/>
      <c r="T135" s="48"/>
    </row>
    <row r="136" spans="2:20" s="1" customFormat="1" ht="48" x14ac:dyDescent="0.2">
      <c r="B136" s="25"/>
      <c r="D136" s="111" t="s">
        <v>82</v>
      </c>
      <c r="F136" s="112" t="s">
        <v>137</v>
      </c>
      <c r="I136" s="113"/>
      <c r="L136" s="25"/>
      <c r="M136" s="114"/>
      <c r="T136" s="48"/>
    </row>
    <row r="137" spans="2:20" s="1" customFormat="1" ht="11.4" x14ac:dyDescent="0.2">
      <c r="B137" s="25"/>
      <c r="C137" s="100">
        <v>10</v>
      </c>
      <c r="D137" s="100" t="s">
        <v>80</v>
      </c>
      <c r="E137" s="101"/>
      <c r="F137" s="102" t="s">
        <v>107</v>
      </c>
      <c r="G137" s="103" t="s">
        <v>81</v>
      </c>
      <c r="H137" s="104">
        <v>5</v>
      </c>
      <c r="I137" s="105">
        <v>0</v>
      </c>
      <c r="J137" s="106">
        <f>ROUND(I137*H137,2)</f>
        <v>0</v>
      </c>
      <c r="K137" s="102" t="s">
        <v>1</v>
      </c>
      <c r="L137" s="25"/>
      <c r="M137" s="114"/>
      <c r="T137" s="48"/>
    </row>
    <row r="138" spans="2:20" s="1" customFormat="1" ht="38.4" x14ac:dyDescent="0.2">
      <c r="B138" s="25"/>
      <c r="D138" s="111" t="s">
        <v>82</v>
      </c>
      <c r="F138" s="112" t="s">
        <v>121</v>
      </c>
      <c r="I138" s="113"/>
      <c r="L138" s="25"/>
      <c r="M138" s="114"/>
      <c r="T138" s="48"/>
    </row>
    <row r="139" spans="2:20" s="1" customFormat="1" ht="11.4" x14ac:dyDescent="0.2">
      <c r="B139" s="25"/>
      <c r="C139" s="100">
        <v>11</v>
      </c>
      <c r="D139" s="100" t="s">
        <v>80</v>
      </c>
      <c r="E139" s="101"/>
      <c r="F139" s="102" t="s">
        <v>108</v>
      </c>
      <c r="G139" s="103" t="s">
        <v>81</v>
      </c>
      <c r="H139" s="104">
        <v>3</v>
      </c>
      <c r="I139" s="105">
        <v>0</v>
      </c>
      <c r="J139" s="106">
        <f t="shared" ref="J139" si="0">ROUND(I139*H139,2)</f>
        <v>0</v>
      </c>
      <c r="K139" s="102" t="s">
        <v>1</v>
      </c>
      <c r="L139" s="25"/>
      <c r="M139" s="114"/>
      <c r="T139" s="48"/>
    </row>
    <row r="140" spans="2:20" s="1" customFormat="1" ht="38.4" x14ac:dyDescent="0.2">
      <c r="B140" s="25"/>
      <c r="D140" s="111" t="s">
        <v>82</v>
      </c>
      <c r="F140" s="112" t="s">
        <v>122</v>
      </c>
      <c r="I140" s="113"/>
      <c r="L140" s="25"/>
      <c r="M140" s="114"/>
      <c r="T140" s="48"/>
    </row>
    <row r="141" spans="2:20" s="1" customFormat="1" ht="11.4" x14ac:dyDescent="0.2">
      <c r="B141" s="25"/>
      <c r="C141" s="100">
        <v>12</v>
      </c>
      <c r="D141" s="100" t="s">
        <v>80</v>
      </c>
      <c r="E141" s="101"/>
      <c r="F141" s="102" t="s">
        <v>109</v>
      </c>
      <c r="G141" s="103" t="s">
        <v>81</v>
      </c>
      <c r="H141" s="104">
        <v>1</v>
      </c>
      <c r="I141" s="105">
        <v>0</v>
      </c>
      <c r="J141" s="106">
        <f t="shared" ref="J141" si="1">ROUND(I141*H141,2)</f>
        <v>0</v>
      </c>
      <c r="K141" s="102" t="s">
        <v>1</v>
      </c>
      <c r="L141" s="25"/>
      <c r="M141" s="114"/>
      <c r="T141" s="48"/>
    </row>
    <row r="142" spans="2:20" s="1" customFormat="1" ht="198" customHeight="1" x14ac:dyDescent="0.2">
      <c r="B142" s="25"/>
      <c r="D142" s="111" t="s">
        <v>82</v>
      </c>
      <c r="F142" s="112" t="s">
        <v>123</v>
      </c>
      <c r="I142" s="113"/>
      <c r="L142" s="25"/>
      <c r="M142" s="114"/>
      <c r="T142" s="48"/>
    </row>
    <row r="143" spans="2:20" s="1" customFormat="1" ht="11.4" x14ac:dyDescent="0.2">
      <c r="B143" s="25"/>
      <c r="C143" s="100">
        <v>13</v>
      </c>
      <c r="D143" s="100" t="s">
        <v>80</v>
      </c>
      <c r="E143" s="101"/>
      <c r="F143" s="102" t="s">
        <v>110</v>
      </c>
      <c r="G143" s="103" t="s">
        <v>81</v>
      </c>
      <c r="H143" s="104">
        <v>12</v>
      </c>
      <c r="I143" s="105">
        <v>0</v>
      </c>
      <c r="J143" s="106">
        <f t="shared" ref="J143" si="2">ROUND(I143*H143,2)</f>
        <v>0</v>
      </c>
      <c r="K143" s="102" t="s">
        <v>1</v>
      </c>
      <c r="L143" s="25"/>
      <c r="M143" s="114"/>
      <c r="T143" s="48"/>
    </row>
    <row r="144" spans="2:20" s="1" customFormat="1" ht="38.4" x14ac:dyDescent="0.2">
      <c r="B144" s="25"/>
      <c r="D144" s="111" t="s">
        <v>82</v>
      </c>
      <c r="F144" s="112" t="s">
        <v>124</v>
      </c>
      <c r="I144" s="113"/>
      <c r="L144" s="25"/>
      <c r="M144" s="114"/>
      <c r="T144" s="48"/>
    </row>
    <row r="145" spans="2:20" s="1" customFormat="1" ht="11.4" x14ac:dyDescent="0.2">
      <c r="B145" s="25"/>
      <c r="C145" s="100">
        <v>14</v>
      </c>
      <c r="D145" s="100" t="s">
        <v>80</v>
      </c>
      <c r="E145" s="101"/>
      <c r="F145" s="102" t="s">
        <v>111</v>
      </c>
      <c r="G145" s="103" t="s">
        <v>81</v>
      </c>
      <c r="H145" s="104">
        <v>6</v>
      </c>
      <c r="I145" s="105">
        <v>0</v>
      </c>
      <c r="J145" s="106">
        <f t="shared" ref="J145" si="3">ROUND(I145*H145,2)</f>
        <v>0</v>
      </c>
      <c r="K145" s="102" t="s">
        <v>1</v>
      </c>
      <c r="L145" s="25"/>
      <c r="M145" s="114"/>
      <c r="T145" s="48"/>
    </row>
    <row r="146" spans="2:20" s="1" customFormat="1" ht="38.4" x14ac:dyDescent="0.2">
      <c r="B146" s="25"/>
      <c r="D146" s="111" t="s">
        <v>82</v>
      </c>
      <c r="F146" s="112" t="s">
        <v>138</v>
      </c>
      <c r="I146" s="113"/>
      <c r="L146" s="25"/>
      <c r="M146" s="114"/>
      <c r="T146" s="48"/>
    </row>
    <row r="147" spans="2:20" s="1" customFormat="1" ht="11.4" x14ac:dyDescent="0.2">
      <c r="B147" s="25"/>
      <c r="C147" s="100">
        <v>15</v>
      </c>
      <c r="D147" s="100" t="s">
        <v>80</v>
      </c>
      <c r="E147" s="101"/>
      <c r="F147" s="102" t="s">
        <v>112</v>
      </c>
      <c r="G147" s="103" t="s">
        <v>81</v>
      </c>
      <c r="H147" s="104">
        <v>3</v>
      </c>
      <c r="I147" s="105">
        <v>0</v>
      </c>
      <c r="J147" s="106">
        <f t="shared" ref="J147" si="4">ROUND(I147*H147,2)</f>
        <v>0</v>
      </c>
      <c r="K147" s="102" t="s">
        <v>1</v>
      </c>
      <c r="L147" s="25"/>
      <c r="M147" s="114"/>
      <c r="T147" s="48"/>
    </row>
    <row r="148" spans="2:20" s="1" customFormat="1" ht="48" x14ac:dyDescent="0.2">
      <c r="B148" s="25"/>
      <c r="D148" s="111" t="s">
        <v>82</v>
      </c>
      <c r="F148" s="112" t="s">
        <v>125</v>
      </c>
      <c r="I148" s="113" t="s">
        <v>114</v>
      </c>
      <c r="L148" s="25"/>
      <c r="M148" s="114"/>
      <c r="T148" s="48"/>
    </row>
    <row r="149" spans="2:20" s="1" customFormat="1" ht="11.4" x14ac:dyDescent="0.2">
      <c r="B149" s="25"/>
      <c r="C149" s="100">
        <v>16</v>
      </c>
      <c r="D149" s="100" t="s">
        <v>80</v>
      </c>
      <c r="E149" s="101"/>
      <c r="F149" s="102" t="s">
        <v>113</v>
      </c>
      <c r="G149" s="103" t="s">
        <v>81</v>
      </c>
      <c r="H149" s="104">
        <v>1</v>
      </c>
      <c r="I149" s="105">
        <v>0</v>
      </c>
      <c r="J149" s="106">
        <f t="shared" ref="J149" si="5">ROUND(I149*H149,2)</f>
        <v>0</v>
      </c>
      <c r="K149" s="102" t="s">
        <v>1</v>
      </c>
      <c r="L149" s="25"/>
      <c r="M149" s="114"/>
      <c r="T149" s="48"/>
    </row>
    <row r="150" spans="2:20" s="1" customFormat="1" ht="105.6" x14ac:dyDescent="0.2">
      <c r="B150" s="25"/>
      <c r="D150" s="111" t="s">
        <v>82</v>
      </c>
      <c r="F150" s="112" t="s">
        <v>127</v>
      </c>
      <c r="I150" s="113"/>
      <c r="L150" s="25"/>
      <c r="M150" s="114"/>
      <c r="T150" s="48"/>
    </row>
    <row r="151" spans="2:20" s="1" customFormat="1" ht="11.4" x14ac:dyDescent="0.2">
      <c r="B151" s="25"/>
      <c r="C151" s="100">
        <v>17</v>
      </c>
      <c r="D151" s="100" t="s">
        <v>80</v>
      </c>
      <c r="E151" s="101"/>
      <c r="F151" s="102" t="s">
        <v>115</v>
      </c>
      <c r="G151" s="103" t="s">
        <v>81</v>
      </c>
      <c r="H151" s="104">
        <v>2</v>
      </c>
      <c r="I151" s="105">
        <v>0</v>
      </c>
      <c r="J151" s="106">
        <f>ROUND(I151*H151,2)</f>
        <v>0</v>
      </c>
      <c r="K151" s="102" t="s">
        <v>1</v>
      </c>
      <c r="L151" s="25"/>
      <c r="M151" s="114"/>
      <c r="T151" s="48"/>
    </row>
    <row r="152" spans="2:20" s="1" customFormat="1" ht="115.2" x14ac:dyDescent="0.2">
      <c r="B152" s="25"/>
      <c r="D152" s="111"/>
      <c r="F152" s="112" t="s">
        <v>126</v>
      </c>
      <c r="I152" s="113"/>
      <c r="L152" s="25"/>
      <c r="M152" s="114"/>
      <c r="T152" s="48"/>
    </row>
    <row r="153" spans="2:20" s="1" customFormat="1" ht="11.4" x14ac:dyDescent="0.2">
      <c r="B153" s="25"/>
      <c r="C153" s="100">
        <v>18</v>
      </c>
      <c r="D153" s="100" t="s">
        <v>80</v>
      </c>
      <c r="E153" s="101"/>
      <c r="F153" s="102" t="s">
        <v>119</v>
      </c>
      <c r="G153" s="103" t="s">
        <v>81</v>
      </c>
      <c r="H153" s="104">
        <v>13</v>
      </c>
      <c r="I153" s="105">
        <v>0</v>
      </c>
      <c r="J153" s="106">
        <f>ROUND(I153*H153,2)</f>
        <v>0</v>
      </c>
      <c r="K153" s="102" t="s">
        <v>1</v>
      </c>
      <c r="L153" s="25"/>
      <c r="M153" s="114"/>
      <c r="T153" s="48"/>
    </row>
    <row r="154" spans="2:20" s="1" customFormat="1" ht="19.2" x14ac:dyDescent="0.2">
      <c r="B154" s="25"/>
      <c r="D154" s="111" t="s">
        <v>82</v>
      </c>
      <c r="F154" s="112" t="s">
        <v>139</v>
      </c>
      <c r="I154" s="113"/>
      <c r="L154" s="25"/>
      <c r="M154" s="114"/>
      <c r="T154" s="48"/>
    </row>
    <row r="155" spans="2:20" s="1" customFormat="1" x14ac:dyDescent="0.2">
      <c r="B155" s="25"/>
      <c r="D155" s="111"/>
      <c r="E155" s="116"/>
      <c r="F155" s="112"/>
      <c r="I155" s="113"/>
      <c r="L155" s="25"/>
      <c r="M155" s="114"/>
      <c r="T155" s="48"/>
    </row>
    <row r="156" spans="2:20" s="1" customFormat="1" x14ac:dyDescent="0.2">
      <c r="B156" s="25"/>
      <c r="D156" s="111"/>
      <c r="F156" s="112"/>
      <c r="I156" s="113"/>
      <c r="L156" s="25"/>
      <c r="M156" s="114"/>
      <c r="T156" s="48"/>
    </row>
    <row r="157" spans="2:20" s="9" customFormat="1" ht="25.95" customHeight="1" x14ac:dyDescent="0.25">
      <c r="B157" s="91"/>
      <c r="D157" s="92" t="s">
        <v>55</v>
      </c>
      <c r="E157" s="93" t="s">
        <v>86</v>
      </c>
      <c r="F157" s="93" t="s">
        <v>118</v>
      </c>
      <c r="I157" s="94"/>
      <c r="J157" s="95">
        <f>J158</f>
        <v>0</v>
      </c>
      <c r="L157" s="91"/>
      <c r="M157" s="96"/>
      <c r="P157" s="97">
        <f>SUM(P158:P159)</f>
        <v>0</v>
      </c>
      <c r="R157" s="97">
        <f>SUM(R158:R159)</f>
        <v>0</v>
      </c>
      <c r="T157" s="98">
        <f>SUM(T158:T159)</f>
        <v>0</v>
      </c>
    </row>
    <row r="158" spans="2:20" s="1" customFormat="1" ht="16.5" customHeight="1" x14ac:dyDescent="0.2">
      <c r="B158" s="99"/>
      <c r="C158" s="100"/>
      <c r="D158" s="100" t="s">
        <v>80</v>
      </c>
      <c r="E158" s="101"/>
      <c r="F158" s="102" t="s">
        <v>103</v>
      </c>
      <c r="G158" s="103" t="s">
        <v>81</v>
      </c>
      <c r="H158" s="104">
        <v>1</v>
      </c>
      <c r="I158" s="105">
        <f>(J116)*10%</f>
        <v>0</v>
      </c>
      <c r="J158" s="106">
        <f>ROUND(I158*H158,2)</f>
        <v>0</v>
      </c>
      <c r="K158" s="102" t="s">
        <v>1</v>
      </c>
      <c r="L158" s="25"/>
      <c r="M158" s="107" t="s">
        <v>1</v>
      </c>
      <c r="N158" s="108" t="s">
        <v>34</v>
      </c>
      <c r="P158" s="109">
        <f>O158*H158</f>
        <v>0</v>
      </c>
      <c r="Q158" s="109">
        <v>0</v>
      </c>
      <c r="R158" s="109">
        <f>Q158*H158</f>
        <v>0</v>
      </c>
      <c r="S158" s="109">
        <v>0</v>
      </c>
      <c r="T158" s="110">
        <f>S158*H158</f>
        <v>0</v>
      </c>
    </row>
    <row r="159" spans="2:20" s="1" customFormat="1" x14ac:dyDescent="0.2">
      <c r="B159" s="25"/>
      <c r="D159" s="111" t="s">
        <v>82</v>
      </c>
      <c r="F159" s="112" t="s">
        <v>104</v>
      </c>
      <c r="I159" s="113"/>
      <c r="L159" s="25"/>
      <c r="M159" s="114"/>
      <c r="T159" s="48"/>
    </row>
    <row r="160" spans="2:20" s="1" customFormat="1" ht="6.9" customHeight="1" x14ac:dyDescent="0.2">
      <c r="B160" s="37"/>
      <c r="C160" s="38"/>
      <c r="D160" s="38"/>
      <c r="E160" s="38"/>
      <c r="F160" s="38"/>
      <c r="G160" s="38"/>
      <c r="H160" s="38"/>
      <c r="I160" s="38"/>
      <c r="J160" s="38"/>
      <c r="K160" s="38"/>
      <c r="L160" s="25"/>
    </row>
  </sheetData>
  <autoFilter ref="C114:K159" xr:uid="{00000000-0009-0000-0000-000001000000}"/>
  <mergeCells count="9">
    <mergeCell ref="E84:H84"/>
    <mergeCell ref="E105:H105"/>
    <mergeCell ref="E107:H107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3 - Spotřebiče</vt:lpstr>
      <vt:lpstr>'3 - Spotřebiče'!Názvy_tisku</vt:lpstr>
      <vt:lpstr>'Rekapitulace stavby'!Názvy_tisku</vt:lpstr>
      <vt:lpstr>'3 - Spotřebiče'!Oblast_tisku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Kašparová Veronika, Ing. arch.</cp:lastModifiedBy>
  <cp:lastPrinted>2025-12-05T10:49:07Z</cp:lastPrinted>
  <dcterms:created xsi:type="dcterms:W3CDTF">2023-03-09T04:06:39Z</dcterms:created>
  <dcterms:modified xsi:type="dcterms:W3CDTF">2026-01-12T09:40:27Z</dcterms:modified>
</cp:coreProperties>
</file>