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0" windowHeight="0"/>
  </bookViews>
  <sheets>
    <sheet name="Rekapitulace stavby" sheetId="1" r:id="rId1"/>
    <sheet name="01 - OPRAVA HAVÁRIE DEŠŤO..." sheetId="2" r:id="rId2"/>
    <sheet name="02 - VEDLEJŠÍ ROZPOČTOVÉ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OPRAVA HAVÁRIE DEŠŤO...'!$C$95:$K$260</definedName>
    <definedName name="_xlnm.Print_Area" localSheetId="1">'01 - OPRAVA HAVÁRIE DEŠŤO...'!$C$4:$J$39,'01 - OPRAVA HAVÁRIE DEŠŤO...'!$C$45:$J$77,'01 - OPRAVA HAVÁRIE DEŠŤO...'!$C$83:$K$260</definedName>
    <definedName name="_xlnm.Print_Titles" localSheetId="1">'01 - OPRAVA HAVÁRIE DEŠŤO...'!$95:$95</definedName>
    <definedName name="_xlnm._FilterDatabase" localSheetId="2" hidden="1">'02 - VEDLEJŠÍ ROZPOČTOVÉ ...'!$C$79:$K$87</definedName>
    <definedName name="_xlnm.Print_Area" localSheetId="2">'02 - VEDLEJŠÍ ROZPOČTOVÉ ...'!$C$4:$J$39,'02 - VEDLEJŠÍ ROZPOČTOVÉ ...'!$C$45:$J$61,'02 - VEDLEJŠÍ ROZPOČTOVÉ ...'!$C$67:$K$87</definedName>
    <definedName name="_xlnm.Print_Titles" localSheetId="2">'02 - VEDLEJŠÍ ROZPOČTOVÉ 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48"/>
  <c i="1" r="AY55"/>
  <c i="2" r="J37"/>
  <c r="J36"/>
  <c r="J35"/>
  <c i="1" r="AX55"/>
  <c i="2"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26"/>
  <c r="BH226"/>
  <c r="BG226"/>
  <c r="BF226"/>
  <c r="T226"/>
  <c r="R226"/>
  <c r="P226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2"/>
  <c r="BH132"/>
  <c r="BG132"/>
  <c r="BF132"/>
  <c r="T132"/>
  <c r="R132"/>
  <c r="P132"/>
  <c r="BI130"/>
  <c r="BH130"/>
  <c r="BG130"/>
  <c r="BF130"/>
  <c r="T130"/>
  <c r="R130"/>
  <c r="P130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J93"/>
  <c r="J92"/>
  <c r="F92"/>
  <c r="F90"/>
  <c r="E88"/>
  <c r="J55"/>
  <c r="J54"/>
  <c r="F54"/>
  <c r="F52"/>
  <c r="E50"/>
  <c r="J18"/>
  <c r="E18"/>
  <c r="F93"/>
  <c r="J17"/>
  <c r="J12"/>
  <c r="J90"/>
  <c r="E7"/>
  <c r="E48"/>
  <c i="1" r="L50"/>
  <c r="AM50"/>
  <c r="AM49"/>
  <c r="L49"/>
  <c r="AM47"/>
  <c r="L47"/>
  <c r="L45"/>
  <c r="L44"/>
  <c i="2" r="BK251"/>
  <c r="J252"/>
  <c r="J258"/>
  <c r="BK207"/>
  <c r="BK173"/>
  <c r="BK213"/>
  <c r="BK113"/>
  <c r="J145"/>
  <c i="3" r="BK84"/>
  <c i="2" r="J119"/>
  <c r="BK151"/>
  <c r="J235"/>
  <c r="BK149"/>
  <c r="J34"/>
  <c r="J213"/>
  <c r="BK252"/>
  <c r="J178"/>
  <c r="BK183"/>
  <c r="BK165"/>
  <c r="J122"/>
  <c r="BK197"/>
  <c r="BK237"/>
  <c r="J242"/>
  <c i="3" r="BK82"/>
  <c i="2" r="BK119"/>
  <c r="J138"/>
  <c i="3" r="J84"/>
  <c i="2" r="J216"/>
  <c i="3" r="BK86"/>
  <c i="2" r="J130"/>
  <c r="BK157"/>
  <c r="J113"/>
  <c r="BK194"/>
  <c r="BK100"/>
  <c r="J232"/>
  <c r="J210"/>
  <c r="BK226"/>
  <c r="J147"/>
  <c r="J132"/>
  <c r="J151"/>
  <c r="J110"/>
  <c r="J175"/>
  <c r="J245"/>
  <c r="J179"/>
  <c r="J149"/>
  <c r="J160"/>
  <c r="J198"/>
  <c r="J253"/>
  <c r="J173"/>
  <c r="BK253"/>
  <c r="J221"/>
  <c r="BK198"/>
  <c r="J171"/>
  <c r="J168"/>
  <c r="BK175"/>
  <c r="BK188"/>
  <c r="J197"/>
  <c r="J190"/>
  <c r="BK117"/>
  <c r="BK258"/>
  <c r="J183"/>
  <c r="BK125"/>
  <c r="J100"/>
  <c r="BK247"/>
  <c r="J194"/>
  <c r="BK145"/>
  <c r="BK147"/>
  <c r="BK153"/>
  <c r="BK122"/>
  <c i="3" r="J34"/>
  <c i="1" r="AW56"/>
  <c i="2" r="BK219"/>
  <c r="BK186"/>
  <c r="J226"/>
  <c r="J256"/>
  <c r="BK110"/>
  <c r="J117"/>
  <c r="J247"/>
  <c r="BK256"/>
  <c r="BK132"/>
  <c r="BK216"/>
  <c r="BK232"/>
  <c r="J219"/>
  <c r="BK168"/>
  <c r="J105"/>
  <c r="J107"/>
  <c r="BK245"/>
  <c r="BK160"/>
  <c r="J153"/>
  <c r="J125"/>
  <c r="F35"/>
  <c r="J165"/>
  <c r="J188"/>
  <c r="BK138"/>
  <c r="BK195"/>
  <c r="J103"/>
  <c i="3" r="J82"/>
  <c i="2" r="BK221"/>
  <c r="BK130"/>
  <c r="J157"/>
  <c r="BK103"/>
  <c r="BK181"/>
  <c r="J142"/>
  <c r="BK192"/>
  <c r="BK178"/>
  <c r="J195"/>
  <c r="BK179"/>
  <c r="J192"/>
  <c i="3" r="F35"/>
  <c i="1" r="BB56"/>
  <c i="2" r="J169"/>
  <c i="3" r="F37"/>
  <c i="1" r="BD56"/>
  <c i="2" r="BK235"/>
  <c i="3" r="F36"/>
  <c i="1" r="BC56"/>
  <c r="AS54"/>
  <c i="3" r="J86"/>
  <c i="2" r="BK210"/>
  <c r="BK171"/>
  <c r="J181"/>
  <c r="J251"/>
  <c r="BK105"/>
  <c r="BK107"/>
  <c r="J176"/>
  <c r="J237"/>
  <c r="J207"/>
  <c r="BK169"/>
  <c r="J186"/>
  <c r="BK176"/>
  <c r="BK142"/>
  <c r="BK190"/>
  <c r="BK242"/>
  <c r="F34"/>
  <c r="F37"/>
  <c l="1" r="R116"/>
  <c r="T116"/>
  <c r="R156"/>
  <c r="R225"/>
  <c r="BK116"/>
  <c r="J116"/>
  <c r="J64"/>
  <c r="P164"/>
  <c r="R206"/>
  <c r="R205"/>
  <c r="R109"/>
  <c r="P156"/>
  <c r="T225"/>
  <c r="P109"/>
  <c r="BK109"/>
  <c r="J109"/>
  <c r="J63"/>
  <c r="BK164"/>
  <c r="P191"/>
  <c r="P255"/>
  <c r="BK124"/>
  <c r="J124"/>
  <c r="J65"/>
  <c r="BK156"/>
  <c r="J156"/>
  <c r="J68"/>
  <c r="BK206"/>
  <c r="BK205"/>
  <c r="J205"/>
  <c r="J73"/>
  <c r="T99"/>
  <c r="R141"/>
  <c r="R140"/>
  <c r="BK191"/>
  <c r="J191"/>
  <c r="J72"/>
  <c r="BK99"/>
  <c r="J99"/>
  <c r="J62"/>
  <c r="T141"/>
  <c r="R185"/>
  <c r="T185"/>
  <c r="BK255"/>
  <c r="J255"/>
  <c r="J76"/>
  <c r="R99"/>
  <c r="P116"/>
  <c r="T164"/>
  <c r="P225"/>
  <c r="R124"/>
  <c r="P124"/>
  <c r="T156"/>
  <c r="T206"/>
  <c r="T205"/>
  <c i="3" r="BK81"/>
  <c r="J81"/>
  <c r="J60"/>
  <c i="2" r="BK141"/>
  <c r="J141"/>
  <c r="J67"/>
  <c r="BK225"/>
  <c r="J225"/>
  <c r="J75"/>
  <c r="T124"/>
  <c r="BK185"/>
  <c r="J185"/>
  <c r="J71"/>
  <c r="T191"/>
  <c r="T255"/>
  <c i="3" r="P81"/>
  <c r="P80"/>
  <c i="1" r="AU56"/>
  <c i="2" r="T109"/>
  <c r="R164"/>
  <c r="P206"/>
  <c r="P205"/>
  <c i="3" r="R81"/>
  <c r="R80"/>
  <c i="2" r="P99"/>
  <c r="P141"/>
  <c r="P140"/>
  <c r="P185"/>
  <c r="R191"/>
  <c r="R255"/>
  <c i="3" r="T81"/>
  <c r="T80"/>
  <c i="2" r="J164"/>
  <c r="J70"/>
  <c i="3" r="J52"/>
  <c r="BE82"/>
  <c r="F55"/>
  <c i="2" r="BK140"/>
  <c r="J140"/>
  <c r="J66"/>
  <c r="BK98"/>
  <c r="J98"/>
  <c r="J61"/>
  <c r="J206"/>
  <c r="J74"/>
  <c i="3" r="BE84"/>
  <c r="BE86"/>
  <c r="E70"/>
  <c i="2" r="J52"/>
  <c r="BE181"/>
  <c r="BE253"/>
  <c r="BE258"/>
  <c i="1" r="BB55"/>
  <c i="2" r="BE103"/>
  <c r="BE169"/>
  <c r="BE171"/>
  <c r="BE173"/>
  <c r="BE100"/>
  <c r="BE110"/>
  <c r="BE142"/>
  <c r="BE145"/>
  <c r="BE151"/>
  <c r="BE160"/>
  <c r="BE175"/>
  <c r="BE178"/>
  <c r="BE194"/>
  <c r="BE195"/>
  <c r="BE197"/>
  <c r="BE213"/>
  <c r="E86"/>
  <c r="BE183"/>
  <c r="BE188"/>
  <c r="BE107"/>
  <c r="BE117"/>
  <c r="BE130"/>
  <c r="BE132"/>
  <c r="BE176"/>
  <c r="BE192"/>
  <c r="BE216"/>
  <c r="BE221"/>
  <c r="BE226"/>
  <c r="BE232"/>
  <c r="BE237"/>
  <c r="BE242"/>
  <c i="1" r="AW55"/>
  <c i="2" r="BE251"/>
  <c r="F55"/>
  <c r="BE119"/>
  <c r="BE125"/>
  <c r="BE147"/>
  <c r="BE157"/>
  <c r="BE179"/>
  <c r="BE190"/>
  <c r="BE198"/>
  <c r="BE210"/>
  <c r="BE219"/>
  <c r="BE235"/>
  <c r="BE245"/>
  <c r="BE247"/>
  <c r="BE252"/>
  <c r="BE165"/>
  <c r="BE168"/>
  <c i="1" r="BA55"/>
  <c i="2" r="BE105"/>
  <c r="BE113"/>
  <c r="BE122"/>
  <c r="BE138"/>
  <c r="BE149"/>
  <c r="BE153"/>
  <c r="BE186"/>
  <c r="BE207"/>
  <c r="BE256"/>
  <c i="1" r="BD55"/>
  <c i="2" r="F36"/>
  <c i="3" r="F34"/>
  <c i="1" r="BA56"/>
  <c r="BA54"/>
  <c r="AW54"/>
  <c r="AK30"/>
  <c r="BD54"/>
  <c r="W33"/>
  <c r="BB54"/>
  <c r="W31"/>
  <c i="2" l="1" r="P98"/>
  <c i="1" r="BC55"/>
  <c i="2" r="BK163"/>
  <c r="J163"/>
  <c r="J69"/>
  <c r="T140"/>
  <c r="R98"/>
  <c r="T98"/>
  <c r="R163"/>
  <c r="T163"/>
  <c r="P163"/>
  <c r="P97"/>
  <c r="P96"/>
  <c i="1" r="AU55"/>
  <c i="3" r="BK80"/>
  <c r="J80"/>
  <c r="J59"/>
  <c i="2" r="BK97"/>
  <c r="BK96"/>
  <c r="J96"/>
  <c r="J59"/>
  <c i="3" r="F33"/>
  <c i="1" r="AZ56"/>
  <c i="2" r="F33"/>
  <c i="1" r="AZ55"/>
  <c r="BC54"/>
  <c r="AY54"/>
  <c r="W30"/>
  <c i="3" r="J33"/>
  <c i="1" r="AV56"/>
  <c r="AT56"/>
  <c r="AX54"/>
  <c i="2" r="J33"/>
  <c i="1" r="AV55"/>
  <c r="AT55"/>
  <c r="AU54"/>
  <c i="2" l="1" r="T97"/>
  <c r="T96"/>
  <c r="R97"/>
  <c r="R96"/>
  <c r="J97"/>
  <c r="J60"/>
  <c i="1" r="W32"/>
  <c i="3" r="J30"/>
  <c i="1" r="AG56"/>
  <c i="2" r="J30"/>
  <c i="1" r="AG55"/>
  <c r="AG54"/>
  <c r="AK26"/>
  <c r="AZ54"/>
  <c r="W29"/>
  <c i="3" l="1" r="J39"/>
  <c i="2" r="J39"/>
  <c i="1" r="AN55"/>
  <c r="AN5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<sst xmlns="http://schemas.openxmlformats.org/spreadsheetml/2006/main">
  <si>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</si>
  <si>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</si>
  <si>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</si>
  <si>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</si>
  <si>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</si>
  <si>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{2149cef3-6774-4e72-b3e1-4d6a508afc55}</t>
  </si>
  <si>
    <t>0,1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</si>
  <si>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</si>
  <si>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</si>
  <si>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</si>
  <si>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</si>
  <si>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</si>
  <si>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</si>
  <si>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</si>
  <si>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TOMSA2506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</si>
  <si>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</si>
  <si>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</si>
  <si>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HAVÁRIE DEŠŤOVÉ KANALIZACE V UL. HRDINŮ u č.p.360-361</t>
  </si>
  <si>
    <t>KSO:</t>
  </si>
  <si>
    <t/>
  </si>
  <si>
    <t>CC-CZ:</t>
  </si>
  <si>
    <t>Místo:</t>
  </si>
  <si>
    <t>DĚČÍN 32 - Boletice</t>
  </si>
  <si>
    <t>Datum:</t>
  </si>
  <si>
    <t>3. 11. 2025</t>
  </si>
  <si>
    <t>Zadavatel:</t>
  </si>
  <si>
    <t>IČ:</t>
  </si>
  <si>
    <t>MAGISTRÁT MĚSTA DĚČÍN</t>
  </si>
  <si>
    <t>DIČ:</t>
  </si>
  <si>
    <t>Účastník:</t>
  </si>
  <si>
    <t>Vyplň údaj</t>
  </si>
  <si>
    <t>Projektant:</t>
  </si>
  <si>
    <t>Pet Tomsa Velká Bukovina</t>
  </si>
  <si>
    <t>True</t>
  </si>
  <si>
    <t>Zpracovatel:</t>
  </si>
  <si>
    <t>Nina Blavková Děčín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</si>
  <si>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</si>
  <si>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</si>
  <si>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</si>
  <si>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</si>
  <si>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</si>
  <si>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</si>
  <si>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</si>
  <si>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</si>
  <si>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</si>
  <si>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</si>
  <si>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</si>
  <si>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</si>
  <si>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</si>
  <si>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</si>
  <si>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</si>
  <si>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</si>
  <si>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</si>
  <si>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</si>
  <si>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</si>
  <si>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</si>
  <si>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</si>
  <si>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</si>
  <si>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</si>
  <si>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</si>
  <si>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</si>
  <si>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</si>
  <si>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</si>
  <si>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</si>
  <si>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</si>
  <si>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</si>
  <si>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</si>
  <si>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</si>
  <si>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</si>
  <si>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</si>
  <si>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</si>
  <si>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</si>
  <si>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</si>
  <si>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</si>
  <si>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</si>
  <si>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</si>
  <si>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</si>
  <si>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</si>
  <si>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HAVÁRIE DEŠŤOVÉ KANALIZACE</t>
  </si>
  <si>
    <t>STA</t>
  </si>
  <si>
    <t>1</t>
  </si>
  <si>
    <t>{7721b6d5-822c-4ec8-8876-cf3d0a124b80}</t>
  </si>
  <si>
    <t>2</t>
  </si>
  <si>
    <t>02</t>
  </si>
  <si>
    <t>VEDLEJŠÍ ROZPOČTOVÉ NÁKLADY</t>
  </si>
  <si>
    <t>VON</t>
  </si>
  <si>
    <t>{9c869faa-cd5f-4b73-9558-c2750c0a593d}</t>
  </si>
  <si>
    <t>KRYCÍ LIST SOUPISU PRACÍ</t>
  </si>
  <si>
    <t>Objekt:</t>
  </si>
  <si>
    <t>01 - OPRAVA HAVÁRIE DEŠŤOVÉ KANALIZACE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</si>
  <si>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</si>
  <si>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</si>
  <si>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</si>
  <si>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</si>
  <si>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</si>
  <si>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</si>
  <si>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Přípravné a přidružené zemní práce</t>
  </si>
  <si>
    <t xml:space="preserve">      13 - Hloubené vykopávky</t>
  </si>
  <si>
    <t xml:space="preserve">      16 - Přemístění výkopku</t>
  </si>
  <si>
    <t xml:space="preserve">      17 - Konstrukce ze zemin</t>
  </si>
  <si>
    <t xml:space="preserve">    5 - Komunikace pozemní</t>
  </si>
  <si>
    <t xml:space="preserve">      571 - Oprava asfaltové komunikace</t>
  </si>
  <si>
    <t xml:space="preserve">      596 - Obrubníky</t>
  </si>
  <si>
    <t xml:space="preserve">    8 - Vedení trubní dálková a přípojná</t>
  </si>
  <si>
    <t xml:space="preserve">      87 - Potrubí z trub plastických</t>
  </si>
  <si>
    <t xml:space="preserve">      890 - Ostatní konstrukce  </t>
  </si>
  <si>
    <t xml:space="preserve">      895 - Ostatní konstrukce - uliční vpusť</t>
  </si>
  <si>
    <t xml:space="preserve">    9 - Ostatní konstrukce a práce, bourání</t>
  </si>
  <si>
    <t xml:space="preserve">      96 - Bourání konstrukcí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</si>
  <si>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</si>
  <si>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</si>
  <si>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</si>
  <si>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</si>
  <si>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</si>
  <si>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</si>
  <si>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</si>
  <si>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</si>
  <si>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</si>
  <si>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</si>
  <si>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</si>
  <si>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</si>
  <si>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</si>
  <si>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</si>
  <si>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</si>
  <si>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</si>
  <si>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</si>
  <si>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</si>
  <si>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</si>
  <si>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</si>
  <si>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Přípravné a přidružené zemní práce</t>
  </si>
  <si>
    <t>K</t>
  </si>
  <si>
    <t>119003215</t>
  </si>
  <si>
    <t>Pomocné konstrukce při zabezpečení výkopu svislé ocelové mobilní oplocení, výšky do 1,5 m panely ze svařovaných trubek zřízení</t>
  </si>
  <si>
    <t>m</t>
  </si>
  <si>
    <t>CS ÚRS 2025 02</t>
  </si>
  <si>
    <t>4</t>
  </si>
  <si>
    <t>3</t>
  </si>
  <si>
    <t>980047518</t>
  </si>
  <si>
    <t>Online PSC</t>
  </si>
  <si>
    <t>https://podminky.urs.cz/item/CS_URS_2025_02/119003215</t>
  </si>
  <si>
    <t>VV</t>
  </si>
  <si>
    <t>4,00*2+7,00*2</t>
  </si>
  <si>
    <t>119003216</t>
  </si>
  <si>
    <t>Pomocné konstrukce při zabezpečení výkopu svislé ocelové mobilní oplocení, výšky do 1,5 m panely ze svařovaných trubek odstranění</t>
  </si>
  <si>
    <t>-2065728945</t>
  </si>
  <si>
    <t>https://podminky.urs.cz/item/CS_URS_2025_02/119003216</t>
  </si>
  <si>
    <t>119003131</t>
  </si>
  <si>
    <t>Pomocné konstrukce při zabezpečení výkopu svislé výstražná páska zřízení</t>
  </si>
  <si>
    <t>-1529680461</t>
  </si>
  <si>
    <t>https://podminky.urs.cz/item/CS_URS_2025_02/119003131</t>
  </si>
  <si>
    <t>119003132</t>
  </si>
  <si>
    <t>Pomocné konstrukce při zabezpečení výkopu svislé výstražná páska odstranění</t>
  </si>
  <si>
    <t>-1306984281</t>
  </si>
  <si>
    <t>https://podminky.urs.cz/item/CS_URS_2025_02/119003132</t>
  </si>
  <si>
    <t>13</t>
  </si>
  <si>
    <t>Hloubené vykopávky</t>
  </si>
  <si>
    <t>5</t>
  </si>
  <si>
    <t>132251101</t>
  </si>
  <si>
    <t>Hloubení nezapažených rýh šířky do 800 mm strojně s urovnáním dna do předepsaného profilu a spádu v hornině třídy těžitelnosti I skupiny 3 do 20 m3</t>
  </si>
  <si>
    <t>m3</t>
  </si>
  <si>
    <t>744392277</t>
  </si>
  <si>
    <t>https://podminky.urs.cz/item/CS_URS_2025_02/132251101</t>
  </si>
  <si>
    <t>0,80*1,00*3,00</t>
  </si>
  <si>
    <t>6</t>
  </si>
  <si>
    <t>139001101</t>
  </si>
  <si>
    <t>Příplatek k cenám hloubených vykopávek za ztížení vykopávky v blízkosti podzemního vedení nebo výbušnin pro jakoukoliv třídu horniny</t>
  </si>
  <si>
    <t>-1606804013</t>
  </si>
  <si>
    <t>https://podminky.urs.cz/item/CS_URS_2025_02/139001101</t>
  </si>
  <si>
    <t xml:space="preserve">2,40*0,50   "CCA 50%"</t>
  </si>
  <si>
    <t>16</t>
  </si>
  <si>
    <t>Přemístění výkopku</t>
  </si>
  <si>
    <t>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</si>
  <si>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</si>
  <si>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</si>
  <si>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-952643362</t>
  </si>
  <si>
    <t>https://podminky.urs.cz/item/CS_URS_2025_02/162751117</t>
  </si>
  <si>
    <t>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</si>
  <si>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</si>
  <si>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</si>
  <si>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-1914492453</t>
  </si>
  <si>
    <t>https://podminky.urs.cz/item/CS_URS_2025_02/162751119</t>
  </si>
  <si>
    <t>2,40*3</t>
  </si>
  <si>
    <t>9</t>
  </si>
  <si>
    <t>M</t>
  </si>
  <si>
    <t>94621007</t>
  </si>
  <si>
    <t>poplatek za uložení stavebního odpadu zeminy a kamení zatříděného kódem 17 05 04 na recyklační skládku</t>
  </si>
  <si>
    <t>t</t>
  </si>
  <si>
    <t>113330423</t>
  </si>
  <si>
    <t>2,40*1,7</t>
  </si>
  <si>
    <t>17</t>
  </si>
  <si>
    <t>Konstrukce ze zemin</t>
  </si>
  <si>
    <t>10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</si>
  <si>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</si>
  <si>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</si>
  <si>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-981313961</t>
  </si>
  <si>
    <t>https://podminky.urs.cz/item/CS_URS_2025_02/175151101</t>
  </si>
  <si>
    <t>0,45*0,80*3,00</t>
  </si>
  <si>
    <t xml:space="preserve">-3,14*0,075*0,075*3   "odpočet potrubí"</t>
  </si>
  <si>
    <t>Součet</t>
  </si>
  <si>
    <t>58331351</t>
  </si>
  <si>
    <t>kamenivo těžené drobné frakce 0/4</t>
  </si>
  <si>
    <t>1883633871</t>
  </si>
  <si>
    <t>1,027*2,0</t>
  </si>
  <si>
    <t>174112101</t>
  </si>
  <si>
    <t>Zásyp sypaninou z jakékoliv horniny při překopech inženýrských sítí ručně objemu do 30 m3 s uložením výkopku ve vrstvách se zhutněním jam, šachet, rýh nebo kolem objektů v těchto vykopávkách</t>
  </si>
  <si>
    <t>1421924763</t>
  </si>
  <si>
    <t>https://podminky.urs.cz/item/CS_URS_2025_02/174112101</t>
  </si>
  <si>
    <t xml:space="preserve">0,80*1,00*3,00   "výkopek"</t>
  </si>
  <si>
    <t xml:space="preserve">-0,24   "lože"</t>
  </si>
  <si>
    <t xml:space="preserve">-1,08   "obsyp bez odpočtu potrubí"</t>
  </si>
  <si>
    <t>58337344</t>
  </si>
  <si>
    <t>štěrkopísek frakce 0/32</t>
  </si>
  <si>
    <t>-1466137630</t>
  </si>
  <si>
    <t>1,08*1,89</t>
  </si>
  <si>
    <t>Komunikace pozemní</t>
  </si>
  <si>
    <t>571</t>
  </si>
  <si>
    <t>Oprava asfaltové komunikace</t>
  </si>
  <si>
    <t>14</t>
  </si>
  <si>
    <t>566901131</t>
  </si>
  <si>
    <t>Vyspravení podkladu po překopech inženýrských sítí plochy do 15 m2 s rozprostřením a zhutněním štěrkodrtí tl. 100 mm</t>
  </si>
  <si>
    <t>m2</t>
  </si>
  <si>
    <t>-1665410788</t>
  </si>
  <si>
    <t>https://podminky.urs.cz/item/CS_URS_2025_02/566901131</t>
  </si>
  <si>
    <t>2,00*5,00</t>
  </si>
  <si>
    <t>15</t>
  </si>
  <si>
    <t>566901172</t>
  </si>
  <si>
    <t>Vyspravení podkladu po překopech inženýrských sítí plochy do 15 m2 s rozprostřením a zhutněním směsí zpevněnou cementem SC C 20/25 (PB I) tl. 150 mm</t>
  </si>
  <si>
    <t>-867070993</t>
  </si>
  <si>
    <t>https://podminky.urs.cz/item/CS_URS_2025_02/566901172</t>
  </si>
  <si>
    <t>572340111</t>
  </si>
  <si>
    <t>Vyspravení krytu komunikací po překopech inženýrských sítí plochy do 15 m2 asfaltovým betonem ACO, po zhutnění tl. přes 30 do 50 mm</t>
  </si>
  <si>
    <t>-781085913</t>
  </si>
  <si>
    <t>https://podminky.urs.cz/item/CS_URS_2025_02/572340111</t>
  </si>
  <si>
    <t>572340112</t>
  </si>
  <si>
    <t>Vyspravení krytu komunikací po překopech inženýrských sítí plochy do 15 m2 asfaltovým betonem ACO, po zhutnění tl. přes 50 do 70 mm</t>
  </si>
  <si>
    <t>95279306</t>
  </si>
  <si>
    <t>https://podminky.urs.cz/item/CS_URS_2025_02/572340112</t>
  </si>
  <si>
    <t>18</t>
  </si>
  <si>
    <t>573231112</t>
  </si>
  <si>
    <t>Postřik spojovací PS bez posypu kamenivem ze silniční emulze, v množství 0,80 kg/m2</t>
  </si>
  <si>
    <t>79500030</t>
  </si>
  <si>
    <t>https://podminky.urs.cz/item/CS_URS_2025_02/573231112</t>
  </si>
  <si>
    <t>19</t>
  </si>
  <si>
    <t>919123111</t>
  </si>
  <si>
    <t>Utěsnění dilatačních spár profily nebo pásy profilem těsnicím provizorním</t>
  </si>
  <si>
    <t>-444990228</t>
  </si>
  <si>
    <t>https://podminky.urs.cz/item/CS_URS_2025_02/919123111</t>
  </si>
  <si>
    <t>2,00*2+5,00*2</t>
  </si>
  <si>
    <t>596</t>
  </si>
  <si>
    <t>Obrubníky</t>
  </si>
  <si>
    <t>20</t>
  </si>
  <si>
    <t>113202111</t>
  </si>
  <si>
    <t>Vytrhání obrub s vybouráním lože, s přemístěním hmot na skládku na vzdálenost do 3 m nebo s naložením na dopravní prostředek z krajníků nebo obrubníků stojatých</t>
  </si>
  <si>
    <t>-2060463492</t>
  </si>
  <si>
    <t>https://podminky.urs.cz/item/CS_URS_2025_02/113202111</t>
  </si>
  <si>
    <t xml:space="preserve">5,00   "KE ZPĚTNÉMU OSAZENÍ"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</si>
  <si>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</si>
  <si>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</si>
  <si>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972062007</t>
  </si>
  <si>
    <t>https://podminky.urs.cz/item/CS_URS_2025_02/916231213</t>
  </si>
  <si>
    <t xml:space="preserve">5,00   "ZPĚTNÉ OSAZENÍ"</t>
  </si>
  <si>
    <t>Vedení trubní dálková a přípojná</t>
  </si>
  <si>
    <t>87</t>
  </si>
  <si>
    <t>Potrubí z trub plastických</t>
  </si>
  <si>
    <t>22</t>
  </si>
  <si>
    <t>451572111</t>
  </si>
  <si>
    <t>Lože pod potrubí, stoky a drobné objekty v otevřeném výkopu z kameniva drobného těženého 0 až 4 mm</t>
  </si>
  <si>
    <t>-1120462838</t>
  </si>
  <si>
    <t>https://podminky.urs.cz/item/CS_URS_2025_02/451572111</t>
  </si>
  <si>
    <t>0,10*0,80*3,00</t>
  </si>
  <si>
    <t>23</t>
  </si>
  <si>
    <t>89816120.r01</t>
  </si>
  <si>
    <t>Vložkování kanalizačního potrubí kameninového textilním rukávcem sanační tloušťky 7 mm DN 200</t>
  </si>
  <si>
    <t>-1067204815</t>
  </si>
  <si>
    <t>24</t>
  </si>
  <si>
    <t>871313121</t>
  </si>
  <si>
    <t>Montáž kanalizačního potrubí z tvrdého PVC-U hladkého plnostěnného tuhost SN 8 DN 160</t>
  </si>
  <si>
    <t>-1625531967</t>
  </si>
  <si>
    <t>https://podminky.urs.cz/item/CS_URS_2025_02/871313121</t>
  </si>
  <si>
    <t>25</t>
  </si>
  <si>
    <t>28611164</t>
  </si>
  <si>
    <t>trubka kanalizační PVC-U plnostěnná jednovrstvá DN 160x1000mm SN8</t>
  </si>
  <si>
    <t>1919028266</t>
  </si>
  <si>
    <t>3,00*1,03</t>
  </si>
  <si>
    <t>26</t>
  </si>
  <si>
    <t>877310440</t>
  </si>
  <si>
    <t>Montáž tvarovek na kanalizačním plastovém potrubí z PP nebo PVC-U korugovaného nebo žebrovaného šachtových vložek DN 150</t>
  </si>
  <si>
    <t>kus</t>
  </si>
  <si>
    <t>-521321252</t>
  </si>
  <si>
    <t>https://podminky.urs.cz/item/CS_URS_2025_02/877310440</t>
  </si>
  <si>
    <t>27</t>
  </si>
  <si>
    <t>28612250</t>
  </si>
  <si>
    <t>vložka šachtová kanalizační DN 160</t>
  </si>
  <si>
    <t>1019361520</t>
  </si>
  <si>
    <t>28</t>
  </si>
  <si>
    <t>877310330</t>
  </si>
  <si>
    <t>Montáž tvarovek na kanalizačním plastovém potrubí z PP nebo PVC-U hladkého plnostěnného spojek nebo redukcí DN 150</t>
  </si>
  <si>
    <t>1231446064</t>
  </si>
  <si>
    <t>https://podminky.urs.cz/item/CS_URS_2025_02/877310330</t>
  </si>
  <si>
    <t>29</t>
  </si>
  <si>
    <t>28612006</t>
  </si>
  <si>
    <t>přechod kanalizační KG kamenina-plast bez těsnění DN 160</t>
  </si>
  <si>
    <t>1156474902</t>
  </si>
  <si>
    <t>30</t>
  </si>
  <si>
    <t>892351111</t>
  </si>
  <si>
    <t>Tlakové zkoušky vodou na potrubí DN 150 nebo 200</t>
  </si>
  <si>
    <t>-259579368</t>
  </si>
  <si>
    <t>https://podminky.urs.cz/item/CS_URS_2025_02/892351111</t>
  </si>
  <si>
    <t>31</t>
  </si>
  <si>
    <t>899722114</t>
  </si>
  <si>
    <t>Krytí potrubí z plastů výstražnou fólií z PVC šířky přes 34 do 40 cm</t>
  </si>
  <si>
    <t>-2034731172</t>
  </si>
  <si>
    <t>https://podminky.urs.cz/item/CS_URS_2025_02/899722114</t>
  </si>
  <si>
    <t>32</t>
  </si>
  <si>
    <t>899721112</t>
  </si>
  <si>
    <t>Signalizační vodič na potrubí DN nad 150 mm</t>
  </si>
  <si>
    <t>-1833910944</t>
  </si>
  <si>
    <t>https://podminky.urs.cz/item/CS_URS_2025_02/899721112</t>
  </si>
  <si>
    <t>890</t>
  </si>
  <si>
    <t xml:space="preserve">Ostatní konstrukce  </t>
  </si>
  <si>
    <t>33</t>
  </si>
  <si>
    <t>359901212</t>
  </si>
  <si>
    <t>Monitoring stok (kamerový systém) jakékoli výšky stávající kanalizace</t>
  </si>
  <si>
    <t>534531161</t>
  </si>
  <si>
    <t>https://podminky.urs.cz/item/CS_URS_2025_02/359901212</t>
  </si>
  <si>
    <t>34</t>
  </si>
  <si>
    <t>359901211</t>
  </si>
  <si>
    <t>Monitoring stok (kamerový systém) jakékoli výšky nová kanalizace</t>
  </si>
  <si>
    <t>-1642919484</t>
  </si>
  <si>
    <t>https://podminky.urs.cz/item/CS_URS_2025_02/359901211</t>
  </si>
  <si>
    <t>35</t>
  </si>
  <si>
    <t>35990110.r02</t>
  </si>
  <si>
    <t xml:space="preserve">Čištění kanalizace s odsáváním nečistot </t>
  </si>
  <si>
    <t>-2093066417</t>
  </si>
  <si>
    <t>895</t>
  </si>
  <si>
    <t>Ostatní konstrukce - uliční vpusť</t>
  </si>
  <si>
    <t>36</t>
  </si>
  <si>
    <t>895941341</t>
  </si>
  <si>
    <t>Osazení vpusti uliční z betonových dílců DN 500 dno s výtokem</t>
  </si>
  <si>
    <t>-1905278378</t>
  </si>
  <si>
    <t>https://podminky.urs.cz/item/CS_URS_2025_02/895941341</t>
  </si>
  <si>
    <t>37</t>
  </si>
  <si>
    <t>59224474</t>
  </si>
  <si>
    <t>vpusť uliční DN 500 kaliště s odtokem 150mm PVC 500/245x65mm</t>
  </si>
  <si>
    <t>-421462705</t>
  </si>
  <si>
    <t>38</t>
  </si>
  <si>
    <t>895941351</t>
  </si>
  <si>
    <t>Osazení vpusti uliční z betonových dílců DN 500 skruž horní pro čtvercovou vtokovou mříž</t>
  </si>
  <si>
    <t>1325427681</t>
  </si>
  <si>
    <t>https://podminky.urs.cz/item/CS_URS_2025_02/895941351</t>
  </si>
  <si>
    <t>39</t>
  </si>
  <si>
    <t>59224460</t>
  </si>
  <si>
    <t>vpusť uliční DN 500 betonová 500x190x65mm čtvercový poklop</t>
  </si>
  <si>
    <t>686286076</t>
  </si>
  <si>
    <t>40</t>
  </si>
  <si>
    <t>89913320.r01</t>
  </si>
  <si>
    <t xml:space="preserve">Výšková úprava vtokové mříže uliční vpusti s použitím betonového vyrovnávacího prstence </t>
  </si>
  <si>
    <t>798533151</t>
  </si>
  <si>
    <t>" V ceně jsou započteny náklady na:"</t>
  </si>
  <si>
    <t>"odstranění původního rámu a mříže"</t>
  </si>
  <si>
    <t>"zarovnání podkladu pod prstence vyrovnávací hmotou"</t>
  </si>
  <si>
    <t>"osazení a dodání vyrovnávacího prstence"</t>
  </si>
  <si>
    <t>"osazení původního rámu a mříže"</t>
  </si>
  <si>
    <t>Ostatní konstrukce a práce, bourání</t>
  </si>
  <si>
    <t>96</t>
  </si>
  <si>
    <t>Bourání konstrukcí</t>
  </si>
  <si>
    <t>41</t>
  </si>
  <si>
    <t>113107442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</si>
  <si>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</si>
  <si>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-1373400960</t>
  </si>
  <si>
    <t>https://podminky.urs.cz/item/CS_URS_2025_02/113107442</t>
  </si>
  <si>
    <t>42</t>
  </si>
  <si>
    <t>113107431</t>
  </si>
  <si>
    <t>Odstranění podkladů nebo krytů při překopech inženýrských sítí s přemístěním hmot na skládku ve vzdálenosti do 3 m nebo s naložením na dopravní prostředek strojně plochy jednotlivě do 15 m2 z betonu prostého, o tl. vrstvy přes 100 do 150 mm</t>
  </si>
  <si>
    <t>-1187111794</t>
  </si>
  <si>
    <t>https://podminky.urs.cz/item/CS_URS_2025_02/113107431</t>
  </si>
  <si>
    <t>43</t>
  </si>
  <si>
    <t>113107421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</si>
  <si>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do 100 mm</t>
  </si>
  <si>
    <t>1368729654</t>
  </si>
  <si>
    <t>https://podminky.urs.cz/item/CS_URS_2025_02/113107421</t>
  </si>
  <si>
    <t>44</t>
  </si>
  <si>
    <t>919735112</t>
  </si>
  <si>
    <t>Řezání stávajícího živičného krytu nebo podkladu hloubky přes 50 do 100 mm</t>
  </si>
  <si>
    <t>130669314</t>
  </si>
  <si>
    <t>https://podminky.urs.cz/item/CS_URS_2025_02/919735112</t>
  </si>
  <si>
    <t>45</t>
  </si>
  <si>
    <t>830311811</t>
  </si>
  <si>
    <t>Bourání stávajícího potrubí z kameninových trub v otevřeném výkopu DN do 150</t>
  </si>
  <si>
    <t>1581606513</t>
  </si>
  <si>
    <t>https://podminky.urs.cz/item/CS_URS_2025_02/830311811</t>
  </si>
  <si>
    <t>46</t>
  </si>
  <si>
    <t>890411811</t>
  </si>
  <si>
    <t>Bourání šachet a jímek ručně velikosti obestavěného prostoru do 1,5 m3 z prefabrikovaných skruží</t>
  </si>
  <si>
    <t>1802859196</t>
  </si>
  <si>
    <t>https://podminky.urs.cz/item/CS_URS_2025_02/890411811</t>
  </si>
  <si>
    <t>"uliční vpust"</t>
  </si>
  <si>
    <t>3,14*0,30*0,30*0,50</t>
  </si>
  <si>
    <t>997</t>
  </si>
  <si>
    <t>Doprava suti a vybouraných hmot</t>
  </si>
  <si>
    <t>47</t>
  </si>
  <si>
    <t>997221551</t>
  </si>
  <si>
    <t>Vodorovná doprava suti bez naložení, ale se složením a s hrubým urovnáním ze sypkých materiálů, na vzdálenost do 1 km</t>
  </si>
  <si>
    <t>1133769876</t>
  </si>
  <si>
    <t>https://podminky.urs.cz/item/CS_URS_2025_02/997221551</t>
  </si>
  <si>
    <t xml:space="preserve">2,20   "asfalt"</t>
  </si>
  <si>
    <t xml:space="preserve">3,25   "beton"</t>
  </si>
  <si>
    <t xml:space="preserve">1,90   "kamenivo"</t>
  </si>
  <si>
    <t>48</t>
  </si>
  <si>
    <t>997221559</t>
  </si>
  <si>
    <t>Vodorovná doprava suti bez naložení, ale se složením a s hrubým urovnáním ze sypkých materiálů, na vzdálenost Příplatek k ceně za každý další započatý 1 km přes 1 km</t>
  </si>
  <si>
    <t>-1773753664</t>
  </si>
  <si>
    <t>https://podminky.urs.cz/item/CS_URS_2025_02/997221559</t>
  </si>
  <si>
    <t>7,35*12</t>
  </si>
  <si>
    <t>49</t>
  </si>
  <si>
    <t>997221611</t>
  </si>
  <si>
    <t>Nakládání na dopravní prostředky pro vodorovnou dopravu suti</t>
  </si>
  <si>
    <t>-1997953273</t>
  </si>
  <si>
    <t>https://podminky.urs.cz/item/CS_URS_2025_02/997221611</t>
  </si>
  <si>
    <t>50</t>
  </si>
  <si>
    <t>997221561</t>
  </si>
  <si>
    <t>Vodorovná doprava suti bez naložení, ale se složením a s hrubým urovnáním z kusových materiálů, na vzdálenost do 1 km</t>
  </si>
  <si>
    <t>-1160056918</t>
  </si>
  <si>
    <t>https://podminky.urs.cz/item/CS_URS_2025_02/997221561</t>
  </si>
  <si>
    <t xml:space="preserve">0,087   "kameninová trubka"</t>
  </si>
  <si>
    <t xml:space="preserve">0,271   "vpusť"</t>
  </si>
  <si>
    <t>51</t>
  </si>
  <si>
    <t>997221569</t>
  </si>
  <si>
    <t>Vodorovná doprava suti bez naložení, ale se složením a s hrubým urovnáním z kusových materiálů, na vzdálenost Příplatek k ceně za každý další započatý 1 km přes 1 km</t>
  </si>
  <si>
    <t>-1750675262</t>
  </si>
  <si>
    <t>https://podminky.urs.cz/item/CS_URS_2025_02/997221569</t>
  </si>
  <si>
    <t>0,358*12</t>
  </si>
  <si>
    <t>52</t>
  </si>
  <si>
    <t>997221612</t>
  </si>
  <si>
    <t>Nakládání na dopravní prostředky pro vodorovnou dopravu vybouraných hmot</t>
  </si>
  <si>
    <t>-380394455</t>
  </si>
  <si>
    <t>https://podminky.urs.cz/item/CS_URS_2025_02/997221612</t>
  </si>
  <si>
    <t>53</t>
  </si>
  <si>
    <t>94621000</t>
  </si>
  <si>
    <t>poplatek za uložení stavebního odpadu betonového zatříděného kódem 17 01 01 na recyklační skládku</t>
  </si>
  <si>
    <t>1156680803</t>
  </si>
  <si>
    <t xml:space="preserve">3,250   "beton"</t>
  </si>
  <si>
    <t>54</t>
  </si>
  <si>
    <t>94621006</t>
  </si>
  <si>
    <t>poplatek za uložení stavebního odpadu z asfaltových směsí bez obsahu dehtu zatříděného kódem 17 03 02 na recyklační skládku</t>
  </si>
  <si>
    <t>-1194368547</t>
  </si>
  <si>
    <t>55</t>
  </si>
  <si>
    <t>225203694</t>
  </si>
  <si>
    <t>56</t>
  </si>
  <si>
    <t>94620250</t>
  </si>
  <si>
    <t>poplatek za uložení směsného stavebního a demoličního odpadu zatříděného kódem 17 09 04</t>
  </si>
  <si>
    <t>-603744842</t>
  </si>
  <si>
    <t>998</t>
  </si>
  <si>
    <t>Přesun hmot</t>
  </si>
  <si>
    <t>57</t>
  </si>
  <si>
    <t>998225111</t>
  </si>
  <si>
    <t>Přesun hmot pro komunikace s krytem z kameniva, monolitickým betonovým nebo živičným dopravní vzdálenost do 200 m jakékoliv délky objektu</t>
  </si>
  <si>
    <t>-1024156810</t>
  </si>
  <si>
    <t>https://podminky.urs.cz/item/CS_URS_2025_02/998225111</t>
  </si>
  <si>
    <t>58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</si>
  <si>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</si>
  <si>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</si>
  <si>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1882119643</t>
  </si>
  <si>
    <t>https://podminky.urs.cz/item/CS_URS_2025_02/998276101</t>
  </si>
  <si>
    <t>12,266-11,157</t>
  </si>
  <si>
    <t>02 - VEDLEJŠÍ ROZPOČTOVÉ NÁKLADY</t>
  </si>
  <si>
    <t>VRN - Vedlejší rozpočtové náklady</t>
  </si>
  <si>
    <t>VRN</t>
  </si>
  <si>
    <t>Vedlejší rozpočtové náklady</t>
  </si>
  <si>
    <t>012164000</t>
  </si>
  <si>
    <t>Vytyčení a zaměření inženýrských sítí</t>
  </si>
  <si>
    <t>Kč</t>
  </si>
  <si>
    <t>1024</t>
  </si>
  <si>
    <t>-120482413</t>
  </si>
  <si>
    <t>https://podminky.urs.cz/item/CS_URS_2025_02/012164000</t>
  </si>
  <si>
    <t>030001000</t>
  </si>
  <si>
    <t>Zařízení staveniště</t>
  </si>
  <si>
    <t>1726560868</t>
  </si>
  <si>
    <t>https://podminky.urs.cz/item/CS_URS_2025_02/030001000</t>
  </si>
  <si>
    <t>072203000</t>
  </si>
  <si>
    <t>Silniční provoz - zajištění DIO (dopravní značení)</t>
  </si>
  <si>
    <t>1661487128</t>
  </si>
  <si>
    <t>https://podminky.urs.cz/item/CS_URS_2025_02/072203000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</si>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</sst>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3215" TargetMode="External" /><Relationship Id="rId2" Type="http://schemas.openxmlformats.org/officeDocument/2006/relationships/hyperlink" Target="https://podminky.urs.cz/item/CS_URS_2025_02/119003216" TargetMode="External" /><Relationship Id="rId3" Type="http://schemas.openxmlformats.org/officeDocument/2006/relationships/hyperlink" Target="https://podminky.urs.cz/item/CS_URS_2025_02/119003131" TargetMode="External" /><Relationship Id="rId4" Type="http://schemas.openxmlformats.org/officeDocument/2006/relationships/hyperlink" Target="https://podminky.urs.cz/item/CS_URS_2025_02/119003132" TargetMode="External" /><Relationship Id="rId5" Type="http://schemas.openxmlformats.org/officeDocument/2006/relationships/hyperlink" Target="https://podminky.urs.cz/item/CS_URS_2025_02/132251101" TargetMode="External" /><Relationship Id="rId6" Type="http://schemas.openxmlformats.org/officeDocument/2006/relationships/hyperlink" Target="https://podminky.urs.cz/item/CS_URS_2025_02/13900110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5151101" TargetMode="External" /><Relationship Id="rId10" Type="http://schemas.openxmlformats.org/officeDocument/2006/relationships/hyperlink" Target="https://podminky.urs.cz/item/CS_URS_2025_02/174112101" TargetMode="External" /><Relationship Id="rId11" Type="http://schemas.openxmlformats.org/officeDocument/2006/relationships/hyperlink" Target="https://podminky.urs.cz/item/CS_URS_2025_02/566901131" TargetMode="External" /><Relationship Id="rId12" Type="http://schemas.openxmlformats.org/officeDocument/2006/relationships/hyperlink" Target="https://podminky.urs.cz/item/CS_URS_2025_02/566901172" TargetMode="External" /><Relationship Id="rId13" Type="http://schemas.openxmlformats.org/officeDocument/2006/relationships/hyperlink" Target="https://podminky.urs.cz/item/CS_URS_2025_02/572340111" TargetMode="External" /><Relationship Id="rId14" Type="http://schemas.openxmlformats.org/officeDocument/2006/relationships/hyperlink" Target="https://podminky.urs.cz/item/CS_URS_2025_02/572340112" TargetMode="External" /><Relationship Id="rId15" Type="http://schemas.openxmlformats.org/officeDocument/2006/relationships/hyperlink" Target="https://podminky.urs.cz/item/CS_URS_2025_02/573231112" TargetMode="External" /><Relationship Id="rId16" Type="http://schemas.openxmlformats.org/officeDocument/2006/relationships/hyperlink" Target="https://podminky.urs.cz/item/CS_URS_2025_02/919123111" TargetMode="External" /><Relationship Id="rId17" Type="http://schemas.openxmlformats.org/officeDocument/2006/relationships/hyperlink" Target="https://podminky.urs.cz/item/CS_URS_2025_02/113202111" TargetMode="External" /><Relationship Id="rId18" Type="http://schemas.openxmlformats.org/officeDocument/2006/relationships/hyperlink" Target="https://podminky.urs.cz/item/CS_URS_2025_02/916231213" TargetMode="External" /><Relationship Id="rId19" Type="http://schemas.openxmlformats.org/officeDocument/2006/relationships/hyperlink" Target="https://podminky.urs.cz/item/CS_URS_2025_02/451572111" TargetMode="External" /><Relationship Id="rId20" Type="http://schemas.openxmlformats.org/officeDocument/2006/relationships/hyperlink" Target="https://podminky.urs.cz/item/CS_URS_2025_02/871313121" TargetMode="External" /><Relationship Id="rId21" Type="http://schemas.openxmlformats.org/officeDocument/2006/relationships/hyperlink" Target="https://podminky.urs.cz/item/CS_URS_2025_02/877310440" TargetMode="External" /><Relationship Id="rId22" Type="http://schemas.openxmlformats.org/officeDocument/2006/relationships/hyperlink" Target="https://podminky.urs.cz/item/CS_URS_2025_02/877310330" TargetMode="External" /><Relationship Id="rId23" Type="http://schemas.openxmlformats.org/officeDocument/2006/relationships/hyperlink" Target="https://podminky.urs.cz/item/CS_URS_2025_02/892351111" TargetMode="External" /><Relationship Id="rId24" Type="http://schemas.openxmlformats.org/officeDocument/2006/relationships/hyperlink" Target="https://podminky.urs.cz/item/CS_URS_2025_02/899722114" TargetMode="External" /><Relationship Id="rId25" Type="http://schemas.openxmlformats.org/officeDocument/2006/relationships/hyperlink" Target="https://podminky.urs.cz/item/CS_URS_2025_02/899721112" TargetMode="External" /><Relationship Id="rId26" Type="http://schemas.openxmlformats.org/officeDocument/2006/relationships/hyperlink" Target="https://podminky.urs.cz/item/CS_URS_2025_02/359901212" TargetMode="External" /><Relationship Id="rId27" Type="http://schemas.openxmlformats.org/officeDocument/2006/relationships/hyperlink" Target="https://podminky.urs.cz/item/CS_URS_2025_02/359901211" TargetMode="External" /><Relationship Id="rId28" Type="http://schemas.openxmlformats.org/officeDocument/2006/relationships/hyperlink" Target="https://podminky.urs.cz/item/CS_URS_2025_02/895941341" TargetMode="External" /><Relationship Id="rId29" Type="http://schemas.openxmlformats.org/officeDocument/2006/relationships/hyperlink" Target="https://podminky.urs.cz/item/CS_URS_2025_02/895941351" TargetMode="External" /><Relationship Id="rId30" Type="http://schemas.openxmlformats.org/officeDocument/2006/relationships/hyperlink" Target="https://podminky.urs.cz/item/CS_URS_2025_02/113107442" TargetMode="External" /><Relationship Id="rId31" Type="http://schemas.openxmlformats.org/officeDocument/2006/relationships/hyperlink" Target="https://podminky.urs.cz/item/CS_URS_2025_02/113107431" TargetMode="External" /><Relationship Id="rId32" Type="http://schemas.openxmlformats.org/officeDocument/2006/relationships/hyperlink" Target="https://podminky.urs.cz/item/CS_URS_2025_02/113107421" TargetMode="External" /><Relationship Id="rId33" Type="http://schemas.openxmlformats.org/officeDocument/2006/relationships/hyperlink" Target="https://podminky.urs.cz/item/CS_URS_2025_02/919735112" TargetMode="External" /><Relationship Id="rId34" Type="http://schemas.openxmlformats.org/officeDocument/2006/relationships/hyperlink" Target="https://podminky.urs.cz/item/CS_URS_2025_02/830311811" TargetMode="External" /><Relationship Id="rId35" Type="http://schemas.openxmlformats.org/officeDocument/2006/relationships/hyperlink" Target="https://podminky.urs.cz/item/CS_URS_2025_02/890411811" TargetMode="External" /><Relationship Id="rId36" Type="http://schemas.openxmlformats.org/officeDocument/2006/relationships/hyperlink" Target="https://podminky.urs.cz/item/CS_URS_2025_02/997221551" TargetMode="External" /><Relationship Id="rId37" Type="http://schemas.openxmlformats.org/officeDocument/2006/relationships/hyperlink" Target="https://podminky.urs.cz/item/CS_URS_2025_02/997221559" TargetMode="External" /><Relationship Id="rId38" Type="http://schemas.openxmlformats.org/officeDocument/2006/relationships/hyperlink" Target="https://podminky.urs.cz/item/CS_URS_2025_02/997221611" TargetMode="External" /><Relationship Id="rId39" Type="http://schemas.openxmlformats.org/officeDocument/2006/relationships/hyperlink" Target="https://podminky.urs.cz/item/CS_URS_2025_02/997221561" TargetMode="External" /><Relationship Id="rId40" Type="http://schemas.openxmlformats.org/officeDocument/2006/relationships/hyperlink" Target="https://podminky.urs.cz/item/CS_URS_2025_02/997221569" TargetMode="External" /><Relationship Id="rId41" Type="http://schemas.openxmlformats.org/officeDocument/2006/relationships/hyperlink" Target="https://podminky.urs.cz/item/CS_URS_2025_02/997221612" TargetMode="External" /><Relationship Id="rId42" Type="http://schemas.openxmlformats.org/officeDocument/2006/relationships/hyperlink" Target="https://podminky.urs.cz/item/CS_URS_2025_02/998225111" TargetMode="External" /><Relationship Id="rId43" Type="http://schemas.openxmlformats.org/officeDocument/2006/relationships/hyperlink" Target="https://podminky.urs.cz/item/CS_URS_2025_02/998276101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64000" TargetMode="External" /><Relationship Id="rId2" Type="http://schemas.openxmlformats.org/officeDocument/2006/relationships/hyperlink" Target="https://podminky.urs.cz/item/CS_URS_2025_02/030001000" TargetMode="External" /><Relationship Id="rId3" Type="http://schemas.openxmlformats.org/officeDocument/2006/relationships/hyperlink" Target="https://podminky.urs.cz/item/CS_URS_2025_02/072203000" TargetMode="External" /><Relationship Id="rId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ROUND(AG54,1)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1)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1)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1)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1)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1)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1)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1)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TOMSA2506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HAVÁRIE DEŠŤOVÉ KANALIZACE V UL. HRDINŮ u č.p.360-361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DĚČÍN 32 - Boletice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MAGISTRÁT MĚSTA DĚČÍN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Pet Tomsa Velká Bukovina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Nina Blavková Děčín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ROUND(SUM(AG55:AG56),1)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ROUND(SUM(AS55:AS56),1)</f>
        <v>0</v>
      </c>
      <c r="AT54" s="108">
        <f>ROUND(SUM(AV54:AW54),1)</f>
        <v>0</v>
      </c>
      <c r="AU54" s="109">
        <f>ROUND(SUM(AU55:AU56),5)</f>
        <v>0</v>
      </c>
      <c r="AV54" s="108">
        <f>ROUND(AZ54*L29,1)</f>
        <v>0</v>
      </c>
      <c r="AW54" s="108">
        <f>ROUND(BA54*L30,1)</f>
        <v>0</v>
      </c>
      <c r="AX54" s="108">
        <f>ROUND(BB54*L29,1)</f>
        <v>0</v>
      </c>
      <c r="AY54" s="108">
        <f>ROUND(BC54*L30,1)</f>
        <v>0</v>
      </c>
      <c r="AZ54" s="108">
        <f>ROUND(SUM(AZ55:AZ56),1)</f>
        <v>0</v>
      </c>
      <c r="BA54" s="108">
        <f>ROUND(SUM(BA55:BA56),1)</f>
        <v>0</v>
      </c>
      <c r="BB54" s="108">
        <f>ROUND(SUM(BB55:BB56),1)</f>
        <v>0</v>
      </c>
      <c r="BC54" s="108">
        <f>ROUND(SUM(BC55:BC56),1)</f>
        <v>0</v>
      </c>
      <c r="BD54" s="110">
        <f>ROUND(SUM(BD55:BD56),1)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OPRAVA HAVÁRIE DEŠŤO...'!J30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ROUND(SUM(AV55:AW55),1)</f>
        <v>0</v>
      </c>
      <c r="AU55" s="123">
        <f>'01 - OPRAVA HAVÁRIE DEŠŤO...'!P96</f>
        <v>0</v>
      </c>
      <c r="AV55" s="122">
        <f>'01 - OPRAVA HAVÁRIE DEŠŤO...'!J33</f>
        <v>0</v>
      </c>
      <c r="AW55" s="122">
        <f>'01 - OPRAVA HAVÁRIE DEŠŤO...'!J34</f>
        <v>0</v>
      </c>
      <c r="AX55" s="122">
        <f>'01 - OPRAVA HAVÁRIE DEŠŤO...'!J35</f>
        <v>0</v>
      </c>
      <c r="AY55" s="122">
        <f>'01 - OPRAVA HAVÁRIE DEŠŤO...'!J36</f>
        <v>0</v>
      </c>
      <c r="AZ55" s="122">
        <f>'01 - OPRAVA HAVÁRIE DEŠŤO...'!F33</f>
        <v>0</v>
      </c>
      <c r="BA55" s="122">
        <f>'01 - OPRAVA HAVÁRIE DEŠŤO...'!F34</f>
        <v>0</v>
      </c>
      <c r="BB55" s="122">
        <f>'01 - OPRAVA HAVÁRIE DEŠŤO...'!F35</f>
        <v>0</v>
      </c>
      <c r="BC55" s="122">
        <f>'01 - OPRAVA HAVÁRIE DEŠŤO...'!F36</f>
        <v>0</v>
      </c>
      <c r="BD55" s="124">
        <f>'01 - OPRAVA HAVÁRIE DEŠŤO...'!F37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VEDLEJŠÍ ROZPOČTOVÉ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85</v>
      </c>
      <c r="AR56" s="120"/>
      <c r="AS56" s="126">
        <v>0</v>
      </c>
      <c r="AT56" s="127">
        <f>ROUND(SUM(AV56:AW56),1)</f>
        <v>0</v>
      </c>
      <c r="AU56" s="128">
        <f>'02 - VEDLEJŠÍ ROZPOČTOVÉ ...'!P80</f>
        <v>0</v>
      </c>
      <c r="AV56" s="127">
        <f>'02 - VEDLEJŠÍ ROZPOČTOVÉ ...'!J33</f>
        <v>0</v>
      </c>
      <c r="AW56" s="127">
        <f>'02 - VEDLEJŠÍ ROZPOČTOVÉ ...'!J34</f>
        <v>0</v>
      </c>
      <c r="AX56" s="127">
        <f>'02 - VEDLEJŠÍ ROZPOČTOVÉ ...'!J35</f>
        <v>0</v>
      </c>
      <c r="AY56" s="127">
        <f>'02 - VEDLEJŠÍ ROZPOČTOVÉ ...'!J36</f>
        <v>0</v>
      </c>
      <c r="AZ56" s="127">
        <f>'02 - VEDLEJŠÍ ROZPOČTOVÉ ...'!F33</f>
        <v>0</v>
      </c>
      <c r="BA56" s="127">
        <f>'02 - VEDLEJŠÍ ROZPOČTOVÉ ...'!F34</f>
        <v>0</v>
      </c>
      <c r="BB56" s="127">
        <f>'02 - VEDLEJŠÍ ROZPOČTOVÉ ...'!F35</f>
        <v>0</v>
      </c>
      <c r="BC56" s="127">
        <f>'02 - VEDLEJŠÍ ROZPOČTOVÉ ...'!F36</f>
        <v>0</v>
      </c>
      <c r="BD56" s="129">
        <f>'02 - VEDLEJŠÍ ROZPOČTOVÉ ...'!F37</f>
        <v>0</v>
      </c>
      <c r="BE56" s="7"/>
      <c r="BT56" s="125" t="s">
        <v>80</v>
      </c>
      <c r="BV56" s="125" t="s">
        <v>74</v>
      </c>
      <c r="BW56" s="125" t="s">
        <v>86</v>
      </c>
      <c r="BX56" s="125" t="s">
        <v>5</v>
      </c>
      <c r="CL56" s="125" t="s">
        <v>19</v>
      </c>
      <c r="CM56" s="125" t="s">
        <v>82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aigiuqRIGsqx2asfUKb6p62Bbx4F56jxI+CttnrLzxS8izQ/YKRZR9ml0GkesD1xujn3Ocv9iDRFW9CDy/wRHQ==" hashValue="KUcm/QSai8HQpQQzj2IINEHF68n1NTv76xPapODwlP3DpsCXPPAxb+NXzWTqDv8R7WxzM51CRl170Cp46RoTOA==" algorithmName="SHA-512" password="DDC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OPRAVA HAVÁRIE DEŠŤO...'!C2" display="/"/>
    <hyperlink ref="A56" location="'02 - VEDLEJŠÍ ROZPOČTOVÉ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HAVÁRIE DEŠŤOVÉ KANALIZACE V UL. HRDINŮ u č.p.360-361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ROUND(J96, 1)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ROUND((SUM(BE96:BE260)),  1)</f>
        <v>0</v>
      </c>
      <c r="G33" s="40"/>
      <c r="H33" s="40"/>
      <c r="I33" s="150">
        <v>0.20999999999999999</v>
      </c>
      <c r="J33" s="149">
        <f>ROUND(((SUM(BE96:BE260))*I33),  1)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ROUND((SUM(BF96:BF260)),  1)</f>
        <v>0</v>
      </c>
      <c r="G34" s="40"/>
      <c r="H34" s="40"/>
      <c r="I34" s="150">
        <v>0.12</v>
      </c>
      <c r="J34" s="149">
        <f>ROUND(((SUM(BF96:BF260))*I34),  1)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ROUND((SUM(BG96:BG260)),  1)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ROUND((SUM(BH96:BH260)),  1)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ROUND((SUM(BI96:BI260)),  1)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HAVÁRIE DEŠŤOVÉ KANALIZACE V UL. HRDINŮ u č.p.360-361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OPRAVA HAVÁRIE DEŠŤOVÉ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DĚČÍN 32 - Boletice</v>
      </c>
      <c r="G52" s="42"/>
      <c r="H52" s="42"/>
      <c r="I52" s="34" t="s">
        <v>23</v>
      </c>
      <c r="J52" s="74" t="str">
        <f>IF(J12="","",J12)</f>
        <v>3. 11. 2025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MAGISTRÁT MĚSTA DĚČÍN</v>
      </c>
      <c r="G54" s="42"/>
      <c r="H54" s="42"/>
      <c r="I54" s="34" t="s">
        <v>31</v>
      </c>
      <c r="J54" s="38" t="str">
        <f>E21</f>
        <v>Pet Tomsa Velká Bukovina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Nina Blavková Děčín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94</v>
      </c>
      <c r="E60" s="170"/>
      <c r="F60" s="170"/>
      <c r="G60" s="170"/>
      <c r="H60" s="170"/>
      <c r="I60" s="170"/>
      <c r="J60" s="171">
        <f>J97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95</v>
      </c>
      <c r="E61" s="176"/>
      <c r="F61" s="176"/>
      <c r="G61" s="176"/>
      <c r="H61" s="176"/>
      <c r="I61" s="176"/>
      <c r="J61" s="177">
        <f>J98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J99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J109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3"/>
      <c r="C64" s="174"/>
      <c r="D64" s="175" t="s">
        <v>98</v>
      </c>
      <c r="E64" s="176"/>
      <c r="F64" s="176"/>
      <c r="G64" s="176"/>
      <c r="H64" s="176"/>
      <c r="I64" s="176"/>
      <c r="J64" s="177">
        <f>J116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3"/>
      <c r="C65" s="174"/>
      <c r="D65" s="175" t="s">
        <v>99</v>
      </c>
      <c r="E65" s="176"/>
      <c r="F65" s="176"/>
      <c r="G65" s="176"/>
      <c r="H65" s="176"/>
      <c r="I65" s="176"/>
      <c r="J65" s="177">
        <f>J124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100</v>
      </c>
      <c r="E66" s="176"/>
      <c r="F66" s="176"/>
      <c r="G66" s="176"/>
      <c r="H66" s="176"/>
      <c r="I66" s="176"/>
      <c r="J66" s="177">
        <f>J140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3"/>
      <c r="C67" s="174"/>
      <c r="D67" s="175" t="s">
        <v>101</v>
      </c>
      <c r="E67" s="176"/>
      <c r="F67" s="176"/>
      <c r="G67" s="176"/>
      <c r="H67" s="176"/>
      <c r="I67" s="176"/>
      <c r="J67" s="177">
        <f>J141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3"/>
      <c r="C68" s="174"/>
      <c r="D68" s="175" t="s">
        <v>102</v>
      </c>
      <c r="E68" s="176"/>
      <c r="F68" s="176"/>
      <c r="G68" s="176"/>
      <c r="H68" s="176"/>
      <c r="I68" s="176"/>
      <c r="J68" s="177">
        <f>J156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103</v>
      </c>
      <c r="E69" s="176"/>
      <c r="F69" s="176"/>
      <c r="G69" s="176"/>
      <c r="H69" s="176"/>
      <c r="I69" s="176"/>
      <c r="J69" s="177">
        <f>J163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3"/>
      <c r="C70" s="174"/>
      <c r="D70" s="175" t="s">
        <v>104</v>
      </c>
      <c r="E70" s="176"/>
      <c r="F70" s="176"/>
      <c r="G70" s="176"/>
      <c r="H70" s="176"/>
      <c r="I70" s="176"/>
      <c r="J70" s="177">
        <f>J164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3"/>
      <c r="C71" s="174"/>
      <c r="D71" s="175" t="s">
        <v>105</v>
      </c>
      <c r="E71" s="176"/>
      <c r="F71" s="176"/>
      <c r="G71" s="176"/>
      <c r="H71" s="176"/>
      <c r="I71" s="176"/>
      <c r="J71" s="177">
        <f>J185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3"/>
      <c r="C72" s="174"/>
      <c r="D72" s="175" t="s">
        <v>106</v>
      </c>
      <c r="E72" s="176"/>
      <c r="F72" s="176"/>
      <c r="G72" s="176"/>
      <c r="H72" s="176"/>
      <c r="I72" s="176"/>
      <c r="J72" s="177">
        <f>J191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107</v>
      </c>
      <c r="E73" s="176"/>
      <c r="F73" s="176"/>
      <c r="G73" s="176"/>
      <c r="H73" s="176"/>
      <c r="I73" s="176"/>
      <c r="J73" s="177">
        <f>J205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3"/>
      <c r="C74" s="174"/>
      <c r="D74" s="175" t="s">
        <v>108</v>
      </c>
      <c r="E74" s="176"/>
      <c r="F74" s="176"/>
      <c r="G74" s="176"/>
      <c r="H74" s="176"/>
      <c r="I74" s="176"/>
      <c r="J74" s="177">
        <f>J206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109</v>
      </c>
      <c r="E75" s="176"/>
      <c r="F75" s="176"/>
      <c r="G75" s="176"/>
      <c r="H75" s="176"/>
      <c r="I75" s="176"/>
      <c r="J75" s="177">
        <f>J225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110</v>
      </c>
      <c r="E76" s="176"/>
      <c r="F76" s="176"/>
      <c r="G76" s="176"/>
      <c r="H76" s="176"/>
      <c r="I76" s="176"/>
      <c r="J76" s="177">
        <f>J255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111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62" t="str">
        <f>E7</f>
        <v>OPRAVA HAVÁRIE DEŠŤOVÉ KANALIZACE V UL. HRDINŮ u č.p.360-361</v>
      </c>
      <c r="F86" s="34"/>
      <c r="G86" s="34"/>
      <c r="H86" s="34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88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01 - OPRAVA HAVÁRIE DEŠŤOVÉ KANALIZACE</v>
      </c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>DĚČÍN 32 - Boletice</v>
      </c>
      <c r="G90" s="42"/>
      <c r="H90" s="42"/>
      <c r="I90" s="34" t="s">
        <v>23</v>
      </c>
      <c r="J90" s="74" t="str">
        <f>IF(J12="","",J12)</f>
        <v>3. 11. 2025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5.65" customHeight="1">
      <c r="A92" s="40"/>
      <c r="B92" s="41"/>
      <c r="C92" s="34" t="s">
        <v>25</v>
      </c>
      <c r="D92" s="42"/>
      <c r="E92" s="42"/>
      <c r="F92" s="29" t="str">
        <f>E15</f>
        <v>MAGISTRÁT MĚSTA DĚČÍN</v>
      </c>
      <c r="G92" s="42"/>
      <c r="H92" s="42"/>
      <c r="I92" s="34" t="s">
        <v>31</v>
      </c>
      <c r="J92" s="38" t="str">
        <f>E21</f>
        <v>Pet Tomsa Velká Bukovina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29</v>
      </c>
      <c r="D93" s="42"/>
      <c r="E93" s="42"/>
      <c r="F93" s="29" t="str">
        <f>IF(E18="","",E18)</f>
        <v>Vyplň údaj</v>
      </c>
      <c r="G93" s="42"/>
      <c r="H93" s="42"/>
      <c r="I93" s="34" t="s">
        <v>34</v>
      </c>
      <c r="J93" s="38" t="str">
        <f>E24</f>
        <v>Nina Blavková Děčín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9"/>
      <c r="B95" s="180"/>
      <c r="C95" s="181" t="s">
        <v>112</v>
      </c>
      <c r="D95" s="182" t="s">
        <v>57</v>
      </c>
      <c r="E95" s="182" t="s">
        <v>53</v>
      </c>
      <c r="F95" s="182" t="s">
        <v>54</v>
      </c>
      <c r="G95" s="182" t="s">
        <v>113</v>
      </c>
      <c r="H95" s="182" t="s">
        <v>114</v>
      </c>
      <c r="I95" s="182" t="s">
        <v>115</v>
      </c>
      <c r="J95" s="182" t="s">
        <v>92</v>
      </c>
      <c r="K95" s="183" t="s">
        <v>116</v>
      </c>
      <c r="L95" s="184"/>
      <c r="M95" s="94" t="s">
        <v>19</v>
      </c>
      <c r="N95" s="95" t="s">
        <v>42</v>
      </c>
      <c r="O95" s="95" t="s">
        <v>117</v>
      </c>
      <c r="P95" s="95" t="s">
        <v>118</v>
      </c>
      <c r="Q95" s="95" t="s">
        <v>119</v>
      </c>
      <c r="R95" s="95" t="s">
        <v>120</v>
      </c>
      <c r="S95" s="95" t="s">
        <v>121</v>
      </c>
      <c r="T95" s="96" t="s">
        <v>122</v>
      </c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="2" customFormat="1" ht="22.8" customHeight="1">
      <c r="A96" s="40"/>
      <c r="B96" s="41"/>
      <c r="C96" s="101" t="s">
        <v>123</v>
      </c>
      <c r="D96" s="42"/>
      <c r="E96" s="42"/>
      <c r="F96" s="42"/>
      <c r="G96" s="42"/>
      <c r="H96" s="42"/>
      <c r="I96" s="42"/>
      <c r="J96" s="185">
        <f>BK96</f>
        <v>0</v>
      </c>
      <c r="K96" s="42"/>
      <c r="L96" s="46"/>
      <c r="M96" s="97"/>
      <c r="N96" s="186"/>
      <c r="O96" s="98"/>
      <c r="P96" s="187">
        <f>P97</f>
        <v>0</v>
      </c>
      <c r="Q96" s="98"/>
      <c r="R96" s="187">
        <f>R97</f>
        <v>12.2664603</v>
      </c>
      <c r="S96" s="98"/>
      <c r="T96" s="188">
        <f>T97</f>
        <v>7.7077200000000001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93</v>
      </c>
      <c r="BK96" s="189">
        <f>BK97</f>
        <v>0</v>
      </c>
    </row>
    <row r="97" s="12" customFormat="1" ht="25.92" customHeight="1">
      <c r="A97" s="12"/>
      <c r="B97" s="190"/>
      <c r="C97" s="191"/>
      <c r="D97" s="192" t="s">
        <v>71</v>
      </c>
      <c r="E97" s="193" t="s">
        <v>124</v>
      </c>
      <c r="F97" s="193" t="s">
        <v>125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P98+P140+P163+P205+P225+P255</f>
        <v>0</v>
      </c>
      <c r="Q97" s="198"/>
      <c r="R97" s="199">
        <f>R98+R140+R163+R205+R225+R255</f>
        <v>12.2664603</v>
      </c>
      <c r="S97" s="198"/>
      <c r="T97" s="200">
        <f>T98+T140+T163+T205+T225+T255</f>
        <v>7.7077200000000001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72</v>
      </c>
      <c r="AY97" s="201" t="s">
        <v>126</v>
      </c>
      <c r="BK97" s="203">
        <f>BK98+BK140+BK163+BK205+BK225+BK255</f>
        <v>0</v>
      </c>
    </row>
    <row r="98" s="12" customFormat="1" ht="22.8" customHeight="1">
      <c r="A98" s="12"/>
      <c r="B98" s="190"/>
      <c r="C98" s="191"/>
      <c r="D98" s="192" t="s">
        <v>71</v>
      </c>
      <c r="E98" s="204" t="s">
        <v>80</v>
      </c>
      <c r="F98" s="204" t="s">
        <v>127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P99+P109+P116+P124</f>
        <v>0</v>
      </c>
      <c r="Q98" s="198"/>
      <c r="R98" s="199">
        <f>R99+R109+R116+R124</f>
        <v>0.018119999999999997</v>
      </c>
      <c r="S98" s="198"/>
      <c r="T98" s="200">
        <f>T99+T109+T116+T124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80</v>
      </c>
      <c r="AT98" s="202" t="s">
        <v>71</v>
      </c>
      <c r="AU98" s="202" t="s">
        <v>80</v>
      </c>
      <c r="AY98" s="201" t="s">
        <v>126</v>
      </c>
      <c r="BK98" s="203">
        <f>BK99+BK109+BK116+BK124</f>
        <v>0</v>
      </c>
    </row>
    <row r="99" s="12" customFormat="1" ht="20.88" customHeight="1">
      <c r="A99" s="12"/>
      <c r="B99" s="190"/>
      <c r="C99" s="191"/>
      <c r="D99" s="192" t="s">
        <v>71</v>
      </c>
      <c r="E99" s="204" t="s">
        <v>128</v>
      </c>
      <c r="F99" s="204" t="s">
        <v>129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SUM(P100:P108)</f>
        <v>0</v>
      </c>
      <c r="Q99" s="198"/>
      <c r="R99" s="199">
        <f>SUM(R100:R108)</f>
        <v>0.018119999999999997</v>
      </c>
      <c r="S99" s="198"/>
      <c r="T99" s="200">
        <f>SUM(T100:T108)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80</v>
      </c>
      <c r="AT99" s="202" t="s">
        <v>71</v>
      </c>
      <c r="AU99" s="202" t="s">
        <v>82</v>
      </c>
      <c r="AY99" s="201" t="s">
        <v>126</v>
      </c>
      <c r="BK99" s="203">
        <f>SUM(BK100:BK108)</f>
        <v>0</v>
      </c>
    </row>
    <row r="100" s="2" customFormat="1" ht="24.15" customHeight="1">
      <c r="A100" s="40"/>
      <c r="B100" s="41"/>
      <c r="C100" s="206" t="s">
        <v>80</v>
      </c>
      <c r="D100" s="206" t="s">
        <v>130</v>
      </c>
      <c r="E100" s="207" t="s">
        <v>131</v>
      </c>
      <c r="F100" s="208" t="s">
        <v>132</v>
      </c>
      <c r="G100" s="209" t="s">
        <v>133</v>
      </c>
      <c r="H100" s="210">
        <v>22</v>
      </c>
      <c r="I100" s="211"/>
      <c r="J100" s="212">
        <f>ROUND(I100*H100,1)</f>
        <v>0</v>
      </c>
      <c r="K100" s="208" t="s">
        <v>134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6.0000000000000002E-05</v>
      </c>
      <c r="R100" s="215">
        <f>Q100*H100</f>
        <v>0.00132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135</v>
      </c>
      <c r="AT100" s="217" t="s">
        <v>130</v>
      </c>
      <c r="AU100" s="217" t="s">
        <v>136</v>
      </c>
      <c r="AY100" s="19" t="s">
        <v>126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ROUND(I100*H100,1)</f>
        <v>0</v>
      </c>
      <c r="BL100" s="19" t="s">
        <v>135</v>
      </c>
      <c r="BM100" s="217" t="s">
        <v>137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139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136</v>
      </c>
    </row>
    <row r="102" s="13" customFormat="1">
      <c r="A102" s="13"/>
      <c r="B102" s="224"/>
      <c r="C102" s="225"/>
      <c r="D102" s="226" t="s">
        <v>140</v>
      </c>
      <c r="E102" s="227" t="s">
        <v>19</v>
      </c>
      <c r="F102" s="228" t="s">
        <v>141</v>
      </c>
      <c r="G102" s="225"/>
      <c r="H102" s="229">
        <v>22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140</v>
      </c>
      <c r="AU102" s="235" t="s">
        <v>136</v>
      </c>
      <c r="AV102" s="13" t="s">
        <v>82</v>
      </c>
      <c r="AW102" s="13" t="s">
        <v>33</v>
      </c>
      <c r="AX102" s="13" t="s">
        <v>80</v>
      </c>
      <c r="AY102" s="235" t="s">
        <v>126</v>
      </c>
    </row>
    <row r="103" s="2" customFormat="1" ht="24.15" customHeight="1">
      <c r="A103" s="40"/>
      <c r="B103" s="41"/>
      <c r="C103" s="206" t="s">
        <v>82</v>
      </c>
      <c r="D103" s="206" t="s">
        <v>130</v>
      </c>
      <c r="E103" s="207" t="s">
        <v>142</v>
      </c>
      <c r="F103" s="208" t="s">
        <v>143</v>
      </c>
      <c r="G103" s="209" t="s">
        <v>133</v>
      </c>
      <c r="H103" s="210">
        <v>22</v>
      </c>
      <c r="I103" s="211"/>
      <c r="J103" s="212">
        <f>ROUND(I103*H103,1)</f>
        <v>0</v>
      </c>
      <c r="K103" s="208" t="s">
        <v>134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135</v>
      </c>
      <c r="AT103" s="217" t="s">
        <v>130</v>
      </c>
      <c r="AU103" s="217" t="s">
        <v>136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ROUND(I103*H103,1)</f>
        <v>0</v>
      </c>
      <c r="BL103" s="19" t="s">
        <v>135</v>
      </c>
      <c r="BM103" s="217" t="s">
        <v>144</v>
      </c>
    </row>
    <row r="104" s="2" customFormat="1">
      <c r="A104" s="40"/>
      <c r="B104" s="41"/>
      <c r="C104" s="42"/>
      <c r="D104" s="219" t="s">
        <v>138</v>
      </c>
      <c r="E104" s="42"/>
      <c r="F104" s="220" t="s">
        <v>145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138</v>
      </c>
      <c r="AU104" s="19" t="s">
        <v>136</v>
      </c>
    </row>
    <row r="105" s="2" customFormat="1" ht="16.5" customHeight="1">
      <c r="A105" s="40"/>
      <c r="B105" s="41"/>
      <c r="C105" s="206" t="s">
        <v>136</v>
      </c>
      <c r="D105" s="206" t="s">
        <v>130</v>
      </c>
      <c r="E105" s="207" t="s">
        <v>146</v>
      </c>
      <c r="F105" s="208" t="s">
        <v>147</v>
      </c>
      <c r="G105" s="209" t="s">
        <v>133</v>
      </c>
      <c r="H105" s="210">
        <v>30</v>
      </c>
      <c r="I105" s="211"/>
      <c r="J105" s="212">
        <f>ROUND(I105*H105,1)</f>
        <v>0</v>
      </c>
      <c r="K105" s="208" t="s">
        <v>134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0.00055999999999999995</v>
      </c>
      <c r="R105" s="215">
        <f>Q105*H105</f>
        <v>0.016799999999999999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135</v>
      </c>
      <c r="AT105" s="217" t="s">
        <v>130</v>
      </c>
      <c r="AU105" s="217" t="s">
        <v>136</v>
      </c>
      <c r="AY105" s="19" t="s">
        <v>126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ROUND(I105*H105,1)</f>
        <v>0</v>
      </c>
      <c r="BL105" s="19" t="s">
        <v>135</v>
      </c>
      <c r="BM105" s="217" t="s">
        <v>148</v>
      </c>
    </row>
    <row r="106" s="2" customFormat="1">
      <c r="A106" s="40"/>
      <c r="B106" s="41"/>
      <c r="C106" s="42"/>
      <c r="D106" s="219" t="s">
        <v>138</v>
      </c>
      <c r="E106" s="42"/>
      <c r="F106" s="220" t="s">
        <v>149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138</v>
      </c>
      <c r="AU106" s="19" t="s">
        <v>136</v>
      </c>
    </row>
    <row r="107" s="2" customFormat="1" ht="16.5" customHeight="1">
      <c r="A107" s="40"/>
      <c r="B107" s="41"/>
      <c r="C107" s="206" t="s">
        <v>135</v>
      </c>
      <c r="D107" s="206" t="s">
        <v>130</v>
      </c>
      <c r="E107" s="207" t="s">
        <v>150</v>
      </c>
      <c r="F107" s="208" t="s">
        <v>151</v>
      </c>
      <c r="G107" s="209" t="s">
        <v>133</v>
      </c>
      <c r="H107" s="210">
        <v>30</v>
      </c>
      <c r="I107" s="211"/>
      <c r="J107" s="212">
        <f>ROUND(I107*H107,1)</f>
        <v>0</v>
      </c>
      <c r="K107" s="208" t="s">
        <v>134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135</v>
      </c>
      <c r="AT107" s="217" t="s">
        <v>130</v>
      </c>
      <c r="AU107" s="217" t="s">
        <v>136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ROUND(I107*H107,1)</f>
        <v>0</v>
      </c>
      <c r="BL107" s="19" t="s">
        <v>135</v>
      </c>
      <c r="BM107" s="217" t="s">
        <v>152</v>
      </c>
    </row>
    <row r="108" s="2" customFormat="1">
      <c r="A108" s="40"/>
      <c r="B108" s="41"/>
      <c r="C108" s="42"/>
      <c r="D108" s="219" t="s">
        <v>138</v>
      </c>
      <c r="E108" s="42"/>
      <c r="F108" s="220" t="s">
        <v>153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138</v>
      </c>
      <c r="AU108" s="19" t="s">
        <v>136</v>
      </c>
    </row>
    <row r="109" s="12" customFormat="1" ht="20.88" customHeight="1">
      <c r="A109" s="12"/>
      <c r="B109" s="190"/>
      <c r="C109" s="191"/>
      <c r="D109" s="192" t="s">
        <v>71</v>
      </c>
      <c r="E109" s="204" t="s">
        <v>154</v>
      </c>
      <c r="F109" s="204" t="s">
        <v>155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SUM(P110:P115)</f>
        <v>0</v>
      </c>
      <c r="Q109" s="198"/>
      <c r="R109" s="199">
        <f>SUM(R110:R115)</f>
        <v>0</v>
      </c>
      <c r="S109" s="198"/>
      <c r="T109" s="200">
        <f>SUM(T110:T115)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80</v>
      </c>
      <c r="AT109" s="202" t="s">
        <v>71</v>
      </c>
      <c r="AU109" s="202" t="s">
        <v>82</v>
      </c>
      <c r="AY109" s="201" t="s">
        <v>126</v>
      </c>
      <c r="BK109" s="203">
        <f>SUM(BK110:BK115)</f>
        <v>0</v>
      </c>
    </row>
    <row r="110" s="2" customFormat="1" ht="24.15" customHeight="1">
      <c r="A110" s="40"/>
      <c r="B110" s="41"/>
      <c r="C110" s="206" t="s">
        <v>156</v>
      </c>
      <c r="D110" s="206" t="s">
        <v>130</v>
      </c>
      <c r="E110" s="207" t="s">
        <v>157</v>
      </c>
      <c r="F110" s="208" t="s">
        <v>158</v>
      </c>
      <c r="G110" s="209" t="s">
        <v>159</v>
      </c>
      <c r="H110" s="210">
        <v>2.3999999999999999</v>
      </c>
      <c r="I110" s="211"/>
      <c r="J110" s="212">
        <f>ROUND(I110*H110,1)</f>
        <v>0</v>
      </c>
      <c r="K110" s="208" t="s">
        <v>134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135</v>
      </c>
      <c r="AT110" s="217" t="s">
        <v>130</v>
      </c>
      <c r="AU110" s="217" t="s">
        <v>136</v>
      </c>
      <c r="AY110" s="19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ROUND(I110*H110,1)</f>
        <v>0</v>
      </c>
      <c r="BL110" s="19" t="s">
        <v>135</v>
      </c>
      <c r="BM110" s="217" t="s">
        <v>160</v>
      </c>
    </row>
    <row r="111" s="2" customFormat="1">
      <c r="A111" s="40"/>
      <c r="B111" s="41"/>
      <c r="C111" s="42"/>
      <c r="D111" s="219" t="s">
        <v>138</v>
      </c>
      <c r="E111" s="42"/>
      <c r="F111" s="220" t="s">
        <v>161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138</v>
      </c>
      <c r="AU111" s="19" t="s">
        <v>136</v>
      </c>
    </row>
    <row r="112" s="13" customFormat="1">
      <c r="A112" s="13"/>
      <c r="B112" s="224"/>
      <c r="C112" s="225"/>
      <c r="D112" s="226" t="s">
        <v>140</v>
      </c>
      <c r="E112" s="227" t="s">
        <v>19</v>
      </c>
      <c r="F112" s="228" t="s">
        <v>162</v>
      </c>
      <c r="G112" s="225"/>
      <c r="H112" s="229">
        <v>2.3999999999999999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140</v>
      </c>
      <c r="AU112" s="235" t="s">
        <v>136</v>
      </c>
      <c r="AV112" s="13" t="s">
        <v>82</v>
      </c>
      <c r="AW112" s="13" t="s">
        <v>33</v>
      </c>
      <c r="AX112" s="13" t="s">
        <v>80</v>
      </c>
      <c r="AY112" s="235" t="s">
        <v>126</v>
      </c>
    </row>
    <row r="113" s="2" customFormat="1" ht="24.15" customHeight="1">
      <c r="A113" s="40"/>
      <c r="B113" s="41"/>
      <c r="C113" s="206" t="s">
        <v>163</v>
      </c>
      <c r="D113" s="206" t="s">
        <v>130</v>
      </c>
      <c r="E113" s="207" t="s">
        <v>164</v>
      </c>
      <c r="F113" s="208" t="s">
        <v>165</v>
      </c>
      <c r="G113" s="209" t="s">
        <v>159</v>
      </c>
      <c r="H113" s="210">
        <v>1.2</v>
      </c>
      <c r="I113" s="211"/>
      <c r="J113" s="212">
        <f>ROUND(I113*H113,1)</f>
        <v>0</v>
      </c>
      <c r="K113" s="208" t="s">
        <v>134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135</v>
      </c>
      <c r="AT113" s="217" t="s">
        <v>130</v>
      </c>
      <c r="AU113" s="217" t="s">
        <v>136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ROUND(I113*H113,1)</f>
        <v>0</v>
      </c>
      <c r="BL113" s="19" t="s">
        <v>135</v>
      </c>
      <c r="BM113" s="217" t="s">
        <v>166</v>
      </c>
    </row>
    <row r="114" s="2" customFormat="1">
      <c r="A114" s="40"/>
      <c r="B114" s="41"/>
      <c r="C114" s="42"/>
      <c r="D114" s="219" t="s">
        <v>138</v>
      </c>
      <c r="E114" s="42"/>
      <c r="F114" s="220" t="s">
        <v>167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138</v>
      </c>
      <c r="AU114" s="19" t="s">
        <v>136</v>
      </c>
    </row>
    <row r="115" s="13" customFormat="1">
      <c r="A115" s="13"/>
      <c r="B115" s="224"/>
      <c r="C115" s="225"/>
      <c r="D115" s="226" t="s">
        <v>140</v>
      </c>
      <c r="E115" s="227" t="s">
        <v>19</v>
      </c>
      <c r="F115" s="228" t="s">
        <v>168</v>
      </c>
      <c r="G115" s="225"/>
      <c r="H115" s="229">
        <v>1.2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140</v>
      </c>
      <c r="AU115" s="235" t="s">
        <v>136</v>
      </c>
      <c r="AV115" s="13" t="s">
        <v>82</v>
      </c>
      <c r="AW115" s="13" t="s">
        <v>33</v>
      </c>
      <c r="AX115" s="13" t="s">
        <v>80</v>
      </c>
      <c r="AY115" s="235" t="s">
        <v>126</v>
      </c>
    </row>
    <row r="116" s="12" customFormat="1" ht="20.88" customHeight="1">
      <c r="A116" s="12"/>
      <c r="B116" s="190"/>
      <c r="C116" s="191"/>
      <c r="D116" s="192" t="s">
        <v>71</v>
      </c>
      <c r="E116" s="204" t="s">
        <v>169</v>
      </c>
      <c r="F116" s="204" t="s">
        <v>170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SUM(P117:P123)</f>
        <v>0</v>
      </c>
      <c r="Q116" s="198"/>
      <c r="R116" s="199">
        <f>SUM(R117:R123)</f>
        <v>0</v>
      </c>
      <c r="S116" s="198"/>
      <c r="T116" s="200">
        <f>SUM(T117:T123)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80</v>
      </c>
      <c r="AT116" s="202" t="s">
        <v>71</v>
      </c>
      <c r="AU116" s="202" t="s">
        <v>82</v>
      </c>
      <c r="AY116" s="201" t="s">
        <v>126</v>
      </c>
      <c r="BK116" s="203">
        <f>SUM(BK117:BK123)</f>
        <v>0</v>
      </c>
    </row>
    <row r="117" s="2" customFormat="1" ht="37.8" customHeight="1">
      <c r="A117" s="40"/>
      <c r="B117" s="41"/>
      <c r="C117" s="206" t="s">
        <v>171</v>
      </c>
      <c r="D117" s="206" t="s">
        <v>130</v>
      </c>
      <c r="E117" s="207" t="s">
        <v>172</v>
      </c>
      <c r="F117" s="208" t="s">
        <v>173</v>
      </c>
      <c r="G117" s="209" t="s">
        <v>159</v>
      </c>
      <c r="H117" s="210">
        <v>2.3999999999999999</v>
      </c>
      <c r="I117" s="211"/>
      <c r="J117" s="212">
        <f>ROUND(I117*H117,1)</f>
        <v>0</v>
      </c>
      <c r="K117" s="208" t="s">
        <v>134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135</v>
      </c>
      <c r="AT117" s="217" t="s">
        <v>130</v>
      </c>
      <c r="AU117" s="217" t="s">
        <v>136</v>
      </c>
      <c r="AY117" s="19" t="s">
        <v>126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ROUND(I117*H117,1)</f>
        <v>0</v>
      </c>
      <c r="BL117" s="19" t="s">
        <v>135</v>
      </c>
      <c r="BM117" s="217" t="s">
        <v>174</v>
      </c>
    </row>
    <row r="118" s="2" customFormat="1">
      <c r="A118" s="40"/>
      <c r="B118" s="41"/>
      <c r="C118" s="42"/>
      <c r="D118" s="219" t="s">
        <v>138</v>
      </c>
      <c r="E118" s="42"/>
      <c r="F118" s="220" t="s">
        <v>175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138</v>
      </c>
      <c r="AU118" s="19" t="s">
        <v>136</v>
      </c>
    </row>
    <row r="119" s="2" customFormat="1" ht="37.8" customHeight="1">
      <c r="A119" s="40"/>
      <c r="B119" s="41"/>
      <c r="C119" s="206" t="s">
        <v>176</v>
      </c>
      <c r="D119" s="206" t="s">
        <v>130</v>
      </c>
      <c r="E119" s="207" t="s">
        <v>177</v>
      </c>
      <c r="F119" s="208" t="s">
        <v>178</v>
      </c>
      <c r="G119" s="209" t="s">
        <v>159</v>
      </c>
      <c r="H119" s="210">
        <v>7.2000000000000002</v>
      </c>
      <c r="I119" s="211"/>
      <c r="J119" s="212">
        <f>ROUND(I119*H119,1)</f>
        <v>0</v>
      </c>
      <c r="K119" s="208" t="s">
        <v>134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135</v>
      </c>
      <c r="AT119" s="217" t="s">
        <v>130</v>
      </c>
      <c r="AU119" s="217" t="s">
        <v>136</v>
      </c>
      <c r="AY119" s="19" t="s">
        <v>126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ROUND(I119*H119,1)</f>
        <v>0</v>
      </c>
      <c r="BL119" s="19" t="s">
        <v>135</v>
      </c>
      <c r="BM119" s="217" t="s">
        <v>179</v>
      </c>
    </row>
    <row r="120" s="2" customFormat="1">
      <c r="A120" s="40"/>
      <c r="B120" s="41"/>
      <c r="C120" s="42"/>
      <c r="D120" s="219" t="s">
        <v>138</v>
      </c>
      <c r="E120" s="42"/>
      <c r="F120" s="220" t="s">
        <v>180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138</v>
      </c>
      <c r="AU120" s="19" t="s">
        <v>136</v>
      </c>
    </row>
    <row r="121" s="13" customFormat="1">
      <c r="A121" s="13"/>
      <c r="B121" s="224"/>
      <c r="C121" s="225"/>
      <c r="D121" s="226" t="s">
        <v>140</v>
      </c>
      <c r="E121" s="227" t="s">
        <v>19</v>
      </c>
      <c r="F121" s="228" t="s">
        <v>181</v>
      </c>
      <c r="G121" s="225"/>
      <c r="H121" s="229">
        <v>7.2000000000000002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140</v>
      </c>
      <c r="AU121" s="235" t="s">
        <v>136</v>
      </c>
      <c r="AV121" s="13" t="s">
        <v>82</v>
      </c>
      <c r="AW121" s="13" t="s">
        <v>33</v>
      </c>
      <c r="AX121" s="13" t="s">
        <v>80</v>
      </c>
      <c r="AY121" s="235" t="s">
        <v>126</v>
      </c>
    </row>
    <row r="122" s="2" customFormat="1" ht="21.75" customHeight="1">
      <c r="A122" s="40"/>
      <c r="B122" s="41"/>
      <c r="C122" s="236" t="s">
        <v>182</v>
      </c>
      <c r="D122" s="236" t="s">
        <v>183</v>
      </c>
      <c r="E122" s="237" t="s">
        <v>184</v>
      </c>
      <c r="F122" s="238" t="s">
        <v>185</v>
      </c>
      <c r="G122" s="239" t="s">
        <v>186</v>
      </c>
      <c r="H122" s="240">
        <v>4.0800000000000001</v>
      </c>
      <c r="I122" s="241"/>
      <c r="J122" s="242">
        <f>ROUND(I122*H122,1)</f>
        <v>0</v>
      </c>
      <c r="K122" s="238" t="s">
        <v>134</v>
      </c>
      <c r="L122" s="243"/>
      <c r="M122" s="244" t="s">
        <v>19</v>
      </c>
      <c r="N122" s="245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176</v>
      </c>
      <c r="AT122" s="217" t="s">
        <v>183</v>
      </c>
      <c r="AU122" s="217" t="s">
        <v>136</v>
      </c>
      <c r="AY122" s="19" t="s">
        <v>126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ROUND(I122*H122,1)</f>
        <v>0</v>
      </c>
      <c r="BL122" s="19" t="s">
        <v>135</v>
      </c>
      <c r="BM122" s="217" t="s">
        <v>187</v>
      </c>
    </row>
    <row r="123" s="13" customFormat="1">
      <c r="A123" s="13"/>
      <c r="B123" s="224"/>
      <c r="C123" s="225"/>
      <c r="D123" s="226" t="s">
        <v>140</v>
      </c>
      <c r="E123" s="227" t="s">
        <v>19</v>
      </c>
      <c r="F123" s="228" t="s">
        <v>188</v>
      </c>
      <c r="G123" s="225"/>
      <c r="H123" s="229">
        <v>4.0800000000000001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140</v>
      </c>
      <c r="AU123" s="235" t="s">
        <v>136</v>
      </c>
      <c r="AV123" s="13" t="s">
        <v>82</v>
      </c>
      <c r="AW123" s="13" t="s">
        <v>33</v>
      </c>
      <c r="AX123" s="13" t="s">
        <v>80</v>
      </c>
      <c r="AY123" s="235" t="s">
        <v>126</v>
      </c>
    </row>
    <row r="124" s="12" customFormat="1" ht="20.88" customHeight="1">
      <c r="A124" s="12"/>
      <c r="B124" s="190"/>
      <c r="C124" s="191"/>
      <c r="D124" s="192" t="s">
        <v>71</v>
      </c>
      <c r="E124" s="204" t="s">
        <v>189</v>
      </c>
      <c r="F124" s="204" t="s">
        <v>190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SUM(P125:P139)</f>
        <v>0</v>
      </c>
      <c r="Q124" s="198"/>
      <c r="R124" s="199">
        <f>SUM(R125:R139)</f>
        <v>0</v>
      </c>
      <c r="S124" s="198"/>
      <c r="T124" s="200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80</v>
      </c>
      <c r="AT124" s="202" t="s">
        <v>71</v>
      </c>
      <c r="AU124" s="202" t="s">
        <v>82</v>
      </c>
      <c r="AY124" s="201" t="s">
        <v>126</v>
      </c>
      <c r="BK124" s="203">
        <f>SUM(BK125:BK139)</f>
        <v>0</v>
      </c>
    </row>
    <row r="125" s="2" customFormat="1" ht="37.8" customHeight="1">
      <c r="A125" s="40"/>
      <c r="B125" s="41"/>
      <c r="C125" s="206" t="s">
        <v>191</v>
      </c>
      <c r="D125" s="206" t="s">
        <v>130</v>
      </c>
      <c r="E125" s="207" t="s">
        <v>192</v>
      </c>
      <c r="F125" s="208" t="s">
        <v>193</v>
      </c>
      <c r="G125" s="209" t="s">
        <v>159</v>
      </c>
      <c r="H125" s="210">
        <v>1.0269999999999999</v>
      </c>
      <c r="I125" s="211"/>
      <c r="J125" s="212">
        <f>ROUND(I125*H125,1)</f>
        <v>0</v>
      </c>
      <c r="K125" s="208" t="s">
        <v>134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135</v>
      </c>
      <c r="AT125" s="217" t="s">
        <v>130</v>
      </c>
      <c r="AU125" s="217" t="s">
        <v>136</v>
      </c>
      <c r="AY125" s="19" t="s">
        <v>126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ROUND(I125*H125,1)</f>
        <v>0</v>
      </c>
      <c r="BL125" s="19" t="s">
        <v>135</v>
      </c>
      <c r="BM125" s="217" t="s">
        <v>194</v>
      </c>
    </row>
    <row r="126" s="2" customFormat="1">
      <c r="A126" s="40"/>
      <c r="B126" s="41"/>
      <c r="C126" s="42"/>
      <c r="D126" s="219" t="s">
        <v>138</v>
      </c>
      <c r="E126" s="42"/>
      <c r="F126" s="220" t="s">
        <v>195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138</v>
      </c>
      <c r="AU126" s="19" t="s">
        <v>136</v>
      </c>
    </row>
    <row r="127" s="13" customFormat="1">
      <c r="A127" s="13"/>
      <c r="B127" s="224"/>
      <c r="C127" s="225"/>
      <c r="D127" s="226" t="s">
        <v>140</v>
      </c>
      <c r="E127" s="227" t="s">
        <v>19</v>
      </c>
      <c r="F127" s="228" t="s">
        <v>196</v>
      </c>
      <c r="G127" s="225"/>
      <c r="H127" s="229">
        <v>1.0800000000000001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140</v>
      </c>
      <c r="AU127" s="235" t="s">
        <v>136</v>
      </c>
      <c r="AV127" s="13" t="s">
        <v>82</v>
      </c>
      <c r="AW127" s="13" t="s">
        <v>33</v>
      </c>
      <c r="AX127" s="13" t="s">
        <v>72</v>
      </c>
      <c r="AY127" s="235" t="s">
        <v>126</v>
      </c>
    </row>
    <row r="128" s="13" customFormat="1">
      <c r="A128" s="13"/>
      <c r="B128" s="224"/>
      <c r="C128" s="225"/>
      <c r="D128" s="226" t="s">
        <v>140</v>
      </c>
      <c r="E128" s="227" t="s">
        <v>19</v>
      </c>
      <c r="F128" s="228" t="s">
        <v>197</v>
      </c>
      <c r="G128" s="225"/>
      <c r="H128" s="229">
        <v>-0.052999999999999998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140</v>
      </c>
      <c r="AU128" s="235" t="s">
        <v>136</v>
      </c>
      <c r="AV128" s="13" t="s">
        <v>82</v>
      </c>
      <c r="AW128" s="13" t="s">
        <v>33</v>
      </c>
      <c r="AX128" s="13" t="s">
        <v>72</v>
      </c>
      <c r="AY128" s="235" t="s">
        <v>126</v>
      </c>
    </row>
    <row r="129" s="14" customFormat="1">
      <c r="A129" s="14"/>
      <c r="B129" s="246"/>
      <c r="C129" s="247"/>
      <c r="D129" s="226" t="s">
        <v>140</v>
      </c>
      <c r="E129" s="248" t="s">
        <v>19</v>
      </c>
      <c r="F129" s="249" t="s">
        <v>198</v>
      </c>
      <c r="G129" s="247"/>
      <c r="H129" s="250">
        <v>1.0270000000000001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140</v>
      </c>
      <c r="AU129" s="256" t="s">
        <v>136</v>
      </c>
      <c r="AV129" s="14" t="s">
        <v>135</v>
      </c>
      <c r="AW129" s="14" t="s">
        <v>33</v>
      </c>
      <c r="AX129" s="14" t="s">
        <v>80</v>
      </c>
      <c r="AY129" s="256" t="s">
        <v>126</v>
      </c>
    </row>
    <row r="130" s="2" customFormat="1" ht="16.5" customHeight="1">
      <c r="A130" s="40"/>
      <c r="B130" s="41"/>
      <c r="C130" s="236" t="s">
        <v>128</v>
      </c>
      <c r="D130" s="236" t="s">
        <v>183</v>
      </c>
      <c r="E130" s="237" t="s">
        <v>199</v>
      </c>
      <c r="F130" s="238" t="s">
        <v>200</v>
      </c>
      <c r="G130" s="239" t="s">
        <v>186</v>
      </c>
      <c r="H130" s="240">
        <v>2.0539999999999998</v>
      </c>
      <c r="I130" s="241"/>
      <c r="J130" s="242">
        <f>ROUND(I130*H130,1)</f>
        <v>0</v>
      </c>
      <c r="K130" s="238" t="s">
        <v>134</v>
      </c>
      <c r="L130" s="243"/>
      <c r="M130" s="244" t="s">
        <v>19</v>
      </c>
      <c r="N130" s="245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176</v>
      </c>
      <c r="AT130" s="217" t="s">
        <v>183</v>
      </c>
      <c r="AU130" s="217" t="s">
        <v>136</v>
      </c>
      <c r="AY130" s="19" t="s">
        <v>126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ROUND(I130*H130,1)</f>
        <v>0</v>
      </c>
      <c r="BL130" s="19" t="s">
        <v>135</v>
      </c>
      <c r="BM130" s="217" t="s">
        <v>201</v>
      </c>
    </row>
    <row r="131" s="13" customFormat="1">
      <c r="A131" s="13"/>
      <c r="B131" s="224"/>
      <c r="C131" s="225"/>
      <c r="D131" s="226" t="s">
        <v>140</v>
      </c>
      <c r="E131" s="227" t="s">
        <v>19</v>
      </c>
      <c r="F131" s="228" t="s">
        <v>202</v>
      </c>
      <c r="G131" s="225"/>
      <c r="H131" s="229">
        <v>2.0539999999999998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140</v>
      </c>
      <c r="AU131" s="235" t="s">
        <v>136</v>
      </c>
      <c r="AV131" s="13" t="s">
        <v>82</v>
      </c>
      <c r="AW131" s="13" t="s">
        <v>33</v>
      </c>
      <c r="AX131" s="13" t="s">
        <v>80</v>
      </c>
      <c r="AY131" s="235" t="s">
        <v>126</v>
      </c>
    </row>
    <row r="132" s="2" customFormat="1" ht="33" customHeight="1">
      <c r="A132" s="40"/>
      <c r="B132" s="41"/>
      <c r="C132" s="206" t="s">
        <v>8</v>
      </c>
      <c r="D132" s="206" t="s">
        <v>130</v>
      </c>
      <c r="E132" s="207" t="s">
        <v>203</v>
      </c>
      <c r="F132" s="208" t="s">
        <v>204</v>
      </c>
      <c r="G132" s="209" t="s">
        <v>159</v>
      </c>
      <c r="H132" s="210">
        <v>1.0800000000000001</v>
      </c>
      <c r="I132" s="211"/>
      <c r="J132" s="212">
        <f>ROUND(I132*H132,1)</f>
        <v>0</v>
      </c>
      <c r="K132" s="208" t="s">
        <v>134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135</v>
      </c>
      <c r="AT132" s="217" t="s">
        <v>130</v>
      </c>
      <c r="AU132" s="217" t="s">
        <v>136</v>
      </c>
      <c r="AY132" s="19" t="s">
        <v>126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ROUND(I132*H132,1)</f>
        <v>0</v>
      </c>
      <c r="BL132" s="19" t="s">
        <v>135</v>
      </c>
      <c r="BM132" s="217" t="s">
        <v>205</v>
      </c>
    </row>
    <row r="133" s="2" customFormat="1">
      <c r="A133" s="40"/>
      <c r="B133" s="41"/>
      <c r="C133" s="42"/>
      <c r="D133" s="219" t="s">
        <v>138</v>
      </c>
      <c r="E133" s="42"/>
      <c r="F133" s="220" t="s">
        <v>206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138</v>
      </c>
      <c r="AU133" s="19" t="s">
        <v>136</v>
      </c>
    </row>
    <row r="134" s="13" customFormat="1">
      <c r="A134" s="13"/>
      <c r="B134" s="224"/>
      <c r="C134" s="225"/>
      <c r="D134" s="226" t="s">
        <v>140</v>
      </c>
      <c r="E134" s="227" t="s">
        <v>19</v>
      </c>
      <c r="F134" s="228" t="s">
        <v>207</v>
      </c>
      <c r="G134" s="225"/>
      <c r="H134" s="229">
        <v>2.3999999999999999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140</v>
      </c>
      <c r="AU134" s="235" t="s">
        <v>136</v>
      </c>
      <c r="AV134" s="13" t="s">
        <v>82</v>
      </c>
      <c r="AW134" s="13" t="s">
        <v>33</v>
      </c>
      <c r="AX134" s="13" t="s">
        <v>72</v>
      </c>
      <c r="AY134" s="235" t="s">
        <v>126</v>
      </c>
    </row>
    <row r="135" s="13" customFormat="1">
      <c r="A135" s="13"/>
      <c r="B135" s="224"/>
      <c r="C135" s="225"/>
      <c r="D135" s="226" t="s">
        <v>140</v>
      </c>
      <c r="E135" s="227" t="s">
        <v>19</v>
      </c>
      <c r="F135" s="228" t="s">
        <v>208</v>
      </c>
      <c r="G135" s="225"/>
      <c r="H135" s="229">
        <v>-0.23999999999999999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140</v>
      </c>
      <c r="AU135" s="235" t="s">
        <v>136</v>
      </c>
      <c r="AV135" s="13" t="s">
        <v>82</v>
      </c>
      <c r="AW135" s="13" t="s">
        <v>33</v>
      </c>
      <c r="AX135" s="13" t="s">
        <v>72</v>
      </c>
      <c r="AY135" s="235" t="s">
        <v>126</v>
      </c>
    </row>
    <row r="136" s="13" customFormat="1">
      <c r="A136" s="13"/>
      <c r="B136" s="224"/>
      <c r="C136" s="225"/>
      <c r="D136" s="226" t="s">
        <v>140</v>
      </c>
      <c r="E136" s="227" t="s">
        <v>19</v>
      </c>
      <c r="F136" s="228" t="s">
        <v>209</v>
      </c>
      <c r="G136" s="225"/>
      <c r="H136" s="229">
        <v>-1.0800000000000001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140</v>
      </c>
      <c r="AU136" s="235" t="s">
        <v>136</v>
      </c>
      <c r="AV136" s="13" t="s">
        <v>82</v>
      </c>
      <c r="AW136" s="13" t="s">
        <v>33</v>
      </c>
      <c r="AX136" s="13" t="s">
        <v>72</v>
      </c>
      <c r="AY136" s="235" t="s">
        <v>126</v>
      </c>
    </row>
    <row r="137" s="14" customFormat="1">
      <c r="A137" s="14"/>
      <c r="B137" s="246"/>
      <c r="C137" s="247"/>
      <c r="D137" s="226" t="s">
        <v>140</v>
      </c>
      <c r="E137" s="248" t="s">
        <v>19</v>
      </c>
      <c r="F137" s="249" t="s">
        <v>198</v>
      </c>
      <c r="G137" s="247"/>
      <c r="H137" s="250">
        <v>1.0800000000000001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140</v>
      </c>
      <c r="AU137" s="256" t="s">
        <v>136</v>
      </c>
      <c r="AV137" s="14" t="s">
        <v>135</v>
      </c>
      <c r="AW137" s="14" t="s">
        <v>33</v>
      </c>
      <c r="AX137" s="14" t="s">
        <v>80</v>
      </c>
      <c r="AY137" s="256" t="s">
        <v>126</v>
      </c>
    </row>
    <row r="138" s="2" customFormat="1" ht="16.5" customHeight="1">
      <c r="A138" s="40"/>
      <c r="B138" s="41"/>
      <c r="C138" s="236" t="s">
        <v>154</v>
      </c>
      <c r="D138" s="236" t="s">
        <v>183</v>
      </c>
      <c r="E138" s="237" t="s">
        <v>210</v>
      </c>
      <c r="F138" s="238" t="s">
        <v>211</v>
      </c>
      <c r="G138" s="239" t="s">
        <v>186</v>
      </c>
      <c r="H138" s="240">
        <v>2.0409999999999999</v>
      </c>
      <c r="I138" s="241"/>
      <c r="J138" s="242">
        <f>ROUND(I138*H138,1)</f>
        <v>0</v>
      </c>
      <c r="K138" s="238" t="s">
        <v>134</v>
      </c>
      <c r="L138" s="243"/>
      <c r="M138" s="244" t="s">
        <v>19</v>
      </c>
      <c r="N138" s="245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176</v>
      </c>
      <c r="AT138" s="217" t="s">
        <v>183</v>
      </c>
      <c r="AU138" s="217" t="s">
        <v>136</v>
      </c>
      <c r="AY138" s="19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ROUND(I138*H138,1)</f>
        <v>0</v>
      </c>
      <c r="BL138" s="19" t="s">
        <v>135</v>
      </c>
      <c r="BM138" s="217" t="s">
        <v>212</v>
      </c>
    </row>
    <row r="139" s="13" customFormat="1">
      <c r="A139" s="13"/>
      <c r="B139" s="224"/>
      <c r="C139" s="225"/>
      <c r="D139" s="226" t="s">
        <v>140</v>
      </c>
      <c r="E139" s="227" t="s">
        <v>19</v>
      </c>
      <c r="F139" s="228" t="s">
        <v>213</v>
      </c>
      <c r="G139" s="225"/>
      <c r="H139" s="229">
        <v>2.0409999999999999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140</v>
      </c>
      <c r="AU139" s="235" t="s">
        <v>136</v>
      </c>
      <c r="AV139" s="13" t="s">
        <v>82</v>
      </c>
      <c r="AW139" s="13" t="s">
        <v>33</v>
      </c>
      <c r="AX139" s="13" t="s">
        <v>80</v>
      </c>
      <c r="AY139" s="235" t="s">
        <v>126</v>
      </c>
    </row>
    <row r="140" s="12" customFormat="1" ht="22.8" customHeight="1">
      <c r="A140" s="12"/>
      <c r="B140" s="190"/>
      <c r="C140" s="191"/>
      <c r="D140" s="192" t="s">
        <v>71</v>
      </c>
      <c r="E140" s="204" t="s">
        <v>156</v>
      </c>
      <c r="F140" s="204" t="s">
        <v>214</v>
      </c>
      <c r="G140" s="191"/>
      <c r="H140" s="191"/>
      <c r="I140" s="194"/>
      <c r="J140" s="205">
        <f>BK140</f>
        <v>0</v>
      </c>
      <c r="K140" s="191"/>
      <c r="L140" s="196"/>
      <c r="M140" s="197"/>
      <c r="N140" s="198"/>
      <c r="O140" s="198"/>
      <c r="P140" s="199">
        <f>P141+P156</f>
        <v>0</v>
      </c>
      <c r="Q140" s="198"/>
      <c r="R140" s="199">
        <f>R141+R156</f>
        <v>11.156980000000001</v>
      </c>
      <c r="S140" s="198"/>
      <c r="T140" s="200">
        <f>T141+T156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80</v>
      </c>
      <c r="AT140" s="202" t="s">
        <v>71</v>
      </c>
      <c r="AU140" s="202" t="s">
        <v>80</v>
      </c>
      <c r="AY140" s="201" t="s">
        <v>126</v>
      </c>
      <c r="BK140" s="203">
        <f>BK141+BK156</f>
        <v>0</v>
      </c>
    </row>
    <row r="141" s="12" customFormat="1" ht="20.88" customHeight="1">
      <c r="A141" s="12"/>
      <c r="B141" s="190"/>
      <c r="C141" s="191"/>
      <c r="D141" s="192" t="s">
        <v>71</v>
      </c>
      <c r="E141" s="204" t="s">
        <v>215</v>
      </c>
      <c r="F141" s="204" t="s">
        <v>216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SUM(P142:P155)</f>
        <v>0</v>
      </c>
      <c r="Q141" s="198"/>
      <c r="R141" s="199">
        <f>SUM(R142:R155)</f>
        <v>9.4298800000000007</v>
      </c>
      <c r="S141" s="198"/>
      <c r="T141" s="200">
        <f>SUM(T142:T155)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80</v>
      </c>
      <c r="AT141" s="202" t="s">
        <v>71</v>
      </c>
      <c r="AU141" s="202" t="s">
        <v>82</v>
      </c>
      <c r="AY141" s="201" t="s">
        <v>126</v>
      </c>
      <c r="BK141" s="203">
        <f>SUM(BK142:BK155)</f>
        <v>0</v>
      </c>
    </row>
    <row r="142" s="2" customFormat="1" ht="24.15" customHeight="1">
      <c r="A142" s="40"/>
      <c r="B142" s="41"/>
      <c r="C142" s="206" t="s">
        <v>217</v>
      </c>
      <c r="D142" s="206" t="s">
        <v>130</v>
      </c>
      <c r="E142" s="207" t="s">
        <v>218</v>
      </c>
      <c r="F142" s="208" t="s">
        <v>219</v>
      </c>
      <c r="G142" s="209" t="s">
        <v>220</v>
      </c>
      <c r="H142" s="210">
        <v>10</v>
      </c>
      <c r="I142" s="211"/>
      <c r="J142" s="212">
        <f>ROUND(I142*H142,1)</f>
        <v>0</v>
      </c>
      <c r="K142" s="208" t="s">
        <v>134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0.23000000000000001</v>
      </c>
      <c r="R142" s="215">
        <f>Q142*H142</f>
        <v>2.3000000000000003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135</v>
      </c>
      <c r="AT142" s="217" t="s">
        <v>130</v>
      </c>
      <c r="AU142" s="217" t="s">
        <v>136</v>
      </c>
      <c r="AY142" s="19" t="s">
        <v>126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ROUND(I142*H142,1)</f>
        <v>0</v>
      </c>
      <c r="BL142" s="19" t="s">
        <v>135</v>
      </c>
      <c r="BM142" s="217" t="s">
        <v>221</v>
      </c>
    </row>
    <row r="143" s="2" customFormat="1">
      <c r="A143" s="40"/>
      <c r="B143" s="41"/>
      <c r="C143" s="42"/>
      <c r="D143" s="219" t="s">
        <v>138</v>
      </c>
      <c r="E143" s="42"/>
      <c r="F143" s="220" t="s">
        <v>222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136</v>
      </c>
    </row>
    <row r="144" s="13" customFormat="1">
      <c r="A144" s="13"/>
      <c r="B144" s="224"/>
      <c r="C144" s="225"/>
      <c r="D144" s="226" t="s">
        <v>140</v>
      </c>
      <c r="E144" s="227" t="s">
        <v>19</v>
      </c>
      <c r="F144" s="228" t="s">
        <v>223</v>
      </c>
      <c r="G144" s="225"/>
      <c r="H144" s="229">
        <v>10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140</v>
      </c>
      <c r="AU144" s="235" t="s">
        <v>136</v>
      </c>
      <c r="AV144" s="13" t="s">
        <v>82</v>
      </c>
      <c r="AW144" s="13" t="s">
        <v>33</v>
      </c>
      <c r="AX144" s="13" t="s">
        <v>80</v>
      </c>
      <c r="AY144" s="235" t="s">
        <v>126</v>
      </c>
    </row>
    <row r="145" s="2" customFormat="1" ht="24.15" customHeight="1">
      <c r="A145" s="40"/>
      <c r="B145" s="41"/>
      <c r="C145" s="206" t="s">
        <v>224</v>
      </c>
      <c r="D145" s="206" t="s">
        <v>130</v>
      </c>
      <c r="E145" s="207" t="s">
        <v>225</v>
      </c>
      <c r="F145" s="208" t="s">
        <v>226</v>
      </c>
      <c r="G145" s="209" t="s">
        <v>220</v>
      </c>
      <c r="H145" s="210">
        <v>10</v>
      </c>
      <c r="I145" s="211"/>
      <c r="J145" s="212">
        <f>ROUND(I145*H145,1)</f>
        <v>0</v>
      </c>
      <c r="K145" s="208" t="s">
        <v>134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0.37536000000000003</v>
      </c>
      <c r="R145" s="215">
        <f>Q145*H145</f>
        <v>3.7536000000000005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135</v>
      </c>
      <c r="AT145" s="217" t="s">
        <v>130</v>
      </c>
      <c r="AU145" s="217" t="s">
        <v>136</v>
      </c>
      <c r="AY145" s="19" t="s">
        <v>126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ROUND(I145*H145,1)</f>
        <v>0</v>
      </c>
      <c r="BL145" s="19" t="s">
        <v>135</v>
      </c>
      <c r="BM145" s="217" t="s">
        <v>227</v>
      </c>
    </row>
    <row r="146" s="2" customFormat="1">
      <c r="A146" s="40"/>
      <c r="B146" s="41"/>
      <c r="C146" s="42"/>
      <c r="D146" s="219" t="s">
        <v>138</v>
      </c>
      <c r="E146" s="42"/>
      <c r="F146" s="220" t="s">
        <v>228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138</v>
      </c>
      <c r="AU146" s="19" t="s">
        <v>136</v>
      </c>
    </row>
    <row r="147" s="2" customFormat="1" ht="24.15" customHeight="1">
      <c r="A147" s="40"/>
      <c r="B147" s="41"/>
      <c r="C147" s="206" t="s">
        <v>169</v>
      </c>
      <c r="D147" s="206" t="s">
        <v>130</v>
      </c>
      <c r="E147" s="207" t="s">
        <v>229</v>
      </c>
      <c r="F147" s="208" t="s">
        <v>230</v>
      </c>
      <c r="G147" s="209" t="s">
        <v>220</v>
      </c>
      <c r="H147" s="210">
        <v>10</v>
      </c>
      <c r="I147" s="211"/>
      <c r="J147" s="212">
        <f>ROUND(I147*H147,1)</f>
        <v>0</v>
      </c>
      <c r="K147" s="208" t="s">
        <v>134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0.12966</v>
      </c>
      <c r="R147" s="215">
        <f>Q147*H147</f>
        <v>1.2966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135</v>
      </c>
      <c r="AT147" s="217" t="s">
        <v>130</v>
      </c>
      <c r="AU147" s="217" t="s">
        <v>136</v>
      </c>
      <c r="AY147" s="19" t="s">
        <v>126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ROUND(I147*H147,1)</f>
        <v>0</v>
      </c>
      <c r="BL147" s="19" t="s">
        <v>135</v>
      </c>
      <c r="BM147" s="217" t="s">
        <v>231</v>
      </c>
    </row>
    <row r="148" s="2" customFormat="1">
      <c r="A148" s="40"/>
      <c r="B148" s="41"/>
      <c r="C148" s="42"/>
      <c r="D148" s="219" t="s">
        <v>138</v>
      </c>
      <c r="E148" s="42"/>
      <c r="F148" s="220" t="s">
        <v>232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138</v>
      </c>
      <c r="AU148" s="19" t="s">
        <v>136</v>
      </c>
    </row>
    <row r="149" s="2" customFormat="1" ht="24.15" customHeight="1">
      <c r="A149" s="40"/>
      <c r="B149" s="41"/>
      <c r="C149" s="206" t="s">
        <v>189</v>
      </c>
      <c r="D149" s="206" t="s">
        <v>130</v>
      </c>
      <c r="E149" s="207" t="s">
        <v>233</v>
      </c>
      <c r="F149" s="208" t="s">
        <v>234</v>
      </c>
      <c r="G149" s="209" t="s">
        <v>220</v>
      </c>
      <c r="H149" s="210">
        <v>10</v>
      </c>
      <c r="I149" s="211"/>
      <c r="J149" s="212">
        <f>ROUND(I149*H149,1)</f>
        <v>0</v>
      </c>
      <c r="K149" s="208" t="s">
        <v>134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0.20745</v>
      </c>
      <c r="R149" s="215">
        <f>Q149*H149</f>
        <v>2.0745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135</v>
      </c>
      <c r="AT149" s="217" t="s">
        <v>130</v>
      </c>
      <c r="AU149" s="217" t="s">
        <v>136</v>
      </c>
      <c r="AY149" s="19" t="s">
        <v>126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ROUND(I149*H149,1)</f>
        <v>0</v>
      </c>
      <c r="BL149" s="19" t="s">
        <v>135</v>
      </c>
      <c r="BM149" s="217" t="s">
        <v>235</v>
      </c>
    </row>
    <row r="150" s="2" customFormat="1">
      <c r="A150" s="40"/>
      <c r="B150" s="41"/>
      <c r="C150" s="42"/>
      <c r="D150" s="219" t="s">
        <v>138</v>
      </c>
      <c r="E150" s="42"/>
      <c r="F150" s="220" t="s">
        <v>236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138</v>
      </c>
      <c r="AU150" s="19" t="s">
        <v>136</v>
      </c>
    </row>
    <row r="151" s="2" customFormat="1" ht="16.5" customHeight="1">
      <c r="A151" s="40"/>
      <c r="B151" s="41"/>
      <c r="C151" s="206" t="s">
        <v>237</v>
      </c>
      <c r="D151" s="206" t="s">
        <v>130</v>
      </c>
      <c r="E151" s="207" t="s">
        <v>238</v>
      </c>
      <c r="F151" s="208" t="s">
        <v>239</v>
      </c>
      <c r="G151" s="209" t="s">
        <v>220</v>
      </c>
      <c r="H151" s="210">
        <v>10</v>
      </c>
      <c r="I151" s="211"/>
      <c r="J151" s="212">
        <f>ROUND(I151*H151,1)</f>
        <v>0</v>
      </c>
      <c r="K151" s="208" t="s">
        <v>134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135</v>
      </c>
      <c r="AT151" s="217" t="s">
        <v>130</v>
      </c>
      <c r="AU151" s="217" t="s">
        <v>136</v>
      </c>
      <c r="AY151" s="19" t="s">
        <v>126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ROUND(I151*H151,1)</f>
        <v>0</v>
      </c>
      <c r="BL151" s="19" t="s">
        <v>135</v>
      </c>
      <c r="BM151" s="217" t="s">
        <v>240</v>
      </c>
    </row>
    <row r="152" s="2" customFormat="1">
      <c r="A152" s="40"/>
      <c r="B152" s="41"/>
      <c r="C152" s="42"/>
      <c r="D152" s="219" t="s">
        <v>138</v>
      </c>
      <c r="E152" s="42"/>
      <c r="F152" s="220" t="s">
        <v>241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138</v>
      </c>
      <c r="AU152" s="19" t="s">
        <v>136</v>
      </c>
    </row>
    <row r="153" s="2" customFormat="1" ht="16.5" customHeight="1">
      <c r="A153" s="40"/>
      <c r="B153" s="41"/>
      <c r="C153" s="206" t="s">
        <v>242</v>
      </c>
      <c r="D153" s="206" t="s">
        <v>130</v>
      </c>
      <c r="E153" s="207" t="s">
        <v>243</v>
      </c>
      <c r="F153" s="208" t="s">
        <v>244</v>
      </c>
      <c r="G153" s="209" t="s">
        <v>133</v>
      </c>
      <c r="H153" s="210">
        <v>14</v>
      </c>
      <c r="I153" s="211"/>
      <c r="J153" s="212">
        <f>ROUND(I153*H153,1)</f>
        <v>0</v>
      </c>
      <c r="K153" s="208" t="s">
        <v>134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0.00036999999999999999</v>
      </c>
      <c r="R153" s="215">
        <f>Q153*H153</f>
        <v>0.0051799999999999997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135</v>
      </c>
      <c r="AT153" s="217" t="s">
        <v>130</v>
      </c>
      <c r="AU153" s="217" t="s">
        <v>136</v>
      </c>
      <c r="AY153" s="19" t="s">
        <v>126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ROUND(I153*H153,1)</f>
        <v>0</v>
      </c>
      <c r="BL153" s="19" t="s">
        <v>135</v>
      </c>
      <c r="BM153" s="217" t="s">
        <v>245</v>
      </c>
    </row>
    <row r="154" s="2" customFormat="1">
      <c r="A154" s="40"/>
      <c r="B154" s="41"/>
      <c r="C154" s="42"/>
      <c r="D154" s="219" t="s">
        <v>138</v>
      </c>
      <c r="E154" s="42"/>
      <c r="F154" s="220" t="s">
        <v>246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138</v>
      </c>
      <c r="AU154" s="19" t="s">
        <v>136</v>
      </c>
    </row>
    <row r="155" s="13" customFormat="1">
      <c r="A155" s="13"/>
      <c r="B155" s="224"/>
      <c r="C155" s="225"/>
      <c r="D155" s="226" t="s">
        <v>140</v>
      </c>
      <c r="E155" s="227" t="s">
        <v>19</v>
      </c>
      <c r="F155" s="228" t="s">
        <v>247</v>
      </c>
      <c r="G155" s="225"/>
      <c r="H155" s="229">
        <v>14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140</v>
      </c>
      <c r="AU155" s="235" t="s">
        <v>136</v>
      </c>
      <c r="AV155" s="13" t="s">
        <v>82</v>
      </c>
      <c r="AW155" s="13" t="s">
        <v>33</v>
      </c>
      <c r="AX155" s="13" t="s">
        <v>80</v>
      </c>
      <c r="AY155" s="235" t="s">
        <v>126</v>
      </c>
    </row>
    <row r="156" s="12" customFormat="1" ht="20.88" customHeight="1">
      <c r="A156" s="12"/>
      <c r="B156" s="190"/>
      <c r="C156" s="191"/>
      <c r="D156" s="192" t="s">
        <v>71</v>
      </c>
      <c r="E156" s="204" t="s">
        <v>248</v>
      </c>
      <c r="F156" s="204" t="s">
        <v>249</v>
      </c>
      <c r="G156" s="191"/>
      <c r="H156" s="191"/>
      <c r="I156" s="194"/>
      <c r="J156" s="205">
        <f>BK156</f>
        <v>0</v>
      </c>
      <c r="K156" s="191"/>
      <c r="L156" s="196"/>
      <c r="M156" s="197"/>
      <c r="N156" s="198"/>
      <c r="O156" s="198"/>
      <c r="P156" s="199">
        <f>SUM(P157:P162)</f>
        <v>0</v>
      </c>
      <c r="Q156" s="198"/>
      <c r="R156" s="199">
        <f>SUM(R157:R162)</f>
        <v>1.7270999999999999</v>
      </c>
      <c r="S156" s="198"/>
      <c r="T156" s="200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80</v>
      </c>
      <c r="AT156" s="202" t="s">
        <v>71</v>
      </c>
      <c r="AU156" s="202" t="s">
        <v>82</v>
      </c>
      <c r="AY156" s="201" t="s">
        <v>126</v>
      </c>
      <c r="BK156" s="203">
        <f>SUM(BK157:BK162)</f>
        <v>0</v>
      </c>
    </row>
    <row r="157" s="2" customFormat="1" ht="24.15" customHeight="1">
      <c r="A157" s="40"/>
      <c r="B157" s="41"/>
      <c r="C157" s="206" t="s">
        <v>250</v>
      </c>
      <c r="D157" s="206" t="s">
        <v>130</v>
      </c>
      <c r="E157" s="207" t="s">
        <v>251</v>
      </c>
      <c r="F157" s="208" t="s">
        <v>252</v>
      </c>
      <c r="G157" s="209" t="s">
        <v>133</v>
      </c>
      <c r="H157" s="210">
        <v>5</v>
      </c>
      <c r="I157" s="211"/>
      <c r="J157" s="212">
        <f>ROUND(I157*H157,1)</f>
        <v>0</v>
      </c>
      <c r="K157" s="208" t="s">
        <v>134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0.20499999999999999</v>
      </c>
      <c r="R157" s="215">
        <f>Q157*H157</f>
        <v>1.0249999999999999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135</v>
      </c>
      <c r="AT157" s="217" t="s">
        <v>130</v>
      </c>
      <c r="AU157" s="217" t="s">
        <v>136</v>
      </c>
      <c r="AY157" s="19" t="s">
        <v>126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ROUND(I157*H157,1)</f>
        <v>0</v>
      </c>
      <c r="BL157" s="19" t="s">
        <v>135</v>
      </c>
      <c r="BM157" s="217" t="s">
        <v>253</v>
      </c>
    </row>
    <row r="158" s="2" customFormat="1">
      <c r="A158" s="40"/>
      <c r="B158" s="41"/>
      <c r="C158" s="42"/>
      <c r="D158" s="219" t="s">
        <v>138</v>
      </c>
      <c r="E158" s="42"/>
      <c r="F158" s="220" t="s">
        <v>254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138</v>
      </c>
      <c r="AU158" s="19" t="s">
        <v>136</v>
      </c>
    </row>
    <row r="159" s="13" customFormat="1">
      <c r="A159" s="13"/>
      <c r="B159" s="224"/>
      <c r="C159" s="225"/>
      <c r="D159" s="226" t="s">
        <v>140</v>
      </c>
      <c r="E159" s="227" t="s">
        <v>19</v>
      </c>
      <c r="F159" s="228" t="s">
        <v>255</v>
      </c>
      <c r="G159" s="225"/>
      <c r="H159" s="229">
        <v>5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140</v>
      </c>
      <c r="AU159" s="235" t="s">
        <v>136</v>
      </c>
      <c r="AV159" s="13" t="s">
        <v>82</v>
      </c>
      <c r="AW159" s="13" t="s">
        <v>33</v>
      </c>
      <c r="AX159" s="13" t="s">
        <v>80</v>
      </c>
      <c r="AY159" s="235" t="s">
        <v>126</v>
      </c>
    </row>
    <row r="160" s="2" customFormat="1" ht="24.15" customHeight="1">
      <c r="A160" s="40"/>
      <c r="B160" s="41"/>
      <c r="C160" s="206" t="s">
        <v>7</v>
      </c>
      <c r="D160" s="206" t="s">
        <v>130</v>
      </c>
      <c r="E160" s="207" t="s">
        <v>256</v>
      </c>
      <c r="F160" s="208" t="s">
        <v>257</v>
      </c>
      <c r="G160" s="209" t="s">
        <v>133</v>
      </c>
      <c r="H160" s="210">
        <v>5</v>
      </c>
      <c r="I160" s="211"/>
      <c r="J160" s="212">
        <f>ROUND(I160*H160,1)</f>
        <v>0</v>
      </c>
      <c r="K160" s="208" t="s">
        <v>134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0.14041999999999999</v>
      </c>
      <c r="R160" s="215">
        <f>Q160*H160</f>
        <v>0.70209999999999995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135</v>
      </c>
      <c r="AT160" s="217" t="s">
        <v>130</v>
      </c>
      <c r="AU160" s="217" t="s">
        <v>136</v>
      </c>
      <c r="AY160" s="19" t="s">
        <v>126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ROUND(I160*H160,1)</f>
        <v>0</v>
      </c>
      <c r="BL160" s="19" t="s">
        <v>135</v>
      </c>
      <c r="BM160" s="217" t="s">
        <v>258</v>
      </c>
    </row>
    <row r="161" s="2" customFormat="1">
      <c r="A161" s="40"/>
      <c r="B161" s="41"/>
      <c r="C161" s="42"/>
      <c r="D161" s="219" t="s">
        <v>138</v>
      </c>
      <c r="E161" s="42"/>
      <c r="F161" s="220" t="s">
        <v>259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138</v>
      </c>
      <c r="AU161" s="19" t="s">
        <v>136</v>
      </c>
    </row>
    <row r="162" s="13" customFormat="1">
      <c r="A162" s="13"/>
      <c r="B162" s="224"/>
      <c r="C162" s="225"/>
      <c r="D162" s="226" t="s">
        <v>140</v>
      </c>
      <c r="E162" s="227" t="s">
        <v>19</v>
      </c>
      <c r="F162" s="228" t="s">
        <v>260</v>
      </c>
      <c r="G162" s="225"/>
      <c r="H162" s="229">
        <v>5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140</v>
      </c>
      <c r="AU162" s="235" t="s">
        <v>136</v>
      </c>
      <c r="AV162" s="13" t="s">
        <v>82</v>
      </c>
      <c r="AW162" s="13" t="s">
        <v>33</v>
      </c>
      <c r="AX162" s="13" t="s">
        <v>80</v>
      </c>
      <c r="AY162" s="235" t="s">
        <v>126</v>
      </c>
    </row>
    <row r="163" s="12" customFormat="1" ht="22.8" customHeight="1">
      <c r="A163" s="12"/>
      <c r="B163" s="190"/>
      <c r="C163" s="191"/>
      <c r="D163" s="192" t="s">
        <v>71</v>
      </c>
      <c r="E163" s="204" t="s">
        <v>176</v>
      </c>
      <c r="F163" s="204" t="s">
        <v>261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P164+P185+P191</f>
        <v>0</v>
      </c>
      <c r="Q163" s="198"/>
      <c r="R163" s="199">
        <f>R164+R185+R191</f>
        <v>1.0913603000000001</v>
      </c>
      <c r="S163" s="198"/>
      <c r="T163" s="200">
        <f>T164+T185+T191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80</v>
      </c>
      <c r="AT163" s="202" t="s">
        <v>71</v>
      </c>
      <c r="AU163" s="202" t="s">
        <v>80</v>
      </c>
      <c r="AY163" s="201" t="s">
        <v>126</v>
      </c>
      <c r="BK163" s="203">
        <f>BK164+BK185+BK191</f>
        <v>0</v>
      </c>
    </row>
    <row r="164" s="12" customFormat="1" ht="20.88" customHeight="1">
      <c r="A164" s="12"/>
      <c r="B164" s="190"/>
      <c r="C164" s="191"/>
      <c r="D164" s="192" t="s">
        <v>71</v>
      </c>
      <c r="E164" s="204" t="s">
        <v>262</v>
      </c>
      <c r="F164" s="204" t="s">
        <v>263</v>
      </c>
      <c r="G164" s="191"/>
      <c r="H164" s="191"/>
      <c r="I164" s="194"/>
      <c r="J164" s="205">
        <f>BK164</f>
        <v>0</v>
      </c>
      <c r="K164" s="191"/>
      <c r="L164" s="196"/>
      <c r="M164" s="197"/>
      <c r="N164" s="198"/>
      <c r="O164" s="198"/>
      <c r="P164" s="199">
        <f>SUM(P165:P184)</f>
        <v>0</v>
      </c>
      <c r="Q164" s="198"/>
      <c r="R164" s="199">
        <f>SUM(R165:R184)</f>
        <v>0.2063403</v>
      </c>
      <c r="S164" s="198"/>
      <c r="T164" s="200">
        <f>SUM(T165:T184)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1" t="s">
        <v>80</v>
      </c>
      <c r="AT164" s="202" t="s">
        <v>71</v>
      </c>
      <c r="AU164" s="202" t="s">
        <v>82</v>
      </c>
      <c r="AY164" s="201" t="s">
        <v>126</v>
      </c>
      <c r="BK164" s="203">
        <f>SUM(BK165:BK184)</f>
        <v>0</v>
      </c>
    </row>
    <row r="165" s="2" customFormat="1" ht="21.75" customHeight="1">
      <c r="A165" s="40"/>
      <c r="B165" s="41"/>
      <c r="C165" s="206" t="s">
        <v>264</v>
      </c>
      <c r="D165" s="206" t="s">
        <v>130</v>
      </c>
      <c r="E165" s="207" t="s">
        <v>265</v>
      </c>
      <c r="F165" s="208" t="s">
        <v>266</v>
      </c>
      <c r="G165" s="209" t="s">
        <v>159</v>
      </c>
      <c r="H165" s="210">
        <v>0.23999999999999999</v>
      </c>
      <c r="I165" s="211"/>
      <c r="J165" s="212">
        <f>ROUND(I165*H165,1)</f>
        <v>0</v>
      </c>
      <c r="K165" s="208" t="s">
        <v>134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135</v>
      </c>
      <c r="AT165" s="217" t="s">
        <v>130</v>
      </c>
      <c r="AU165" s="217" t="s">
        <v>136</v>
      </c>
      <c r="AY165" s="19" t="s">
        <v>126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ROUND(I165*H165,1)</f>
        <v>0</v>
      </c>
      <c r="BL165" s="19" t="s">
        <v>135</v>
      </c>
      <c r="BM165" s="217" t="s">
        <v>267</v>
      </c>
    </row>
    <row r="166" s="2" customFormat="1">
      <c r="A166" s="40"/>
      <c r="B166" s="41"/>
      <c r="C166" s="42"/>
      <c r="D166" s="219" t="s">
        <v>138</v>
      </c>
      <c r="E166" s="42"/>
      <c r="F166" s="220" t="s">
        <v>268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138</v>
      </c>
      <c r="AU166" s="19" t="s">
        <v>136</v>
      </c>
    </row>
    <row r="167" s="13" customFormat="1">
      <c r="A167" s="13"/>
      <c r="B167" s="224"/>
      <c r="C167" s="225"/>
      <c r="D167" s="226" t="s">
        <v>140</v>
      </c>
      <c r="E167" s="227" t="s">
        <v>19</v>
      </c>
      <c r="F167" s="228" t="s">
        <v>269</v>
      </c>
      <c r="G167" s="225"/>
      <c r="H167" s="229">
        <v>0.23999999999999999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140</v>
      </c>
      <c r="AU167" s="235" t="s">
        <v>136</v>
      </c>
      <c r="AV167" s="13" t="s">
        <v>82</v>
      </c>
      <c r="AW167" s="13" t="s">
        <v>33</v>
      </c>
      <c r="AX167" s="13" t="s">
        <v>80</v>
      </c>
      <c r="AY167" s="235" t="s">
        <v>126</v>
      </c>
    </row>
    <row r="168" s="2" customFormat="1" ht="21.75" customHeight="1">
      <c r="A168" s="40"/>
      <c r="B168" s="41"/>
      <c r="C168" s="206" t="s">
        <v>270</v>
      </c>
      <c r="D168" s="206" t="s">
        <v>130</v>
      </c>
      <c r="E168" s="207" t="s">
        <v>271</v>
      </c>
      <c r="F168" s="208" t="s">
        <v>272</v>
      </c>
      <c r="G168" s="209" t="s">
        <v>133</v>
      </c>
      <c r="H168" s="210">
        <v>2</v>
      </c>
      <c r="I168" s="211"/>
      <c r="J168" s="212">
        <f>ROUND(I168*H168,1)</f>
        <v>0</v>
      </c>
      <c r="K168" s="208" t="s">
        <v>19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0.097589999999999996</v>
      </c>
      <c r="R168" s="215">
        <f>Q168*H168</f>
        <v>0.19517999999999999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135</v>
      </c>
      <c r="AT168" s="217" t="s">
        <v>130</v>
      </c>
      <c r="AU168" s="217" t="s">
        <v>136</v>
      </c>
      <c r="AY168" s="19" t="s">
        <v>126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ROUND(I168*H168,1)</f>
        <v>0</v>
      </c>
      <c r="BL168" s="19" t="s">
        <v>135</v>
      </c>
      <c r="BM168" s="217" t="s">
        <v>273</v>
      </c>
    </row>
    <row r="169" s="2" customFormat="1" ht="16.5" customHeight="1">
      <c r="A169" s="40"/>
      <c r="B169" s="41"/>
      <c r="C169" s="206" t="s">
        <v>274</v>
      </c>
      <c r="D169" s="206" t="s">
        <v>130</v>
      </c>
      <c r="E169" s="207" t="s">
        <v>275</v>
      </c>
      <c r="F169" s="208" t="s">
        <v>276</v>
      </c>
      <c r="G169" s="209" t="s">
        <v>133</v>
      </c>
      <c r="H169" s="210">
        <v>3</v>
      </c>
      <c r="I169" s="211"/>
      <c r="J169" s="212">
        <f>ROUND(I169*H169,1)</f>
        <v>0</v>
      </c>
      <c r="K169" s="208" t="s">
        <v>134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1.0000000000000001E-05</v>
      </c>
      <c r="R169" s="215">
        <f>Q169*H169</f>
        <v>3.0000000000000004E-05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135</v>
      </c>
      <c r="AT169" s="217" t="s">
        <v>130</v>
      </c>
      <c r="AU169" s="217" t="s">
        <v>136</v>
      </c>
      <c r="AY169" s="19" t="s">
        <v>126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ROUND(I169*H169,1)</f>
        <v>0</v>
      </c>
      <c r="BL169" s="19" t="s">
        <v>135</v>
      </c>
      <c r="BM169" s="217" t="s">
        <v>277</v>
      </c>
    </row>
    <row r="170" s="2" customFormat="1">
      <c r="A170" s="40"/>
      <c r="B170" s="41"/>
      <c r="C170" s="42"/>
      <c r="D170" s="219" t="s">
        <v>138</v>
      </c>
      <c r="E170" s="42"/>
      <c r="F170" s="220" t="s">
        <v>278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138</v>
      </c>
      <c r="AU170" s="19" t="s">
        <v>136</v>
      </c>
    </row>
    <row r="171" s="2" customFormat="1" ht="16.5" customHeight="1">
      <c r="A171" s="40"/>
      <c r="B171" s="41"/>
      <c r="C171" s="236" t="s">
        <v>279</v>
      </c>
      <c r="D171" s="236" t="s">
        <v>183</v>
      </c>
      <c r="E171" s="237" t="s">
        <v>280</v>
      </c>
      <c r="F171" s="238" t="s">
        <v>281</v>
      </c>
      <c r="G171" s="239" t="s">
        <v>133</v>
      </c>
      <c r="H171" s="240">
        <v>3.0899999999999999</v>
      </c>
      <c r="I171" s="241"/>
      <c r="J171" s="242">
        <f>ROUND(I171*H171,1)</f>
        <v>0</v>
      </c>
      <c r="K171" s="238" t="s">
        <v>134</v>
      </c>
      <c r="L171" s="243"/>
      <c r="M171" s="244" t="s">
        <v>19</v>
      </c>
      <c r="N171" s="245" t="s">
        <v>43</v>
      </c>
      <c r="O171" s="86"/>
      <c r="P171" s="215">
        <f>O171*H171</f>
        <v>0</v>
      </c>
      <c r="Q171" s="215">
        <v>0.0026700000000000001</v>
      </c>
      <c r="R171" s="215">
        <f>Q171*H171</f>
        <v>0.0082503000000000003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176</v>
      </c>
      <c r="AT171" s="217" t="s">
        <v>183</v>
      </c>
      <c r="AU171" s="217" t="s">
        <v>136</v>
      </c>
      <c r="AY171" s="19" t="s">
        <v>126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ROUND(I171*H171,1)</f>
        <v>0</v>
      </c>
      <c r="BL171" s="19" t="s">
        <v>135</v>
      </c>
      <c r="BM171" s="217" t="s">
        <v>282</v>
      </c>
    </row>
    <row r="172" s="13" customFormat="1">
      <c r="A172" s="13"/>
      <c r="B172" s="224"/>
      <c r="C172" s="225"/>
      <c r="D172" s="226" t="s">
        <v>140</v>
      </c>
      <c r="E172" s="227" t="s">
        <v>19</v>
      </c>
      <c r="F172" s="228" t="s">
        <v>283</v>
      </c>
      <c r="G172" s="225"/>
      <c r="H172" s="229">
        <v>3.0899999999999999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140</v>
      </c>
      <c r="AU172" s="235" t="s">
        <v>136</v>
      </c>
      <c r="AV172" s="13" t="s">
        <v>82</v>
      </c>
      <c r="AW172" s="13" t="s">
        <v>33</v>
      </c>
      <c r="AX172" s="13" t="s">
        <v>80</v>
      </c>
      <c r="AY172" s="235" t="s">
        <v>126</v>
      </c>
    </row>
    <row r="173" s="2" customFormat="1" ht="24.15" customHeight="1">
      <c r="A173" s="40"/>
      <c r="B173" s="41"/>
      <c r="C173" s="206" t="s">
        <v>284</v>
      </c>
      <c r="D173" s="206" t="s">
        <v>130</v>
      </c>
      <c r="E173" s="207" t="s">
        <v>285</v>
      </c>
      <c r="F173" s="208" t="s">
        <v>286</v>
      </c>
      <c r="G173" s="209" t="s">
        <v>287</v>
      </c>
      <c r="H173" s="210">
        <v>1</v>
      </c>
      <c r="I173" s="211"/>
      <c r="J173" s="212">
        <f>ROUND(I173*H173,1)</f>
        <v>0</v>
      </c>
      <c r="K173" s="208" t="s">
        <v>134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8.0000000000000007E-05</v>
      </c>
      <c r="R173" s="215">
        <f>Q173*H173</f>
        <v>8.0000000000000007E-05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135</v>
      </c>
      <c r="AT173" s="217" t="s">
        <v>130</v>
      </c>
      <c r="AU173" s="217" t="s">
        <v>136</v>
      </c>
      <c r="AY173" s="19" t="s">
        <v>126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ROUND(I173*H173,1)</f>
        <v>0</v>
      </c>
      <c r="BL173" s="19" t="s">
        <v>135</v>
      </c>
      <c r="BM173" s="217" t="s">
        <v>288</v>
      </c>
    </row>
    <row r="174" s="2" customFormat="1">
      <c r="A174" s="40"/>
      <c r="B174" s="41"/>
      <c r="C174" s="42"/>
      <c r="D174" s="219" t="s">
        <v>138</v>
      </c>
      <c r="E174" s="42"/>
      <c r="F174" s="220" t="s">
        <v>289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138</v>
      </c>
      <c r="AU174" s="19" t="s">
        <v>136</v>
      </c>
    </row>
    <row r="175" s="2" customFormat="1" ht="16.5" customHeight="1">
      <c r="A175" s="40"/>
      <c r="B175" s="41"/>
      <c r="C175" s="236" t="s">
        <v>290</v>
      </c>
      <c r="D175" s="236" t="s">
        <v>183</v>
      </c>
      <c r="E175" s="237" t="s">
        <v>291</v>
      </c>
      <c r="F175" s="238" t="s">
        <v>292</v>
      </c>
      <c r="G175" s="239" t="s">
        <v>287</v>
      </c>
      <c r="H175" s="240">
        <v>1</v>
      </c>
      <c r="I175" s="241"/>
      <c r="J175" s="242">
        <f>ROUND(I175*H175,1)</f>
        <v>0</v>
      </c>
      <c r="K175" s="238" t="s">
        <v>134</v>
      </c>
      <c r="L175" s="243"/>
      <c r="M175" s="244" t="s">
        <v>19</v>
      </c>
      <c r="N175" s="245" t="s">
        <v>43</v>
      </c>
      <c r="O175" s="86"/>
      <c r="P175" s="215">
        <f>O175*H175</f>
        <v>0</v>
      </c>
      <c r="Q175" s="215">
        <v>0.00050000000000000001</v>
      </c>
      <c r="R175" s="215">
        <f>Q175*H175</f>
        <v>0.00050000000000000001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176</v>
      </c>
      <c r="AT175" s="217" t="s">
        <v>183</v>
      </c>
      <c r="AU175" s="217" t="s">
        <v>136</v>
      </c>
      <c r="AY175" s="19" t="s">
        <v>126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ROUND(I175*H175,1)</f>
        <v>0</v>
      </c>
      <c r="BL175" s="19" t="s">
        <v>135</v>
      </c>
      <c r="BM175" s="217" t="s">
        <v>293</v>
      </c>
    </row>
    <row r="176" s="2" customFormat="1" ht="24.15" customHeight="1">
      <c r="A176" s="40"/>
      <c r="B176" s="41"/>
      <c r="C176" s="206" t="s">
        <v>294</v>
      </c>
      <c r="D176" s="206" t="s">
        <v>130</v>
      </c>
      <c r="E176" s="207" t="s">
        <v>295</v>
      </c>
      <c r="F176" s="208" t="s">
        <v>296</v>
      </c>
      <c r="G176" s="209" t="s">
        <v>287</v>
      </c>
      <c r="H176" s="210">
        <v>1</v>
      </c>
      <c r="I176" s="211"/>
      <c r="J176" s="212">
        <f>ROUND(I176*H176,1)</f>
        <v>0</v>
      </c>
      <c r="K176" s="208" t="s">
        <v>134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135</v>
      </c>
      <c r="AT176" s="217" t="s">
        <v>130</v>
      </c>
      <c r="AU176" s="217" t="s">
        <v>136</v>
      </c>
      <c r="AY176" s="19" t="s">
        <v>126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ROUND(I176*H176,1)</f>
        <v>0</v>
      </c>
      <c r="BL176" s="19" t="s">
        <v>135</v>
      </c>
      <c r="BM176" s="217" t="s">
        <v>297</v>
      </c>
    </row>
    <row r="177" s="2" customFormat="1">
      <c r="A177" s="40"/>
      <c r="B177" s="41"/>
      <c r="C177" s="42"/>
      <c r="D177" s="219" t="s">
        <v>138</v>
      </c>
      <c r="E177" s="42"/>
      <c r="F177" s="220" t="s">
        <v>298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138</v>
      </c>
      <c r="AU177" s="19" t="s">
        <v>136</v>
      </c>
    </row>
    <row r="178" s="2" customFormat="1" ht="16.5" customHeight="1">
      <c r="A178" s="40"/>
      <c r="B178" s="41"/>
      <c r="C178" s="236" t="s">
        <v>299</v>
      </c>
      <c r="D178" s="236" t="s">
        <v>183</v>
      </c>
      <c r="E178" s="237" t="s">
        <v>300</v>
      </c>
      <c r="F178" s="238" t="s">
        <v>301</v>
      </c>
      <c r="G178" s="239" t="s">
        <v>287</v>
      </c>
      <c r="H178" s="240">
        <v>1</v>
      </c>
      <c r="I178" s="241"/>
      <c r="J178" s="242">
        <f>ROUND(I178*H178,1)</f>
        <v>0</v>
      </c>
      <c r="K178" s="238" t="s">
        <v>134</v>
      </c>
      <c r="L178" s="243"/>
      <c r="M178" s="244" t="s">
        <v>19</v>
      </c>
      <c r="N178" s="245" t="s">
        <v>43</v>
      </c>
      <c r="O178" s="86"/>
      <c r="P178" s="215">
        <f>O178*H178</f>
        <v>0</v>
      </c>
      <c r="Q178" s="215">
        <v>0.00131</v>
      </c>
      <c r="R178" s="215">
        <f>Q178*H178</f>
        <v>0.00131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176</v>
      </c>
      <c r="AT178" s="217" t="s">
        <v>183</v>
      </c>
      <c r="AU178" s="217" t="s">
        <v>136</v>
      </c>
      <c r="AY178" s="19" t="s">
        <v>126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ROUND(I178*H178,1)</f>
        <v>0</v>
      </c>
      <c r="BL178" s="19" t="s">
        <v>135</v>
      </c>
      <c r="BM178" s="217" t="s">
        <v>302</v>
      </c>
    </row>
    <row r="179" s="2" customFormat="1" ht="16.5" customHeight="1">
      <c r="A179" s="40"/>
      <c r="B179" s="41"/>
      <c r="C179" s="206" t="s">
        <v>303</v>
      </c>
      <c r="D179" s="206" t="s">
        <v>130</v>
      </c>
      <c r="E179" s="207" t="s">
        <v>304</v>
      </c>
      <c r="F179" s="208" t="s">
        <v>305</v>
      </c>
      <c r="G179" s="209" t="s">
        <v>133</v>
      </c>
      <c r="H179" s="210">
        <v>5</v>
      </c>
      <c r="I179" s="211"/>
      <c r="J179" s="212">
        <f>ROUND(I179*H179,1)</f>
        <v>0</v>
      </c>
      <c r="K179" s="208" t="s">
        <v>134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135</v>
      </c>
      <c r="AT179" s="217" t="s">
        <v>130</v>
      </c>
      <c r="AU179" s="217" t="s">
        <v>136</v>
      </c>
      <c r="AY179" s="19" t="s">
        <v>126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ROUND(I179*H179,1)</f>
        <v>0</v>
      </c>
      <c r="BL179" s="19" t="s">
        <v>135</v>
      </c>
      <c r="BM179" s="217" t="s">
        <v>306</v>
      </c>
    </row>
    <row r="180" s="2" customFormat="1">
      <c r="A180" s="40"/>
      <c r="B180" s="41"/>
      <c r="C180" s="42"/>
      <c r="D180" s="219" t="s">
        <v>138</v>
      </c>
      <c r="E180" s="42"/>
      <c r="F180" s="220" t="s">
        <v>307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138</v>
      </c>
      <c r="AU180" s="19" t="s">
        <v>136</v>
      </c>
    </row>
    <row r="181" s="2" customFormat="1" ht="16.5" customHeight="1">
      <c r="A181" s="40"/>
      <c r="B181" s="41"/>
      <c r="C181" s="206" t="s">
        <v>308</v>
      </c>
      <c r="D181" s="206" t="s">
        <v>130</v>
      </c>
      <c r="E181" s="207" t="s">
        <v>309</v>
      </c>
      <c r="F181" s="208" t="s">
        <v>310</v>
      </c>
      <c r="G181" s="209" t="s">
        <v>133</v>
      </c>
      <c r="H181" s="210">
        <v>3</v>
      </c>
      <c r="I181" s="211"/>
      <c r="J181" s="212">
        <f>ROUND(I181*H181,1)</f>
        <v>0</v>
      </c>
      <c r="K181" s="208" t="s">
        <v>134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0.00012999999999999999</v>
      </c>
      <c r="R181" s="215">
        <f>Q181*H181</f>
        <v>0.00038999999999999994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135</v>
      </c>
      <c r="AT181" s="217" t="s">
        <v>130</v>
      </c>
      <c r="AU181" s="217" t="s">
        <v>136</v>
      </c>
      <c r="AY181" s="19" t="s">
        <v>126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ROUND(I181*H181,1)</f>
        <v>0</v>
      </c>
      <c r="BL181" s="19" t="s">
        <v>135</v>
      </c>
      <c r="BM181" s="217" t="s">
        <v>311</v>
      </c>
    </row>
    <row r="182" s="2" customFormat="1">
      <c r="A182" s="40"/>
      <c r="B182" s="41"/>
      <c r="C182" s="42"/>
      <c r="D182" s="219" t="s">
        <v>138</v>
      </c>
      <c r="E182" s="42"/>
      <c r="F182" s="220" t="s">
        <v>312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138</v>
      </c>
      <c r="AU182" s="19" t="s">
        <v>136</v>
      </c>
    </row>
    <row r="183" s="2" customFormat="1" ht="16.5" customHeight="1">
      <c r="A183" s="40"/>
      <c r="B183" s="41"/>
      <c r="C183" s="206" t="s">
        <v>313</v>
      </c>
      <c r="D183" s="206" t="s">
        <v>130</v>
      </c>
      <c r="E183" s="207" t="s">
        <v>314</v>
      </c>
      <c r="F183" s="208" t="s">
        <v>315</v>
      </c>
      <c r="G183" s="209" t="s">
        <v>133</v>
      </c>
      <c r="H183" s="210">
        <v>3</v>
      </c>
      <c r="I183" s="211"/>
      <c r="J183" s="212">
        <f>ROUND(I183*H183,1)</f>
        <v>0</v>
      </c>
      <c r="K183" s="208" t="s">
        <v>134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0.00020000000000000001</v>
      </c>
      <c r="R183" s="215">
        <f>Q183*H183</f>
        <v>0.00060000000000000006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135</v>
      </c>
      <c r="AT183" s="217" t="s">
        <v>130</v>
      </c>
      <c r="AU183" s="217" t="s">
        <v>136</v>
      </c>
      <c r="AY183" s="19" t="s">
        <v>126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ROUND(I183*H183,1)</f>
        <v>0</v>
      </c>
      <c r="BL183" s="19" t="s">
        <v>135</v>
      </c>
      <c r="BM183" s="217" t="s">
        <v>316</v>
      </c>
    </row>
    <row r="184" s="2" customFormat="1">
      <c r="A184" s="40"/>
      <c r="B184" s="41"/>
      <c r="C184" s="42"/>
      <c r="D184" s="219" t="s">
        <v>138</v>
      </c>
      <c r="E184" s="42"/>
      <c r="F184" s="220" t="s">
        <v>317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138</v>
      </c>
      <c r="AU184" s="19" t="s">
        <v>136</v>
      </c>
    </row>
    <row r="185" s="12" customFormat="1" ht="20.88" customHeight="1">
      <c r="A185" s="12"/>
      <c r="B185" s="190"/>
      <c r="C185" s="191"/>
      <c r="D185" s="192" t="s">
        <v>71</v>
      </c>
      <c r="E185" s="204" t="s">
        <v>318</v>
      </c>
      <c r="F185" s="204" t="s">
        <v>319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SUM(P186:P190)</f>
        <v>0</v>
      </c>
      <c r="Q185" s="198"/>
      <c r="R185" s="199">
        <f>SUM(R186:R190)</f>
        <v>0</v>
      </c>
      <c r="S185" s="198"/>
      <c r="T185" s="200">
        <f>SUM(T186:T190)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80</v>
      </c>
      <c r="AT185" s="202" t="s">
        <v>71</v>
      </c>
      <c r="AU185" s="202" t="s">
        <v>82</v>
      </c>
      <c r="AY185" s="201" t="s">
        <v>126</v>
      </c>
      <c r="BK185" s="203">
        <f>SUM(BK186:BK190)</f>
        <v>0</v>
      </c>
    </row>
    <row r="186" s="2" customFormat="1" ht="16.5" customHeight="1">
      <c r="A186" s="40"/>
      <c r="B186" s="41"/>
      <c r="C186" s="206" t="s">
        <v>320</v>
      </c>
      <c r="D186" s="206" t="s">
        <v>130</v>
      </c>
      <c r="E186" s="207" t="s">
        <v>321</v>
      </c>
      <c r="F186" s="208" t="s">
        <v>322</v>
      </c>
      <c r="G186" s="209" t="s">
        <v>133</v>
      </c>
      <c r="H186" s="210">
        <v>5</v>
      </c>
      <c r="I186" s="211"/>
      <c r="J186" s="212">
        <f>ROUND(I186*H186,1)</f>
        <v>0</v>
      </c>
      <c r="K186" s="208" t="s">
        <v>134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135</v>
      </c>
      <c r="AT186" s="217" t="s">
        <v>130</v>
      </c>
      <c r="AU186" s="217" t="s">
        <v>136</v>
      </c>
      <c r="AY186" s="19" t="s">
        <v>126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ROUND(I186*H186,1)</f>
        <v>0</v>
      </c>
      <c r="BL186" s="19" t="s">
        <v>135</v>
      </c>
      <c r="BM186" s="217" t="s">
        <v>323</v>
      </c>
    </row>
    <row r="187" s="2" customFormat="1">
      <c r="A187" s="40"/>
      <c r="B187" s="41"/>
      <c r="C187" s="42"/>
      <c r="D187" s="219" t="s">
        <v>138</v>
      </c>
      <c r="E187" s="42"/>
      <c r="F187" s="220" t="s">
        <v>324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138</v>
      </c>
      <c r="AU187" s="19" t="s">
        <v>136</v>
      </c>
    </row>
    <row r="188" s="2" customFormat="1" ht="16.5" customHeight="1">
      <c r="A188" s="40"/>
      <c r="B188" s="41"/>
      <c r="C188" s="206" t="s">
        <v>325</v>
      </c>
      <c r="D188" s="206" t="s">
        <v>130</v>
      </c>
      <c r="E188" s="207" t="s">
        <v>326</v>
      </c>
      <c r="F188" s="208" t="s">
        <v>327</v>
      </c>
      <c r="G188" s="209" t="s">
        <v>133</v>
      </c>
      <c r="H188" s="210">
        <v>5</v>
      </c>
      <c r="I188" s="211"/>
      <c r="J188" s="212">
        <f>ROUND(I188*H188,1)</f>
        <v>0</v>
      </c>
      <c r="K188" s="208" t="s">
        <v>134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135</v>
      </c>
      <c r="AT188" s="217" t="s">
        <v>130</v>
      </c>
      <c r="AU188" s="217" t="s">
        <v>136</v>
      </c>
      <c r="AY188" s="19" t="s">
        <v>126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ROUND(I188*H188,1)</f>
        <v>0</v>
      </c>
      <c r="BL188" s="19" t="s">
        <v>135</v>
      </c>
      <c r="BM188" s="217" t="s">
        <v>328</v>
      </c>
    </row>
    <row r="189" s="2" customFormat="1">
      <c r="A189" s="40"/>
      <c r="B189" s="41"/>
      <c r="C189" s="42"/>
      <c r="D189" s="219" t="s">
        <v>138</v>
      </c>
      <c r="E189" s="42"/>
      <c r="F189" s="220" t="s">
        <v>329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138</v>
      </c>
      <c r="AU189" s="19" t="s">
        <v>136</v>
      </c>
    </row>
    <row r="190" s="2" customFormat="1" ht="16.5" customHeight="1">
      <c r="A190" s="40"/>
      <c r="B190" s="41"/>
      <c r="C190" s="206" t="s">
        <v>330</v>
      </c>
      <c r="D190" s="206" t="s">
        <v>130</v>
      </c>
      <c r="E190" s="207" t="s">
        <v>331</v>
      </c>
      <c r="F190" s="208" t="s">
        <v>332</v>
      </c>
      <c r="G190" s="209" t="s">
        <v>133</v>
      </c>
      <c r="H190" s="210">
        <v>2</v>
      </c>
      <c r="I190" s="211"/>
      <c r="J190" s="212">
        <f>ROUND(I190*H190,1)</f>
        <v>0</v>
      </c>
      <c r="K190" s="208" t="s">
        <v>19</v>
      </c>
      <c r="L190" s="46"/>
      <c r="M190" s="213" t="s">
        <v>19</v>
      </c>
      <c r="N190" s="214" t="s">
        <v>43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135</v>
      </c>
      <c r="AT190" s="217" t="s">
        <v>130</v>
      </c>
      <c r="AU190" s="217" t="s">
        <v>136</v>
      </c>
      <c r="AY190" s="19" t="s">
        <v>126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80</v>
      </c>
      <c r="BK190" s="218">
        <f>ROUND(I190*H190,1)</f>
        <v>0</v>
      </c>
      <c r="BL190" s="19" t="s">
        <v>135</v>
      </c>
      <c r="BM190" s="217" t="s">
        <v>333</v>
      </c>
    </row>
    <row r="191" s="12" customFormat="1" ht="20.88" customHeight="1">
      <c r="A191" s="12"/>
      <c r="B191" s="190"/>
      <c r="C191" s="191"/>
      <c r="D191" s="192" t="s">
        <v>71</v>
      </c>
      <c r="E191" s="204" t="s">
        <v>334</v>
      </c>
      <c r="F191" s="204" t="s">
        <v>335</v>
      </c>
      <c r="G191" s="191"/>
      <c r="H191" s="191"/>
      <c r="I191" s="194"/>
      <c r="J191" s="205">
        <f>BK191</f>
        <v>0</v>
      </c>
      <c r="K191" s="191"/>
      <c r="L191" s="196"/>
      <c r="M191" s="197"/>
      <c r="N191" s="198"/>
      <c r="O191" s="198"/>
      <c r="P191" s="199">
        <f>SUM(P192:P204)</f>
        <v>0</v>
      </c>
      <c r="Q191" s="198"/>
      <c r="R191" s="199">
        <f>SUM(R192:R204)</f>
        <v>0.88502000000000003</v>
      </c>
      <c r="S191" s="198"/>
      <c r="T191" s="200">
        <f>SUM(T192:T204)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1" t="s">
        <v>80</v>
      </c>
      <c r="AT191" s="202" t="s">
        <v>71</v>
      </c>
      <c r="AU191" s="202" t="s">
        <v>82</v>
      </c>
      <c r="AY191" s="201" t="s">
        <v>126</v>
      </c>
      <c r="BK191" s="203">
        <f>SUM(BK192:BK204)</f>
        <v>0</v>
      </c>
    </row>
    <row r="192" s="2" customFormat="1" ht="16.5" customHeight="1">
      <c r="A192" s="40"/>
      <c r="B192" s="41"/>
      <c r="C192" s="206" t="s">
        <v>336</v>
      </c>
      <c r="D192" s="206" t="s">
        <v>130</v>
      </c>
      <c r="E192" s="207" t="s">
        <v>337</v>
      </c>
      <c r="F192" s="208" t="s">
        <v>338</v>
      </c>
      <c r="G192" s="209" t="s">
        <v>287</v>
      </c>
      <c r="H192" s="210">
        <v>1</v>
      </c>
      <c r="I192" s="211"/>
      <c r="J192" s="212">
        <f>ROUND(I192*H192,1)</f>
        <v>0</v>
      </c>
      <c r="K192" s="208" t="s">
        <v>134</v>
      </c>
      <c r="L192" s="46"/>
      <c r="M192" s="213" t="s">
        <v>19</v>
      </c>
      <c r="N192" s="214" t="s">
        <v>43</v>
      </c>
      <c r="O192" s="86"/>
      <c r="P192" s="215">
        <f>O192*H192</f>
        <v>0</v>
      </c>
      <c r="Q192" s="215">
        <v>0.12526000000000001</v>
      </c>
      <c r="R192" s="215">
        <f>Q192*H192</f>
        <v>0.12526000000000001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135</v>
      </c>
      <c r="AT192" s="217" t="s">
        <v>130</v>
      </c>
      <c r="AU192" s="217" t="s">
        <v>136</v>
      </c>
      <c r="AY192" s="19" t="s">
        <v>126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ROUND(I192*H192,1)</f>
        <v>0</v>
      </c>
      <c r="BL192" s="19" t="s">
        <v>135</v>
      </c>
      <c r="BM192" s="217" t="s">
        <v>339</v>
      </c>
    </row>
    <row r="193" s="2" customFormat="1">
      <c r="A193" s="40"/>
      <c r="B193" s="41"/>
      <c r="C193" s="42"/>
      <c r="D193" s="219" t="s">
        <v>138</v>
      </c>
      <c r="E193" s="42"/>
      <c r="F193" s="220" t="s">
        <v>340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138</v>
      </c>
      <c r="AU193" s="19" t="s">
        <v>136</v>
      </c>
    </row>
    <row r="194" s="2" customFormat="1" ht="16.5" customHeight="1">
      <c r="A194" s="40"/>
      <c r="B194" s="41"/>
      <c r="C194" s="236" t="s">
        <v>341</v>
      </c>
      <c r="D194" s="236" t="s">
        <v>183</v>
      </c>
      <c r="E194" s="237" t="s">
        <v>342</v>
      </c>
      <c r="F194" s="238" t="s">
        <v>343</v>
      </c>
      <c r="G194" s="239" t="s">
        <v>287</v>
      </c>
      <c r="H194" s="240">
        <v>1</v>
      </c>
      <c r="I194" s="241"/>
      <c r="J194" s="242">
        <f>ROUND(I194*H194,1)</f>
        <v>0</v>
      </c>
      <c r="K194" s="238" t="s">
        <v>134</v>
      </c>
      <c r="L194" s="243"/>
      <c r="M194" s="244" t="s">
        <v>19</v>
      </c>
      <c r="N194" s="245" t="s">
        <v>43</v>
      </c>
      <c r="O194" s="86"/>
      <c r="P194" s="215">
        <f>O194*H194</f>
        <v>0</v>
      </c>
      <c r="Q194" s="215">
        <v>0.13500000000000001</v>
      </c>
      <c r="R194" s="215">
        <f>Q194*H194</f>
        <v>0.13500000000000001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176</v>
      </c>
      <c r="AT194" s="217" t="s">
        <v>183</v>
      </c>
      <c r="AU194" s="217" t="s">
        <v>136</v>
      </c>
      <c r="AY194" s="19" t="s">
        <v>126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ROUND(I194*H194,1)</f>
        <v>0</v>
      </c>
      <c r="BL194" s="19" t="s">
        <v>135</v>
      </c>
      <c r="BM194" s="217" t="s">
        <v>344</v>
      </c>
    </row>
    <row r="195" s="2" customFormat="1" ht="16.5" customHeight="1">
      <c r="A195" s="40"/>
      <c r="B195" s="41"/>
      <c r="C195" s="206" t="s">
        <v>345</v>
      </c>
      <c r="D195" s="206" t="s">
        <v>130</v>
      </c>
      <c r="E195" s="207" t="s">
        <v>346</v>
      </c>
      <c r="F195" s="208" t="s">
        <v>347</v>
      </c>
      <c r="G195" s="209" t="s">
        <v>287</v>
      </c>
      <c r="H195" s="210">
        <v>1</v>
      </c>
      <c r="I195" s="211"/>
      <c r="J195" s="212">
        <f>ROUND(I195*H195,1)</f>
        <v>0</v>
      </c>
      <c r="K195" s="208" t="s">
        <v>134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0.030759999999999999</v>
      </c>
      <c r="R195" s="215">
        <f>Q195*H195</f>
        <v>0.030759999999999999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135</v>
      </c>
      <c r="AT195" s="217" t="s">
        <v>130</v>
      </c>
      <c r="AU195" s="217" t="s">
        <v>136</v>
      </c>
      <c r="AY195" s="19" t="s">
        <v>126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ROUND(I195*H195,1)</f>
        <v>0</v>
      </c>
      <c r="BL195" s="19" t="s">
        <v>135</v>
      </c>
      <c r="BM195" s="217" t="s">
        <v>348</v>
      </c>
    </row>
    <row r="196" s="2" customFormat="1">
      <c r="A196" s="40"/>
      <c r="B196" s="41"/>
      <c r="C196" s="42"/>
      <c r="D196" s="219" t="s">
        <v>138</v>
      </c>
      <c r="E196" s="42"/>
      <c r="F196" s="220" t="s">
        <v>349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138</v>
      </c>
      <c r="AU196" s="19" t="s">
        <v>136</v>
      </c>
    </row>
    <row r="197" s="2" customFormat="1" ht="16.5" customHeight="1">
      <c r="A197" s="40"/>
      <c r="B197" s="41"/>
      <c r="C197" s="236" t="s">
        <v>350</v>
      </c>
      <c r="D197" s="236" t="s">
        <v>183</v>
      </c>
      <c r="E197" s="237" t="s">
        <v>351</v>
      </c>
      <c r="F197" s="238" t="s">
        <v>352</v>
      </c>
      <c r="G197" s="239" t="s">
        <v>287</v>
      </c>
      <c r="H197" s="240">
        <v>1</v>
      </c>
      <c r="I197" s="241"/>
      <c r="J197" s="242">
        <f>ROUND(I197*H197,1)</f>
        <v>0</v>
      </c>
      <c r="K197" s="238" t="s">
        <v>134</v>
      </c>
      <c r="L197" s="243"/>
      <c r="M197" s="244" t="s">
        <v>19</v>
      </c>
      <c r="N197" s="245" t="s">
        <v>43</v>
      </c>
      <c r="O197" s="86"/>
      <c r="P197" s="215">
        <f>O197*H197</f>
        <v>0</v>
      </c>
      <c r="Q197" s="215">
        <v>0.070000000000000007</v>
      </c>
      <c r="R197" s="215">
        <f>Q197*H197</f>
        <v>0.070000000000000007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176</v>
      </c>
      <c r="AT197" s="217" t="s">
        <v>183</v>
      </c>
      <c r="AU197" s="217" t="s">
        <v>136</v>
      </c>
      <c r="AY197" s="19" t="s">
        <v>126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ROUND(I197*H197,1)</f>
        <v>0</v>
      </c>
      <c r="BL197" s="19" t="s">
        <v>135</v>
      </c>
      <c r="BM197" s="217" t="s">
        <v>353</v>
      </c>
    </row>
    <row r="198" s="2" customFormat="1" ht="16.5" customHeight="1">
      <c r="A198" s="40"/>
      <c r="B198" s="41"/>
      <c r="C198" s="206" t="s">
        <v>354</v>
      </c>
      <c r="D198" s="206" t="s">
        <v>130</v>
      </c>
      <c r="E198" s="207" t="s">
        <v>355</v>
      </c>
      <c r="F198" s="208" t="s">
        <v>356</v>
      </c>
      <c r="G198" s="209" t="s">
        <v>287</v>
      </c>
      <c r="H198" s="210">
        <v>1</v>
      </c>
      <c r="I198" s="211"/>
      <c r="J198" s="212">
        <f>ROUND(I198*H198,1)</f>
        <v>0</v>
      </c>
      <c r="K198" s="208" t="s">
        <v>19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0.52400000000000002</v>
      </c>
      <c r="R198" s="215">
        <f>Q198*H198</f>
        <v>0.52400000000000002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135</v>
      </c>
      <c r="AT198" s="217" t="s">
        <v>130</v>
      </c>
      <c r="AU198" s="217" t="s">
        <v>136</v>
      </c>
      <c r="AY198" s="19" t="s">
        <v>126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ROUND(I198*H198,1)</f>
        <v>0</v>
      </c>
      <c r="BL198" s="19" t="s">
        <v>135</v>
      </c>
      <c r="BM198" s="217" t="s">
        <v>357</v>
      </c>
    </row>
    <row r="199" s="15" customFormat="1">
      <c r="A199" s="15"/>
      <c r="B199" s="257"/>
      <c r="C199" s="258"/>
      <c r="D199" s="226" t="s">
        <v>140</v>
      </c>
      <c r="E199" s="259" t="s">
        <v>19</v>
      </c>
      <c r="F199" s="260" t="s">
        <v>358</v>
      </c>
      <c r="G199" s="258"/>
      <c r="H199" s="259" t="s">
        <v>19</v>
      </c>
      <c r="I199" s="261"/>
      <c r="J199" s="258"/>
      <c r="K199" s="258"/>
      <c r="L199" s="262"/>
      <c r="M199" s="263"/>
      <c r="N199" s="264"/>
      <c r="O199" s="264"/>
      <c r="P199" s="264"/>
      <c r="Q199" s="264"/>
      <c r="R199" s="264"/>
      <c r="S199" s="264"/>
      <c r="T199" s="26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6" t="s">
        <v>140</v>
      </c>
      <c r="AU199" s="266" t="s">
        <v>136</v>
      </c>
      <c r="AV199" s="15" t="s">
        <v>80</v>
      </c>
      <c r="AW199" s="15" t="s">
        <v>33</v>
      </c>
      <c r="AX199" s="15" t="s">
        <v>72</v>
      </c>
      <c r="AY199" s="266" t="s">
        <v>126</v>
      </c>
    </row>
    <row r="200" s="15" customFormat="1">
      <c r="A200" s="15"/>
      <c r="B200" s="257"/>
      <c r="C200" s="258"/>
      <c r="D200" s="226" t="s">
        <v>140</v>
      </c>
      <c r="E200" s="259" t="s">
        <v>19</v>
      </c>
      <c r="F200" s="260" t="s">
        <v>359</v>
      </c>
      <c r="G200" s="258"/>
      <c r="H200" s="259" t="s">
        <v>19</v>
      </c>
      <c r="I200" s="261"/>
      <c r="J200" s="258"/>
      <c r="K200" s="258"/>
      <c r="L200" s="262"/>
      <c r="M200" s="263"/>
      <c r="N200" s="264"/>
      <c r="O200" s="264"/>
      <c r="P200" s="264"/>
      <c r="Q200" s="264"/>
      <c r="R200" s="264"/>
      <c r="S200" s="264"/>
      <c r="T200" s="26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6" t="s">
        <v>140</v>
      </c>
      <c r="AU200" s="266" t="s">
        <v>136</v>
      </c>
      <c r="AV200" s="15" t="s">
        <v>80</v>
      </c>
      <c r="AW200" s="15" t="s">
        <v>33</v>
      </c>
      <c r="AX200" s="15" t="s">
        <v>72</v>
      </c>
      <c r="AY200" s="266" t="s">
        <v>126</v>
      </c>
    </row>
    <row r="201" s="15" customFormat="1">
      <c r="A201" s="15"/>
      <c r="B201" s="257"/>
      <c r="C201" s="258"/>
      <c r="D201" s="226" t="s">
        <v>140</v>
      </c>
      <c r="E201" s="259" t="s">
        <v>19</v>
      </c>
      <c r="F201" s="260" t="s">
        <v>360</v>
      </c>
      <c r="G201" s="258"/>
      <c r="H201" s="259" t="s">
        <v>19</v>
      </c>
      <c r="I201" s="261"/>
      <c r="J201" s="258"/>
      <c r="K201" s="258"/>
      <c r="L201" s="262"/>
      <c r="M201" s="263"/>
      <c r="N201" s="264"/>
      <c r="O201" s="264"/>
      <c r="P201" s="264"/>
      <c r="Q201" s="264"/>
      <c r="R201" s="264"/>
      <c r="S201" s="264"/>
      <c r="T201" s="26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6" t="s">
        <v>140</v>
      </c>
      <c r="AU201" s="266" t="s">
        <v>136</v>
      </c>
      <c r="AV201" s="15" t="s">
        <v>80</v>
      </c>
      <c r="AW201" s="15" t="s">
        <v>33</v>
      </c>
      <c r="AX201" s="15" t="s">
        <v>72</v>
      </c>
      <c r="AY201" s="266" t="s">
        <v>126</v>
      </c>
    </row>
    <row r="202" s="15" customFormat="1">
      <c r="A202" s="15"/>
      <c r="B202" s="257"/>
      <c r="C202" s="258"/>
      <c r="D202" s="226" t="s">
        <v>140</v>
      </c>
      <c r="E202" s="259" t="s">
        <v>19</v>
      </c>
      <c r="F202" s="260" t="s">
        <v>361</v>
      </c>
      <c r="G202" s="258"/>
      <c r="H202" s="259" t="s">
        <v>19</v>
      </c>
      <c r="I202" s="261"/>
      <c r="J202" s="258"/>
      <c r="K202" s="258"/>
      <c r="L202" s="262"/>
      <c r="M202" s="263"/>
      <c r="N202" s="264"/>
      <c r="O202" s="264"/>
      <c r="P202" s="264"/>
      <c r="Q202" s="264"/>
      <c r="R202" s="264"/>
      <c r="S202" s="264"/>
      <c r="T202" s="26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6" t="s">
        <v>140</v>
      </c>
      <c r="AU202" s="266" t="s">
        <v>136</v>
      </c>
      <c r="AV202" s="15" t="s">
        <v>80</v>
      </c>
      <c r="AW202" s="15" t="s">
        <v>33</v>
      </c>
      <c r="AX202" s="15" t="s">
        <v>72</v>
      </c>
      <c r="AY202" s="266" t="s">
        <v>126</v>
      </c>
    </row>
    <row r="203" s="15" customFormat="1">
      <c r="A203" s="15"/>
      <c r="B203" s="257"/>
      <c r="C203" s="258"/>
      <c r="D203" s="226" t="s">
        <v>140</v>
      </c>
      <c r="E203" s="259" t="s">
        <v>19</v>
      </c>
      <c r="F203" s="260" t="s">
        <v>362</v>
      </c>
      <c r="G203" s="258"/>
      <c r="H203" s="259" t="s">
        <v>19</v>
      </c>
      <c r="I203" s="261"/>
      <c r="J203" s="258"/>
      <c r="K203" s="258"/>
      <c r="L203" s="262"/>
      <c r="M203" s="263"/>
      <c r="N203" s="264"/>
      <c r="O203" s="264"/>
      <c r="P203" s="264"/>
      <c r="Q203" s="264"/>
      <c r="R203" s="264"/>
      <c r="S203" s="264"/>
      <c r="T203" s="26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6" t="s">
        <v>140</v>
      </c>
      <c r="AU203" s="266" t="s">
        <v>136</v>
      </c>
      <c r="AV203" s="15" t="s">
        <v>80</v>
      </c>
      <c r="AW203" s="15" t="s">
        <v>33</v>
      </c>
      <c r="AX203" s="15" t="s">
        <v>72</v>
      </c>
      <c r="AY203" s="266" t="s">
        <v>126</v>
      </c>
    </row>
    <row r="204" s="13" customFormat="1">
      <c r="A204" s="13"/>
      <c r="B204" s="224"/>
      <c r="C204" s="225"/>
      <c r="D204" s="226" t="s">
        <v>140</v>
      </c>
      <c r="E204" s="227" t="s">
        <v>19</v>
      </c>
      <c r="F204" s="228" t="s">
        <v>80</v>
      </c>
      <c r="G204" s="225"/>
      <c r="H204" s="229">
        <v>1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140</v>
      </c>
      <c r="AU204" s="235" t="s">
        <v>136</v>
      </c>
      <c r="AV204" s="13" t="s">
        <v>82</v>
      </c>
      <c r="AW204" s="13" t="s">
        <v>33</v>
      </c>
      <c r="AX204" s="13" t="s">
        <v>80</v>
      </c>
      <c r="AY204" s="235" t="s">
        <v>126</v>
      </c>
    </row>
    <row r="205" s="12" customFormat="1" ht="22.8" customHeight="1">
      <c r="A205" s="12"/>
      <c r="B205" s="190"/>
      <c r="C205" s="191"/>
      <c r="D205" s="192" t="s">
        <v>71</v>
      </c>
      <c r="E205" s="204" t="s">
        <v>182</v>
      </c>
      <c r="F205" s="204" t="s">
        <v>363</v>
      </c>
      <c r="G205" s="191"/>
      <c r="H205" s="191"/>
      <c r="I205" s="194"/>
      <c r="J205" s="205">
        <f>BK205</f>
        <v>0</v>
      </c>
      <c r="K205" s="191"/>
      <c r="L205" s="196"/>
      <c r="M205" s="197"/>
      <c r="N205" s="198"/>
      <c r="O205" s="198"/>
      <c r="P205" s="199">
        <f>P206</f>
        <v>0</v>
      </c>
      <c r="Q205" s="198"/>
      <c r="R205" s="199">
        <f>R206</f>
        <v>0</v>
      </c>
      <c r="S205" s="198"/>
      <c r="T205" s="200">
        <f>T206</f>
        <v>7.7077200000000001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1" t="s">
        <v>80</v>
      </c>
      <c r="AT205" s="202" t="s">
        <v>71</v>
      </c>
      <c r="AU205" s="202" t="s">
        <v>80</v>
      </c>
      <c r="AY205" s="201" t="s">
        <v>126</v>
      </c>
      <c r="BK205" s="203">
        <f>BK206</f>
        <v>0</v>
      </c>
    </row>
    <row r="206" s="12" customFormat="1" ht="20.88" customHeight="1">
      <c r="A206" s="12"/>
      <c r="B206" s="190"/>
      <c r="C206" s="191"/>
      <c r="D206" s="192" t="s">
        <v>71</v>
      </c>
      <c r="E206" s="204" t="s">
        <v>364</v>
      </c>
      <c r="F206" s="204" t="s">
        <v>365</v>
      </c>
      <c r="G206" s="191"/>
      <c r="H206" s="191"/>
      <c r="I206" s="194"/>
      <c r="J206" s="205">
        <f>BK206</f>
        <v>0</v>
      </c>
      <c r="K206" s="191"/>
      <c r="L206" s="196"/>
      <c r="M206" s="197"/>
      <c r="N206" s="198"/>
      <c r="O206" s="198"/>
      <c r="P206" s="199">
        <f>SUM(P207:P224)</f>
        <v>0</v>
      </c>
      <c r="Q206" s="198"/>
      <c r="R206" s="199">
        <f>SUM(R207:R224)</f>
        <v>0</v>
      </c>
      <c r="S206" s="198"/>
      <c r="T206" s="200">
        <f>SUM(T207:T224)</f>
        <v>7.7077200000000001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1" t="s">
        <v>80</v>
      </c>
      <c r="AT206" s="202" t="s">
        <v>71</v>
      </c>
      <c r="AU206" s="202" t="s">
        <v>82</v>
      </c>
      <c r="AY206" s="201" t="s">
        <v>126</v>
      </c>
      <c r="BK206" s="203">
        <f>SUM(BK207:BK224)</f>
        <v>0</v>
      </c>
    </row>
    <row r="207" s="2" customFormat="1" ht="37.8" customHeight="1">
      <c r="A207" s="40"/>
      <c r="B207" s="41"/>
      <c r="C207" s="206" t="s">
        <v>366</v>
      </c>
      <c r="D207" s="206" t="s">
        <v>130</v>
      </c>
      <c r="E207" s="207" t="s">
        <v>367</v>
      </c>
      <c r="F207" s="208" t="s">
        <v>368</v>
      </c>
      <c r="G207" s="209" t="s">
        <v>220</v>
      </c>
      <c r="H207" s="210">
        <v>10</v>
      </c>
      <c r="I207" s="211"/>
      <c r="J207" s="212">
        <f>ROUND(I207*H207,1)</f>
        <v>0</v>
      </c>
      <c r="K207" s="208" t="s">
        <v>134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0.22</v>
      </c>
      <c r="T207" s="216">
        <f>S207*H207</f>
        <v>2.2000000000000002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135</v>
      </c>
      <c r="AT207" s="217" t="s">
        <v>130</v>
      </c>
      <c r="AU207" s="217" t="s">
        <v>136</v>
      </c>
      <c r="AY207" s="19" t="s">
        <v>126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ROUND(I207*H207,1)</f>
        <v>0</v>
      </c>
      <c r="BL207" s="19" t="s">
        <v>135</v>
      </c>
      <c r="BM207" s="217" t="s">
        <v>369</v>
      </c>
    </row>
    <row r="208" s="2" customFormat="1">
      <c r="A208" s="40"/>
      <c r="B208" s="41"/>
      <c r="C208" s="42"/>
      <c r="D208" s="219" t="s">
        <v>138</v>
      </c>
      <c r="E208" s="42"/>
      <c r="F208" s="220" t="s">
        <v>370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138</v>
      </c>
      <c r="AU208" s="19" t="s">
        <v>136</v>
      </c>
    </row>
    <row r="209" s="13" customFormat="1">
      <c r="A209" s="13"/>
      <c r="B209" s="224"/>
      <c r="C209" s="225"/>
      <c r="D209" s="226" t="s">
        <v>140</v>
      </c>
      <c r="E209" s="227" t="s">
        <v>19</v>
      </c>
      <c r="F209" s="228" t="s">
        <v>223</v>
      </c>
      <c r="G209" s="225"/>
      <c r="H209" s="229">
        <v>10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140</v>
      </c>
      <c r="AU209" s="235" t="s">
        <v>136</v>
      </c>
      <c r="AV209" s="13" t="s">
        <v>82</v>
      </c>
      <c r="AW209" s="13" t="s">
        <v>33</v>
      </c>
      <c r="AX209" s="13" t="s">
        <v>80</v>
      </c>
      <c r="AY209" s="235" t="s">
        <v>126</v>
      </c>
    </row>
    <row r="210" s="2" customFormat="1" ht="37.8" customHeight="1">
      <c r="A210" s="40"/>
      <c r="B210" s="41"/>
      <c r="C210" s="206" t="s">
        <v>371</v>
      </c>
      <c r="D210" s="206" t="s">
        <v>130</v>
      </c>
      <c r="E210" s="207" t="s">
        <v>372</v>
      </c>
      <c r="F210" s="208" t="s">
        <v>373</v>
      </c>
      <c r="G210" s="209" t="s">
        <v>220</v>
      </c>
      <c r="H210" s="210">
        <v>10</v>
      </c>
      <c r="I210" s="211"/>
      <c r="J210" s="212">
        <f>ROUND(I210*H210,1)</f>
        <v>0</v>
      </c>
      <c r="K210" s="208" t="s">
        <v>134</v>
      </c>
      <c r="L210" s="46"/>
      <c r="M210" s="213" t="s">
        <v>19</v>
      </c>
      <c r="N210" s="214" t="s">
        <v>43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0.32500000000000001</v>
      </c>
      <c r="T210" s="216">
        <f>S210*H210</f>
        <v>3.25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135</v>
      </c>
      <c r="AT210" s="217" t="s">
        <v>130</v>
      </c>
      <c r="AU210" s="217" t="s">
        <v>136</v>
      </c>
      <c r="AY210" s="19" t="s">
        <v>126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ROUND(I210*H210,1)</f>
        <v>0</v>
      </c>
      <c r="BL210" s="19" t="s">
        <v>135</v>
      </c>
      <c r="BM210" s="217" t="s">
        <v>374</v>
      </c>
    </row>
    <row r="211" s="2" customFormat="1">
      <c r="A211" s="40"/>
      <c r="B211" s="41"/>
      <c r="C211" s="42"/>
      <c r="D211" s="219" t="s">
        <v>138</v>
      </c>
      <c r="E211" s="42"/>
      <c r="F211" s="220" t="s">
        <v>375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138</v>
      </c>
      <c r="AU211" s="19" t="s">
        <v>136</v>
      </c>
    </row>
    <row r="212" s="13" customFormat="1">
      <c r="A212" s="13"/>
      <c r="B212" s="224"/>
      <c r="C212" s="225"/>
      <c r="D212" s="226" t="s">
        <v>140</v>
      </c>
      <c r="E212" s="227" t="s">
        <v>19</v>
      </c>
      <c r="F212" s="228" t="s">
        <v>223</v>
      </c>
      <c r="G212" s="225"/>
      <c r="H212" s="229">
        <v>10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140</v>
      </c>
      <c r="AU212" s="235" t="s">
        <v>136</v>
      </c>
      <c r="AV212" s="13" t="s">
        <v>82</v>
      </c>
      <c r="AW212" s="13" t="s">
        <v>33</v>
      </c>
      <c r="AX212" s="13" t="s">
        <v>80</v>
      </c>
      <c r="AY212" s="235" t="s">
        <v>126</v>
      </c>
    </row>
    <row r="213" s="2" customFormat="1" ht="37.8" customHeight="1">
      <c r="A213" s="40"/>
      <c r="B213" s="41"/>
      <c r="C213" s="206" t="s">
        <v>376</v>
      </c>
      <c r="D213" s="206" t="s">
        <v>130</v>
      </c>
      <c r="E213" s="207" t="s">
        <v>377</v>
      </c>
      <c r="F213" s="208" t="s">
        <v>378</v>
      </c>
      <c r="G213" s="209" t="s">
        <v>220</v>
      </c>
      <c r="H213" s="210">
        <v>10</v>
      </c>
      <c r="I213" s="211"/>
      <c r="J213" s="212">
        <f>ROUND(I213*H213,1)</f>
        <v>0</v>
      </c>
      <c r="K213" s="208" t="s">
        <v>134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0.19</v>
      </c>
      <c r="T213" s="216">
        <f>S213*H213</f>
        <v>1.8999999999999999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135</v>
      </c>
      <c r="AT213" s="217" t="s">
        <v>130</v>
      </c>
      <c r="AU213" s="217" t="s">
        <v>136</v>
      </c>
      <c r="AY213" s="19" t="s">
        <v>126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ROUND(I213*H213,1)</f>
        <v>0</v>
      </c>
      <c r="BL213" s="19" t="s">
        <v>135</v>
      </c>
      <c r="BM213" s="217" t="s">
        <v>379</v>
      </c>
    </row>
    <row r="214" s="2" customFormat="1">
      <c r="A214" s="40"/>
      <c r="B214" s="41"/>
      <c r="C214" s="42"/>
      <c r="D214" s="219" t="s">
        <v>138</v>
      </c>
      <c r="E214" s="42"/>
      <c r="F214" s="220" t="s">
        <v>380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138</v>
      </c>
      <c r="AU214" s="19" t="s">
        <v>136</v>
      </c>
    </row>
    <row r="215" s="13" customFormat="1">
      <c r="A215" s="13"/>
      <c r="B215" s="224"/>
      <c r="C215" s="225"/>
      <c r="D215" s="226" t="s">
        <v>140</v>
      </c>
      <c r="E215" s="227" t="s">
        <v>19</v>
      </c>
      <c r="F215" s="228" t="s">
        <v>223</v>
      </c>
      <c r="G215" s="225"/>
      <c r="H215" s="229">
        <v>10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140</v>
      </c>
      <c r="AU215" s="235" t="s">
        <v>136</v>
      </c>
      <c r="AV215" s="13" t="s">
        <v>82</v>
      </c>
      <c r="AW215" s="13" t="s">
        <v>33</v>
      </c>
      <c r="AX215" s="13" t="s">
        <v>80</v>
      </c>
      <c r="AY215" s="235" t="s">
        <v>126</v>
      </c>
    </row>
    <row r="216" s="2" customFormat="1" ht="16.5" customHeight="1">
      <c r="A216" s="40"/>
      <c r="B216" s="41"/>
      <c r="C216" s="206" t="s">
        <v>381</v>
      </c>
      <c r="D216" s="206" t="s">
        <v>130</v>
      </c>
      <c r="E216" s="207" t="s">
        <v>382</v>
      </c>
      <c r="F216" s="208" t="s">
        <v>383</v>
      </c>
      <c r="G216" s="209" t="s">
        <v>133</v>
      </c>
      <c r="H216" s="210">
        <v>14</v>
      </c>
      <c r="I216" s="211"/>
      <c r="J216" s="212">
        <f>ROUND(I216*H216,1)</f>
        <v>0</v>
      </c>
      <c r="K216" s="208" t="s">
        <v>134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135</v>
      </c>
      <c r="AT216" s="217" t="s">
        <v>130</v>
      </c>
      <c r="AU216" s="217" t="s">
        <v>136</v>
      </c>
      <c r="AY216" s="19" t="s">
        <v>126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ROUND(I216*H216,1)</f>
        <v>0</v>
      </c>
      <c r="BL216" s="19" t="s">
        <v>135</v>
      </c>
      <c r="BM216" s="217" t="s">
        <v>384</v>
      </c>
    </row>
    <row r="217" s="2" customFormat="1">
      <c r="A217" s="40"/>
      <c r="B217" s="41"/>
      <c r="C217" s="42"/>
      <c r="D217" s="219" t="s">
        <v>138</v>
      </c>
      <c r="E217" s="42"/>
      <c r="F217" s="220" t="s">
        <v>385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138</v>
      </c>
      <c r="AU217" s="19" t="s">
        <v>136</v>
      </c>
    </row>
    <row r="218" s="13" customFormat="1">
      <c r="A218" s="13"/>
      <c r="B218" s="224"/>
      <c r="C218" s="225"/>
      <c r="D218" s="226" t="s">
        <v>140</v>
      </c>
      <c r="E218" s="227" t="s">
        <v>19</v>
      </c>
      <c r="F218" s="228" t="s">
        <v>247</v>
      </c>
      <c r="G218" s="225"/>
      <c r="H218" s="229">
        <v>14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140</v>
      </c>
      <c r="AU218" s="235" t="s">
        <v>136</v>
      </c>
      <c r="AV218" s="13" t="s">
        <v>82</v>
      </c>
      <c r="AW218" s="13" t="s">
        <v>33</v>
      </c>
      <c r="AX218" s="13" t="s">
        <v>80</v>
      </c>
      <c r="AY218" s="235" t="s">
        <v>126</v>
      </c>
    </row>
    <row r="219" s="2" customFormat="1" ht="16.5" customHeight="1">
      <c r="A219" s="40"/>
      <c r="B219" s="41"/>
      <c r="C219" s="206" t="s">
        <v>386</v>
      </c>
      <c r="D219" s="206" t="s">
        <v>130</v>
      </c>
      <c r="E219" s="207" t="s">
        <v>387</v>
      </c>
      <c r="F219" s="208" t="s">
        <v>388</v>
      </c>
      <c r="G219" s="209" t="s">
        <v>133</v>
      </c>
      <c r="H219" s="210">
        <v>3</v>
      </c>
      <c r="I219" s="211"/>
      <c r="J219" s="212">
        <f>ROUND(I219*H219,1)</f>
        <v>0</v>
      </c>
      <c r="K219" s="208" t="s">
        <v>134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0.029000000000000001</v>
      </c>
      <c r="T219" s="216">
        <f>S219*H219</f>
        <v>0.087000000000000008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135</v>
      </c>
      <c r="AT219" s="217" t="s">
        <v>130</v>
      </c>
      <c r="AU219" s="217" t="s">
        <v>136</v>
      </c>
      <c r="AY219" s="19" t="s">
        <v>126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ROUND(I219*H219,1)</f>
        <v>0</v>
      </c>
      <c r="BL219" s="19" t="s">
        <v>135</v>
      </c>
      <c r="BM219" s="217" t="s">
        <v>389</v>
      </c>
    </row>
    <row r="220" s="2" customFormat="1">
      <c r="A220" s="40"/>
      <c r="B220" s="41"/>
      <c r="C220" s="42"/>
      <c r="D220" s="219" t="s">
        <v>138</v>
      </c>
      <c r="E220" s="42"/>
      <c r="F220" s="220" t="s">
        <v>390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138</v>
      </c>
      <c r="AU220" s="19" t="s">
        <v>136</v>
      </c>
    </row>
    <row r="221" s="2" customFormat="1" ht="21.75" customHeight="1">
      <c r="A221" s="40"/>
      <c r="B221" s="41"/>
      <c r="C221" s="206" t="s">
        <v>391</v>
      </c>
      <c r="D221" s="206" t="s">
        <v>130</v>
      </c>
      <c r="E221" s="207" t="s">
        <v>392</v>
      </c>
      <c r="F221" s="208" t="s">
        <v>393</v>
      </c>
      <c r="G221" s="209" t="s">
        <v>159</v>
      </c>
      <c r="H221" s="210">
        <v>0.14099999999999999</v>
      </c>
      <c r="I221" s="211"/>
      <c r="J221" s="212">
        <f>ROUND(I221*H221,1)</f>
        <v>0</v>
      </c>
      <c r="K221" s="208" t="s">
        <v>134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1.9199999999999999</v>
      </c>
      <c r="T221" s="216">
        <f>S221*H221</f>
        <v>0.27071999999999996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135</v>
      </c>
      <c r="AT221" s="217" t="s">
        <v>130</v>
      </c>
      <c r="AU221" s="217" t="s">
        <v>136</v>
      </c>
      <c r="AY221" s="19" t="s">
        <v>126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ROUND(I221*H221,1)</f>
        <v>0</v>
      </c>
      <c r="BL221" s="19" t="s">
        <v>135</v>
      </c>
      <c r="BM221" s="217" t="s">
        <v>394</v>
      </c>
    </row>
    <row r="222" s="2" customFormat="1">
      <c r="A222" s="40"/>
      <c r="B222" s="41"/>
      <c r="C222" s="42"/>
      <c r="D222" s="219" t="s">
        <v>138</v>
      </c>
      <c r="E222" s="42"/>
      <c r="F222" s="220" t="s">
        <v>395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138</v>
      </c>
      <c r="AU222" s="19" t="s">
        <v>136</v>
      </c>
    </row>
    <row r="223" s="15" customFormat="1">
      <c r="A223" s="15"/>
      <c r="B223" s="257"/>
      <c r="C223" s="258"/>
      <c r="D223" s="226" t="s">
        <v>140</v>
      </c>
      <c r="E223" s="259" t="s">
        <v>19</v>
      </c>
      <c r="F223" s="260" t="s">
        <v>396</v>
      </c>
      <c r="G223" s="258"/>
      <c r="H223" s="259" t="s">
        <v>19</v>
      </c>
      <c r="I223" s="261"/>
      <c r="J223" s="258"/>
      <c r="K223" s="258"/>
      <c r="L223" s="262"/>
      <c r="M223" s="263"/>
      <c r="N223" s="264"/>
      <c r="O223" s="264"/>
      <c r="P223" s="264"/>
      <c r="Q223" s="264"/>
      <c r="R223" s="264"/>
      <c r="S223" s="264"/>
      <c r="T223" s="26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6" t="s">
        <v>140</v>
      </c>
      <c r="AU223" s="266" t="s">
        <v>136</v>
      </c>
      <c r="AV223" s="15" t="s">
        <v>80</v>
      </c>
      <c r="AW223" s="15" t="s">
        <v>33</v>
      </c>
      <c r="AX223" s="15" t="s">
        <v>72</v>
      </c>
      <c r="AY223" s="266" t="s">
        <v>126</v>
      </c>
    </row>
    <row r="224" s="13" customFormat="1">
      <c r="A224" s="13"/>
      <c r="B224" s="224"/>
      <c r="C224" s="225"/>
      <c r="D224" s="226" t="s">
        <v>140</v>
      </c>
      <c r="E224" s="227" t="s">
        <v>19</v>
      </c>
      <c r="F224" s="228" t="s">
        <v>397</v>
      </c>
      <c r="G224" s="225"/>
      <c r="H224" s="229">
        <v>0.14099999999999999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140</v>
      </c>
      <c r="AU224" s="235" t="s">
        <v>136</v>
      </c>
      <c r="AV224" s="13" t="s">
        <v>82</v>
      </c>
      <c r="AW224" s="13" t="s">
        <v>33</v>
      </c>
      <c r="AX224" s="13" t="s">
        <v>80</v>
      </c>
      <c r="AY224" s="235" t="s">
        <v>126</v>
      </c>
    </row>
    <row r="225" s="12" customFormat="1" ht="22.8" customHeight="1">
      <c r="A225" s="12"/>
      <c r="B225" s="190"/>
      <c r="C225" s="191"/>
      <c r="D225" s="192" t="s">
        <v>71</v>
      </c>
      <c r="E225" s="204" t="s">
        <v>398</v>
      </c>
      <c r="F225" s="204" t="s">
        <v>399</v>
      </c>
      <c r="G225" s="191"/>
      <c r="H225" s="191"/>
      <c r="I225" s="194"/>
      <c r="J225" s="205">
        <f>BK225</f>
        <v>0</v>
      </c>
      <c r="K225" s="191"/>
      <c r="L225" s="196"/>
      <c r="M225" s="197"/>
      <c r="N225" s="198"/>
      <c r="O225" s="198"/>
      <c r="P225" s="199">
        <f>SUM(P226:P254)</f>
        <v>0</v>
      </c>
      <c r="Q225" s="198"/>
      <c r="R225" s="199">
        <f>SUM(R226:R254)</f>
        <v>0</v>
      </c>
      <c r="S225" s="198"/>
      <c r="T225" s="200">
        <f>SUM(T226:T254)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80</v>
      </c>
      <c r="AT225" s="202" t="s">
        <v>71</v>
      </c>
      <c r="AU225" s="202" t="s">
        <v>80</v>
      </c>
      <c r="AY225" s="201" t="s">
        <v>126</v>
      </c>
      <c r="BK225" s="203">
        <f>SUM(BK226:BK254)</f>
        <v>0</v>
      </c>
    </row>
    <row r="226" s="2" customFormat="1" ht="24.15" customHeight="1">
      <c r="A226" s="40"/>
      <c r="B226" s="41"/>
      <c r="C226" s="206" t="s">
        <v>400</v>
      </c>
      <c r="D226" s="206" t="s">
        <v>130</v>
      </c>
      <c r="E226" s="207" t="s">
        <v>401</v>
      </c>
      <c r="F226" s="208" t="s">
        <v>402</v>
      </c>
      <c r="G226" s="209" t="s">
        <v>186</v>
      </c>
      <c r="H226" s="210">
        <v>7.3499999999999996</v>
      </c>
      <c r="I226" s="211"/>
      <c r="J226" s="212">
        <f>ROUND(I226*H226,1)</f>
        <v>0</v>
      </c>
      <c r="K226" s="208" t="s">
        <v>134</v>
      </c>
      <c r="L226" s="46"/>
      <c r="M226" s="213" t="s">
        <v>19</v>
      </c>
      <c r="N226" s="214" t="s">
        <v>43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135</v>
      </c>
      <c r="AT226" s="217" t="s">
        <v>130</v>
      </c>
      <c r="AU226" s="217" t="s">
        <v>82</v>
      </c>
      <c r="AY226" s="19" t="s">
        <v>126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ROUND(I226*H226,1)</f>
        <v>0</v>
      </c>
      <c r="BL226" s="19" t="s">
        <v>135</v>
      </c>
      <c r="BM226" s="217" t="s">
        <v>403</v>
      </c>
    </row>
    <row r="227" s="2" customFormat="1">
      <c r="A227" s="40"/>
      <c r="B227" s="41"/>
      <c r="C227" s="42"/>
      <c r="D227" s="219" t="s">
        <v>138</v>
      </c>
      <c r="E227" s="42"/>
      <c r="F227" s="220" t="s">
        <v>404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138</v>
      </c>
      <c r="AU227" s="19" t="s">
        <v>82</v>
      </c>
    </row>
    <row r="228" s="13" customFormat="1">
      <c r="A228" s="13"/>
      <c r="B228" s="224"/>
      <c r="C228" s="225"/>
      <c r="D228" s="226" t="s">
        <v>140</v>
      </c>
      <c r="E228" s="227" t="s">
        <v>19</v>
      </c>
      <c r="F228" s="228" t="s">
        <v>405</v>
      </c>
      <c r="G228" s="225"/>
      <c r="H228" s="229">
        <v>2.2000000000000002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140</v>
      </c>
      <c r="AU228" s="235" t="s">
        <v>82</v>
      </c>
      <c r="AV228" s="13" t="s">
        <v>82</v>
      </c>
      <c r="AW228" s="13" t="s">
        <v>33</v>
      </c>
      <c r="AX228" s="13" t="s">
        <v>72</v>
      </c>
      <c r="AY228" s="235" t="s">
        <v>126</v>
      </c>
    </row>
    <row r="229" s="13" customFormat="1">
      <c r="A229" s="13"/>
      <c r="B229" s="224"/>
      <c r="C229" s="225"/>
      <c r="D229" s="226" t="s">
        <v>140</v>
      </c>
      <c r="E229" s="227" t="s">
        <v>19</v>
      </c>
      <c r="F229" s="228" t="s">
        <v>406</v>
      </c>
      <c r="G229" s="225"/>
      <c r="H229" s="229">
        <v>3.25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140</v>
      </c>
      <c r="AU229" s="235" t="s">
        <v>82</v>
      </c>
      <c r="AV229" s="13" t="s">
        <v>82</v>
      </c>
      <c r="AW229" s="13" t="s">
        <v>33</v>
      </c>
      <c r="AX229" s="13" t="s">
        <v>72</v>
      </c>
      <c r="AY229" s="235" t="s">
        <v>126</v>
      </c>
    </row>
    <row r="230" s="13" customFormat="1">
      <c r="A230" s="13"/>
      <c r="B230" s="224"/>
      <c r="C230" s="225"/>
      <c r="D230" s="226" t="s">
        <v>140</v>
      </c>
      <c r="E230" s="227" t="s">
        <v>19</v>
      </c>
      <c r="F230" s="228" t="s">
        <v>407</v>
      </c>
      <c r="G230" s="225"/>
      <c r="H230" s="229">
        <v>1.8999999999999999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140</v>
      </c>
      <c r="AU230" s="235" t="s">
        <v>82</v>
      </c>
      <c r="AV230" s="13" t="s">
        <v>82</v>
      </c>
      <c r="AW230" s="13" t="s">
        <v>33</v>
      </c>
      <c r="AX230" s="13" t="s">
        <v>72</v>
      </c>
      <c r="AY230" s="235" t="s">
        <v>126</v>
      </c>
    </row>
    <row r="231" s="14" customFormat="1">
      <c r="A231" s="14"/>
      <c r="B231" s="246"/>
      <c r="C231" s="247"/>
      <c r="D231" s="226" t="s">
        <v>140</v>
      </c>
      <c r="E231" s="248" t="s">
        <v>19</v>
      </c>
      <c r="F231" s="249" t="s">
        <v>198</v>
      </c>
      <c r="G231" s="247"/>
      <c r="H231" s="250">
        <v>7.3499999999999996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140</v>
      </c>
      <c r="AU231" s="256" t="s">
        <v>82</v>
      </c>
      <c r="AV231" s="14" t="s">
        <v>135</v>
      </c>
      <c r="AW231" s="14" t="s">
        <v>33</v>
      </c>
      <c r="AX231" s="14" t="s">
        <v>80</v>
      </c>
      <c r="AY231" s="256" t="s">
        <v>126</v>
      </c>
    </row>
    <row r="232" s="2" customFormat="1" ht="24.15" customHeight="1">
      <c r="A232" s="40"/>
      <c r="B232" s="41"/>
      <c r="C232" s="206" t="s">
        <v>408</v>
      </c>
      <c r="D232" s="206" t="s">
        <v>130</v>
      </c>
      <c r="E232" s="207" t="s">
        <v>409</v>
      </c>
      <c r="F232" s="208" t="s">
        <v>410</v>
      </c>
      <c r="G232" s="209" t="s">
        <v>186</v>
      </c>
      <c r="H232" s="210">
        <v>88.200000000000003</v>
      </c>
      <c r="I232" s="211"/>
      <c r="J232" s="212">
        <f>ROUND(I232*H232,1)</f>
        <v>0</v>
      </c>
      <c r="K232" s="208" t="s">
        <v>134</v>
      </c>
      <c r="L232" s="46"/>
      <c r="M232" s="213" t="s">
        <v>19</v>
      </c>
      <c r="N232" s="214" t="s">
        <v>43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135</v>
      </c>
      <c r="AT232" s="217" t="s">
        <v>130</v>
      </c>
      <c r="AU232" s="217" t="s">
        <v>82</v>
      </c>
      <c r="AY232" s="19" t="s">
        <v>126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ROUND(I232*H232,1)</f>
        <v>0</v>
      </c>
      <c r="BL232" s="19" t="s">
        <v>135</v>
      </c>
      <c r="BM232" s="217" t="s">
        <v>411</v>
      </c>
    </row>
    <row r="233" s="2" customFormat="1">
      <c r="A233" s="40"/>
      <c r="B233" s="41"/>
      <c r="C233" s="42"/>
      <c r="D233" s="219" t="s">
        <v>138</v>
      </c>
      <c r="E233" s="42"/>
      <c r="F233" s="220" t="s">
        <v>412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138</v>
      </c>
      <c r="AU233" s="19" t="s">
        <v>82</v>
      </c>
    </row>
    <row r="234" s="13" customFormat="1">
      <c r="A234" s="13"/>
      <c r="B234" s="224"/>
      <c r="C234" s="225"/>
      <c r="D234" s="226" t="s">
        <v>140</v>
      </c>
      <c r="E234" s="227" t="s">
        <v>19</v>
      </c>
      <c r="F234" s="228" t="s">
        <v>413</v>
      </c>
      <c r="G234" s="225"/>
      <c r="H234" s="229">
        <v>88.200000000000003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140</v>
      </c>
      <c r="AU234" s="235" t="s">
        <v>82</v>
      </c>
      <c r="AV234" s="13" t="s">
        <v>82</v>
      </c>
      <c r="AW234" s="13" t="s">
        <v>33</v>
      </c>
      <c r="AX234" s="13" t="s">
        <v>80</v>
      </c>
      <c r="AY234" s="235" t="s">
        <v>126</v>
      </c>
    </row>
    <row r="235" s="2" customFormat="1" ht="16.5" customHeight="1">
      <c r="A235" s="40"/>
      <c r="B235" s="41"/>
      <c r="C235" s="206" t="s">
        <v>414</v>
      </c>
      <c r="D235" s="206" t="s">
        <v>130</v>
      </c>
      <c r="E235" s="207" t="s">
        <v>415</v>
      </c>
      <c r="F235" s="208" t="s">
        <v>416</v>
      </c>
      <c r="G235" s="209" t="s">
        <v>186</v>
      </c>
      <c r="H235" s="210">
        <v>7.7080000000000002</v>
      </c>
      <c r="I235" s="211"/>
      <c r="J235" s="212">
        <f>ROUND(I235*H235,1)</f>
        <v>0</v>
      </c>
      <c r="K235" s="208" t="s">
        <v>134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135</v>
      </c>
      <c r="AT235" s="217" t="s">
        <v>130</v>
      </c>
      <c r="AU235" s="217" t="s">
        <v>82</v>
      </c>
      <c r="AY235" s="19" t="s">
        <v>126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ROUND(I235*H235,1)</f>
        <v>0</v>
      </c>
      <c r="BL235" s="19" t="s">
        <v>135</v>
      </c>
      <c r="BM235" s="217" t="s">
        <v>417</v>
      </c>
    </row>
    <row r="236" s="2" customFormat="1">
      <c r="A236" s="40"/>
      <c r="B236" s="41"/>
      <c r="C236" s="42"/>
      <c r="D236" s="219" t="s">
        <v>138</v>
      </c>
      <c r="E236" s="42"/>
      <c r="F236" s="220" t="s">
        <v>418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138</v>
      </c>
      <c r="AU236" s="19" t="s">
        <v>82</v>
      </c>
    </row>
    <row r="237" s="2" customFormat="1" ht="24.15" customHeight="1">
      <c r="A237" s="40"/>
      <c r="B237" s="41"/>
      <c r="C237" s="206" t="s">
        <v>419</v>
      </c>
      <c r="D237" s="206" t="s">
        <v>130</v>
      </c>
      <c r="E237" s="207" t="s">
        <v>420</v>
      </c>
      <c r="F237" s="208" t="s">
        <v>421</v>
      </c>
      <c r="G237" s="209" t="s">
        <v>186</v>
      </c>
      <c r="H237" s="210">
        <v>0.35799999999999998</v>
      </c>
      <c r="I237" s="211"/>
      <c r="J237" s="212">
        <f>ROUND(I237*H237,1)</f>
        <v>0</v>
      </c>
      <c r="K237" s="208" t="s">
        <v>134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135</v>
      </c>
      <c r="AT237" s="217" t="s">
        <v>130</v>
      </c>
      <c r="AU237" s="217" t="s">
        <v>82</v>
      </c>
      <c r="AY237" s="19" t="s">
        <v>126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ROUND(I237*H237,1)</f>
        <v>0</v>
      </c>
      <c r="BL237" s="19" t="s">
        <v>135</v>
      </c>
      <c r="BM237" s="217" t="s">
        <v>422</v>
      </c>
    </row>
    <row r="238" s="2" customFormat="1">
      <c r="A238" s="40"/>
      <c r="B238" s="41"/>
      <c r="C238" s="42"/>
      <c r="D238" s="219" t="s">
        <v>138</v>
      </c>
      <c r="E238" s="42"/>
      <c r="F238" s="220" t="s">
        <v>423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138</v>
      </c>
      <c r="AU238" s="19" t="s">
        <v>82</v>
      </c>
    </row>
    <row r="239" s="13" customFormat="1">
      <c r="A239" s="13"/>
      <c r="B239" s="224"/>
      <c r="C239" s="225"/>
      <c r="D239" s="226" t="s">
        <v>140</v>
      </c>
      <c r="E239" s="227" t="s">
        <v>19</v>
      </c>
      <c r="F239" s="228" t="s">
        <v>424</v>
      </c>
      <c r="G239" s="225"/>
      <c r="H239" s="229">
        <v>0.086999999999999994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140</v>
      </c>
      <c r="AU239" s="235" t="s">
        <v>82</v>
      </c>
      <c r="AV239" s="13" t="s">
        <v>82</v>
      </c>
      <c r="AW239" s="13" t="s">
        <v>33</v>
      </c>
      <c r="AX239" s="13" t="s">
        <v>72</v>
      </c>
      <c r="AY239" s="235" t="s">
        <v>126</v>
      </c>
    </row>
    <row r="240" s="13" customFormat="1">
      <c r="A240" s="13"/>
      <c r="B240" s="224"/>
      <c r="C240" s="225"/>
      <c r="D240" s="226" t="s">
        <v>140</v>
      </c>
      <c r="E240" s="227" t="s">
        <v>19</v>
      </c>
      <c r="F240" s="228" t="s">
        <v>425</v>
      </c>
      <c r="G240" s="225"/>
      <c r="H240" s="229">
        <v>0.27100000000000002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140</v>
      </c>
      <c r="AU240" s="235" t="s">
        <v>82</v>
      </c>
      <c r="AV240" s="13" t="s">
        <v>82</v>
      </c>
      <c r="AW240" s="13" t="s">
        <v>33</v>
      </c>
      <c r="AX240" s="13" t="s">
        <v>72</v>
      </c>
      <c r="AY240" s="235" t="s">
        <v>126</v>
      </c>
    </row>
    <row r="241" s="14" customFormat="1">
      <c r="A241" s="14"/>
      <c r="B241" s="246"/>
      <c r="C241" s="247"/>
      <c r="D241" s="226" t="s">
        <v>140</v>
      </c>
      <c r="E241" s="248" t="s">
        <v>19</v>
      </c>
      <c r="F241" s="249" t="s">
        <v>198</v>
      </c>
      <c r="G241" s="247"/>
      <c r="H241" s="250">
        <v>0.35799999999999998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140</v>
      </c>
      <c r="AU241" s="256" t="s">
        <v>82</v>
      </c>
      <c r="AV241" s="14" t="s">
        <v>135</v>
      </c>
      <c r="AW241" s="14" t="s">
        <v>33</v>
      </c>
      <c r="AX241" s="14" t="s">
        <v>80</v>
      </c>
      <c r="AY241" s="256" t="s">
        <v>126</v>
      </c>
    </row>
    <row r="242" s="2" customFormat="1" ht="24.15" customHeight="1">
      <c r="A242" s="40"/>
      <c r="B242" s="41"/>
      <c r="C242" s="206" t="s">
        <v>426</v>
      </c>
      <c r="D242" s="206" t="s">
        <v>130</v>
      </c>
      <c r="E242" s="207" t="s">
        <v>427</v>
      </c>
      <c r="F242" s="208" t="s">
        <v>428</v>
      </c>
      <c r="G242" s="209" t="s">
        <v>186</v>
      </c>
      <c r="H242" s="210">
        <v>4.2960000000000003</v>
      </c>
      <c r="I242" s="211"/>
      <c r="J242" s="212">
        <f>ROUND(I242*H242,1)</f>
        <v>0</v>
      </c>
      <c r="K242" s="208" t="s">
        <v>134</v>
      </c>
      <c r="L242" s="46"/>
      <c r="M242" s="213" t="s">
        <v>19</v>
      </c>
      <c r="N242" s="214" t="s">
        <v>43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135</v>
      </c>
      <c r="AT242" s="217" t="s">
        <v>130</v>
      </c>
      <c r="AU242" s="217" t="s">
        <v>82</v>
      </c>
      <c r="AY242" s="19" t="s">
        <v>126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80</v>
      </c>
      <c r="BK242" s="218">
        <f>ROUND(I242*H242,1)</f>
        <v>0</v>
      </c>
      <c r="BL242" s="19" t="s">
        <v>135</v>
      </c>
      <c r="BM242" s="217" t="s">
        <v>429</v>
      </c>
    </row>
    <row r="243" s="2" customFormat="1">
      <c r="A243" s="40"/>
      <c r="B243" s="41"/>
      <c r="C243" s="42"/>
      <c r="D243" s="219" t="s">
        <v>138</v>
      </c>
      <c r="E243" s="42"/>
      <c r="F243" s="220" t="s">
        <v>430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138</v>
      </c>
      <c r="AU243" s="19" t="s">
        <v>82</v>
      </c>
    </row>
    <row r="244" s="13" customFormat="1">
      <c r="A244" s="13"/>
      <c r="B244" s="224"/>
      <c r="C244" s="225"/>
      <c r="D244" s="226" t="s">
        <v>140</v>
      </c>
      <c r="E244" s="227" t="s">
        <v>19</v>
      </c>
      <c r="F244" s="228" t="s">
        <v>431</v>
      </c>
      <c r="G244" s="225"/>
      <c r="H244" s="229">
        <v>4.2960000000000003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140</v>
      </c>
      <c r="AU244" s="235" t="s">
        <v>82</v>
      </c>
      <c r="AV244" s="13" t="s">
        <v>82</v>
      </c>
      <c r="AW244" s="13" t="s">
        <v>33</v>
      </c>
      <c r="AX244" s="13" t="s">
        <v>80</v>
      </c>
      <c r="AY244" s="235" t="s">
        <v>126</v>
      </c>
    </row>
    <row r="245" s="2" customFormat="1" ht="16.5" customHeight="1">
      <c r="A245" s="40"/>
      <c r="B245" s="41"/>
      <c r="C245" s="206" t="s">
        <v>432</v>
      </c>
      <c r="D245" s="206" t="s">
        <v>130</v>
      </c>
      <c r="E245" s="207" t="s">
        <v>433</v>
      </c>
      <c r="F245" s="208" t="s">
        <v>434</v>
      </c>
      <c r="G245" s="209" t="s">
        <v>186</v>
      </c>
      <c r="H245" s="210">
        <v>7.7080000000000002</v>
      </c>
      <c r="I245" s="211"/>
      <c r="J245" s="212">
        <f>ROUND(I245*H245,1)</f>
        <v>0</v>
      </c>
      <c r="K245" s="208" t="s">
        <v>134</v>
      </c>
      <c r="L245" s="46"/>
      <c r="M245" s="213" t="s">
        <v>19</v>
      </c>
      <c r="N245" s="214" t="s">
        <v>43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135</v>
      </c>
      <c r="AT245" s="217" t="s">
        <v>130</v>
      </c>
      <c r="AU245" s="217" t="s">
        <v>82</v>
      </c>
      <c r="AY245" s="19" t="s">
        <v>126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80</v>
      </c>
      <c r="BK245" s="218">
        <f>ROUND(I245*H245,1)</f>
        <v>0</v>
      </c>
      <c r="BL245" s="19" t="s">
        <v>135</v>
      </c>
      <c r="BM245" s="217" t="s">
        <v>435</v>
      </c>
    </row>
    <row r="246" s="2" customFormat="1">
      <c r="A246" s="40"/>
      <c r="B246" s="41"/>
      <c r="C246" s="42"/>
      <c r="D246" s="219" t="s">
        <v>138</v>
      </c>
      <c r="E246" s="42"/>
      <c r="F246" s="220" t="s">
        <v>436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138</v>
      </c>
      <c r="AU246" s="19" t="s">
        <v>82</v>
      </c>
    </row>
    <row r="247" s="2" customFormat="1" ht="21.75" customHeight="1">
      <c r="A247" s="40"/>
      <c r="B247" s="41"/>
      <c r="C247" s="236" t="s">
        <v>437</v>
      </c>
      <c r="D247" s="236" t="s">
        <v>183</v>
      </c>
      <c r="E247" s="237" t="s">
        <v>438</v>
      </c>
      <c r="F247" s="238" t="s">
        <v>439</v>
      </c>
      <c r="G247" s="239" t="s">
        <v>186</v>
      </c>
      <c r="H247" s="240">
        <v>3.5209999999999999</v>
      </c>
      <c r="I247" s="241"/>
      <c r="J247" s="242">
        <f>ROUND(I247*H247,1)</f>
        <v>0</v>
      </c>
      <c r="K247" s="238" t="s">
        <v>134</v>
      </c>
      <c r="L247" s="243"/>
      <c r="M247" s="244" t="s">
        <v>19</v>
      </c>
      <c r="N247" s="245" t="s">
        <v>43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176</v>
      </c>
      <c r="AT247" s="217" t="s">
        <v>183</v>
      </c>
      <c r="AU247" s="217" t="s">
        <v>82</v>
      </c>
      <c r="AY247" s="19" t="s">
        <v>126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80</v>
      </c>
      <c r="BK247" s="218">
        <f>ROUND(I247*H247,1)</f>
        <v>0</v>
      </c>
      <c r="BL247" s="19" t="s">
        <v>135</v>
      </c>
      <c r="BM247" s="217" t="s">
        <v>440</v>
      </c>
    </row>
    <row r="248" s="13" customFormat="1">
      <c r="A248" s="13"/>
      <c r="B248" s="224"/>
      <c r="C248" s="225"/>
      <c r="D248" s="226" t="s">
        <v>140</v>
      </c>
      <c r="E248" s="227" t="s">
        <v>19</v>
      </c>
      <c r="F248" s="228" t="s">
        <v>441</v>
      </c>
      <c r="G248" s="225"/>
      <c r="H248" s="229">
        <v>3.25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140</v>
      </c>
      <c r="AU248" s="235" t="s">
        <v>82</v>
      </c>
      <c r="AV248" s="13" t="s">
        <v>82</v>
      </c>
      <c r="AW248" s="13" t="s">
        <v>33</v>
      </c>
      <c r="AX248" s="13" t="s">
        <v>72</v>
      </c>
      <c r="AY248" s="235" t="s">
        <v>126</v>
      </c>
    </row>
    <row r="249" s="13" customFormat="1">
      <c r="A249" s="13"/>
      <c r="B249" s="224"/>
      <c r="C249" s="225"/>
      <c r="D249" s="226" t="s">
        <v>140</v>
      </c>
      <c r="E249" s="227" t="s">
        <v>19</v>
      </c>
      <c r="F249" s="228" t="s">
        <v>425</v>
      </c>
      <c r="G249" s="225"/>
      <c r="H249" s="229">
        <v>0.27100000000000002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140</v>
      </c>
      <c r="AU249" s="235" t="s">
        <v>82</v>
      </c>
      <c r="AV249" s="13" t="s">
        <v>82</v>
      </c>
      <c r="AW249" s="13" t="s">
        <v>33</v>
      </c>
      <c r="AX249" s="13" t="s">
        <v>72</v>
      </c>
      <c r="AY249" s="235" t="s">
        <v>126</v>
      </c>
    </row>
    <row r="250" s="14" customFormat="1">
      <c r="A250" s="14"/>
      <c r="B250" s="246"/>
      <c r="C250" s="247"/>
      <c r="D250" s="226" t="s">
        <v>140</v>
      </c>
      <c r="E250" s="248" t="s">
        <v>19</v>
      </c>
      <c r="F250" s="249" t="s">
        <v>198</v>
      </c>
      <c r="G250" s="247"/>
      <c r="H250" s="250">
        <v>3.5209999999999999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6" t="s">
        <v>140</v>
      </c>
      <c r="AU250" s="256" t="s">
        <v>82</v>
      </c>
      <c r="AV250" s="14" t="s">
        <v>135</v>
      </c>
      <c r="AW250" s="14" t="s">
        <v>33</v>
      </c>
      <c r="AX250" s="14" t="s">
        <v>80</v>
      </c>
      <c r="AY250" s="256" t="s">
        <v>126</v>
      </c>
    </row>
    <row r="251" s="2" customFormat="1" ht="24.15" customHeight="1">
      <c r="A251" s="40"/>
      <c r="B251" s="41"/>
      <c r="C251" s="236" t="s">
        <v>442</v>
      </c>
      <c r="D251" s="236" t="s">
        <v>183</v>
      </c>
      <c r="E251" s="237" t="s">
        <v>443</v>
      </c>
      <c r="F251" s="238" t="s">
        <v>444</v>
      </c>
      <c r="G251" s="239" t="s">
        <v>186</v>
      </c>
      <c r="H251" s="240">
        <v>2.2000000000000002</v>
      </c>
      <c r="I251" s="241"/>
      <c r="J251" s="242">
        <f>ROUND(I251*H251,1)</f>
        <v>0</v>
      </c>
      <c r="K251" s="238" t="s">
        <v>134</v>
      </c>
      <c r="L251" s="243"/>
      <c r="M251" s="244" t="s">
        <v>19</v>
      </c>
      <c r="N251" s="245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176</v>
      </c>
      <c r="AT251" s="217" t="s">
        <v>183</v>
      </c>
      <c r="AU251" s="217" t="s">
        <v>82</v>
      </c>
      <c r="AY251" s="19" t="s">
        <v>126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ROUND(I251*H251,1)</f>
        <v>0</v>
      </c>
      <c r="BL251" s="19" t="s">
        <v>135</v>
      </c>
      <c r="BM251" s="217" t="s">
        <v>445</v>
      </c>
    </row>
    <row r="252" s="2" customFormat="1" ht="21.75" customHeight="1">
      <c r="A252" s="40"/>
      <c r="B252" s="41"/>
      <c r="C252" s="236" t="s">
        <v>446</v>
      </c>
      <c r="D252" s="236" t="s">
        <v>183</v>
      </c>
      <c r="E252" s="237" t="s">
        <v>184</v>
      </c>
      <c r="F252" s="238" t="s">
        <v>185</v>
      </c>
      <c r="G252" s="239" t="s">
        <v>186</v>
      </c>
      <c r="H252" s="240">
        <v>1.8999999999999999</v>
      </c>
      <c r="I252" s="241"/>
      <c r="J252" s="242">
        <f>ROUND(I252*H252,1)</f>
        <v>0</v>
      </c>
      <c r="K252" s="238" t="s">
        <v>134</v>
      </c>
      <c r="L252" s="243"/>
      <c r="M252" s="244" t="s">
        <v>19</v>
      </c>
      <c r="N252" s="245" t="s">
        <v>43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176</v>
      </c>
      <c r="AT252" s="217" t="s">
        <v>183</v>
      </c>
      <c r="AU252" s="217" t="s">
        <v>82</v>
      </c>
      <c r="AY252" s="19" t="s">
        <v>126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ROUND(I252*H252,1)</f>
        <v>0</v>
      </c>
      <c r="BL252" s="19" t="s">
        <v>135</v>
      </c>
      <c r="BM252" s="217" t="s">
        <v>447</v>
      </c>
    </row>
    <row r="253" s="2" customFormat="1" ht="16.5" customHeight="1">
      <c r="A253" s="40"/>
      <c r="B253" s="41"/>
      <c r="C253" s="236" t="s">
        <v>448</v>
      </c>
      <c r="D253" s="236" t="s">
        <v>183</v>
      </c>
      <c r="E253" s="237" t="s">
        <v>449</v>
      </c>
      <c r="F253" s="238" t="s">
        <v>450</v>
      </c>
      <c r="G253" s="239" t="s">
        <v>186</v>
      </c>
      <c r="H253" s="240">
        <v>0.086999999999999994</v>
      </c>
      <c r="I253" s="241"/>
      <c r="J253" s="242">
        <f>ROUND(I253*H253,1)</f>
        <v>0</v>
      </c>
      <c r="K253" s="238" t="s">
        <v>134</v>
      </c>
      <c r="L253" s="243"/>
      <c r="M253" s="244" t="s">
        <v>19</v>
      </c>
      <c r="N253" s="245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176</v>
      </c>
      <c r="AT253" s="217" t="s">
        <v>183</v>
      </c>
      <c r="AU253" s="217" t="s">
        <v>82</v>
      </c>
      <c r="AY253" s="19" t="s">
        <v>126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ROUND(I253*H253,1)</f>
        <v>0</v>
      </c>
      <c r="BL253" s="19" t="s">
        <v>135</v>
      </c>
      <c r="BM253" s="217" t="s">
        <v>451</v>
      </c>
    </row>
    <row r="254" s="13" customFormat="1">
      <c r="A254" s="13"/>
      <c r="B254" s="224"/>
      <c r="C254" s="225"/>
      <c r="D254" s="226" t="s">
        <v>140</v>
      </c>
      <c r="E254" s="227" t="s">
        <v>19</v>
      </c>
      <c r="F254" s="228" t="s">
        <v>424</v>
      </c>
      <c r="G254" s="225"/>
      <c r="H254" s="229">
        <v>0.086999999999999994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140</v>
      </c>
      <c r="AU254" s="235" t="s">
        <v>82</v>
      </c>
      <c r="AV254" s="13" t="s">
        <v>82</v>
      </c>
      <c r="AW254" s="13" t="s">
        <v>33</v>
      </c>
      <c r="AX254" s="13" t="s">
        <v>80</v>
      </c>
      <c r="AY254" s="235" t="s">
        <v>126</v>
      </c>
    </row>
    <row r="255" s="12" customFormat="1" ht="22.8" customHeight="1">
      <c r="A255" s="12"/>
      <c r="B255" s="190"/>
      <c r="C255" s="191"/>
      <c r="D255" s="192" t="s">
        <v>71</v>
      </c>
      <c r="E255" s="204" t="s">
        <v>452</v>
      </c>
      <c r="F255" s="204" t="s">
        <v>453</v>
      </c>
      <c r="G255" s="191"/>
      <c r="H255" s="191"/>
      <c r="I255" s="194"/>
      <c r="J255" s="205">
        <f>BK255</f>
        <v>0</v>
      </c>
      <c r="K255" s="191"/>
      <c r="L255" s="196"/>
      <c r="M255" s="197"/>
      <c r="N255" s="198"/>
      <c r="O255" s="198"/>
      <c r="P255" s="199">
        <f>SUM(P256:P260)</f>
        <v>0</v>
      </c>
      <c r="Q255" s="198"/>
      <c r="R255" s="199">
        <f>SUM(R256:R260)</f>
        <v>0</v>
      </c>
      <c r="S255" s="198"/>
      <c r="T255" s="200">
        <f>SUM(T256:T260)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80</v>
      </c>
      <c r="AT255" s="202" t="s">
        <v>71</v>
      </c>
      <c r="AU255" s="202" t="s">
        <v>80</v>
      </c>
      <c r="AY255" s="201" t="s">
        <v>126</v>
      </c>
      <c r="BK255" s="203">
        <f>SUM(BK256:BK260)</f>
        <v>0</v>
      </c>
    </row>
    <row r="256" s="2" customFormat="1" ht="24.15" customHeight="1">
      <c r="A256" s="40"/>
      <c r="B256" s="41"/>
      <c r="C256" s="206" t="s">
        <v>454</v>
      </c>
      <c r="D256" s="206" t="s">
        <v>130</v>
      </c>
      <c r="E256" s="207" t="s">
        <v>455</v>
      </c>
      <c r="F256" s="208" t="s">
        <v>456</v>
      </c>
      <c r="G256" s="209" t="s">
        <v>186</v>
      </c>
      <c r="H256" s="210">
        <v>11.157</v>
      </c>
      <c r="I256" s="211"/>
      <c r="J256" s="212">
        <f>ROUND(I256*H256,1)</f>
        <v>0</v>
      </c>
      <c r="K256" s="208" t="s">
        <v>134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135</v>
      </c>
      <c r="AT256" s="217" t="s">
        <v>130</v>
      </c>
      <c r="AU256" s="217" t="s">
        <v>82</v>
      </c>
      <c r="AY256" s="19" t="s">
        <v>126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ROUND(I256*H256,1)</f>
        <v>0</v>
      </c>
      <c r="BL256" s="19" t="s">
        <v>135</v>
      </c>
      <c r="BM256" s="217" t="s">
        <v>457</v>
      </c>
    </row>
    <row r="257" s="2" customFormat="1">
      <c r="A257" s="40"/>
      <c r="B257" s="41"/>
      <c r="C257" s="42"/>
      <c r="D257" s="219" t="s">
        <v>138</v>
      </c>
      <c r="E257" s="42"/>
      <c r="F257" s="220" t="s">
        <v>458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138</v>
      </c>
      <c r="AU257" s="19" t="s">
        <v>82</v>
      </c>
    </row>
    <row r="258" s="2" customFormat="1" ht="24.15" customHeight="1">
      <c r="A258" s="40"/>
      <c r="B258" s="41"/>
      <c r="C258" s="206" t="s">
        <v>459</v>
      </c>
      <c r="D258" s="206" t="s">
        <v>130</v>
      </c>
      <c r="E258" s="207" t="s">
        <v>460</v>
      </c>
      <c r="F258" s="208" t="s">
        <v>461</v>
      </c>
      <c r="G258" s="209" t="s">
        <v>186</v>
      </c>
      <c r="H258" s="210">
        <v>1.109</v>
      </c>
      <c r="I258" s="211"/>
      <c r="J258" s="212">
        <f>ROUND(I258*H258,1)</f>
        <v>0</v>
      </c>
      <c r="K258" s="208" t="s">
        <v>134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135</v>
      </c>
      <c r="AT258" s="217" t="s">
        <v>130</v>
      </c>
      <c r="AU258" s="217" t="s">
        <v>82</v>
      </c>
      <c r="AY258" s="19" t="s">
        <v>126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ROUND(I258*H258,1)</f>
        <v>0</v>
      </c>
      <c r="BL258" s="19" t="s">
        <v>135</v>
      </c>
      <c r="BM258" s="217" t="s">
        <v>462</v>
      </c>
    </row>
    <row r="259" s="2" customFormat="1">
      <c r="A259" s="40"/>
      <c r="B259" s="41"/>
      <c r="C259" s="42"/>
      <c r="D259" s="219" t="s">
        <v>138</v>
      </c>
      <c r="E259" s="42"/>
      <c r="F259" s="220" t="s">
        <v>463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138</v>
      </c>
      <c r="AU259" s="19" t="s">
        <v>82</v>
      </c>
    </row>
    <row r="260" s="13" customFormat="1">
      <c r="A260" s="13"/>
      <c r="B260" s="224"/>
      <c r="C260" s="225"/>
      <c r="D260" s="226" t="s">
        <v>140</v>
      </c>
      <c r="E260" s="227" t="s">
        <v>19</v>
      </c>
      <c r="F260" s="228" t="s">
        <v>464</v>
      </c>
      <c r="G260" s="225"/>
      <c r="H260" s="229">
        <v>1.109</v>
      </c>
      <c r="I260" s="230"/>
      <c r="J260" s="225"/>
      <c r="K260" s="225"/>
      <c r="L260" s="231"/>
      <c r="M260" s="267"/>
      <c r="N260" s="268"/>
      <c r="O260" s="268"/>
      <c r="P260" s="268"/>
      <c r="Q260" s="268"/>
      <c r="R260" s="268"/>
      <c r="S260" s="268"/>
      <c r="T260" s="26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140</v>
      </c>
      <c r="AU260" s="235" t="s">
        <v>82</v>
      </c>
      <c r="AV260" s="13" t="s">
        <v>82</v>
      </c>
      <c r="AW260" s="13" t="s">
        <v>33</v>
      </c>
      <c r="AX260" s="13" t="s">
        <v>80</v>
      </c>
      <c r="AY260" s="235" t="s">
        <v>126</v>
      </c>
    </row>
    <row r="261" s="2" customFormat="1" ht="6.96" customHeight="1">
      <c r="A261" s="40"/>
      <c r="B261" s="61"/>
      <c r="C261" s="62"/>
      <c r="D261" s="62"/>
      <c r="E261" s="62"/>
      <c r="F261" s="62"/>
      <c r="G261" s="62"/>
      <c r="H261" s="62"/>
      <c r="I261" s="62"/>
      <c r="J261" s="62"/>
      <c r="K261" s="62"/>
      <c r="L261" s="46"/>
      <c r="M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</row>
  </sheetData>
  <sheetProtection sheet="1" autoFilter="0" formatColumns="0" formatRows="0" objects="1" scenarios="1" spinCount="100000" saltValue="9FCMHmBSkabWQ99EldJTxOROQCYlvnqP7FfyJP0mdY+8zWTZNIwoNl/8U1BtIOKEWa2YuezFNTGOGvRyUfQEdw==" hashValue="49PNi2jVWRp1ErceWkDhBiMwrDpX0nMFxyj1PC+SSlVLP7H0agx1LSaL2le5e0V/vk29jb4SszJyHkO8eTtv/A==" algorithmName="SHA-512" password="DDC5"/>
  <autoFilter ref="C95:K260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1" r:id="rId1" display="https://podminky.urs.cz/item/CS_URS_2025_02/119003215"/>
    <hyperlink ref="F104" r:id="rId2" display="https://podminky.urs.cz/item/CS_URS_2025_02/119003216"/>
    <hyperlink ref="F106" r:id="rId3" display="https://podminky.urs.cz/item/CS_URS_2025_02/119003131"/>
    <hyperlink ref="F108" r:id="rId4" display="https://podminky.urs.cz/item/CS_URS_2025_02/119003132"/>
    <hyperlink ref="F111" r:id="rId5" display="https://podminky.urs.cz/item/CS_URS_2025_02/132251101"/>
    <hyperlink ref="F114" r:id="rId6" display="https://podminky.urs.cz/item/CS_URS_2025_02/139001101"/>
    <hyperlink ref="F118" r:id="rId7" display="https://podminky.urs.cz/item/CS_URS_2025_02/162751117"/>
    <hyperlink ref="F120" r:id="rId8" display="https://podminky.urs.cz/item/CS_URS_2025_02/162751119"/>
    <hyperlink ref="F126" r:id="rId9" display="https://podminky.urs.cz/item/CS_URS_2025_02/175151101"/>
    <hyperlink ref="F133" r:id="rId10" display="https://podminky.urs.cz/item/CS_URS_2025_02/174112101"/>
    <hyperlink ref="F143" r:id="rId11" display="https://podminky.urs.cz/item/CS_URS_2025_02/566901131"/>
    <hyperlink ref="F146" r:id="rId12" display="https://podminky.urs.cz/item/CS_URS_2025_02/566901172"/>
    <hyperlink ref="F148" r:id="rId13" display="https://podminky.urs.cz/item/CS_URS_2025_02/572340111"/>
    <hyperlink ref="F150" r:id="rId14" display="https://podminky.urs.cz/item/CS_URS_2025_02/572340112"/>
    <hyperlink ref="F152" r:id="rId15" display="https://podminky.urs.cz/item/CS_URS_2025_02/573231112"/>
    <hyperlink ref="F154" r:id="rId16" display="https://podminky.urs.cz/item/CS_URS_2025_02/919123111"/>
    <hyperlink ref="F158" r:id="rId17" display="https://podminky.urs.cz/item/CS_URS_2025_02/113202111"/>
    <hyperlink ref="F161" r:id="rId18" display="https://podminky.urs.cz/item/CS_URS_2025_02/916231213"/>
    <hyperlink ref="F166" r:id="rId19" display="https://podminky.urs.cz/item/CS_URS_2025_02/451572111"/>
    <hyperlink ref="F170" r:id="rId20" display="https://podminky.urs.cz/item/CS_URS_2025_02/871313121"/>
    <hyperlink ref="F174" r:id="rId21" display="https://podminky.urs.cz/item/CS_URS_2025_02/877310440"/>
    <hyperlink ref="F177" r:id="rId22" display="https://podminky.urs.cz/item/CS_URS_2025_02/877310330"/>
    <hyperlink ref="F180" r:id="rId23" display="https://podminky.urs.cz/item/CS_URS_2025_02/892351111"/>
    <hyperlink ref="F182" r:id="rId24" display="https://podminky.urs.cz/item/CS_URS_2025_02/899722114"/>
    <hyperlink ref="F184" r:id="rId25" display="https://podminky.urs.cz/item/CS_URS_2025_02/899721112"/>
    <hyperlink ref="F187" r:id="rId26" display="https://podminky.urs.cz/item/CS_URS_2025_02/359901212"/>
    <hyperlink ref="F189" r:id="rId27" display="https://podminky.urs.cz/item/CS_URS_2025_02/359901211"/>
    <hyperlink ref="F193" r:id="rId28" display="https://podminky.urs.cz/item/CS_URS_2025_02/895941341"/>
    <hyperlink ref="F196" r:id="rId29" display="https://podminky.urs.cz/item/CS_URS_2025_02/895941351"/>
    <hyperlink ref="F208" r:id="rId30" display="https://podminky.urs.cz/item/CS_URS_2025_02/113107442"/>
    <hyperlink ref="F211" r:id="rId31" display="https://podminky.urs.cz/item/CS_URS_2025_02/113107431"/>
    <hyperlink ref="F214" r:id="rId32" display="https://podminky.urs.cz/item/CS_URS_2025_02/113107421"/>
    <hyperlink ref="F217" r:id="rId33" display="https://podminky.urs.cz/item/CS_URS_2025_02/919735112"/>
    <hyperlink ref="F220" r:id="rId34" display="https://podminky.urs.cz/item/CS_URS_2025_02/830311811"/>
    <hyperlink ref="F222" r:id="rId35" display="https://podminky.urs.cz/item/CS_URS_2025_02/890411811"/>
    <hyperlink ref="F227" r:id="rId36" display="https://podminky.urs.cz/item/CS_URS_2025_02/997221551"/>
    <hyperlink ref="F233" r:id="rId37" display="https://podminky.urs.cz/item/CS_URS_2025_02/997221559"/>
    <hyperlink ref="F236" r:id="rId38" display="https://podminky.urs.cz/item/CS_URS_2025_02/997221611"/>
    <hyperlink ref="F238" r:id="rId39" display="https://podminky.urs.cz/item/CS_URS_2025_02/997221561"/>
    <hyperlink ref="F243" r:id="rId40" display="https://podminky.urs.cz/item/CS_URS_2025_02/997221569"/>
    <hyperlink ref="F246" r:id="rId41" display="https://podminky.urs.cz/item/CS_URS_2025_02/997221612"/>
    <hyperlink ref="F257" r:id="rId42" display="https://podminky.urs.cz/item/CS_URS_2025_02/998225111"/>
    <hyperlink ref="F259" r:id="rId43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HAVÁRIE DEŠŤOVÉ KANALIZACE V UL. HRDINŮ u č.p.360-361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465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ROUND(J80, 1)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ROUND((SUM(BE80:BE87)),  1)</f>
        <v>0</v>
      </c>
      <c r="G33" s="40"/>
      <c r="H33" s="40"/>
      <c r="I33" s="150">
        <v>0.20999999999999999</v>
      </c>
      <c r="J33" s="149">
        <f>ROUND(((SUM(BE80:BE87))*I33),  1)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ROUND((SUM(BF80:BF87)),  1)</f>
        <v>0</v>
      </c>
      <c r="G34" s="40"/>
      <c r="H34" s="40"/>
      <c r="I34" s="150">
        <v>0.12</v>
      </c>
      <c r="J34" s="149">
        <f>ROUND(((SUM(BF80:BF87))*I34),  1)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ROUND((SUM(BG80:BG87)),  1)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ROUND((SUM(BH80:BH87)),  1)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ROUND((SUM(BI80:BI87)),  1)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HAVÁRIE DEŠŤOVÉ KANALIZACE V UL. HRDINŮ u č.p.360-361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DĚČÍN 32 - Boletice</v>
      </c>
      <c r="G52" s="42"/>
      <c r="H52" s="42"/>
      <c r="I52" s="34" t="s">
        <v>23</v>
      </c>
      <c r="J52" s="74" t="str">
        <f>IF(J12="","",J12)</f>
        <v>3. 11. 2025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MAGISTRÁT MĚSTA DĚČÍN</v>
      </c>
      <c r="G54" s="42"/>
      <c r="H54" s="42"/>
      <c r="I54" s="34" t="s">
        <v>31</v>
      </c>
      <c r="J54" s="38" t="str">
        <f>E21</f>
        <v>Pet Tomsa Velká Bukovina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Nina Blavková Děčín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466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111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OPRAVA HAVÁRIE DEŠŤOVÉ KANALIZACE V UL. HRDINŮ u č.p.360-361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88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02 - VEDLEJŠÍ ROZPOČTOVÉ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DĚČÍN 32 - Boletice</v>
      </c>
      <c r="G74" s="42"/>
      <c r="H74" s="42"/>
      <c r="I74" s="34" t="s">
        <v>23</v>
      </c>
      <c r="J74" s="74" t="str">
        <f>IF(J12="","",J12)</f>
        <v>3. 11. 2025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5.65" customHeight="1">
      <c r="A76" s="40"/>
      <c r="B76" s="41"/>
      <c r="C76" s="34" t="s">
        <v>25</v>
      </c>
      <c r="D76" s="42"/>
      <c r="E76" s="42"/>
      <c r="F76" s="29" t="str">
        <f>E15</f>
        <v>MAGISTRÁT MĚSTA DĚČÍN</v>
      </c>
      <c r="G76" s="42"/>
      <c r="H76" s="42"/>
      <c r="I76" s="34" t="s">
        <v>31</v>
      </c>
      <c r="J76" s="38" t="str">
        <f>E21</f>
        <v>Pet Tomsa Velká Bukovina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34</v>
      </c>
      <c r="J77" s="38" t="str">
        <f>E24</f>
        <v>Nina Blavková Děčín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112</v>
      </c>
      <c r="D79" s="182" t="s">
        <v>57</v>
      </c>
      <c r="E79" s="182" t="s">
        <v>53</v>
      </c>
      <c r="F79" s="182" t="s">
        <v>54</v>
      </c>
      <c r="G79" s="182" t="s">
        <v>113</v>
      </c>
      <c r="H79" s="182" t="s">
        <v>114</v>
      </c>
      <c r="I79" s="182" t="s">
        <v>115</v>
      </c>
      <c r="J79" s="182" t="s">
        <v>92</v>
      </c>
      <c r="K79" s="183" t="s">
        <v>116</v>
      </c>
      <c r="L79" s="184"/>
      <c r="M79" s="94" t="s">
        <v>19</v>
      </c>
      <c r="N79" s="95" t="s">
        <v>42</v>
      </c>
      <c r="O79" s="95" t="s">
        <v>117</v>
      </c>
      <c r="P79" s="95" t="s">
        <v>118</v>
      </c>
      <c r="Q79" s="95" t="s">
        <v>119</v>
      </c>
      <c r="R79" s="95" t="s">
        <v>120</v>
      </c>
      <c r="S79" s="95" t="s">
        <v>121</v>
      </c>
      <c r="T79" s="96" t="s">
        <v>122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123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71</v>
      </c>
      <c r="AU80" s="19" t="s">
        <v>93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71</v>
      </c>
      <c r="E81" s="193" t="s">
        <v>467</v>
      </c>
      <c r="F81" s="193" t="s">
        <v>468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SUM(P82:P87)</f>
        <v>0</v>
      </c>
      <c r="Q81" s="198"/>
      <c r="R81" s="199">
        <f>SUM(R82:R87)</f>
        <v>0</v>
      </c>
      <c r="S81" s="198"/>
      <c r="T81" s="200">
        <f>SUM(T82:T87)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156</v>
      </c>
      <c r="AT81" s="202" t="s">
        <v>71</v>
      </c>
      <c r="AU81" s="202" t="s">
        <v>72</v>
      </c>
      <c r="AY81" s="201" t="s">
        <v>126</v>
      </c>
      <c r="BK81" s="203">
        <f>SUM(BK82:BK87)</f>
        <v>0</v>
      </c>
    </row>
    <row r="82" s="2" customFormat="1" ht="16.5" customHeight="1">
      <c r="A82" s="40"/>
      <c r="B82" s="41"/>
      <c r="C82" s="206" t="s">
        <v>80</v>
      </c>
      <c r="D82" s="206" t="s">
        <v>130</v>
      </c>
      <c r="E82" s="207" t="s">
        <v>469</v>
      </c>
      <c r="F82" s="208" t="s">
        <v>470</v>
      </c>
      <c r="G82" s="209" t="s">
        <v>471</v>
      </c>
      <c r="H82" s="210">
        <v>1</v>
      </c>
      <c r="I82" s="211"/>
      <c r="J82" s="212">
        <f>ROUND(I82*H82,1)</f>
        <v>0</v>
      </c>
      <c r="K82" s="208" t="s">
        <v>134</v>
      </c>
      <c r="L82" s="46"/>
      <c r="M82" s="213" t="s">
        <v>19</v>
      </c>
      <c r="N82" s="214" t="s">
        <v>43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472</v>
      </c>
      <c r="AT82" s="217" t="s">
        <v>130</v>
      </c>
      <c r="AU82" s="217" t="s">
        <v>80</v>
      </c>
      <c r="AY82" s="19" t="s">
        <v>126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80</v>
      </c>
      <c r="BK82" s="218">
        <f>ROUND(I82*H82,1)</f>
        <v>0</v>
      </c>
      <c r="BL82" s="19" t="s">
        <v>472</v>
      </c>
      <c r="BM82" s="217" t="s">
        <v>473</v>
      </c>
    </row>
    <row r="83" s="2" customFormat="1">
      <c r="A83" s="40"/>
      <c r="B83" s="41"/>
      <c r="C83" s="42"/>
      <c r="D83" s="219" t="s">
        <v>138</v>
      </c>
      <c r="E83" s="42"/>
      <c r="F83" s="220" t="s">
        <v>474</v>
      </c>
      <c r="G83" s="42"/>
      <c r="H83" s="42"/>
      <c r="I83" s="221"/>
      <c r="J83" s="42"/>
      <c r="K83" s="42"/>
      <c r="L83" s="46"/>
      <c r="M83" s="222"/>
      <c r="N83" s="223"/>
      <c r="O83" s="86"/>
      <c r="P83" s="86"/>
      <c r="Q83" s="86"/>
      <c r="R83" s="86"/>
      <c r="S83" s="86"/>
      <c r="T83" s="87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138</v>
      </c>
      <c r="AU83" s="19" t="s">
        <v>80</v>
      </c>
    </row>
    <row r="84" s="2" customFormat="1" ht="16.5" customHeight="1">
      <c r="A84" s="40"/>
      <c r="B84" s="41"/>
      <c r="C84" s="206" t="s">
        <v>82</v>
      </c>
      <c r="D84" s="206" t="s">
        <v>130</v>
      </c>
      <c r="E84" s="207" t="s">
        <v>475</v>
      </c>
      <c r="F84" s="208" t="s">
        <v>476</v>
      </c>
      <c r="G84" s="209" t="s">
        <v>471</v>
      </c>
      <c r="H84" s="210">
        <v>1</v>
      </c>
      <c r="I84" s="211"/>
      <c r="J84" s="212">
        <f>ROUND(I84*H84,1)</f>
        <v>0</v>
      </c>
      <c r="K84" s="208" t="s">
        <v>134</v>
      </c>
      <c r="L84" s="46"/>
      <c r="M84" s="213" t="s">
        <v>19</v>
      </c>
      <c r="N84" s="214" t="s">
        <v>43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472</v>
      </c>
      <c r="AT84" s="217" t="s">
        <v>130</v>
      </c>
      <c r="AU84" s="217" t="s">
        <v>80</v>
      </c>
      <c r="AY84" s="19" t="s">
        <v>126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80</v>
      </c>
      <c r="BK84" s="218">
        <f>ROUND(I84*H84,1)</f>
        <v>0</v>
      </c>
      <c r="BL84" s="19" t="s">
        <v>472</v>
      </c>
      <c r="BM84" s="217" t="s">
        <v>477</v>
      </c>
    </row>
    <row r="85" s="2" customFormat="1">
      <c r="A85" s="40"/>
      <c r="B85" s="41"/>
      <c r="C85" s="42"/>
      <c r="D85" s="219" t="s">
        <v>138</v>
      </c>
      <c r="E85" s="42"/>
      <c r="F85" s="220" t="s">
        <v>478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138</v>
      </c>
      <c r="AU85" s="19" t="s">
        <v>80</v>
      </c>
    </row>
    <row r="86" s="2" customFormat="1" ht="16.5" customHeight="1">
      <c r="A86" s="40"/>
      <c r="B86" s="41"/>
      <c r="C86" s="206" t="s">
        <v>136</v>
      </c>
      <c r="D86" s="206" t="s">
        <v>130</v>
      </c>
      <c r="E86" s="207" t="s">
        <v>479</v>
      </c>
      <c r="F86" s="208" t="s">
        <v>480</v>
      </c>
      <c r="G86" s="209" t="s">
        <v>471</v>
      </c>
      <c r="H86" s="210">
        <v>1</v>
      </c>
      <c r="I86" s="211"/>
      <c r="J86" s="212">
        <f>ROUND(I86*H86,1)</f>
        <v>0</v>
      </c>
      <c r="K86" s="208" t="s">
        <v>134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472</v>
      </c>
      <c r="AT86" s="217" t="s">
        <v>130</v>
      </c>
      <c r="AU86" s="217" t="s">
        <v>80</v>
      </c>
      <c r="AY86" s="19" t="s">
        <v>126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ROUND(I86*H86,1)</f>
        <v>0</v>
      </c>
      <c r="BL86" s="19" t="s">
        <v>472</v>
      </c>
      <c r="BM86" s="217" t="s">
        <v>481</v>
      </c>
    </row>
    <row r="87" s="2" customFormat="1">
      <c r="A87" s="40"/>
      <c r="B87" s="41"/>
      <c r="C87" s="42"/>
      <c r="D87" s="219" t="s">
        <v>138</v>
      </c>
      <c r="E87" s="42"/>
      <c r="F87" s="220" t="s">
        <v>482</v>
      </c>
      <c r="G87" s="42"/>
      <c r="H87" s="42"/>
      <c r="I87" s="221"/>
      <c r="J87" s="42"/>
      <c r="K87" s="42"/>
      <c r="L87" s="46"/>
      <c r="M87" s="270"/>
      <c r="N87" s="271"/>
      <c r="O87" s="272"/>
      <c r="P87" s="272"/>
      <c r="Q87" s="272"/>
      <c r="R87" s="272"/>
      <c r="S87" s="272"/>
      <c r="T87" s="273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138</v>
      </c>
      <c r="AU87" s="19" t="s">
        <v>80</v>
      </c>
    </row>
    <row r="88" s="2" customFormat="1" ht="6.96" customHeight="1">
      <c r="A88" s="40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46"/>
      <c r="M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</sheetData>
  <sheetProtection sheet="1" autoFilter="0" formatColumns="0" formatRows="0" objects="1" scenarios="1" spinCount="100000" saltValue="beo52oBjoIAeJg6eo7ZTbqUlre0y9lVU4wYz91AIHoesMhPKCh0no0LwDuR3I17/+Tzhtrt8xBoyIBx0iUEOFQ==" hashValue="aZrkvO3j+EROn5hDaIDjFsCfMx0vkXeBow34KRUUV9yUpQeTdU68FzL2kLXy6M7ocoUQZqnkuGH7NoOOpn+N4Q==" algorithmName="SHA-512" password="DDC5"/>
  <autoFilter ref="C79:K8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83" r:id="rId1" display="https://podminky.urs.cz/item/CS_URS_2025_02/012164000"/>
    <hyperlink ref="F85" r:id="rId2" display="https://podminky.urs.cz/item/CS_URS_2025_02/030001000"/>
    <hyperlink ref="F87" r:id="rId3" display="https://podminky.urs.cz/item/CS_URS_2025_02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6" customFormat="1" ht="45" customHeight="1">
      <c r="B3" s="278"/>
      <c r="C3" s="279" t="s">
        <v>483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484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485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486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487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488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489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490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491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492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493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79</v>
      </c>
      <c r="F18" s="285" t="s">
        <v>494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495</v>
      </c>
      <c r="F19" s="285" t="s">
        <v>496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497</v>
      </c>
      <c r="F20" s="285" t="s">
        <v>498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85</v>
      </c>
      <c r="F21" s="285" t="s">
        <v>499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500</v>
      </c>
      <c r="F22" s="285" t="s">
        <v>501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502</v>
      </c>
      <c r="F23" s="285" t="s">
        <v>503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504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505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506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507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508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509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510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511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512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112</v>
      </c>
      <c r="F36" s="285"/>
      <c r="G36" s="285" t="s">
        <v>513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514</v>
      </c>
      <c r="F37" s="285"/>
      <c r="G37" s="285" t="s">
        <v>515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53</v>
      </c>
      <c r="F38" s="285"/>
      <c r="G38" s="285" t="s">
        <v>516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54</v>
      </c>
      <c r="F39" s="285"/>
      <c r="G39" s="285" t="s">
        <v>517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113</v>
      </c>
      <c r="F40" s="285"/>
      <c r="G40" s="285" t="s">
        <v>518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114</v>
      </c>
      <c r="F41" s="285"/>
      <c r="G41" s="285" t="s">
        <v>519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520</v>
      </c>
      <c r="F42" s="285"/>
      <c r="G42" s="285" t="s">
        <v>521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522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523</v>
      </c>
      <c r="F44" s="285"/>
      <c r="G44" s="285" t="s">
        <v>524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116</v>
      </c>
      <c r="F45" s="285"/>
      <c r="G45" s="285" t="s">
        <v>525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526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527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528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529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530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531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532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533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534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535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536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537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538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539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540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541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542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543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544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545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546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547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548</v>
      </c>
      <c r="D76" s="303"/>
      <c r="E76" s="303"/>
      <c r="F76" s="303" t="s">
        <v>549</v>
      </c>
      <c r="G76" s="304"/>
      <c r="H76" s="303" t="s">
        <v>54</v>
      </c>
      <c r="I76" s="303" t="s">
        <v>57</v>
      </c>
      <c r="J76" s="303" t="s">
        <v>550</v>
      </c>
      <c r="K76" s="302"/>
    </row>
    <row r="77" s="1" customFormat="1" ht="17.25" customHeight="1">
      <c r="B77" s="300"/>
      <c r="C77" s="305" t="s">
        <v>551</v>
      </c>
      <c r="D77" s="305"/>
      <c r="E77" s="305"/>
      <c r="F77" s="306" t="s">
        <v>552</v>
      </c>
      <c r="G77" s="307"/>
      <c r="H77" s="305"/>
      <c r="I77" s="305"/>
      <c r="J77" s="305" t="s">
        <v>553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53</v>
      </c>
      <c r="D79" s="310"/>
      <c r="E79" s="310"/>
      <c r="F79" s="311" t="s">
        <v>554</v>
      </c>
      <c r="G79" s="312"/>
      <c r="H79" s="288" t="s">
        <v>555</v>
      </c>
      <c r="I79" s="288" t="s">
        <v>556</v>
      </c>
      <c r="J79" s="288">
        <v>20</v>
      </c>
      <c r="K79" s="302"/>
    </row>
    <row r="80" s="1" customFormat="1" ht="15" customHeight="1">
      <c r="B80" s="300"/>
      <c r="C80" s="288" t="s">
        <v>557</v>
      </c>
      <c r="D80" s="288"/>
      <c r="E80" s="288"/>
      <c r="F80" s="311" t="s">
        <v>554</v>
      </c>
      <c r="G80" s="312"/>
      <c r="H80" s="288" t="s">
        <v>558</v>
      </c>
      <c r="I80" s="288" t="s">
        <v>556</v>
      </c>
      <c r="J80" s="288">
        <v>120</v>
      </c>
      <c r="K80" s="302"/>
    </row>
    <row r="81" s="1" customFormat="1" ht="15" customHeight="1">
      <c r="B81" s="313"/>
      <c r="C81" s="288" t="s">
        <v>559</v>
      </c>
      <c r="D81" s="288"/>
      <c r="E81" s="288"/>
      <c r="F81" s="311" t="s">
        <v>560</v>
      </c>
      <c r="G81" s="312"/>
      <c r="H81" s="288" t="s">
        <v>561</v>
      </c>
      <c r="I81" s="288" t="s">
        <v>556</v>
      </c>
      <c r="J81" s="288">
        <v>50</v>
      </c>
      <c r="K81" s="302"/>
    </row>
    <row r="82" s="1" customFormat="1" ht="15" customHeight="1">
      <c r="B82" s="313"/>
      <c r="C82" s="288" t="s">
        <v>562</v>
      </c>
      <c r="D82" s="288"/>
      <c r="E82" s="288"/>
      <c r="F82" s="311" t="s">
        <v>554</v>
      </c>
      <c r="G82" s="312"/>
      <c r="H82" s="288" t="s">
        <v>563</v>
      </c>
      <c r="I82" s="288" t="s">
        <v>564</v>
      </c>
      <c r="J82" s="288"/>
      <c r="K82" s="302"/>
    </row>
    <row r="83" s="1" customFormat="1" ht="15" customHeight="1">
      <c r="B83" s="313"/>
      <c r="C83" s="314" t="s">
        <v>565</v>
      </c>
      <c r="D83" s="314"/>
      <c r="E83" s="314"/>
      <c r="F83" s="315" t="s">
        <v>560</v>
      </c>
      <c r="G83" s="314"/>
      <c r="H83" s="314" t="s">
        <v>566</v>
      </c>
      <c r="I83" s="314" t="s">
        <v>556</v>
      </c>
      <c r="J83" s="314">
        <v>15</v>
      </c>
      <c r="K83" s="302"/>
    </row>
    <row r="84" s="1" customFormat="1" ht="15" customHeight="1">
      <c r="B84" s="313"/>
      <c r="C84" s="314" t="s">
        <v>567</v>
      </c>
      <c r="D84" s="314"/>
      <c r="E84" s="314"/>
      <c r="F84" s="315" t="s">
        <v>560</v>
      </c>
      <c r="G84" s="314"/>
      <c r="H84" s="314" t="s">
        <v>568</v>
      </c>
      <c r="I84" s="314" t="s">
        <v>556</v>
      </c>
      <c r="J84" s="314">
        <v>15</v>
      </c>
      <c r="K84" s="302"/>
    </row>
    <row r="85" s="1" customFormat="1" ht="15" customHeight="1">
      <c r="B85" s="313"/>
      <c r="C85" s="314" t="s">
        <v>569</v>
      </c>
      <c r="D85" s="314"/>
      <c r="E85" s="314"/>
      <c r="F85" s="315" t="s">
        <v>560</v>
      </c>
      <c r="G85" s="314"/>
      <c r="H85" s="314" t="s">
        <v>570</v>
      </c>
      <c r="I85" s="314" t="s">
        <v>556</v>
      </c>
      <c r="J85" s="314">
        <v>20</v>
      </c>
      <c r="K85" s="302"/>
    </row>
    <row r="86" s="1" customFormat="1" ht="15" customHeight="1">
      <c r="B86" s="313"/>
      <c r="C86" s="314" t="s">
        <v>571</v>
      </c>
      <c r="D86" s="314"/>
      <c r="E86" s="314"/>
      <c r="F86" s="315" t="s">
        <v>560</v>
      </c>
      <c r="G86" s="314"/>
      <c r="H86" s="314" t="s">
        <v>572</v>
      </c>
      <c r="I86" s="314" t="s">
        <v>556</v>
      </c>
      <c r="J86" s="314">
        <v>20</v>
      </c>
      <c r="K86" s="302"/>
    </row>
    <row r="87" s="1" customFormat="1" ht="15" customHeight="1">
      <c r="B87" s="313"/>
      <c r="C87" s="288" t="s">
        <v>573</v>
      </c>
      <c r="D87" s="288"/>
      <c r="E87" s="288"/>
      <c r="F87" s="311" t="s">
        <v>560</v>
      </c>
      <c r="G87" s="312"/>
      <c r="H87" s="288" t="s">
        <v>574</v>
      </c>
      <c r="I87" s="288" t="s">
        <v>556</v>
      </c>
      <c r="J87" s="288">
        <v>50</v>
      </c>
      <c r="K87" s="302"/>
    </row>
    <row r="88" s="1" customFormat="1" ht="15" customHeight="1">
      <c r="B88" s="313"/>
      <c r="C88" s="288" t="s">
        <v>575</v>
      </c>
      <c r="D88" s="288"/>
      <c r="E88" s="288"/>
      <c r="F88" s="311" t="s">
        <v>560</v>
      </c>
      <c r="G88" s="312"/>
      <c r="H88" s="288" t="s">
        <v>576</v>
      </c>
      <c r="I88" s="288" t="s">
        <v>556</v>
      </c>
      <c r="J88" s="288">
        <v>20</v>
      </c>
      <c r="K88" s="302"/>
    </row>
    <row r="89" s="1" customFormat="1" ht="15" customHeight="1">
      <c r="B89" s="313"/>
      <c r="C89" s="288" t="s">
        <v>577</v>
      </c>
      <c r="D89" s="288"/>
      <c r="E89" s="288"/>
      <c r="F89" s="311" t="s">
        <v>560</v>
      </c>
      <c r="G89" s="312"/>
      <c r="H89" s="288" t="s">
        <v>578</v>
      </c>
      <c r="I89" s="288" t="s">
        <v>556</v>
      </c>
      <c r="J89" s="288">
        <v>20</v>
      </c>
      <c r="K89" s="302"/>
    </row>
    <row r="90" s="1" customFormat="1" ht="15" customHeight="1">
      <c r="B90" s="313"/>
      <c r="C90" s="288" t="s">
        <v>579</v>
      </c>
      <c r="D90" s="288"/>
      <c r="E90" s="288"/>
      <c r="F90" s="311" t="s">
        <v>560</v>
      </c>
      <c r="G90" s="312"/>
      <c r="H90" s="288" t="s">
        <v>580</v>
      </c>
      <c r="I90" s="288" t="s">
        <v>556</v>
      </c>
      <c r="J90" s="288">
        <v>50</v>
      </c>
      <c r="K90" s="302"/>
    </row>
    <row r="91" s="1" customFormat="1" ht="15" customHeight="1">
      <c r="B91" s="313"/>
      <c r="C91" s="288" t="s">
        <v>581</v>
      </c>
      <c r="D91" s="288"/>
      <c r="E91" s="288"/>
      <c r="F91" s="311" t="s">
        <v>560</v>
      </c>
      <c r="G91" s="312"/>
      <c r="H91" s="288" t="s">
        <v>581</v>
      </c>
      <c r="I91" s="288" t="s">
        <v>556</v>
      </c>
      <c r="J91" s="288">
        <v>50</v>
      </c>
      <c r="K91" s="302"/>
    </row>
    <row r="92" s="1" customFormat="1" ht="15" customHeight="1">
      <c r="B92" s="313"/>
      <c r="C92" s="288" t="s">
        <v>582</v>
      </c>
      <c r="D92" s="288"/>
      <c r="E92" s="288"/>
      <c r="F92" s="311" t="s">
        <v>560</v>
      </c>
      <c r="G92" s="312"/>
      <c r="H92" s="288" t="s">
        <v>583</v>
      </c>
      <c r="I92" s="288" t="s">
        <v>556</v>
      </c>
      <c r="J92" s="288">
        <v>255</v>
      </c>
      <c r="K92" s="302"/>
    </row>
    <row r="93" s="1" customFormat="1" ht="15" customHeight="1">
      <c r="B93" s="313"/>
      <c r="C93" s="288" t="s">
        <v>584</v>
      </c>
      <c r="D93" s="288"/>
      <c r="E93" s="288"/>
      <c r="F93" s="311" t="s">
        <v>554</v>
      </c>
      <c r="G93" s="312"/>
      <c r="H93" s="288" t="s">
        <v>585</v>
      </c>
      <c r="I93" s="288" t="s">
        <v>586</v>
      </c>
      <c r="J93" s="288"/>
      <c r="K93" s="302"/>
    </row>
    <row r="94" s="1" customFormat="1" ht="15" customHeight="1">
      <c r="B94" s="313"/>
      <c r="C94" s="288" t="s">
        <v>587</v>
      </c>
      <c r="D94" s="288"/>
      <c r="E94" s="288"/>
      <c r="F94" s="311" t="s">
        <v>554</v>
      </c>
      <c r="G94" s="312"/>
      <c r="H94" s="288" t="s">
        <v>588</v>
      </c>
      <c r="I94" s="288" t="s">
        <v>589</v>
      </c>
      <c r="J94" s="288"/>
      <c r="K94" s="302"/>
    </row>
    <row r="95" s="1" customFormat="1" ht="15" customHeight="1">
      <c r="B95" s="313"/>
      <c r="C95" s="288" t="s">
        <v>590</v>
      </c>
      <c r="D95" s="288"/>
      <c r="E95" s="288"/>
      <c r="F95" s="311" t="s">
        <v>554</v>
      </c>
      <c r="G95" s="312"/>
      <c r="H95" s="288" t="s">
        <v>590</v>
      </c>
      <c r="I95" s="288" t="s">
        <v>589</v>
      </c>
      <c r="J95" s="288"/>
      <c r="K95" s="302"/>
    </row>
    <row r="96" s="1" customFormat="1" ht="15" customHeight="1">
      <c r="B96" s="313"/>
      <c r="C96" s="288" t="s">
        <v>38</v>
      </c>
      <c r="D96" s="288"/>
      <c r="E96" s="288"/>
      <c r="F96" s="311" t="s">
        <v>554</v>
      </c>
      <c r="G96" s="312"/>
      <c r="H96" s="288" t="s">
        <v>591</v>
      </c>
      <c r="I96" s="288" t="s">
        <v>589</v>
      </c>
      <c r="J96" s="288"/>
      <c r="K96" s="302"/>
    </row>
    <row r="97" s="1" customFormat="1" ht="15" customHeight="1">
      <c r="B97" s="313"/>
      <c r="C97" s="288" t="s">
        <v>48</v>
      </c>
      <c r="D97" s="288"/>
      <c r="E97" s="288"/>
      <c r="F97" s="311" t="s">
        <v>554</v>
      </c>
      <c r="G97" s="312"/>
      <c r="H97" s="288" t="s">
        <v>592</v>
      </c>
      <c r="I97" s="288" t="s">
        <v>589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593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548</v>
      </c>
      <c r="D103" s="303"/>
      <c r="E103" s="303"/>
      <c r="F103" s="303" t="s">
        <v>549</v>
      </c>
      <c r="G103" s="304"/>
      <c r="H103" s="303" t="s">
        <v>54</v>
      </c>
      <c r="I103" s="303" t="s">
        <v>57</v>
      </c>
      <c r="J103" s="303" t="s">
        <v>550</v>
      </c>
      <c r="K103" s="302"/>
    </row>
    <row r="104" s="1" customFormat="1" ht="17.25" customHeight="1">
      <c r="B104" s="300"/>
      <c r="C104" s="305" t="s">
        <v>551</v>
      </c>
      <c r="D104" s="305"/>
      <c r="E104" s="305"/>
      <c r="F104" s="306" t="s">
        <v>552</v>
      </c>
      <c r="G104" s="307"/>
      <c r="H104" s="305"/>
      <c r="I104" s="305"/>
      <c r="J104" s="305" t="s">
        <v>553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53</v>
      </c>
      <c r="D106" s="310"/>
      <c r="E106" s="310"/>
      <c r="F106" s="311" t="s">
        <v>554</v>
      </c>
      <c r="G106" s="288"/>
      <c r="H106" s="288" t="s">
        <v>594</v>
      </c>
      <c r="I106" s="288" t="s">
        <v>556</v>
      </c>
      <c r="J106" s="288">
        <v>20</v>
      </c>
      <c r="K106" s="302"/>
    </row>
    <row r="107" s="1" customFormat="1" ht="15" customHeight="1">
      <c r="B107" s="300"/>
      <c r="C107" s="288" t="s">
        <v>557</v>
      </c>
      <c r="D107" s="288"/>
      <c r="E107" s="288"/>
      <c r="F107" s="311" t="s">
        <v>554</v>
      </c>
      <c r="G107" s="288"/>
      <c r="H107" s="288" t="s">
        <v>594</v>
      </c>
      <c r="I107" s="288" t="s">
        <v>556</v>
      </c>
      <c r="J107" s="288">
        <v>120</v>
      </c>
      <c r="K107" s="302"/>
    </row>
    <row r="108" s="1" customFormat="1" ht="15" customHeight="1">
      <c r="B108" s="313"/>
      <c r="C108" s="288" t="s">
        <v>559</v>
      </c>
      <c r="D108" s="288"/>
      <c r="E108" s="288"/>
      <c r="F108" s="311" t="s">
        <v>560</v>
      </c>
      <c r="G108" s="288"/>
      <c r="H108" s="288" t="s">
        <v>594</v>
      </c>
      <c r="I108" s="288" t="s">
        <v>556</v>
      </c>
      <c r="J108" s="288">
        <v>50</v>
      </c>
      <c r="K108" s="302"/>
    </row>
    <row r="109" s="1" customFormat="1" ht="15" customHeight="1">
      <c r="B109" s="313"/>
      <c r="C109" s="288" t="s">
        <v>562</v>
      </c>
      <c r="D109" s="288"/>
      <c r="E109" s="288"/>
      <c r="F109" s="311" t="s">
        <v>554</v>
      </c>
      <c r="G109" s="288"/>
      <c r="H109" s="288" t="s">
        <v>594</v>
      </c>
      <c r="I109" s="288" t="s">
        <v>564</v>
      </c>
      <c r="J109" s="288"/>
      <c r="K109" s="302"/>
    </row>
    <row r="110" s="1" customFormat="1" ht="15" customHeight="1">
      <c r="B110" s="313"/>
      <c r="C110" s="288" t="s">
        <v>573</v>
      </c>
      <c r="D110" s="288"/>
      <c r="E110" s="288"/>
      <c r="F110" s="311" t="s">
        <v>560</v>
      </c>
      <c r="G110" s="288"/>
      <c r="H110" s="288" t="s">
        <v>594</v>
      </c>
      <c r="I110" s="288" t="s">
        <v>556</v>
      </c>
      <c r="J110" s="288">
        <v>50</v>
      </c>
      <c r="K110" s="302"/>
    </row>
    <row r="111" s="1" customFormat="1" ht="15" customHeight="1">
      <c r="B111" s="313"/>
      <c r="C111" s="288" t="s">
        <v>581</v>
      </c>
      <c r="D111" s="288"/>
      <c r="E111" s="288"/>
      <c r="F111" s="311" t="s">
        <v>560</v>
      </c>
      <c r="G111" s="288"/>
      <c r="H111" s="288" t="s">
        <v>594</v>
      </c>
      <c r="I111" s="288" t="s">
        <v>556</v>
      </c>
      <c r="J111" s="288">
        <v>50</v>
      </c>
      <c r="K111" s="302"/>
    </row>
    <row r="112" s="1" customFormat="1" ht="15" customHeight="1">
      <c r="B112" s="313"/>
      <c r="C112" s="288" t="s">
        <v>579</v>
      </c>
      <c r="D112" s="288"/>
      <c r="E112" s="288"/>
      <c r="F112" s="311" t="s">
        <v>560</v>
      </c>
      <c r="G112" s="288"/>
      <c r="H112" s="288" t="s">
        <v>594</v>
      </c>
      <c r="I112" s="288" t="s">
        <v>556</v>
      </c>
      <c r="J112" s="288">
        <v>50</v>
      </c>
      <c r="K112" s="302"/>
    </row>
    <row r="113" s="1" customFormat="1" ht="15" customHeight="1">
      <c r="B113" s="313"/>
      <c r="C113" s="288" t="s">
        <v>53</v>
      </c>
      <c r="D113" s="288"/>
      <c r="E113" s="288"/>
      <c r="F113" s="311" t="s">
        <v>554</v>
      </c>
      <c r="G113" s="288"/>
      <c r="H113" s="288" t="s">
        <v>595</v>
      </c>
      <c r="I113" s="288" t="s">
        <v>556</v>
      </c>
      <c r="J113" s="288">
        <v>20</v>
      </c>
      <c r="K113" s="302"/>
    </row>
    <row r="114" s="1" customFormat="1" ht="15" customHeight="1">
      <c r="B114" s="313"/>
      <c r="C114" s="288" t="s">
        <v>596</v>
      </c>
      <c r="D114" s="288"/>
      <c r="E114" s="288"/>
      <c r="F114" s="311" t="s">
        <v>554</v>
      </c>
      <c r="G114" s="288"/>
      <c r="H114" s="288" t="s">
        <v>597</v>
      </c>
      <c r="I114" s="288" t="s">
        <v>556</v>
      </c>
      <c r="J114" s="288">
        <v>120</v>
      </c>
      <c r="K114" s="302"/>
    </row>
    <row r="115" s="1" customFormat="1" ht="15" customHeight="1">
      <c r="B115" s="313"/>
      <c r="C115" s="288" t="s">
        <v>38</v>
      </c>
      <c r="D115" s="288"/>
      <c r="E115" s="288"/>
      <c r="F115" s="311" t="s">
        <v>554</v>
      </c>
      <c r="G115" s="288"/>
      <c r="H115" s="288" t="s">
        <v>598</v>
      </c>
      <c r="I115" s="288" t="s">
        <v>589</v>
      </c>
      <c r="J115" s="288"/>
      <c r="K115" s="302"/>
    </row>
    <row r="116" s="1" customFormat="1" ht="15" customHeight="1">
      <c r="B116" s="313"/>
      <c r="C116" s="288" t="s">
        <v>48</v>
      </c>
      <c r="D116" s="288"/>
      <c r="E116" s="288"/>
      <c r="F116" s="311" t="s">
        <v>554</v>
      </c>
      <c r="G116" s="288"/>
      <c r="H116" s="288" t="s">
        <v>599</v>
      </c>
      <c r="I116" s="288" t="s">
        <v>589</v>
      </c>
      <c r="J116" s="288"/>
      <c r="K116" s="302"/>
    </row>
    <row r="117" s="1" customFormat="1" ht="15" customHeight="1">
      <c r="B117" s="313"/>
      <c r="C117" s="288" t="s">
        <v>57</v>
      </c>
      <c r="D117" s="288"/>
      <c r="E117" s="288"/>
      <c r="F117" s="311" t="s">
        <v>554</v>
      </c>
      <c r="G117" s="288"/>
      <c r="H117" s="288" t="s">
        <v>600</v>
      </c>
      <c r="I117" s="288" t="s">
        <v>601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602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548</v>
      </c>
      <c r="D123" s="303"/>
      <c r="E123" s="303"/>
      <c r="F123" s="303" t="s">
        <v>549</v>
      </c>
      <c r="G123" s="304"/>
      <c r="H123" s="303" t="s">
        <v>54</v>
      </c>
      <c r="I123" s="303" t="s">
        <v>57</v>
      </c>
      <c r="J123" s="303" t="s">
        <v>550</v>
      </c>
      <c r="K123" s="332"/>
    </row>
    <row r="124" s="1" customFormat="1" ht="17.25" customHeight="1">
      <c r="B124" s="331"/>
      <c r="C124" s="305" t="s">
        <v>551</v>
      </c>
      <c r="D124" s="305"/>
      <c r="E124" s="305"/>
      <c r="F124" s="306" t="s">
        <v>552</v>
      </c>
      <c r="G124" s="307"/>
      <c r="H124" s="305"/>
      <c r="I124" s="305"/>
      <c r="J124" s="305" t="s">
        <v>553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557</v>
      </c>
      <c r="D126" s="310"/>
      <c r="E126" s="310"/>
      <c r="F126" s="311" t="s">
        <v>554</v>
      </c>
      <c r="G126" s="288"/>
      <c r="H126" s="288" t="s">
        <v>594</v>
      </c>
      <c r="I126" s="288" t="s">
        <v>556</v>
      </c>
      <c r="J126" s="288">
        <v>120</v>
      </c>
      <c r="K126" s="336"/>
    </row>
    <row r="127" s="1" customFormat="1" ht="15" customHeight="1">
      <c r="B127" s="333"/>
      <c r="C127" s="288" t="s">
        <v>603</v>
      </c>
      <c r="D127" s="288"/>
      <c r="E127" s="288"/>
      <c r="F127" s="311" t="s">
        <v>554</v>
      </c>
      <c r="G127" s="288"/>
      <c r="H127" s="288" t="s">
        <v>604</v>
      </c>
      <c r="I127" s="288" t="s">
        <v>556</v>
      </c>
      <c r="J127" s="288" t="s">
        <v>605</v>
      </c>
      <c r="K127" s="336"/>
    </row>
    <row r="128" s="1" customFormat="1" ht="15" customHeight="1">
      <c r="B128" s="333"/>
      <c r="C128" s="288" t="s">
        <v>502</v>
      </c>
      <c r="D128" s="288"/>
      <c r="E128" s="288"/>
      <c r="F128" s="311" t="s">
        <v>554</v>
      </c>
      <c r="G128" s="288"/>
      <c r="H128" s="288" t="s">
        <v>606</v>
      </c>
      <c r="I128" s="288" t="s">
        <v>556</v>
      </c>
      <c r="J128" s="288" t="s">
        <v>605</v>
      </c>
      <c r="K128" s="336"/>
    </row>
    <row r="129" s="1" customFormat="1" ht="15" customHeight="1">
      <c r="B129" s="333"/>
      <c r="C129" s="288" t="s">
        <v>565</v>
      </c>
      <c r="D129" s="288"/>
      <c r="E129" s="288"/>
      <c r="F129" s="311" t="s">
        <v>560</v>
      </c>
      <c r="G129" s="288"/>
      <c r="H129" s="288" t="s">
        <v>566</v>
      </c>
      <c r="I129" s="288" t="s">
        <v>556</v>
      </c>
      <c r="J129" s="288">
        <v>15</v>
      </c>
      <c r="K129" s="336"/>
    </row>
    <row r="130" s="1" customFormat="1" ht="15" customHeight="1">
      <c r="B130" s="333"/>
      <c r="C130" s="314" t="s">
        <v>567</v>
      </c>
      <c r="D130" s="314"/>
      <c r="E130" s="314"/>
      <c r="F130" s="315" t="s">
        <v>560</v>
      </c>
      <c r="G130" s="314"/>
      <c r="H130" s="314" t="s">
        <v>568</v>
      </c>
      <c r="I130" s="314" t="s">
        <v>556</v>
      </c>
      <c r="J130" s="314">
        <v>15</v>
      </c>
      <c r="K130" s="336"/>
    </row>
    <row r="131" s="1" customFormat="1" ht="15" customHeight="1">
      <c r="B131" s="333"/>
      <c r="C131" s="314" t="s">
        <v>569</v>
      </c>
      <c r="D131" s="314"/>
      <c r="E131" s="314"/>
      <c r="F131" s="315" t="s">
        <v>560</v>
      </c>
      <c r="G131" s="314"/>
      <c r="H131" s="314" t="s">
        <v>570</v>
      </c>
      <c r="I131" s="314" t="s">
        <v>556</v>
      </c>
      <c r="J131" s="314">
        <v>20</v>
      </c>
      <c r="K131" s="336"/>
    </row>
    <row r="132" s="1" customFormat="1" ht="15" customHeight="1">
      <c r="B132" s="333"/>
      <c r="C132" s="314" t="s">
        <v>571</v>
      </c>
      <c r="D132" s="314"/>
      <c r="E132" s="314"/>
      <c r="F132" s="315" t="s">
        <v>560</v>
      </c>
      <c r="G132" s="314"/>
      <c r="H132" s="314" t="s">
        <v>572</v>
      </c>
      <c r="I132" s="314" t="s">
        <v>556</v>
      </c>
      <c r="J132" s="314">
        <v>20</v>
      </c>
      <c r="K132" s="336"/>
    </row>
    <row r="133" s="1" customFormat="1" ht="15" customHeight="1">
      <c r="B133" s="333"/>
      <c r="C133" s="288" t="s">
        <v>559</v>
      </c>
      <c r="D133" s="288"/>
      <c r="E133" s="288"/>
      <c r="F133" s="311" t="s">
        <v>560</v>
      </c>
      <c r="G133" s="288"/>
      <c r="H133" s="288" t="s">
        <v>594</v>
      </c>
      <c r="I133" s="288" t="s">
        <v>556</v>
      </c>
      <c r="J133" s="288">
        <v>50</v>
      </c>
      <c r="K133" s="336"/>
    </row>
    <row r="134" s="1" customFormat="1" ht="15" customHeight="1">
      <c r="B134" s="333"/>
      <c r="C134" s="288" t="s">
        <v>573</v>
      </c>
      <c r="D134" s="288"/>
      <c r="E134" s="288"/>
      <c r="F134" s="311" t="s">
        <v>560</v>
      </c>
      <c r="G134" s="288"/>
      <c r="H134" s="288" t="s">
        <v>594</v>
      </c>
      <c r="I134" s="288" t="s">
        <v>556</v>
      </c>
      <c r="J134" s="288">
        <v>50</v>
      </c>
      <c r="K134" s="336"/>
    </row>
    <row r="135" s="1" customFormat="1" ht="15" customHeight="1">
      <c r="B135" s="333"/>
      <c r="C135" s="288" t="s">
        <v>579</v>
      </c>
      <c r="D135" s="288"/>
      <c r="E135" s="288"/>
      <c r="F135" s="311" t="s">
        <v>560</v>
      </c>
      <c r="G135" s="288"/>
      <c r="H135" s="288" t="s">
        <v>594</v>
      </c>
      <c r="I135" s="288" t="s">
        <v>556</v>
      </c>
      <c r="J135" s="288">
        <v>50</v>
      </c>
      <c r="K135" s="336"/>
    </row>
    <row r="136" s="1" customFormat="1" ht="15" customHeight="1">
      <c r="B136" s="333"/>
      <c r="C136" s="288" t="s">
        <v>581</v>
      </c>
      <c r="D136" s="288"/>
      <c r="E136" s="288"/>
      <c r="F136" s="311" t="s">
        <v>560</v>
      </c>
      <c r="G136" s="288"/>
      <c r="H136" s="288" t="s">
        <v>594</v>
      </c>
      <c r="I136" s="288" t="s">
        <v>556</v>
      </c>
      <c r="J136" s="288">
        <v>50</v>
      </c>
      <c r="K136" s="336"/>
    </row>
    <row r="137" s="1" customFormat="1" ht="15" customHeight="1">
      <c r="B137" s="333"/>
      <c r="C137" s="288" t="s">
        <v>582</v>
      </c>
      <c r="D137" s="288"/>
      <c r="E137" s="288"/>
      <c r="F137" s="311" t="s">
        <v>560</v>
      </c>
      <c r="G137" s="288"/>
      <c r="H137" s="288" t="s">
        <v>607</v>
      </c>
      <c r="I137" s="288" t="s">
        <v>556</v>
      </c>
      <c r="J137" s="288">
        <v>255</v>
      </c>
      <c r="K137" s="336"/>
    </row>
    <row r="138" s="1" customFormat="1" ht="15" customHeight="1">
      <c r="B138" s="333"/>
      <c r="C138" s="288" t="s">
        <v>584</v>
      </c>
      <c r="D138" s="288"/>
      <c r="E138" s="288"/>
      <c r="F138" s="311" t="s">
        <v>554</v>
      </c>
      <c r="G138" s="288"/>
      <c r="H138" s="288" t="s">
        <v>608</v>
      </c>
      <c r="I138" s="288" t="s">
        <v>586</v>
      </c>
      <c r="J138" s="288"/>
      <c r="K138" s="336"/>
    </row>
    <row r="139" s="1" customFormat="1" ht="15" customHeight="1">
      <c r="B139" s="333"/>
      <c r="C139" s="288" t="s">
        <v>587</v>
      </c>
      <c r="D139" s="288"/>
      <c r="E139" s="288"/>
      <c r="F139" s="311" t="s">
        <v>554</v>
      </c>
      <c r="G139" s="288"/>
      <c r="H139" s="288" t="s">
        <v>609</v>
      </c>
      <c r="I139" s="288" t="s">
        <v>589</v>
      </c>
      <c r="J139" s="288"/>
      <c r="K139" s="336"/>
    </row>
    <row r="140" s="1" customFormat="1" ht="15" customHeight="1">
      <c r="B140" s="333"/>
      <c r="C140" s="288" t="s">
        <v>590</v>
      </c>
      <c r="D140" s="288"/>
      <c r="E140" s="288"/>
      <c r="F140" s="311" t="s">
        <v>554</v>
      </c>
      <c r="G140" s="288"/>
      <c r="H140" s="288" t="s">
        <v>590</v>
      </c>
      <c r="I140" s="288" t="s">
        <v>589</v>
      </c>
      <c r="J140" s="288"/>
      <c r="K140" s="336"/>
    </row>
    <row r="141" s="1" customFormat="1" ht="15" customHeight="1">
      <c r="B141" s="333"/>
      <c r="C141" s="288" t="s">
        <v>38</v>
      </c>
      <c r="D141" s="288"/>
      <c r="E141" s="288"/>
      <c r="F141" s="311" t="s">
        <v>554</v>
      </c>
      <c r="G141" s="288"/>
      <c r="H141" s="288" t="s">
        <v>610</v>
      </c>
      <c r="I141" s="288" t="s">
        <v>589</v>
      </c>
      <c r="J141" s="288"/>
      <c r="K141" s="336"/>
    </row>
    <row r="142" s="1" customFormat="1" ht="15" customHeight="1">
      <c r="B142" s="333"/>
      <c r="C142" s="288" t="s">
        <v>611</v>
      </c>
      <c r="D142" s="288"/>
      <c r="E142" s="288"/>
      <c r="F142" s="311" t="s">
        <v>554</v>
      </c>
      <c r="G142" s="288"/>
      <c r="H142" s="288" t="s">
        <v>612</v>
      </c>
      <c r="I142" s="288" t="s">
        <v>589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613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548</v>
      </c>
      <c r="D148" s="303"/>
      <c r="E148" s="303"/>
      <c r="F148" s="303" t="s">
        <v>549</v>
      </c>
      <c r="G148" s="304"/>
      <c r="H148" s="303" t="s">
        <v>54</v>
      </c>
      <c r="I148" s="303" t="s">
        <v>57</v>
      </c>
      <c r="J148" s="303" t="s">
        <v>550</v>
      </c>
      <c r="K148" s="302"/>
    </row>
    <row r="149" s="1" customFormat="1" ht="17.25" customHeight="1">
      <c r="B149" s="300"/>
      <c r="C149" s="305" t="s">
        <v>551</v>
      </c>
      <c r="D149" s="305"/>
      <c r="E149" s="305"/>
      <c r="F149" s="306" t="s">
        <v>552</v>
      </c>
      <c r="G149" s="307"/>
      <c r="H149" s="305"/>
      <c r="I149" s="305"/>
      <c r="J149" s="305" t="s">
        <v>553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557</v>
      </c>
      <c r="D151" s="288"/>
      <c r="E151" s="288"/>
      <c r="F151" s="341" t="s">
        <v>554</v>
      </c>
      <c r="G151" s="288"/>
      <c r="H151" s="340" t="s">
        <v>594</v>
      </c>
      <c r="I151" s="340" t="s">
        <v>556</v>
      </c>
      <c r="J151" s="340">
        <v>120</v>
      </c>
      <c r="K151" s="336"/>
    </row>
    <row r="152" s="1" customFormat="1" ht="15" customHeight="1">
      <c r="B152" s="313"/>
      <c r="C152" s="340" t="s">
        <v>603</v>
      </c>
      <c r="D152" s="288"/>
      <c r="E152" s="288"/>
      <c r="F152" s="341" t="s">
        <v>554</v>
      </c>
      <c r="G152" s="288"/>
      <c r="H152" s="340" t="s">
        <v>614</v>
      </c>
      <c r="I152" s="340" t="s">
        <v>556</v>
      </c>
      <c r="J152" s="340" t="s">
        <v>605</v>
      </c>
      <c r="K152" s="336"/>
    </row>
    <row r="153" s="1" customFormat="1" ht="15" customHeight="1">
      <c r="B153" s="313"/>
      <c r="C153" s="340" t="s">
        <v>502</v>
      </c>
      <c r="D153" s="288"/>
      <c r="E153" s="288"/>
      <c r="F153" s="341" t="s">
        <v>554</v>
      </c>
      <c r="G153" s="288"/>
      <c r="H153" s="340" t="s">
        <v>615</v>
      </c>
      <c r="I153" s="340" t="s">
        <v>556</v>
      </c>
      <c r="J153" s="340" t="s">
        <v>605</v>
      </c>
      <c r="K153" s="336"/>
    </row>
    <row r="154" s="1" customFormat="1" ht="15" customHeight="1">
      <c r="B154" s="313"/>
      <c r="C154" s="340" t="s">
        <v>559</v>
      </c>
      <c r="D154" s="288"/>
      <c r="E154" s="288"/>
      <c r="F154" s="341" t="s">
        <v>560</v>
      </c>
      <c r="G154" s="288"/>
      <c r="H154" s="340" t="s">
        <v>594</v>
      </c>
      <c r="I154" s="340" t="s">
        <v>556</v>
      </c>
      <c r="J154" s="340">
        <v>50</v>
      </c>
      <c r="K154" s="336"/>
    </row>
    <row r="155" s="1" customFormat="1" ht="15" customHeight="1">
      <c r="B155" s="313"/>
      <c r="C155" s="340" t="s">
        <v>562</v>
      </c>
      <c r="D155" s="288"/>
      <c r="E155" s="288"/>
      <c r="F155" s="341" t="s">
        <v>554</v>
      </c>
      <c r="G155" s="288"/>
      <c r="H155" s="340" t="s">
        <v>594</v>
      </c>
      <c r="I155" s="340" t="s">
        <v>564</v>
      </c>
      <c r="J155" s="340"/>
      <c r="K155" s="336"/>
    </row>
    <row r="156" s="1" customFormat="1" ht="15" customHeight="1">
      <c r="B156" s="313"/>
      <c r="C156" s="340" t="s">
        <v>573</v>
      </c>
      <c r="D156" s="288"/>
      <c r="E156" s="288"/>
      <c r="F156" s="341" t="s">
        <v>560</v>
      </c>
      <c r="G156" s="288"/>
      <c r="H156" s="340" t="s">
        <v>594</v>
      </c>
      <c r="I156" s="340" t="s">
        <v>556</v>
      </c>
      <c r="J156" s="340">
        <v>50</v>
      </c>
      <c r="K156" s="336"/>
    </row>
    <row r="157" s="1" customFormat="1" ht="15" customHeight="1">
      <c r="B157" s="313"/>
      <c r="C157" s="340" t="s">
        <v>581</v>
      </c>
      <c r="D157" s="288"/>
      <c r="E157" s="288"/>
      <c r="F157" s="341" t="s">
        <v>560</v>
      </c>
      <c r="G157" s="288"/>
      <c r="H157" s="340" t="s">
        <v>594</v>
      </c>
      <c r="I157" s="340" t="s">
        <v>556</v>
      </c>
      <c r="J157" s="340">
        <v>50</v>
      </c>
      <c r="K157" s="336"/>
    </row>
    <row r="158" s="1" customFormat="1" ht="15" customHeight="1">
      <c r="B158" s="313"/>
      <c r="C158" s="340" t="s">
        <v>579</v>
      </c>
      <c r="D158" s="288"/>
      <c r="E158" s="288"/>
      <c r="F158" s="341" t="s">
        <v>560</v>
      </c>
      <c r="G158" s="288"/>
      <c r="H158" s="340" t="s">
        <v>594</v>
      </c>
      <c r="I158" s="340" t="s">
        <v>556</v>
      </c>
      <c r="J158" s="340">
        <v>50</v>
      </c>
      <c r="K158" s="336"/>
    </row>
    <row r="159" s="1" customFormat="1" ht="15" customHeight="1">
      <c r="B159" s="313"/>
      <c r="C159" s="340" t="s">
        <v>91</v>
      </c>
      <c r="D159" s="288"/>
      <c r="E159" s="288"/>
      <c r="F159" s="341" t="s">
        <v>554</v>
      </c>
      <c r="G159" s="288"/>
      <c r="H159" s="340" t="s">
        <v>616</v>
      </c>
      <c r="I159" s="340" t="s">
        <v>556</v>
      </c>
      <c r="J159" s="340" t="s">
        <v>617</v>
      </c>
      <c r="K159" s="336"/>
    </row>
    <row r="160" s="1" customFormat="1" ht="15" customHeight="1">
      <c r="B160" s="313"/>
      <c r="C160" s="340" t="s">
        <v>618</v>
      </c>
      <c r="D160" s="288"/>
      <c r="E160" s="288"/>
      <c r="F160" s="341" t="s">
        <v>554</v>
      </c>
      <c r="G160" s="288"/>
      <c r="H160" s="340" t="s">
        <v>619</v>
      </c>
      <c r="I160" s="340" t="s">
        <v>589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620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548</v>
      </c>
      <c r="D166" s="303"/>
      <c r="E166" s="303"/>
      <c r="F166" s="303" t="s">
        <v>549</v>
      </c>
      <c r="G166" s="345"/>
      <c r="H166" s="346" t="s">
        <v>54</v>
      </c>
      <c r="I166" s="346" t="s">
        <v>57</v>
      </c>
      <c r="J166" s="303" t="s">
        <v>550</v>
      </c>
      <c r="K166" s="280"/>
    </row>
    <row r="167" s="1" customFormat="1" ht="17.25" customHeight="1">
      <c r="B167" s="281"/>
      <c r="C167" s="305" t="s">
        <v>551</v>
      </c>
      <c r="D167" s="305"/>
      <c r="E167" s="305"/>
      <c r="F167" s="306" t="s">
        <v>552</v>
      </c>
      <c r="G167" s="347"/>
      <c r="H167" s="348"/>
      <c r="I167" s="348"/>
      <c r="J167" s="305" t="s">
        <v>553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557</v>
      </c>
      <c r="D169" s="288"/>
      <c r="E169" s="288"/>
      <c r="F169" s="311" t="s">
        <v>554</v>
      </c>
      <c r="G169" s="288"/>
      <c r="H169" s="288" t="s">
        <v>594</v>
      </c>
      <c r="I169" s="288" t="s">
        <v>556</v>
      </c>
      <c r="J169" s="288">
        <v>120</v>
      </c>
      <c r="K169" s="336"/>
    </row>
    <row r="170" s="1" customFormat="1" ht="15" customHeight="1">
      <c r="B170" s="313"/>
      <c r="C170" s="288" t="s">
        <v>603</v>
      </c>
      <c r="D170" s="288"/>
      <c r="E170" s="288"/>
      <c r="F170" s="311" t="s">
        <v>554</v>
      </c>
      <c r="G170" s="288"/>
      <c r="H170" s="288" t="s">
        <v>604</v>
      </c>
      <c r="I170" s="288" t="s">
        <v>556</v>
      </c>
      <c r="J170" s="288" t="s">
        <v>605</v>
      </c>
      <c r="K170" s="336"/>
    </row>
    <row r="171" s="1" customFormat="1" ht="15" customHeight="1">
      <c r="B171" s="313"/>
      <c r="C171" s="288" t="s">
        <v>502</v>
      </c>
      <c r="D171" s="288"/>
      <c r="E171" s="288"/>
      <c r="F171" s="311" t="s">
        <v>554</v>
      </c>
      <c r="G171" s="288"/>
      <c r="H171" s="288" t="s">
        <v>621</v>
      </c>
      <c r="I171" s="288" t="s">
        <v>556</v>
      </c>
      <c r="J171" s="288" t="s">
        <v>605</v>
      </c>
      <c r="K171" s="336"/>
    </row>
    <row r="172" s="1" customFormat="1" ht="15" customHeight="1">
      <c r="B172" s="313"/>
      <c r="C172" s="288" t="s">
        <v>559</v>
      </c>
      <c r="D172" s="288"/>
      <c r="E172" s="288"/>
      <c r="F172" s="311" t="s">
        <v>560</v>
      </c>
      <c r="G172" s="288"/>
      <c r="H172" s="288" t="s">
        <v>621</v>
      </c>
      <c r="I172" s="288" t="s">
        <v>556</v>
      </c>
      <c r="J172" s="288">
        <v>50</v>
      </c>
      <c r="K172" s="336"/>
    </row>
    <row r="173" s="1" customFormat="1" ht="15" customHeight="1">
      <c r="B173" s="313"/>
      <c r="C173" s="288" t="s">
        <v>562</v>
      </c>
      <c r="D173" s="288"/>
      <c r="E173" s="288"/>
      <c r="F173" s="311" t="s">
        <v>554</v>
      </c>
      <c r="G173" s="288"/>
      <c r="H173" s="288" t="s">
        <v>621</v>
      </c>
      <c r="I173" s="288" t="s">
        <v>564</v>
      </c>
      <c r="J173" s="288"/>
      <c r="K173" s="336"/>
    </row>
    <row r="174" s="1" customFormat="1" ht="15" customHeight="1">
      <c r="B174" s="313"/>
      <c r="C174" s="288" t="s">
        <v>573</v>
      </c>
      <c r="D174" s="288"/>
      <c r="E174" s="288"/>
      <c r="F174" s="311" t="s">
        <v>560</v>
      </c>
      <c r="G174" s="288"/>
      <c r="H174" s="288" t="s">
        <v>621</v>
      </c>
      <c r="I174" s="288" t="s">
        <v>556</v>
      </c>
      <c r="J174" s="288">
        <v>50</v>
      </c>
      <c r="K174" s="336"/>
    </row>
    <row r="175" s="1" customFormat="1" ht="15" customHeight="1">
      <c r="B175" s="313"/>
      <c r="C175" s="288" t="s">
        <v>581</v>
      </c>
      <c r="D175" s="288"/>
      <c r="E175" s="288"/>
      <c r="F175" s="311" t="s">
        <v>560</v>
      </c>
      <c r="G175" s="288"/>
      <c r="H175" s="288" t="s">
        <v>621</v>
      </c>
      <c r="I175" s="288" t="s">
        <v>556</v>
      </c>
      <c r="J175" s="288">
        <v>50</v>
      </c>
      <c r="K175" s="336"/>
    </row>
    <row r="176" s="1" customFormat="1" ht="15" customHeight="1">
      <c r="B176" s="313"/>
      <c r="C176" s="288" t="s">
        <v>579</v>
      </c>
      <c r="D176" s="288"/>
      <c r="E176" s="288"/>
      <c r="F176" s="311" t="s">
        <v>560</v>
      </c>
      <c r="G176" s="288"/>
      <c r="H176" s="288" t="s">
        <v>621</v>
      </c>
      <c r="I176" s="288" t="s">
        <v>556</v>
      </c>
      <c r="J176" s="288">
        <v>50</v>
      </c>
      <c r="K176" s="336"/>
    </row>
    <row r="177" s="1" customFormat="1" ht="15" customHeight="1">
      <c r="B177" s="313"/>
      <c r="C177" s="288" t="s">
        <v>112</v>
      </c>
      <c r="D177" s="288"/>
      <c r="E177" s="288"/>
      <c r="F177" s="311" t="s">
        <v>554</v>
      </c>
      <c r="G177" s="288"/>
      <c r="H177" s="288" t="s">
        <v>622</v>
      </c>
      <c r="I177" s="288" t="s">
        <v>623</v>
      </c>
      <c r="J177" s="288"/>
      <c r="K177" s="336"/>
    </row>
    <row r="178" s="1" customFormat="1" ht="15" customHeight="1">
      <c r="B178" s="313"/>
      <c r="C178" s="288" t="s">
        <v>57</v>
      </c>
      <c r="D178" s="288"/>
      <c r="E178" s="288"/>
      <c r="F178" s="311" t="s">
        <v>554</v>
      </c>
      <c r="G178" s="288"/>
      <c r="H178" s="288" t="s">
        <v>624</v>
      </c>
      <c r="I178" s="288" t="s">
        <v>625</v>
      </c>
      <c r="J178" s="288">
        <v>1</v>
      </c>
      <c r="K178" s="336"/>
    </row>
    <row r="179" s="1" customFormat="1" ht="15" customHeight="1">
      <c r="B179" s="313"/>
      <c r="C179" s="288" t="s">
        <v>53</v>
      </c>
      <c r="D179" s="288"/>
      <c r="E179" s="288"/>
      <c r="F179" s="311" t="s">
        <v>554</v>
      </c>
      <c r="G179" s="288"/>
      <c r="H179" s="288" t="s">
        <v>626</v>
      </c>
      <c r="I179" s="288" t="s">
        <v>556</v>
      </c>
      <c r="J179" s="288">
        <v>20</v>
      </c>
      <c r="K179" s="336"/>
    </row>
    <row r="180" s="1" customFormat="1" ht="15" customHeight="1">
      <c r="B180" s="313"/>
      <c r="C180" s="288" t="s">
        <v>54</v>
      </c>
      <c r="D180" s="288"/>
      <c r="E180" s="288"/>
      <c r="F180" s="311" t="s">
        <v>554</v>
      </c>
      <c r="G180" s="288"/>
      <c r="H180" s="288" t="s">
        <v>627</v>
      </c>
      <c r="I180" s="288" t="s">
        <v>556</v>
      </c>
      <c r="J180" s="288">
        <v>255</v>
      </c>
      <c r="K180" s="336"/>
    </row>
    <row r="181" s="1" customFormat="1" ht="15" customHeight="1">
      <c r="B181" s="313"/>
      <c r="C181" s="288" t="s">
        <v>113</v>
      </c>
      <c r="D181" s="288"/>
      <c r="E181" s="288"/>
      <c r="F181" s="311" t="s">
        <v>554</v>
      </c>
      <c r="G181" s="288"/>
      <c r="H181" s="288" t="s">
        <v>518</v>
      </c>
      <c r="I181" s="288" t="s">
        <v>556</v>
      </c>
      <c r="J181" s="288">
        <v>10</v>
      </c>
      <c r="K181" s="336"/>
    </row>
    <row r="182" s="1" customFormat="1" ht="15" customHeight="1">
      <c r="B182" s="313"/>
      <c r="C182" s="288" t="s">
        <v>114</v>
      </c>
      <c r="D182" s="288"/>
      <c r="E182" s="288"/>
      <c r="F182" s="311" t="s">
        <v>554</v>
      </c>
      <c r="G182" s="288"/>
      <c r="H182" s="288" t="s">
        <v>628</v>
      </c>
      <c r="I182" s="288" t="s">
        <v>589</v>
      </c>
      <c r="J182" s="288"/>
      <c r="K182" s="336"/>
    </row>
    <row r="183" s="1" customFormat="1" ht="15" customHeight="1">
      <c r="B183" s="313"/>
      <c r="C183" s="288" t="s">
        <v>629</v>
      </c>
      <c r="D183" s="288"/>
      <c r="E183" s="288"/>
      <c r="F183" s="311" t="s">
        <v>554</v>
      </c>
      <c r="G183" s="288"/>
      <c r="H183" s="288" t="s">
        <v>630</v>
      </c>
      <c r="I183" s="288" t="s">
        <v>589</v>
      </c>
      <c r="J183" s="288"/>
      <c r="K183" s="336"/>
    </row>
    <row r="184" s="1" customFormat="1" ht="15" customHeight="1">
      <c r="B184" s="313"/>
      <c r="C184" s="288" t="s">
        <v>618</v>
      </c>
      <c r="D184" s="288"/>
      <c r="E184" s="288"/>
      <c r="F184" s="311" t="s">
        <v>554</v>
      </c>
      <c r="G184" s="288"/>
      <c r="H184" s="288" t="s">
        <v>631</v>
      </c>
      <c r="I184" s="288" t="s">
        <v>589</v>
      </c>
      <c r="J184" s="288"/>
      <c r="K184" s="336"/>
    </row>
    <row r="185" s="1" customFormat="1" ht="15" customHeight="1">
      <c r="B185" s="313"/>
      <c r="C185" s="288" t="s">
        <v>116</v>
      </c>
      <c r="D185" s="288"/>
      <c r="E185" s="288"/>
      <c r="F185" s="311" t="s">
        <v>560</v>
      </c>
      <c r="G185" s="288"/>
      <c r="H185" s="288" t="s">
        <v>632</v>
      </c>
      <c r="I185" s="288" t="s">
        <v>556</v>
      </c>
      <c r="J185" s="288">
        <v>50</v>
      </c>
      <c r="K185" s="336"/>
    </row>
    <row r="186" s="1" customFormat="1" ht="15" customHeight="1">
      <c r="B186" s="313"/>
      <c r="C186" s="288" t="s">
        <v>633</v>
      </c>
      <c r="D186" s="288"/>
      <c r="E186" s="288"/>
      <c r="F186" s="311" t="s">
        <v>560</v>
      </c>
      <c r="G186" s="288"/>
      <c r="H186" s="288" t="s">
        <v>634</v>
      </c>
      <c r="I186" s="288" t="s">
        <v>635</v>
      </c>
      <c r="J186" s="288"/>
      <c r="K186" s="336"/>
    </row>
    <row r="187" s="1" customFormat="1" ht="15" customHeight="1">
      <c r="B187" s="313"/>
      <c r="C187" s="288" t="s">
        <v>636</v>
      </c>
      <c r="D187" s="288"/>
      <c r="E187" s="288"/>
      <c r="F187" s="311" t="s">
        <v>560</v>
      </c>
      <c r="G187" s="288"/>
      <c r="H187" s="288" t="s">
        <v>637</v>
      </c>
      <c r="I187" s="288" t="s">
        <v>635</v>
      </c>
      <c r="J187" s="288"/>
      <c r="K187" s="336"/>
    </row>
    <row r="188" s="1" customFormat="1" ht="15" customHeight="1">
      <c r="B188" s="313"/>
      <c r="C188" s="288" t="s">
        <v>638</v>
      </c>
      <c r="D188" s="288"/>
      <c r="E188" s="288"/>
      <c r="F188" s="311" t="s">
        <v>560</v>
      </c>
      <c r="G188" s="288"/>
      <c r="H188" s="288" t="s">
        <v>639</v>
      </c>
      <c r="I188" s="288" t="s">
        <v>635</v>
      </c>
      <c r="J188" s="288"/>
      <c r="K188" s="336"/>
    </row>
    <row r="189" s="1" customFormat="1" ht="15" customHeight="1">
      <c r="B189" s="313"/>
      <c r="C189" s="349" t="s">
        <v>640</v>
      </c>
      <c r="D189" s="288"/>
      <c r="E189" s="288"/>
      <c r="F189" s="311" t="s">
        <v>560</v>
      </c>
      <c r="G189" s="288"/>
      <c r="H189" s="288" t="s">
        <v>641</v>
      </c>
      <c r="I189" s="288" t="s">
        <v>642</v>
      </c>
      <c r="J189" s="350" t="s">
        <v>643</v>
      </c>
      <c r="K189" s="336"/>
    </row>
    <row r="190" s="17" customFormat="1" ht="15" customHeight="1">
      <c r="B190" s="351"/>
      <c r="C190" s="352" t="s">
        <v>644</v>
      </c>
      <c r="D190" s="353"/>
      <c r="E190" s="353"/>
      <c r="F190" s="354" t="s">
        <v>560</v>
      </c>
      <c r="G190" s="353"/>
      <c r="H190" s="353" t="s">
        <v>645</v>
      </c>
      <c r="I190" s="353" t="s">
        <v>642</v>
      </c>
      <c r="J190" s="355" t="s">
        <v>643</v>
      </c>
      <c r="K190" s="356"/>
    </row>
    <row r="191" s="1" customFormat="1" ht="15" customHeight="1">
      <c r="B191" s="313"/>
      <c r="C191" s="349" t="s">
        <v>42</v>
      </c>
      <c r="D191" s="288"/>
      <c r="E191" s="288"/>
      <c r="F191" s="311" t="s">
        <v>554</v>
      </c>
      <c r="G191" s="288"/>
      <c r="H191" s="285" t="s">
        <v>646</v>
      </c>
      <c r="I191" s="288" t="s">
        <v>647</v>
      </c>
      <c r="J191" s="288"/>
      <c r="K191" s="336"/>
    </row>
    <row r="192" s="1" customFormat="1" ht="15" customHeight="1">
      <c r="B192" s="313"/>
      <c r="C192" s="349" t="s">
        <v>648</v>
      </c>
      <c r="D192" s="288"/>
      <c r="E192" s="288"/>
      <c r="F192" s="311" t="s">
        <v>554</v>
      </c>
      <c r="G192" s="288"/>
      <c r="H192" s="288" t="s">
        <v>649</v>
      </c>
      <c r="I192" s="288" t="s">
        <v>589</v>
      </c>
      <c r="J192" s="288"/>
      <c r="K192" s="336"/>
    </row>
    <row r="193" s="1" customFormat="1" ht="15" customHeight="1">
      <c r="B193" s="313"/>
      <c r="C193" s="349" t="s">
        <v>650</v>
      </c>
      <c r="D193" s="288"/>
      <c r="E193" s="288"/>
      <c r="F193" s="311" t="s">
        <v>554</v>
      </c>
      <c r="G193" s="288"/>
      <c r="H193" s="288" t="s">
        <v>651</v>
      </c>
      <c r="I193" s="288" t="s">
        <v>589</v>
      </c>
      <c r="J193" s="288"/>
      <c r="K193" s="336"/>
    </row>
    <row r="194" s="1" customFormat="1" ht="15" customHeight="1">
      <c r="B194" s="313"/>
      <c r="C194" s="349" t="s">
        <v>652</v>
      </c>
      <c r="D194" s="288"/>
      <c r="E194" s="288"/>
      <c r="F194" s="311" t="s">
        <v>560</v>
      </c>
      <c r="G194" s="288"/>
      <c r="H194" s="288" t="s">
        <v>653</v>
      </c>
      <c r="I194" s="288" t="s">
        <v>589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654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655</v>
      </c>
      <c r="D201" s="358"/>
      <c r="E201" s="358"/>
      <c r="F201" s="358" t="s">
        <v>656</v>
      </c>
      <c r="G201" s="359"/>
      <c r="H201" s="358" t="s">
        <v>657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647</v>
      </c>
      <c r="D203" s="288"/>
      <c r="E203" s="288"/>
      <c r="F203" s="311" t="s">
        <v>43</v>
      </c>
      <c r="G203" s="288"/>
      <c r="H203" s="288" t="s">
        <v>658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44</v>
      </c>
      <c r="G204" s="288"/>
      <c r="H204" s="288" t="s">
        <v>659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47</v>
      </c>
      <c r="G205" s="288"/>
      <c r="H205" s="288" t="s">
        <v>660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45</v>
      </c>
      <c r="G206" s="288"/>
      <c r="H206" s="288" t="s">
        <v>661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46</v>
      </c>
      <c r="G207" s="288"/>
      <c r="H207" s="288" t="s">
        <v>662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601</v>
      </c>
      <c r="D209" s="288"/>
      <c r="E209" s="288"/>
      <c r="F209" s="311" t="s">
        <v>79</v>
      </c>
      <c r="G209" s="288"/>
      <c r="H209" s="288" t="s">
        <v>663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497</v>
      </c>
      <c r="G210" s="288"/>
      <c r="H210" s="288" t="s">
        <v>498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495</v>
      </c>
      <c r="G211" s="288"/>
      <c r="H211" s="288" t="s">
        <v>664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85</v>
      </c>
      <c r="G212" s="349"/>
      <c r="H212" s="340" t="s">
        <v>499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500</v>
      </c>
      <c r="G213" s="349"/>
      <c r="H213" s="340" t="s">
        <v>665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625</v>
      </c>
      <c r="D215" s="288"/>
      <c r="E215" s="288"/>
      <c r="F215" s="311">
        <v>1</v>
      </c>
      <c r="G215" s="349"/>
      <c r="H215" s="340" t="s">
        <v>666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667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668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669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Nina Blavková</dc:creator>
  <cp:lastModifiedBy>Nina Blavková</cp:lastModifiedBy>
  <dcterms:created xsi:type="dcterms:W3CDTF">2025-11-05T10:23:48Z</dcterms:created>
  <dcterms:modified xsi:type="dcterms:W3CDTF">2025-11-05T10:23:50Z</dcterms:modified>
</cp:coreProperties>
</file>