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ozmrvo\Desktop\Benešovská\EZAK\"/>
    </mc:Choice>
  </mc:AlternateContent>
  <xr:revisionPtr revIDLastSave="0" documentId="13_ncr:1_{02A1055D-59AF-4EAB-8F23-4B289CA59904}" xr6:coauthVersionLast="47" xr6:coauthVersionMax="47" xr10:uidLastSave="{00000000-0000-0000-0000-000000000000}"/>
  <bookViews>
    <workbookView xWindow="6060" yWindow="1350" windowWidth="21600" windowHeight="11295" activeTab="1" xr2:uid="{00000000-000D-0000-FFFF-FFFF00000000}"/>
  </bookViews>
  <sheets>
    <sheet name="Rekapitulace stavby" sheetId="1" r:id="rId1"/>
    <sheet name="4 - Ostatní" sheetId="5" r:id="rId2"/>
  </sheets>
  <definedNames>
    <definedName name="_xlnm._FilterDatabase" localSheetId="1" hidden="1">'4 - Ostatní'!$C$114:$K$140</definedName>
    <definedName name="_xlnm.Print_Titles" localSheetId="1">'4 - Ostatní'!$114:$114</definedName>
    <definedName name="_xlnm.Print_Titles" localSheetId="0">'Rekapitulace stavby'!$92:$92</definedName>
    <definedName name="_xlnm.Print_Area" localSheetId="1">'4 - Ostatní'!$C$79:$J$96,'4 - Ostatní'!$C$102:$K$140</definedName>
    <definedName name="_xlnm.Print_Area" localSheetId="0">'Rekapitulace stavby'!$D$4:$AO$76,'Rekapitulace stavby'!$C$82:$AQ$94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5" l="1"/>
  <c r="T139" i="5" l="1"/>
  <c r="T138" i="5" s="1"/>
  <c r="R139" i="5"/>
  <c r="R138" i="5" s="1"/>
  <c r="P139" i="5"/>
  <c r="P138" i="5" s="1"/>
  <c r="J134" i="5"/>
  <c r="J132" i="5"/>
  <c r="J130" i="5"/>
  <c r="J128" i="5"/>
  <c r="J126" i="5"/>
  <c r="J124" i="5"/>
  <c r="T122" i="5"/>
  <c r="R122" i="5"/>
  <c r="P122" i="5"/>
  <c r="J122" i="5"/>
  <c r="T120" i="5"/>
  <c r="R120" i="5"/>
  <c r="P120" i="5"/>
  <c r="J120" i="5"/>
  <c r="T118" i="5"/>
  <c r="R118" i="5"/>
  <c r="P118" i="5"/>
  <c r="J118" i="5"/>
  <c r="F109" i="5"/>
  <c r="F86" i="5"/>
  <c r="E84" i="5"/>
  <c r="J34" i="5"/>
  <c r="J24" i="5"/>
  <c r="E24" i="5"/>
  <c r="J112" i="5" s="1"/>
  <c r="J23" i="5"/>
  <c r="J21" i="5"/>
  <c r="E21" i="5"/>
  <c r="J111" i="5" s="1"/>
  <c r="J20" i="5"/>
  <c r="J18" i="5"/>
  <c r="E18" i="5"/>
  <c r="F89" i="5" s="1"/>
  <c r="J17" i="5"/>
  <c r="J15" i="5"/>
  <c r="E15" i="5"/>
  <c r="F111" i="5" s="1"/>
  <c r="J14" i="5"/>
  <c r="J12" i="5"/>
  <c r="J86" i="5" s="1"/>
  <c r="E7" i="5"/>
  <c r="E105" i="5" s="1"/>
  <c r="J116" i="5" l="1"/>
  <c r="F112" i="5"/>
  <c r="P116" i="5"/>
  <c r="P115" i="5" s="1"/>
  <c r="F88" i="5"/>
  <c r="J88" i="5"/>
  <c r="R116" i="5"/>
  <c r="R115" i="5" s="1"/>
  <c r="T116" i="5"/>
  <c r="T115" i="5" s="1"/>
  <c r="J89" i="5"/>
  <c r="E82" i="5"/>
  <c r="J109" i="5"/>
  <c r="I139" i="5" l="1"/>
  <c r="J139" i="5" s="1"/>
  <c r="J138" i="5" s="1"/>
  <c r="J94" i="5"/>
  <c r="L90" i="1"/>
  <c r="AM90" i="1"/>
  <c r="AM89" i="1"/>
  <c r="L89" i="1"/>
  <c r="AM87" i="1"/>
  <c r="L87" i="1"/>
  <c r="L85" i="1"/>
  <c r="L84" i="1"/>
  <c r="J95" i="5" l="1"/>
  <c r="J115" i="5"/>
  <c r="J30" i="5" s="1"/>
  <c r="AG95" i="1" s="1"/>
  <c r="W32" i="1"/>
  <c r="W31" i="1"/>
  <c r="W33" i="1"/>
  <c r="AN95" i="1" l="1"/>
  <c r="AN94" i="1" s="1"/>
  <c r="AG94" i="1"/>
  <c r="J93" i="5"/>
  <c r="F33" i="5" s="1"/>
  <c r="J33" i="5" s="1"/>
  <c r="J36" i="5" s="1"/>
  <c r="AK30" i="1" l="1"/>
  <c r="AK26" i="1" l="1"/>
  <c r="W29" i="1" l="1"/>
  <c r="AK29" i="1" s="1"/>
  <c r="AK35" i="1" s="1"/>
</calcChain>
</file>

<file path=xl/sharedStrings.xml><?xml version="1.0" encoding="utf-8"?>
<sst xmlns="http://schemas.openxmlformats.org/spreadsheetml/2006/main" count="281" uniqueCount="114">
  <si>
    <t>Export Komplet</t>
  </si>
  <si>
    <t/>
  </si>
  <si>
    <t>False</t>
  </si>
  <si>
    <t>{5269fbd0-e759-4d39-b898-339892134e07}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</si>
  <si>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</si>
  <si>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</si>
  <si>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</si>
  <si>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</si>
  <si>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</si>
  <si>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</si>
  <si>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</si>
  <si>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</si>
  <si>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</si>
  <si>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</si>
  <si>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</si>
  <si>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</si>
  <si>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</si>
  <si>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</si>
  <si>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</si>
  <si>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</si>
  <si>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</si>
  <si>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</si>
  <si>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</si>
  <si>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</si>
  <si>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</si>
  <si>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</si>
  <si>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</si>
  <si>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</si>
  <si>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</si>
  <si>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</si>
  <si>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</si>
  <si>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</si>
  <si>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</si>
  <si>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</si>
  <si>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</si>
  <si>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</si>
  <si>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</si>
  <si>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</si>
  <si>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</si>
  <si>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</si>
  <si>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</si>
  <si>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</si>
  <si>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</si>
  <si>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</si>
  <si>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</si>
  <si>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</si>
  <si>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</si>
  <si>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</si>
  <si>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</si>
  <si>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</si>
  <si>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</si>
  <si>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</si>
  <si>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</si>
  <si>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</si>
  <si>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</si>
  <si>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</si>
  <si>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</si>
  <si>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###NOIMPORT###</t>
  </si>
  <si>
    <t>IMPORT</t>
  </si>
  <si>
    <t>{00000000-0000-0000-0000-000000000000}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</si>
  <si>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</si>
  <si>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</si>
  <si>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</si>
  <si>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</si>
  <si>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</si>
  <si>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</si>
  <si>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</si>
  <si>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</si>
  <si>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</si>
  <si>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</si>
  <si>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</si>
  <si>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</si>
  <si>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</si>
  <si>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</si>
  <si>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</si>
  <si>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</si>
  <si>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</si>
  <si>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</si>
  <si>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</si>
  <si>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</si>
  <si>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K</t>
  </si>
  <si>
    <t>ks</t>
  </si>
  <si>
    <t>PP</t>
  </si>
  <si>
    <t>Dům pro krizové bydlení ul. Benešovská – vybavení objektu</t>
  </si>
  <si>
    <t>Valbek spol. s r. o.</t>
  </si>
  <si>
    <t>2025-0069/OMH</t>
  </si>
  <si>
    <t>D4</t>
  </si>
  <si>
    <t>Montáž a doprava zařízení</t>
  </si>
  <si>
    <t>Polštář</t>
  </si>
  <si>
    <t>Peřina</t>
  </si>
  <si>
    <t>Povlečení</t>
  </si>
  <si>
    <t>Osuška</t>
  </si>
  <si>
    <t>Ručník</t>
  </si>
  <si>
    <t>Utěrka</t>
  </si>
  <si>
    <t>závěsy</t>
  </si>
  <si>
    <t>prostěradlo</t>
  </si>
  <si>
    <t>záclona</t>
  </si>
  <si>
    <t>Vybavení</t>
  </si>
  <si>
    <t>textil a lůžkoviny</t>
  </si>
  <si>
    <t xml:space="preserve">D1 - Vybavení </t>
  </si>
  <si>
    <t xml:space="preserve">D4 - Montáž a doprava </t>
  </si>
  <si>
    <t xml:space="preserve">Montáž a doprava </t>
  </si>
  <si>
    <t>5% z ceny zařízení</t>
  </si>
  <si>
    <t>4 - Ostatní</t>
  </si>
  <si>
    <t>Ostatní</t>
  </si>
  <si>
    <t>minimálně 70x90 cm; výplň duté syntetické vlákno + povrch polyesterové mikrovlákno; pratelné minimálně na 90°; gramáž výplně minimálně 800 g</t>
  </si>
  <si>
    <t>minimálně 140x200 cm; výplň duté syntetické vlákno + povrch polyesterové mikrovlákno; pratelné minimálně na 90°; gramáž výplně minimálně 1000 g</t>
  </si>
  <si>
    <t>Polštář + peřina - minimálně 140x200 cm + minimálně 70x90 cm; minimálně 120–140 g/m²	Bavlna / bavlna min. 80% – polyester; Praní min. 60 °C, odolnost, časté používání</t>
  </si>
  <si>
    <t xml:space="preserve">minimálně 70x140 cm; minimálně 400–450 g/m²; Bavlna (froté); Savé, měkké, </t>
  </si>
  <si>
    <t xml:space="preserve">minimálně 50x100 cm; minimálně 400–450 g/m²; Bavlna (froté); Savé, měkké, </t>
  </si>
  <si>
    <t>minimálně 50x70 cm; minimálně 180–220 g/m²; Bavlna; Pevné, savé, vhodné pro časté praní</t>
  </si>
  <si>
    <t xml:space="preserve">minimálně 135x245 cm; min. 250 g/m²; Polyester	</t>
  </si>
  <si>
    <t>minimálně 90x200x15 cm, jersey - minimálně 130–160 g/m²; Bavlna min. 80% s elastanem; Hebké, elastické, dobře drží na matraci</t>
  </si>
  <si>
    <t>minimálně 175x160 cm; žakárová - minimálně 50–70 g/m²; Polyester; Odolné, nemačkají se, vhodné do pokojů a chodeb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</si>
</sst>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b/>
      <sz val="11"/>
      <name val="Arial CE"/>
      <charset val="238"/>
    </font>
    <font>
      <b/>
      <sz val="8"/>
      <name val="Arial CE"/>
      <charset val="238"/>
    </font>
    <font>
      <b/>
      <sz val="8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4" fillId="0" borderId="12" xfId="0" applyNumberFormat="1" applyFont="1" applyBorder="1"/>
    <xf numFmtId="166" fontId="24" fillId="0" borderId="13" xfId="0" applyNumberFormat="1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Protection="1">
      <protection locked="0"/>
    </xf>
    <xf numFmtId="4" fontId="5" fillId="0" borderId="0" xfId="0" applyNumberFormat="1" applyFont="1"/>
    <xf numFmtId="0" fontId="6" fillId="0" borderId="14" xfId="0" applyFont="1" applyBorder="1"/>
    <xf numFmtId="166" fontId="6" fillId="0" borderId="0" xfId="0" applyNumberFormat="1" applyFont="1"/>
    <xf numFmtId="166" fontId="6" fillId="0" borderId="15" xfId="0" applyNumberFormat="1" applyFont="1" applyBorder="1"/>
    <xf numFmtId="0" fontId="0" fillId="0" borderId="3" xfId="0" applyBorder="1" applyAlignment="1" applyProtection="1">
      <alignment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167" fontId="16" fillId="0" borderId="20" xfId="0" applyNumberFormat="1" applyFont="1" applyBorder="1" applyAlignment="1" applyProtection="1">
      <alignment vertical="center"/>
      <protection locked="0"/>
    </xf>
    <xf numFmtId="4" fontId="16" fillId="3" borderId="20" xfId="0" applyNumberFormat="1" applyFont="1" applyFill="1" applyBorder="1" applyAlignment="1" applyProtection="1">
      <alignment vertical="center"/>
      <protection locked="0"/>
    </xf>
    <xf numFmtId="4" fontId="16" fillId="0" borderId="20" xfId="0" applyNumberFormat="1" applyFont="1" applyBorder="1" applyAlignment="1" applyProtection="1">
      <alignment vertical="center"/>
      <protection locked="0"/>
    </xf>
    <xf numFmtId="0" fontId="17" fillId="3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left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0" fillId="0" borderId="21" xfId="0" applyBorder="1"/>
    <xf numFmtId="0" fontId="0" fillId="0" borderId="22" xfId="0" applyBorder="1"/>
    <xf numFmtId="0" fontId="8" fillId="2" borderId="0" xfId="0" applyFont="1" applyFill="1" applyAlignment="1">
      <alignment horizontal="center" vertical="center"/>
    </xf>
    <xf numFmtId="0" fontId="0" fillId="0" borderId="0" xfId="0"/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/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DE9AD9E1-95BE-4358-8316-EA1209C1887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showGridLines="0" topLeftCell="A209" zoomScale="70" zoomScaleNormal="70" workbookViewId="0">
      <selection activeCell="AS94" sqref="AS93:AS9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26.33203125" customWidth="1"/>
    <col min="45" max="45" width="66.5" customWidth="1"/>
    <col min="59" max="79" width="9.33203125" hidden="1"/>
  </cols>
  <sheetData>
    <row r="1" spans="1:62" x14ac:dyDescent="0.2">
      <c r="A1" s="10" t="s">
        <v>0</v>
      </c>
      <c r="BH1" s="10" t="s">
        <v>2</v>
      </c>
      <c r="BI1" s="10" t="s">
        <v>2</v>
      </c>
      <c r="BJ1" s="10" t="s">
        <v>3</v>
      </c>
    </row>
    <row r="2" spans="1:62" ht="36.950000000000003" customHeight="1" x14ac:dyDescent="0.2">
      <c r="AR2" s="121" t="s">
        <v>4</v>
      </c>
      <c r="AS2" s="122"/>
      <c r="BG2" s="11" t="s">
        <v>5</v>
      </c>
      <c r="BH2" s="11" t="s">
        <v>6</v>
      </c>
    </row>
    <row r="3" spans="1:62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G3" s="11" t="s">
        <v>5</v>
      </c>
      <c r="BH3" s="11" t="s">
        <v>7</v>
      </c>
    </row>
    <row r="4" spans="1:62" ht="24.95" customHeight="1" x14ac:dyDescent="0.2">
      <c r="B4" s="14"/>
      <c r="D4" s="15" t="s">
        <v>8</v>
      </c>
      <c r="AR4" s="14"/>
      <c r="AS4" s="16" t="s">
        <v>10</v>
      </c>
      <c r="BG4" s="11" t="s">
        <v>11</v>
      </c>
    </row>
    <row r="5" spans="1:62" ht="12" customHeight="1" x14ac:dyDescent="0.2">
      <c r="B5" s="14"/>
      <c r="D5" s="17" t="s">
        <v>12</v>
      </c>
      <c r="K5" s="141" t="s">
        <v>85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R5" s="14"/>
      <c r="AS5" s="138" t="s">
        <v>13</v>
      </c>
      <c r="BG5" s="11" t="s">
        <v>5</v>
      </c>
    </row>
    <row r="6" spans="1:62" ht="36.950000000000003" customHeight="1" x14ac:dyDescent="0.2">
      <c r="B6" s="14"/>
      <c r="D6" s="19" t="s">
        <v>14</v>
      </c>
      <c r="K6" s="142" t="s">
        <v>83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R6" s="14"/>
      <c r="AS6" s="139"/>
      <c r="BG6" s="11" t="s">
        <v>5</v>
      </c>
    </row>
    <row r="7" spans="1:62" ht="12" customHeight="1" x14ac:dyDescent="0.2">
      <c r="B7" s="14"/>
      <c r="D7" s="20" t="s">
        <v>15</v>
      </c>
      <c r="K7" s="18" t="s">
        <v>1</v>
      </c>
      <c r="AK7" s="20" t="s">
        <v>16</v>
      </c>
      <c r="AN7" s="18" t="s">
        <v>1</v>
      </c>
      <c r="AR7" s="14"/>
      <c r="AS7" s="139"/>
      <c r="BG7" s="11" t="s">
        <v>5</v>
      </c>
    </row>
    <row r="8" spans="1:62" ht="12" customHeight="1" x14ac:dyDescent="0.2">
      <c r="B8" s="14"/>
      <c r="D8" s="20" t="s">
        <v>17</v>
      </c>
      <c r="K8" s="18" t="s">
        <v>18</v>
      </c>
      <c r="AK8" s="20" t="s">
        <v>19</v>
      </c>
      <c r="AN8" s="115">
        <v>45777</v>
      </c>
      <c r="AR8" s="14"/>
      <c r="AS8" s="139"/>
      <c r="BG8" s="11" t="s">
        <v>5</v>
      </c>
    </row>
    <row r="9" spans="1:62" ht="14.45" customHeight="1" x14ac:dyDescent="0.2">
      <c r="B9" s="14"/>
      <c r="AR9" s="14"/>
      <c r="AS9" s="139"/>
      <c r="BG9" s="11" t="s">
        <v>5</v>
      </c>
    </row>
    <row r="10" spans="1:62" ht="12" customHeight="1" x14ac:dyDescent="0.2">
      <c r="B10" s="14"/>
      <c r="D10" s="20" t="s">
        <v>20</v>
      </c>
      <c r="AK10" s="20" t="s">
        <v>21</v>
      </c>
      <c r="AN10" s="18" t="s">
        <v>1</v>
      </c>
      <c r="AR10" s="14"/>
      <c r="AS10" s="139"/>
      <c r="BG10" s="11" t="s">
        <v>5</v>
      </c>
    </row>
    <row r="11" spans="1:62" ht="18.399999999999999" customHeight="1" x14ac:dyDescent="0.2">
      <c r="B11" s="14"/>
      <c r="E11" s="18" t="s">
        <v>18</v>
      </c>
      <c r="AK11" s="20" t="s">
        <v>22</v>
      </c>
      <c r="AN11" s="18" t="s">
        <v>1</v>
      </c>
      <c r="AR11" s="14"/>
      <c r="AS11" s="139"/>
      <c r="BG11" s="11" t="s">
        <v>5</v>
      </c>
    </row>
    <row r="12" spans="1:62" ht="6.95" customHeight="1" x14ac:dyDescent="0.2">
      <c r="B12" s="14"/>
      <c r="AR12" s="14"/>
      <c r="AS12" s="139"/>
      <c r="BG12" s="11" t="s">
        <v>5</v>
      </c>
    </row>
    <row r="13" spans="1:62" ht="12" customHeight="1" x14ac:dyDescent="0.2">
      <c r="B13" s="14"/>
      <c r="D13" s="20" t="s">
        <v>23</v>
      </c>
      <c r="AK13" s="20" t="s">
        <v>21</v>
      </c>
      <c r="AN13" s="22" t="s">
        <v>24</v>
      </c>
      <c r="AR13" s="14"/>
      <c r="AS13" s="139"/>
      <c r="BG13" s="11" t="s">
        <v>5</v>
      </c>
    </row>
    <row r="14" spans="1:62" ht="12.75" x14ac:dyDescent="0.2">
      <c r="B14" s="14"/>
      <c r="E14" s="144" t="s">
        <v>24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20" t="s">
        <v>22</v>
      </c>
      <c r="AN14" s="22" t="s">
        <v>24</v>
      </c>
      <c r="AR14" s="14"/>
      <c r="AS14" s="139"/>
      <c r="BG14" s="11" t="s">
        <v>5</v>
      </c>
    </row>
    <row r="15" spans="1:62" ht="6.95" customHeight="1" x14ac:dyDescent="0.2">
      <c r="B15" s="14"/>
      <c r="AR15" s="14"/>
      <c r="AS15" s="139"/>
      <c r="BG15" s="11" t="s">
        <v>2</v>
      </c>
    </row>
    <row r="16" spans="1:62" ht="12" customHeight="1" x14ac:dyDescent="0.2">
      <c r="B16" s="14"/>
      <c r="D16" s="20" t="s">
        <v>25</v>
      </c>
      <c r="AK16" s="20" t="s">
        <v>21</v>
      </c>
      <c r="AN16" s="18" t="s">
        <v>1</v>
      </c>
      <c r="AR16" s="14"/>
      <c r="AS16" s="139"/>
      <c r="BG16" s="11" t="s">
        <v>2</v>
      </c>
    </row>
    <row r="17" spans="2:59" ht="18.399999999999999" customHeight="1" x14ac:dyDescent="0.2">
      <c r="B17" s="14"/>
      <c r="E17" s="18" t="s">
        <v>18</v>
      </c>
      <c r="AK17" s="20" t="s">
        <v>22</v>
      </c>
      <c r="AN17" s="18" t="s">
        <v>1</v>
      </c>
      <c r="AR17" s="14"/>
      <c r="AS17" s="139"/>
      <c r="BG17" s="11" t="s">
        <v>26</v>
      </c>
    </row>
    <row r="18" spans="2:59" ht="6.95" customHeight="1" x14ac:dyDescent="0.2">
      <c r="B18" s="14"/>
      <c r="AR18" s="14"/>
      <c r="AS18" s="139"/>
      <c r="BG18" s="11" t="s">
        <v>5</v>
      </c>
    </row>
    <row r="19" spans="2:59" ht="12" customHeight="1" x14ac:dyDescent="0.2">
      <c r="B19" s="14"/>
      <c r="D19" s="20" t="s">
        <v>27</v>
      </c>
      <c r="J19" t="s">
        <v>84</v>
      </c>
      <c r="AK19" s="20" t="s">
        <v>21</v>
      </c>
      <c r="AN19" s="18" t="s">
        <v>1</v>
      </c>
      <c r="AR19" s="14"/>
      <c r="AS19" s="139"/>
      <c r="BG19" s="11" t="s">
        <v>5</v>
      </c>
    </row>
    <row r="20" spans="2:59" ht="18.399999999999999" customHeight="1" x14ac:dyDescent="0.2">
      <c r="B20" s="14"/>
      <c r="E20" s="18" t="s">
        <v>18</v>
      </c>
      <c r="AK20" s="20" t="s">
        <v>22</v>
      </c>
      <c r="AN20" s="18" t="s">
        <v>1</v>
      </c>
      <c r="AR20" s="14"/>
      <c r="AS20" s="139"/>
      <c r="BG20" s="11" t="s">
        <v>26</v>
      </c>
    </row>
    <row r="21" spans="2:59" ht="6.95" customHeight="1" x14ac:dyDescent="0.2">
      <c r="B21" s="14"/>
      <c r="AR21" s="14"/>
      <c r="AS21" s="139"/>
    </row>
    <row r="22" spans="2:59" ht="12" customHeight="1" x14ac:dyDescent="0.2">
      <c r="B22" s="14"/>
      <c r="D22" s="20" t="s">
        <v>28</v>
      </c>
      <c r="AR22" s="14"/>
      <c r="AS22" s="139"/>
    </row>
    <row r="23" spans="2:59" ht="16.5" customHeight="1" x14ac:dyDescent="0.2">
      <c r="B23" s="14"/>
      <c r="E23" s="146" t="s">
        <v>1</v>
      </c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R23" s="14"/>
      <c r="AS23" s="139"/>
    </row>
    <row r="24" spans="2:59" ht="6.95" customHeight="1" x14ac:dyDescent="0.2">
      <c r="B24" s="14"/>
      <c r="AR24" s="14"/>
      <c r="AS24" s="139"/>
    </row>
    <row r="25" spans="2:59" ht="6.95" customHeight="1" x14ac:dyDescent="0.2">
      <c r="B25" s="1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4"/>
      <c r="AS25" s="139"/>
    </row>
    <row r="26" spans="2:59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7">
        <f>ROUND(AG94,2)</f>
        <v>0</v>
      </c>
      <c r="AL26" s="148"/>
      <c r="AM26" s="148"/>
      <c r="AN26" s="148"/>
      <c r="AO26" s="148"/>
      <c r="AR26" s="25"/>
      <c r="AS26" s="139"/>
    </row>
    <row r="27" spans="2:59" s="1" customFormat="1" ht="6.95" customHeight="1" x14ac:dyDescent="0.2">
      <c r="B27" s="25"/>
      <c r="AR27" s="25"/>
      <c r="AS27" s="139"/>
    </row>
    <row r="28" spans="2:59" s="1" customFormat="1" ht="12.75" x14ac:dyDescent="0.2">
      <c r="B28" s="25"/>
      <c r="L28" s="149" t="s">
        <v>30</v>
      </c>
      <c r="M28" s="149"/>
      <c r="N28" s="149"/>
      <c r="O28" s="149"/>
      <c r="P28" s="149"/>
      <c r="W28" s="149" t="s">
        <v>31</v>
      </c>
      <c r="X28" s="149"/>
      <c r="Y28" s="149"/>
      <c r="Z28" s="149"/>
      <c r="AA28" s="149"/>
      <c r="AB28" s="149"/>
      <c r="AC28" s="149"/>
      <c r="AD28" s="149"/>
      <c r="AE28" s="149"/>
      <c r="AK28" s="149" t="s">
        <v>32</v>
      </c>
      <c r="AL28" s="149"/>
      <c r="AM28" s="149"/>
      <c r="AN28" s="149"/>
      <c r="AO28" s="149"/>
      <c r="AR28" s="25"/>
      <c r="AS28" s="139"/>
    </row>
    <row r="29" spans="2:59" s="2" customFormat="1" ht="14.45" customHeight="1" x14ac:dyDescent="0.2">
      <c r="B29" s="29"/>
      <c r="D29" s="20" t="s">
        <v>33</v>
      </c>
      <c r="F29" s="20" t="s">
        <v>34</v>
      </c>
      <c r="L29" s="135">
        <v>0.21</v>
      </c>
      <c r="M29" s="134"/>
      <c r="N29" s="134"/>
      <c r="O29" s="134"/>
      <c r="P29" s="134"/>
      <c r="W29" s="133">
        <f>AG94</f>
        <v>0</v>
      </c>
      <c r="X29" s="134"/>
      <c r="Y29" s="134"/>
      <c r="Z29" s="134"/>
      <c r="AA29" s="134"/>
      <c r="AB29" s="134"/>
      <c r="AC29" s="134"/>
      <c r="AD29" s="134"/>
      <c r="AE29" s="134"/>
      <c r="AK29" s="133">
        <f>W29*0.21</f>
        <v>0</v>
      </c>
      <c r="AL29" s="134"/>
      <c r="AM29" s="134"/>
      <c r="AN29" s="134"/>
      <c r="AO29" s="134"/>
      <c r="AR29" s="29"/>
      <c r="AS29" s="140"/>
    </row>
    <row r="30" spans="2:59" s="2" customFormat="1" ht="14.45" customHeight="1" x14ac:dyDescent="0.2">
      <c r="B30" s="29"/>
      <c r="F30" s="20" t="s">
        <v>35</v>
      </c>
      <c r="L30" s="135">
        <v>0.15</v>
      </c>
      <c r="M30" s="134"/>
      <c r="N30" s="134"/>
      <c r="O30" s="134"/>
      <c r="P30" s="134"/>
      <c r="W30" s="133">
        <v>0</v>
      </c>
      <c r="X30" s="134"/>
      <c r="Y30" s="134"/>
      <c r="Z30" s="134"/>
      <c r="AA30" s="134"/>
      <c r="AB30" s="134"/>
      <c r="AC30" s="134"/>
      <c r="AD30" s="134"/>
      <c r="AE30" s="134"/>
      <c r="AK30" s="133">
        <f>W30*0.15</f>
        <v>0</v>
      </c>
      <c r="AL30" s="134"/>
      <c r="AM30" s="134"/>
      <c r="AN30" s="134"/>
      <c r="AO30" s="134"/>
      <c r="AR30" s="29"/>
      <c r="AS30" s="140"/>
    </row>
    <row r="31" spans="2:59" s="2" customFormat="1" ht="14.45" hidden="1" customHeight="1" x14ac:dyDescent="0.2">
      <c r="B31" s="29"/>
      <c r="F31" s="20" t="s">
        <v>36</v>
      </c>
      <c r="L31" s="135">
        <v>0.21</v>
      </c>
      <c r="M31" s="134"/>
      <c r="N31" s="134"/>
      <c r="O31" s="134"/>
      <c r="P31" s="134"/>
      <c r="W31" s="133" t="e">
        <f>ROUND(#REF!, 2)</f>
        <v>#REF!</v>
      </c>
      <c r="X31" s="134"/>
      <c r="Y31" s="134"/>
      <c r="Z31" s="134"/>
      <c r="AA31" s="134"/>
      <c r="AB31" s="134"/>
      <c r="AC31" s="134"/>
      <c r="AD31" s="134"/>
      <c r="AE31" s="134"/>
      <c r="AK31" s="133">
        <v>0</v>
      </c>
      <c r="AL31" s="134"/>
      <c r="AM31" s="134"/>
      <c r="AN31" s="134"/>
      <c r="AO31" s="134"/>
      <c r="AR31" s="29"/>
      <c r="AS31" s="140"/>
    </row>
    <row r="32" spans="2:59" s="2" customFormat="1" ht="14.45" hidden="1" customHeight="1" x14ac:dyDescent="0.2">
      <c r="B32" s="29"/>
      <c r="F32" s="20" t="s">
        <v>37</v>
      </c>
      <c r="L32" s="135">
        <v>0.15</v>
      </c>
      <c r="M32" s="134"/>
      <c r="N32" s="134"/>
      <c r="O32" s="134"/>
      <c r="P32" s="134"/>
      <c r="W32" s="133" t="e">
        <f>ROUND(#REF!, 2)</f>
        <v>#REF!</v>
      </c>
      <c r="X32" s="134"/>
      <c r="Y32" s="134"/>
      <c r="Z32" s="134"/>
      <c r="AA32" s="134"/>
      <c r="AB32" s="134"/>
      <c r="AC32" s="134"/>
      <c r="AD32" s="134"/>
      <c r="AE32" s="134"/>
      <c r="AK32" s="133">
        <v>0</v>
      </c>
      <c r="AL32" s="134"/>
      <c r="AM32" s="134"/>
      <c r="AN32" s="134"/>
      <c r="AO32" s="134"/>
      <c r="AR32" s="29"/>
      <c r="AS32" s="140"/>
    </row>
    <row r="33" spans="2:45" s="2" customFormat="1" ht="14.45" hidden="1" customHeight="1" x14ac:dyDescent="0.2">
      <c r="B33" s="29"/>
      <c r="F33" s="20" t="s">
        <v>38</v>
      </c>
      <c r="L33" s="135">
        <v>0</v>
      </c>
      <c r="M33" s="134"/>
      <c r="N33" s="134"/>
      <c r="O33" s="134"/>
      <c r="P33" s="134"/>
      <c r="W33" s="133" t="e">
        <f>ROUND(#REF!, 2)</f>
        <v>#REF!</v>
      </c>
      <c r="X33" s="134"/>
      <c r="Y33" s="134"/>
      <c r="Z33" s="134"/>
      <c r="AA33" s="134"/>
      <c r="AB33" s="134"/>
      <c r="AC33" s="134"/>
      <c r="AD33" s="134"/>
      <c r="AE33" s="134"/>
      <c r="AK33" s="133">
        <v>0</v>
      </c>
      <c r="AL33" s="134"/>
      <c r="AM33" s="134"/>
      <c r="AN33" s="134"/>
      <c r="AO33" s="134"/>
      <c r="AR33" s="29"/>
      <c r="AS33" s="140"/>
    </row>
    <row r="34" spans="2:45" s="1" customFormat="1" ht="6.95" customHeight="1" x14ac:dyDescent="0.2">
      <c r="B34" s="25"/>
      <c r="AR34" s="25"/>
      <c r="AS34" s="139"/>
    </row>
    <row r="35" spans="2:45" s="1" customFormat="1" ht="25.9" customHeight="1" x14ac:dyDescent="0.2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36" t="s">
        <v>41</v>
      </c>
      <c r="Y35" s="137"/>
      <c r="Z35" s="137"/>
      <c r="AA35" s="137"/>
      <c r="AB35" s="137"/>
      <c r="AC35" s="32"/>
      <c r="AD35" s="32"/>
      <c r="AE35" s="32"/>
      <c r="AF35" s="32"/>
      <c r="AG35" s="32"/>
      <c r="AH35" s="32"/>
      <c r="AI35" s="32"/>
      <c r="AJ35" s="32"/>
      <c r="AK35" s="150">
        <f>SUM(AK26:AK33)</f>
        <v>0</v>
      </c>
      <c r="AL35" s="137"/>
      <c r="AM35" s="137"/>
      <c r="AN35" s="137"/>
      <c r="AO35" s="151"/>
      <c r="AP35" s="30"/>
      <c r="AQ35" s="30"/>
      <c r="AR35" s="25"/>
    </row>
    <row r="36" spans="2:45" s="1" customFormat="1" ht="6.95" customHeight="1" x14ac:dyDescent="0.2">
      <c r="B36" s="25"/>
      <c r="AR36" s="25"/>
    </row>
    <row r="37" spans="2:45" s="1" customFormat="1" ht="14.45" customHeight="1" x14ac:dyDescent="0.2">
      <c r="B37" s="25"/>
      <c r="AR37" s="25"/>
    </row>
    <row r="38" spans="2:45" ht="14.45" customHeight="1" x14ac:dyDescent="0.2">
      <c r="B38" s="14"/>
      <c r="AR38" s="14"/>
    </row>
    <row r="39" spans="2:45" ht="14.45" customHeight="1" x14ac:dyDescent="0.2">
      <c r="B39" s="14"/>
      <c r="AR39" s="14"/>
    </row>
    <row r="40" spans="2:45" ht="14.45" customHeight="1" x14ac:dyDescent="0.2">
      <c r="B40" s="14"/>
      <c r="AR40" s="14"/>
    </row>
    <row r="41" spans="2:45" ht="14.45" customHeight="1" x14ac:dyDescent="0.2">
      <c r="B41" s="14"/>
      <c r="AR41" s="14"/>
    </row>
    <row r="42" spans="2:45" ht="14.45" customHeight="1" x14ac:dyDescent="0.2">
      <c r="B42" s="14"/>
      <c r="AR42" s="14"/>
    </row>
    <row r="43" spans="2:45" ht="14.45" customHeight="1" x14ac:dyDescent="0.2">
      <c r="B43" s="14"/>
      <c r="AR43" s="14"/>
    </row>
    <row r="44" spans="2:45" ht="14.45" customHeight="1" x14ac:dyDescent="0.2">
      <c r="B44" s="14"/>
      <c r="AR44" s="14"/>
    </row>
    <row r="45" spans="2:45" ht="14.45" customHeight="1" x14ac:dyDescent="0.2">
      <c r="B45" s="14"/>
      <c r="AR45" s="14"/>
    </row>
    <row r="46" spans="2:45" ht="14.45" customHeight="1" x14ac:dyDescent="0.2">
      <c r="B46" s="14"/>
      <c r="AR46" s="14"/>
    </row>
    <row r="47" spans="2:45" ht="14.45" customHeight="1" x14ac:dyDescent="0.2">
      <c r="B47" s="14"/>
      <c r="AR47" s="14"/>
    </row>
    <row r="48" spans="2:45" ht="14.45" customHeight="1" x14ac:dyDescent="0.2">
      <c r="B48" s="14"/>
      <c r="AR48" s="14"/>
    </row>
    <row r="49" spans="2:44" s="1" customFormat="1" ht="14.45" customHeight="1" x14ac:dyDescent="0.2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4"/>
      <c r="AR50" s="14"/>
    </row>
    <row r="51" spans="2:44" x14ac:dyDescent="0.2">
      <c r="B51" s="14"/>
      <c r="AR51" s="14"/>
    </row>
    <row r="52" spans="2:44" x14ac:dyDescent="0.2">
      <c r="B52" s="14"/>
      <c r="AR52" s="14"/>
    </row>
    <row r="53" spans="2:44" x14ac:dyDescent="0.2">
      <c r="B53" s="14"/>
      <c r="AR53" s="14"/>
    </row>
    <row r="54" spans="2:44" x14ac:dyDescent="0.2">
      <c r="B54" s="14"/>
      <c r="AR54" s="14"/>
    </row>
    <row r="55" spans="2:44" x14ac:dyDescent="0.2">
      <c r="B55" s="14"/>
      <c r="AR55" s="14"/>
    </row>
    <row r="56" spans="2:44" x14ac:dyDescent="0.2">
      <c r="B56" s="14"/>
      <c r="AR56" s="14"/>
    </row>
    <row r="57" spans="2:44" x14ac:dyDescent="0.2">
      <c r="B57" s="14"/>
      <c r="AR57" s="14"/>
    </row>
    <row r="58" spans="2:44" x14ac:dyDescent="0.2">
      <c r="B58" s="14"/>
      <c r="AR58" s="14"/>
    </row>
    <row r="59" spans="2:44" x14ac:dyDescent="0.2">
      <c r="B59" s="14"/>
      <c r="AR59" s="14"/>
    </row>
    <row r="60" spans="2:44" s="1" customFormat="1" ht="12.75" x14ac:dyDescent="0.2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 x14ac:dyDescent="0.2">
      <c r="B61" s="14"/>
      <c r="AR61" s="14"/>
    </row>
    <row r="62" spans="2:44" x14ac:dyDescent="0.2">
      <c r="B62" s="14"/>
      <c r="AR62" s="14"/>
    </row>
    <row r="63" spans="2:44" x14ac:dyDescent="0.2">
      <c r="B63" s="14"/>
      <c r="AR63" s="14"/>
    </row>
    <row r="64" spans="2:44" s="1" customFormat="1" ht="12.75" x14ac:dyDescent="0.2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4"/>
      <c r="AR65" s="14"/>
    </row>
    <row r="66" spans="2:44" x14ac:dyDescent="0.2">
      <c r="B66" s="14"/>
      <c r="AR66" s="14"/>
    </row>
    <row r="67" spans="2:44" x14ac:dyDescent="0.2">
      <c r="B67" s="14"/>
      <c r="AR67" s="14"/>
    </row>
    <row r="68" spans="2:44" x14ac:dyDescent="0.2">
      <c r="B68" s="14"/>
      <c r="AR68" s="14"/>
    </row>
    <row r="69" spans="2:44" x14ac:dyDescent="0.2">
      <c r="B69" s="14"/>
      <c r="AR69" s="14"/>
    </row>
    <row r="70" spans="2:44" x14ac:dyDescent="0.2">
      <c r="B70" s="14"/>
      <c r="AR70" s="14"/>
    </row>
    <row r="71" spans="2:44" x14ac:dyDescent="0.2">
      <c r="B71" s="14"/>
      <c r="AR71" s="14"/>
    </row>
    <row r="72" spans="2:44" x14ac:dyDescent="0.2">
      <c r="B72" s="14"/>
      <c r="AR72" s="14"/>
    </row>
    <row r="73" spans="2:44" x14ac:dyDescent="0.2">
      <c r="B73" s="14"/>
      <c r="AR73" s="14"/>
    </row>
    <row r="74" spans="2:44" x14ac:dyDescent="0.2">
      <c r="B74" s="14"/>
      <c r="AR74" s="14"/>
    </row>
    <row r="75" spans="2:44" s="1" customFormat="1" ht="12.75" x14ac:dyDescent="0.2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2:78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2:78" s="1" customFormat="1" ht="24.95" customHeight="1" x14ac:dyDescent="0.2">
      <c r="B82" s="25"/>
      <c r="C82" s="15" t="s">
        <v>48</v>
      </c>
      <c r="AR82" s="25"/>
    </row>
    <row r="83" spans="2:78" s="1" customFormat="1" ht="6.95" customHeight="1" x14ac:dyDescent="0.2">
      <c r="B83" s="25"/>
      <c r="AR83" s="25"/>
    </row>
    <row r="84" spans="2:78" s="3" customFormat="1" ht="12" customHeight="1" x14ac:dyDescent="0.2">
      <c r="B84" s="41"/>
      <c r="C84" s="20" t="s">
        <v>12</v>
      </c>
      <c r="L84" s="3" t="str">
        <f>K5</f>
        <v>2025-0069/OMH</v>
      </c>
      <c r="AR84" s="41"/>
    </row>
    <row r="85" spans="2:78" s="4" customFormat="1" ht="36.950000000000003" customHeight="1" x14ac:dyDescent="0.2">
      <c r="B85" s="42"/>
      <c r="C85" s="43" t="s">
        <v>14</v>
      </c>
      <c r="L85" s="128" t="str">
        <f>K6</f>
        <v>Dům pro krizové bydlení ul. Benešovská – vybavení objektu</v>
      </c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R85" s="42"/>
    </row>
    <row r="86" spans="2:78" s="1" customFormat="1" ht="6.95" customHeight="1" x14ac:dyDescent="0.2">
      <c r="B86" s="25"/>
      <c r="AR86" s="25"/>
    </row>
    <row r="87" spans="2:78" s="1" customFormat="1" ht="12" customHeight="1" x14ac:dyDescent="0.2">
      <c r="B87" s="25"/>
      <c r="C87" s="20" t="s">
        <v>17</v>
      </c>
      <c r="L87" s="44" t="str">
        <f>IF(K8="","",K8)</f>
        <v xml:space="preserve"> </v>
      </c>
      <c r="AI87" s="20" t="s">
        <v>19</v>
      </c>
      <c r="AM87" s="130">
        <f>IF(AN8= "","",AN8)</f>
        <v>45777</v>
      </c>
      <c r="AN87" s="130"/>
      <c r="AR87" s="25"/>
    </row>
    <row r="88" spans="2:78" s="1" customFormat="1" ht="6.95" customHeight="1" x14ac:dyDescent="0.2">
      <c r="B88" s="25"/>
      <c r="AR88" s="25"/>
    </row>
    <row r="89" spans="2:78" s="1" customFormat="1" ht="15.2" customHeight="1" x14ac:dyDescent="0.2">
      <c r="B89" s="25"/>
      <c r="C89" s="20" t="s">
        <v>20</v>
      </c>
      <c r="L89" s="3" t="str">
        <f>IF(E11= "","",E11)</f>
        <v xml:space="preserve"> </v>
      </c>
      <c r="AI89" s="20" t="s">
        <v>25</v>
      </c>
      <c r="AM89" s="131" t="str">
        <f>IF(E17="","",E17)</f>
        <v xml:space="preserve"> </v>
      </c>
      <c r="AN89" s="132"/>
      <c r="AO89" s="132"/>
      <c r="AP89" s="132"/>
      <c r="AR89" s="25"/>
    </row>
    <row r="90" spans="2:78" s="1" customFormat="1" ht="15.2" customHeight="1" x14ac:dyDescent="0.2">
      <c r="B90" s="25"/>
      <c r="C90" s="20" t="s">
        <v>23</v>
      </c>
      <c r="L90" s="3" t="str">
        <f>IF(E14= "Vyplň údaj","",E14)</f>
        <v/>
      </c>
      <c r="AI90" s="20" t="s">
        <v>27</v>
      </c>
      <c r="AM90" s="131" t="str">
        <f>IF(E20="","",E20)</f>
        <v xml:space="preserve"> </v>
      </c>
      <c r="AN90" s="132"/>
      <c r="AO90" s="132"/>
      <c r="AP90" s="132"/>
      <c r="AR90" s="25"/>
    </row>
    <row r="91" spans="2:78" s="1" customFormat="1" ht="10.9" customHeight="1" x14ac:dyDescent="0.2">
      <c r="B91" s="25"/>
      <c r="AR91" s="25"/>
    </row>
    <row r="92" spans="2:78" s="1" customFormat="1" ht="29.25" customHeight="1" x14ac:dyDescent="0.2">
      <c r="B92" s="25"/>
      <c r="C92" s="123" t="s">
        <v>49</v>
      </c>
      <c r="D92" s="124"/>
      <c r="E92" s="124"/>
      <c r="F92" s="124"/>
      <c r="G92" s="124"/>
      <c r="H92" s="49"/>
      <c r="I92" s="125" t="s">
        <v>50</v>
      </c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6" t="s">
        <v>51</v>
      </c>
      <c r="AH92" s="124"/>
      <c r="AI92" s="124"/>
      <c r="AJ92" s="124"/>
      <c r="AK92" s="124"/>
      <c r="AL92" s="124"/>
      <c r="AM92" s="124"/>
      <c r="AN92" s="125" t="s">
        <v>52</v>
      </c>
      <c r="AO92" s="124"/>
      <c r="AP92" s="127"/>
      <c r="AQ92" s="50" t="s">
        <v>53</v>
      </c>
      <c r="AR92" s="25"/>
    </row>
    <row r="93" spans="2:78" s="1" customFormat="1" ht="10.9" customHeight="1" x14ac:dyDescent="0.2">
      <c r="B93" s="25"/>
      <c r="AR93" s="25"/>
    </row>
    <row r="94" spans="2:78" s="5" customFormat="1" ht="32.450000000000003" customHeight="1" x14ac:dyDescent="0.2">
      <c r="B94" s="55"/>
      <c r="C94" s="56" t="s">
        <v>54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55">
        <f>ROUND(AG95,2)</f>
        <v>0</v>
      </c>
      <c r="AH94" s="155"/>
      <c r="AI94" s="155"/>
      <c r="AJ94" s="155"/>
      <c r="AK94" s="155"/>
      <c r="AL94" s="155"/>
      <c r="AM94" s="155"/>
      <c r="AN94" s="156">
        <f>AN95</f>
        <v>0</v>
      </c>
      <c r="AO94" s="156"/>
      <c r="AP94" s="156"/>
      <c r="AQ94" s="59" t="s">
        <v>1</v>
      </c>
      <c r="AR94" s="55"/>
      <c r="BG94" s="60" t="s">
        <v>55</v>
      </c>
      <c r="BH94" s="60" t="s">
        <v>56</v>
      </c>
      <c r="BI94" s="61" t="s">
        <v>57</v>
      </c>
      <c r="BJ94" s="60" t="s">
        <v>58</v>
      </c>
      <c r="BK94" s="60" t="s">
        <v>3</v>
      </c>
      <c r="BL94" s="60" t="s">
        <v>59</v>
      </c>
      <c r="BZ94" s="60" t="s">
        <v>1</v>
      </c>
    </row>
    <row r="95" spans="2:78" s="1" customFormat="1" ht="13.9" customHeight="1" x14ac:dyDescent="0.2">
      <c r="B95" s="25"/>
      <c r="C95" s="62"/>
      <c r="D95" s="152">
        <v>4</v>
      </c>
      <c r="E95" s="152"/>
      <c r="F95" s="152"/>
      <c r="G95" s="152"/>
      <c r="H95" s="152"/>
      <c r="I95" s="63"/>
      <c r="J95" s="152" t="s">
        <v>104</v>
      </c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3">
        <f>'4 - Ostatní'!J30</f>
        <v>0</v>
      </c>
      <c r="AH95" s="154"/>
      <c r="AI95" s="154"/>
      <c r="AJ95" s="154"/>
      <c r="AK95" s="154"/>
      <c r="AL95" s="154"/>
      <c r="AM95" s="154"/>
      <c r="AN95" s="153">
        <f>AG95*1.21</f>
        <v>0</v>
      </c>
      <c r="AO95" s="154"/>
      <c r="AP95" s="154"/>
      <c r="AR95" s="25"/>
    </row>
    <row r="96" spans="2:78" s="1" customFormat="1" ht="15" x14ac:dyDescent="0.2">
      <c r="B96" s="25"/>
      <c r="C96" s="62"/>
      <c r="D96" s="118"/>
      <c r="E96" s="118"/>
      <c r="F96" s="118"/>
      <c r="G96" s="118"/>
      <c r="H96" s="118"/>
      <c r="I96" s="63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7"/>
      <c r="AH96" s="63"/>
      <c r="AI96" s="63"/>
      <c r="AJ96" s="63"/>
      <c r="AK96" s="63"/>
      <c r="AL96" s="63"/>
      <c r="AM96" s="63"/>
      <c r="AN96" s="117"/>
      <c r="AO96" s="63"/>
      <c r="AP96" s="63"/>
      <c r="AR96" s="25"/>
    </row>
    <row r="97" spans="2:44" s="1" customForma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1">
    <mergeCell ref="D95:H95"/>
    <mergeCell ref="AN95:AP95"/>
    <mergeCell ref="AG95:AM95"/>
    <mergeCell ref="J95:AF95"/>
    <mergeCell ref="AK32:AO32"/>
    <mergeCell ref="L32:P32"/>
    <mergeCell ref="AG94:AM94"/>
    <mergeCell ref="AN94:AP94"/>
    <mergeCell ref="W31:AE31"/>
    <mergeCell ref="L31:P31"/>
    <mergeCell ref="AK35:AO35"/>
    <mergeCell ref="AK31:AO31"/>
    <mergeCell ref="W32:AE32"/>
    <mergeCell ref="W29:AE29"/>
    <mergeCell ref="AK29:AO29"/>
    <mergeCell ref="L29:P29"/>
    <mergeCell ref="W30:AE30"/>
    <mergeCell ref="AK30:AO30"/>
    <mergeCell ref="L30:P30"/>
    <mergeCell ref="E14:AJ14"/>
    <mergeCell ref="E23:AN23"/>
    <mergeCell ref="AK26:AO26"/>
    <mergeCell ref="L28:P28"/>
    <mergeCell ref="W28:AE28"/>
    <mergeCell ref="AK28:AO28"/>
    <mergeCell ref="AR2:AS2"/>
    <mergeCell ref="C92:G92"/>
    <mergeCell ref="I92:AF92"/>
    <mergeCell ref="AG92:AM92"/>
    <mergeCell ref="AN92:AP92"/>
    <mergeCell ref="L85:AO85"/>
    <mergeCell ref="AM87:AN87"/>
    <mergeCell ref="AM89:AP89"/>
    <mergeCell ref="AM90:AP90"/>
    <mergeCell ref="W33:AE33"/>
    <mergeCell ref="AK33:AO33"/>
    <mergeCell ref="L33:P33"/>
    <mergeCell ref="X35:AB35"/>
    <mergeCell ref="AS5:AS34"/>
    <mergeCell ref="K5:AO5"/>
    <mergeCell ref="K6:AO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FF0E-CF98-4AA0-A331-A95DD97467F7}">
  <sheetPr>
    <pageSetUpPr fitToPage="1"/>
  </sheetPr>
  <dimension ref="B2:V141"/>
  <sheetViews>
    <sheetView showGridLines="0" tabSelected="1" topLeftCell="A88" zoomScale="85" zoomScaleNormal="85" workbookViewId="0">
      <selection activeCell="C139" sqref="C13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22" ht="36.6" customHeight="1" x14ac:dyDescent="0.2">
      <c r="L2" s="121" t="s">
        <v>4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2:22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22" ht="24.95" customHeight="1" x14ac:dyDescent="0.2">
      <c r="B4" s="14"/>
      <c r="D4" s="15" t="s">
        <v>60</v>
      </c>
      <c r="L4" s="14"/>
      <c r="M4" s="64" t="s">
        <v>9</v>
      </c>
    </row>
    <row r="5" spans="2:22" ht="6.95" customHeight="1" x14ac:dyDescent="0.2">
      <c r="B5" s="14"/>
      <c r="L5" s="14"/>
    </row>
    <row r="6" spans="2:22" ht="12" customHeight="1" x14ac:dyDescent="0.2">
      <c r="B6" s="14"/>
      <c r="D6" s="20" t="s">
        <v>14</v>
      </c>
      <c r="L6" s="14"/>
    </row>
    <row r="7" spans="2:22" ht="16.5" customHeight="1" x14ac:dyDescent="0.2">
      <c r="B7" s="14"/>
      <c r="E7" s="158" t="str">
        <f>'Rekapitulace stavby'!K6</f>
        <v>Dům pro krizové bydlení ul. Benešovská – vybavení objektu</v>
      </c>
      <c r="F7" s="159"/>
      <c r="G7" s="159"/>
      <c r="H7" s="159"/>
      <c r="L7" s="14"/>
    </row>
    <row r="8" spans="2:22" s="1" customFormat="1" ht="12" customHeight="1" x14ac:dyDescent="0.2">
      <c r="B8" s="25"/>
      <c r="D8" s="20" t="s">
        <v>61</v>
      </c>
      <c r="L8" s="25"/>
    </row>
    <row r="9" spans="2:22" s="1" customFormat="1" ht="16.5" customHeight="1" x14ac:dyDescent="0.2">
      <c r="B9" s="25"/>
      <c r="E9" s="128" t="s">
        <v>103</v>
      </c>
      <c r="F9" s="157"/>
      <c r="G9" s="157"/>
      <c r="H9" s="157"/>
      <c r="L9" s="25"/>
    </row>
    <row r="10" spans="2:22" s="1" customFormat="1" x14ac:dyDescent="0.2">
      <c r="B10" s="25"/>
      <c r="L10" s="25"/>
    </row>
    <row r="11" spans="2:22" s="1" customFormat="1" ht="12" customHeight="1" x14ac:dyDescent="0.2">
      <c r="B11" s="25"/>
      <c r="D11" s="20" t="s">
        <v>15</v>
      </c>
      <c r="F11" s="18" t="s">
        <v>1</v>
      </c>
      <c r="I11" s="20" t="s">
        <v>16</v>
      </c>
      <c r="J11" s="18" t="s">
        <v>1</v>
      </c>
      <c r="L11" s="25"/>
    </row>
    <row r="12" spans="2:22" s="1" customFormat="1" ht="12" customHeight="1" x14ac:dyDescent="0.2">
      <c r="B12" s="25"/>
      <c r="D12" s="20" t="s">
        <v>17</v>
      </c>
      <c r="F12" s="18" t="s">
        <v>18</v>
      </c>
      <c r="I12" s="20" t="s">
        <v>19</v>
      </c>
      <c r="J12" s="45">
        <f>'Rekapitulace stavby'!AN8</f>
        <v>45777</v>
      </c>
      <c r="L12" s="25"/>
    </row>
    <row r="13" spans="2:22" s="1" customFormat="1" ht="10.9" customHeight="1" x14ac:dyDescent="0.2">
      <c r="B13" s="25"/>
      <c r="L13" s="25"/>
    </row>
    <row r="14" spans="2:22" s="1" customFormat="1" ht="12" customHeight="1" x14ac:dyDescent="0.2">
      <c r="B14" s="25"/>
      <c r="D14" s="20" t="s">
        <v>20</v>
      </c>
      <c r="I14" s="20" t="s">
        <v>21</v>
      </c>
      <c r="J14" s="18" t="str">
        <f>IF('Rekapitulace stavby'!AN10="","",'Rekapitulace stavby'!AN10)</f>
        <v/>
      </c>
      <c r="L14" s="25"/>
    </row>
    <row r="15" spans="2:22" s="1" customFormat="1" ht="18" customHeight="1" x14ac:dyDescent="0.2">
      <c r="B15" s="25"/>
      <c r="E15" s="18" t="str">
        <f>IF('Rekapitulace stavby'!E11="","",'Rekapitulace stavby'!E11)</f>
        <v xml:space="preserve"> </v>
      </c>
      <c r="I15" s="20" t="s">
        <v>22</v>
      </c>
      <c r="J15" s="18" t="str">
        <f>IF('Rekapitulace stavby'!AN11="","",'Rekapitulace stavby'!AN11)</f>
        <v/>
      </c>
      <c r="L15" s="25"/>
    </row>
    <row r="16" spans="2:22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0" t="s">
        <v>23</v>
      </c>
      <c r="I17" s="20" t="s">
        <v>21</v>
      </c>
      <c r="J17" s="21" t="str">
        <f>'Rekapitulace stavby'!AN13</f>
        <v>Vyplň údaj</v>
      </c>
      <c r="L17" s="25"/>
    </row>
    <row r="18" spans="2:12" s="1" customFormat="1" ht="18" customHeight="1" x14ac:dyDescent="0.2">
      <c r="B18" s="25"/>
      <c r="E18" s="160" t="str">
        <f>'Rekapitulace stavby'!E14</f>
        <v>Vyplň údaj</v>
      </c>
      <c r="F18" s="141"/>
      <c r="G18" s="141"/>
      <c r="H18" s="141"/>
      <c r="I18" s="20" t="s">
        <v>22</v>
      </c>
      <c r="J18" s="21" t="str">
        <f>'Rekapitulace stavby'!AN14</f>
        <v>Vyplň údaj</v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0" t="s">
        <v>25</v>
      </c>
      <c r="I20" s="20" t="s">
        <v>21</v>
      </c>
      <c r="J20" s="18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18" t="str">
        <f>IF('Rekapitulace stavby'!E17="","",'Rekapitulace stavby'!E17)</f>
        <v xml:space="preserve"> </v>
      </c>
      <c r="I21" s="20" t="s">
        <v>22</v>
      </c>
      <c r="J21" s="18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0" t="s">
        <v>27</v>
      </c>
      <c r="I23" s="20" t="s">
        <v>21</v>
      </c>
      <c r="J23" s="18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18" t="str">
        <f>IF('Rekapitulace stavby'!E20="","",'Rekapitulace stavby'!E20)</f>
        <v xml:space="preserve"> </v>
      </c>
      <c r="I24" s="20" t="s">
        <v>22</v>
      </c>
      <c r="J24" s="18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0" t="s">
        <v>28</v>
      </c>
      <c r="L26" s="25"/>
    </row>
    <row r="27" spans="2:12" s="6" customFormat="1" ht="16.5" customHeight="1" x14ac:dyDescent="0.2">
      <c r="B27" s="65"/>
      <c r="E27" s="146" t="s">
        <v>1</v>
      </c>
      <c r="F27" s="146"/>
      <c r="G27" s="146"/>
      <c r="H27" s="146"/>
      <c r="L27" s="65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66" t="s">
        <v>29</v>
      </c>
      <c r="J30" s="58">
        <f>ROUND(J115,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47" t="s">
        <v>33</v>
      </c>
      <c r="E33" s="20" t="s">
        <v>34</v>
      </c>
      <c r="F33" s="67">
        <f>J93</f>
        <v>0</v>
      </c>
      <c r="I33" s="68">
        <v>0.21</v>
      </c>
      <c r="J33" s="67">
        <f>F33*I33</f>
        <v>0</v>
      </c>
      <c r="L33" s="25"/>
    </row>
    <row r="34" spans="2:12" s="1" customFormat="1" ht="14.45" customHeight="1" x14ac:dyDescent="0.2">
      <c r="B34" s="25"/>
      <c r="E34" s="20" t="s">
        <v>35</v>
      </c>
      <c r="F34" s="67">
        <v>0</v>
      </c>
      <c r="I34" s="68">
        <v>0.15</v>
      </c>
      <c r="J34" s="67">
        <f>F34*I34</f>
        <v>0</v>
      </c>
      <c r="L34" s="25"/>
    </row>
    <row r="35" spans="2:12" s="1" customFormat="1" ht="6.95" customHeight="1" x14ac:dyDescent="0.2">
      <c r="B35" s="25"/>
      <c r="L35" s="25"/>
    </row>
    <row r="36" spans="2:12" s="1" customFormat="1" ht="25.35" customHeight="1" x14ac:dyDescent="0.2">
      <c r="B36" s="25"/>
      <c r="C36" s="69"/>
      <c r="D36" s="70" t="s">
        <v>39</v>
      </c>
      <c r="E36" s="49"/>
      <c r="F36" s="49"/>
      <c r="G36" s="71" t="s">
        <v>40</v>
      </c>
      <c r="H36" s="72" t="s">
        <v>41</v>
      </c>
      <c r="I36" s="49"/>
      <c r="J36" s="73">
        <f>SUM(J30:J34)</f>
        <v>0</v>
      </c>
      <c r="K36" s="74"/>
      <c r="L36" s="25"/>
    </row>
    <row r="37" spans="2:12" s="1" customFormat="1" ht="14.45" customHeight="1" x14ac:dyDescent="0.2">
      <c r="B37" s="25"/>
      <c r="L37" s="25"/>
    </row>
    <row r="38" spans="2:12" ht="14.45" customHeight="1" x14ac:dyDescent="0.2">
      <c r="B38" s="14"/>
      <c r="L38" s="14"/>
    </row>
    <row r="39" spans="2:12" ht="14.45" customHeight="1" x14ac:dyDescent="0.2">
      <c r="B39" s="14"/>
      <c r="L39" s="14"/>
    </row>
    <row r="40" spans="2:12" ht="14.45" customHeight="1" x14ac:dyDescent="0.2">
      <c r="B40" s="14"/>
      <c r="L40" s="14"/>
    </row>
    <row r="41" spans="2:12" ht="14.45" customHeight="1" x14ac:dyDescent="0.2">
      <c r="B41" s="14"/>
      <c r="L41" s="14"/>
    </row>
    <row r="42" spans="2:12" ht="14.45" customHeight="1" x14ac:dyDescent="0.2">
      <c r="B42" s="14"/>
      <c r="L42" s="14"/>
    </row>
    <row r="43" spans="2:12" ht="14.45" customHeight="1" x14ac:dyDescent="0.2">
      <c r="B43" s="14"/>
      <c r="L43" s="14"/>
    </row>
    <row r="44" spans="2:12" ht="14.45" customHeight="1" x14ac:dyDescent="0.2">
      <c r="B44" s="14"/>
      <c r="L44" s="14"/>
    </row>
    <row r="45" spans="2:12" ht="14.45" customHeight="1" x14ac:dyDescent="0.2">
      <c r="B45" s="14"/>
      <c r="L45" s="14"/>
    </row>
    <row r="46" spans="2:12" ht="14.45" customHeight="1" x14ac:dyDescent="0.2">
      <c r="B46" s="14"/>
      <c r="L46" s="14"/>
    </row>
    <row r="47" spans="2:12" s="1" customFormat="1" ht="14.45" customHeight="1" x14ac:dyDescent="0.2">
      <c r="B47" s="25"/>
      <c r="D47" s="34" t="s">
        <v>42</v>
      </c>
      <c r="E47" s="35"/>
      <c r="F47" s="35"/>
      <c r="G47" s="34" t="s">
        <v>43</v>
      </c>
      <c r="H47" s="35"/>
      <c r="I47" s="35"/>
      <c r="J47" s="35"/>
      <c r="K47" s="35"/>
      <c r="L47" s="25"/>
    </row>
    <row r="48" spans="2:12" x14ac:dyDescent="0.2">
      <c r="B48" s="14"/>
      <c r="L48" s="14"/>
    </row>
    <row r="49" spans="2:12" x14ac:dyDescent="0.2">
      <c r="B49" s="14"/>
      <c r="L49" s="14"/>
    </row>
    <row r="50" spans="2:12" x14ac:dyDescent="0.2">
      <c r="B50" s="14"/>
      <c r="L50" s="14"/>
    </row>
    <row r="51" spans="2:12" x14ac:dyDescent="0.2">
      <c r="B51" s="14"/>
      <c r="L51" s="14"/>
    </row>
    <row r="52" spans="2:12" x14ac:dyDescent="0.2">
      <c r="B52" s="14"/>
      <c r="L52" s="14"/>
    </row>
    <row r="53" spans="2:12" x14ac:dyDescent="0.2">
      <c r="B53" s="14"/>
      <c r="L53" s="14"/>
    </row>
    <row r="54" spans="2:12" x14ac:dyDescent="0.2">
      <c r="B54" s="14"/>
      <c r="L54" s="14"/>
    </row>
    <row r="55" spans="2:12" x14ac:dyDescent="0.2">
      <c r="B55" s="14"/>
      <c r="L55" s="14"/>
    </row>
    <row r="56" spans="2:12" x14ac:dyDescent="0.2">
      <c r="B56" s="14"/>
      <c r="L56" s="14"/>
    </row>
    <row r="57" spans="2:12" x14ac:dyDescent="0.2">
      <c r="B57" s="14"/>
      <c r="L57" s="14"/>
    </row>
    <row r="58" spans="2:12" s="1" customFormat="1" ht="12.75" x14ac:dyDescent="0.2">
      <c r="B58" s="25"/>
      <c r="D58" s="36" t="s">
        <v>44</v>
      </c>
      <c r="E58" s="27"/>
      <c r="F58" s="75" t="s">
        <v>45</v>
      </c>
      <c r="G58" s="36" t="s">
        <v>44</v>
      </c>
      <c r="H58" s="27"/>
      <c r="I58" s="27"/>
      <c r="J58" s="76" t="s">
        <v>45</v>
      </c>
      <c r="K58" s="27"/>
      <c r="L58" s="25"/>
    </row>
    <row r="59" spans="2:12" x14ac:dyDescent="0.2">
      <c r="B59" s="14"/>
      <c r="L59" s="14"/>
    </row>
    <row r="60" spans="2:12" x14ac:dyDescent="0.2">
      <c r="B60" s="14"/>
      <c r="L60" s="14"/>
    </row>
    <row r="61" spans="2:12" x14ac:dyDescent="0.2">
      <c r="B61" s="14"/>
      <c r="L61" s="14"/>
    </row>
    <row r="62" spans="2:12" s="1" customFormat="1" ht="12.75" x14ac:dyDescent="0.2">
      <c r="B62" s="25"/>
      <c r="D62" s="34" t="s">
        <v>46</v>
      </c>
      <c r="E62" s="35"/>
      <c r="F62" s="35"/>
      <c r="G62" s="34" t="s">
        <v>47</v>
      </c>
      <c r="H62" s="35"/>
      <c r="I62" s="35"/>
      <c r="J62" s="35"/>
      <c r="K62" s="35"/>
      <c r="L62" s="25"/>
    </row>
    <row r="63" spans="2:12" x14ac:dyDescent="0.2">
      <c r="B63" s="14"/>
      <c r="L63" s="14"/>
    </row>
    <row r="64" spans="2:12" x14ac:dyDescent="0.2">
      <c r="B64" s="14"/>
      <c r="L64" s="14"/>
    </row>
    <row r="65" spans="2:12" x14ac:dyDescent="0.2">
      <c r="B65" s="14"/>
      <c r="L65" s="14"/>
    </row>
    <row r="66" spans="2:12" x14ac:dyDescent="0.2">
      <c r="B66" s="14"/>
      <c r="L66" s="14"/>
    </row>
    <row r="67" spans="2:12" x14ac:dyDescent="0.2">
      <c r="B67" s="14"/>
      <c r="L67" s="14"/>
    </row>
    <row r="68" spans="2:12" x14ac:dyDescent="0.2">
      <c r="B68" s="14"/>
      <c r="L68" s="14"/>
    </row>
    <row r="69" spans="2:12" x14ac:dyDescent="0.2">
      <c r="B69" s="14"/>
      <c r="L69" s="14"/>
    </row>
    <row r="70" spans="2:12" x14ac:dyDescent="0.2">
      <c r="B70" s="14"/>
      <c r="L70" s="14"/>
    </row>
    <row r="71" spans="2:12" x14ac:dyDescent="0.2">
      <c r="B71" s="14"/>
      <c r="L71" s="14"/>
    </row>
    <row r="72" spans="2:12" x14ac:dyDescent="0.2">
      <c r="B72" s="14"/>
      <c r="L72" s="14"/>
    </row>
    <row r="73" spans="2:12" s="1" customFormat="1" ht="12.75" x14ac:dyDescent="0.2">
      <c r="B73" s="25"/>
      <c r="D73" s="36" t="s">
        <v>44</v>
      </c>
      <c r="E73" s="27"/>
      <c r="F73" s="75" t="s">
        <v>45</v>
      </c>
      <c r="G73" s="36" t="s">
        <v>44</v>
      </c>
      <c r="H73" s="27"/>
      <c r="I73" s="27"/>
      <c r="J73" s="76" t="s">
        <v>45</v>
      </c>
      <c r="K73" s="27"/>
      <c r="L73" s="25"/>
    </row>
    <row r="74" spans="2:12" s="1" customFormat="1" ht="14.45" customHeight="1" x14ac:dyDescent="0.2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25"/>
    </row>
    <row r="76" spans="2:12" ht="63.6" customHeight="1" x14ac:dyDescent="0.2"/>
    <row r="77" spans="2:12" hidden="1" x14ac:dyDescent="0.2"/>
    <row r="78" spans="2:12" s="1" customFormat="1" ht="6.95" customHeight="1" x14ac:dyDescent="0.2"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25"/>
    </row>
    <row r="79" spans="2:12" s="1" customFormat="1" ht="24.95" customHeight="1" x14ac:dyDescent="0.2">
      <c r="B79" s="25"/>
      <c r="C79" s="15" t="s">
        <v>62</v>
      </c>
      <c r="L79" s="25"/>
    </row>
    <row r="80" spans="2:12" s="1" customFormat="1" ht="6.95" customHeight="1" x14ac:dyDescent="0.2">
      <c r="B80" s="25"/>
      <c r="L80" s="25"/>
    </row>
    <row r="81" spans="2:12" s="1" customFormat="1" ht="12" customHeight="1" x14ac:dyDescent="0.2">
      <c r="B81" s="25"/>
      <c r="C81" s="20" t="s">
        <v>14</v>
      </c>
      <c r="L81" s="25"/>
    </row>
    <row r="82" spans="2:12" s="1" customFormat="1" ht="16.5" customHeight="1" x14ac:dyDescent="0.2">
      <c r="B82" s="25"/>
      <c r="E82" s="158" t="str">
        <f>E7</f>
        <v>Dům pro krizové bydlení ul. Benešovská – vybavení objektu</v>
      </c>
      <c r="F82" s="159"/>
      <c r="G82" s="159"/>
      <c r="H82" s="159"/>
      <c r="L82" s="25"/>
    </row>
    <row r="83" spans="2:12" s="1" customFormat="1" ht="12" customHeight="1" x14ac:dyDescent="0.2">
      <c r="B83" s="25"/>
      <c r="C83" s="20" t="s">
        <v>61</v>
      </c>
      <c r="L83" s="25"/>
    </row>
    <row r="84" spans="2:12" s="1" customFormat="1" ht="16.5" customHeight="1" x14ac:dyDescent="0.2">
      <c r="B84" s="25"/>
      <c r="E84" s="128" t="str">
        <f>E9</f>
        <v>4 - Ostatní</v>
      </c>
      <c r="F84" s="157"/>
      <c r="G84" s="157"/>
      <c r="H84" s="157"/>
      <c r="L84" s="25"/>
    </row>
    <row r="85" spans="2:12" s="1" customFormat="1" ht="6.95" customHeight="1" x14ac:dyDescent="0.2">
      <c r="B85" s="25"/>
      <c r="L85" s="25"/>
    </row>
    <row r="86" spans="2:12" s="1" customFormat="1" ht="12" customHeight="1" x14ac:dyDescent="0.2">
      <c r="B86" s="25"/>
      <c r="C86" s="20" t="s">
        <v>17</v>
      </c>
      <c r="F86" s="18" t="str">
        <f>F12</f>
        <v xml:space="preserve"> </v>
      </c>
      <c r="I86" s="20" t="s">
        <v>19</v>
      </c>
      <c r="J86" s="45">
        <f>IF(J12="","",J12)</f>
        <v>45777</v>
      </c>
      <c r="L86" s="25"/>
    </row>
    <row r="87" spans="2:12" s="1" customFormat="1" ht="6.95" customHeight="1" x14ac:dyDescent="0.2">
      <c r="B87" s="25"/>
      <c r="L87" s="25"/>
    </row>
    <row r="88" spans="2:12" s="1" customFormat="1" ht="15.2" customHeight="1" x14ac:dyDescent="0.2">
      <c r="B88" s="25"/>
      <c r="C88" s="20" t="s">
        <v>20</v>
      </c>
      <c r="F88" s="18" t="str">
        <f>E15</f>
        <v xml:space="preserve"> </v>
      </c>
      <c r="I88" s="20" t="s">
        <v>25</v>
      </c>
      <c r="J88" s="23" t="str">
        <f>E21</f>
        <v xml:space="preserve"> </v>
      </c>
      <c r="L88" s="25"/>
    </row>
    <row r="89" spans="2:12" s="1" customFormat="1" ht="15.2" customHeight="1" x14ac:dyDescent="0.2">
      <c r="B89" s="25"/>
      <c r="C89" s="20" t="s">
        <v>23</v>
      </c>
      <c r="F89" s="18" t="str">
        <f>IF(E18="","",E18)</f>
        <v>Vyplň údaj</v>
      </c>
      <c r="I89" s="20" t="s">
        <v>27</v>
      </c>
      <c r="J89" s="23" t="str">
        <f>E24</f>
        <v xml:space="preserve"> </v>
      </c>
      <c r="L89" s="25"/>
    </row>
    <row r="90" spans="2:12" s="1" customFormat="1" ht="10.35" customHeight="1" x14ac:dyDescent="0.2">
      <c r="B90" s="25"/>
      <c r="L90" s="25"/>
    </row>
    <row r="91" spans="2:12" s="1" customFormat="1" ht="29.25" customHeight="1" x14ac:dyDescent="0.2">
      <c r="B91" s="25"/>
      <c r="C91" s="77" t="s">
        <v>63</v>
      </c>
      <c r="D91" s="69"/>
      <c r="E91" s="69"/>
      <c r="F91" s="69"/>
      <c r="G91" s="69"/>
      <c r="H91" s="69"/>
      <c r="I91" s="69"/>
      <c r="J91" s="78" t="s">
        <v>64</v>
      </c>
      <c r="K91" s="69"/>
      <c r="L91" s="25"/>
    </row>
    <row r="92" spans="2:12" s="1" customFormat="1" ht="10.35" customHeight="1" x14ac:dyDescent="0.2">
      <c r="B92" s="25"/>
      <c r="L92" s="25"/>
    </row>
    <row r="93" spans="2:12" s="1" customFormat="1" ht="22.9" customHeight="1" x14ac:dyDescent="0.2">
      <c r="B93" s="25"/>
      <c r="C93" s="79" t="s">
        <v>65</v>
      </c>
      <c r="J93" s="58">
        <f>J115</f>
        <v>0</v>
      </c>
      <c r="L93" s="25"/>
    </row>
    <row r="94" spans="2:12" s="7" customFormat="1" ht="24.95" customHeight="1" x14ac:dyDescent="0.2">
      <c r="B94" s="80"/>
      <c r="D94" s="81" t="s">
        <v>99</v>
      </c>
      <c r="E94" s="82"/>
      <c r="F94" s="82"/>
      <c r="G94" s="82"/>
      <c r="H94" s="82"/>
      <c r="I94" s="82"/>
      <c r="J94" s="83">
        <f>J116</f>
        <v>0</v>
      </c>
      <c r="L94" s="80"/>
    </row>
    <row r="95" spans="2:12" s="7" customFormat="1" ht="24.95" customHeight="1" x14ac:dyDescent="0.2">
      <c r="B95" s="80"/>
      <c r="D95" s="81" t="s">
        <v>100</v>
      </c>
      <c r="E95" s="82"/>
      <c r="F95" s="82"/>
      <c r="G95" s="82"/>
      <c r="H95" s="82"/>
      <c r="I95" s="82"/>
      <c r="J95" s="83">
        <f>J138</f>
        <v>0</v>
      </c>
      <c r="L95" s="80"/>
    </row>
    <row r="96" spans="2:12" s="1" customFormat="1" ht="21.75" customHeight="1" x14ac:dyDescent="0.2">
      <c r="B96" s="25"/>
      <c r="L96" s="25"/>
    </row>
    <row r="97" spans="2:12" s="1" customFormat="1" ht="6.95" customHeigh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25"/>
    </row>
    <row r="101" spans="2:12" s="1" customFormat="1" ht="6.95" customHeight="1" x14ac:dyDescent="0.2"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25"/>
    </row>
    <row r="102" spans="2:12" s="1" customFormat="1" ht="24.95" customHeight="1" x14ac:dyDescent="0.2">
      <c r="B102" s="25"/>
      <c r="C102" s="15" t="s">
        <v>66</v>
      </c>
      <c r="L102" s="25"/>
    </row>
    <row r="103" spans="2:12" s="1" customFormat="1" ht="6.95" customHeight="1" x14ac:dyDescent="0.2">
      <c r="B103" s="25"/>
      <c r="L103" s="25"/>
    </row>
    <row r="104" spans="2:12" s="1" customFormat="1" ht="12" customHeight="1" x14ac:dyDescent="0.2">
      <c r="B104" s="25"/>
      <c r="C104" s="20" t="s">
        <v>14</v>
      </c>
      <c r="L104" s="25"/>
    </row>
    <row r="105" spans="2:12" s="1" customFormat="1" ht="16.5" customHeight="1" x14ac:dyDescent="0.2">
      <c r="B105" s="25"/>
      <c r="E105" s="158" t="str">
        <f>E7</f>
        <v>Dům pro krizové bydlení ul. Benešovská – vybavení objektu</v>
      </c>
      <c r="F105" s="159"/>
      <c r="G105" s="159"/>
      <c r="H105" s="159"/>
      <c r="L105" s="25"/>
    </row>
    <row r="106" spans="2:12" s="1" customFormat="1" ht="12" customHeight="1" x14ac:dyDescent="0.2">
      <c r="B106" s="25"/>
      <c r="C106" s="20" t="s">
        <v>61</v>
      </c>
      <c r="L106" s="25"/>
    </row>
    <row r="107" spans="2:12" s="1" customFormat="1" ht="16.5" customHeight="1" x14ac:dyDescent="0.2">
      <c r="B107" s="25"/>
      <c r="E107" s="128" t="str">
        <f>E9</f>
        <v>4 - Ostatní</v>
      </c>
      <c r="F107" s="157"/>
      <c r="G107" s="157"/>
      <c r="H107" s="157"/>
      <c r="L107" s="25"/>
    </row>
    <row r="108" spans="2:12" s="1" customFormat="1" ht="6.95" customHeight="1" x14ac:dyDescent="0.2">
      <c r="B108" s="25"/>
      <c r="L108" s="25"/>
    </row>
    <row r="109" spans="2:12" s="1" customFormat="1" ht="12" customHeight="1" x14ac:dyDescent="0.2">
      <c r="B109" s="25"/>
      <c r="C109" s="20" t="s">
        <v>17</v>
      </c>
      <c r="F109" s="18" t="str">
        <f>F12</f>
        <v xml:space="preserve"> </v>
      </c>
      <c r="I109" s="20" t="s">
        <v>19</v>
      </c>
      <c r="J109" s="45">
        <f>IF(J12="","",J12)</f>
        <v>45777</v>
      </c>
      <c r="L109" s="25"/>
    </row>
    <row r="110" spans="2:12" s="1" customFormat="1" ht="6.95" customHeight="1" x14ac:dyDescent="0.2">
      <c r="B110" s="25"/>
      <c r="L110" s="25"/>
    </row>
    <row r="111" spans="2:12" s="1" customFormat="1" ht="15.2" customHeight="1" x14ac:dyDescent="0.2">
      <c r="B111" s="25"/>
      <c r="C111" s="20" t="s">
        <v>20</v>
      </c>
      <c r="F111" s="18" t="str">
        <f>E15</f>
        <v xml:space="preserve"> </v>
      </c>
      <c r="I111" s="20" t="s">
        <v>25</v>
      </c>
      <c r="J111" s="23" t="str">
        <f>E21</f>
        <v xml:space="preserve"> </v>
      </c>
      <c r="L111" s="25"/>
    </row>
    <row r="112" spans="2:12" s="1" customFormat="1" ht="15.2" customHeight="1" x14ac:dyDescent="0.2">
      <c r="B112" s="25"/>
      <c r="C112" s="20" t="s">
        <v>23</v>
      </c>
      <c r="F112" s="18" t="str">
        <f>IF(E18="","",E18)</f>
        <v>Vyplň údaj</v>
      </c>
      <c r="I112" s="20" t="s">
        <v>27</v>
      </c>
      <c r="J112" s="23" t="str">
        <f>E24</f>
        <v xml:space="preserve"> </v>
      </c>
      <c r="L112" s="25"/>
    </row>
    <row r="113" spans="2:20" s="1" customFormat="1" ht="10.35" customHeight="1" x14ac:dyDescent="0.2">
      <c r="B113" s="25"/>
      <c r="L113" s="25"/>
    </row>
    <row r="114" spans="2:20" s="8" customFormat="1" ht="29.25" customHeight="1" x14ac:dyDescent="0.2">
      <c r="B114" s="84"/>
      <c r="C114" s="85" t="s">
        <v>67</v>
      </c>
      <c r="D114" s="86" t="s">
        <v>53</v>
      </c>
      <c r="E114" s="86" t="s">
        <v>49</v>
      </c>
      <c r="F114" s="86" t="s">
        <v>50</v>
      </c>
      <c r="G114" s="86" t="s">
        <v>68</v>
      </c>
      <c r="H114" s="86" t="s">
        <v>69</v>
      </c>
      <c r="I114" s="86" t="s">
        <v>70</v>
      </c>
      <c r="J114" s="86" t="s">
        <v>64</v>
      </c>
      <c r="K114" s="87" t="s">
        <v>71</v>
      </c>
      <c r="L114" s="84"/>
      <c r="M114" s="51" t="s">
        <v>1</v>
      </c>
      <c r="N114" s="52" t="s">
        <v>33</v>
      </c>
      <c r="O114" s="52" t="s">
        <v>72</v>
      </c>
      <c r="P114" s="52" t="s">
        <v>73</v>
      </c>
      <c r="Q114" s="52" t="s">
        <v>74</v>
      </c>
      <c r="R114" s="52" t="s">
        <v>75</v>
      </c>
      <c r="S114" s="52" t="s">
        <v>76</v>
      </c>
      <c r="T114" s="53" t="s">
        <v>77</v>
      </c>
    </row>
    <row r="115" spans="2:20" s="1" customFormat="1" ht="22.9" customHeight="1" x14ac:dyDescent="0.25">
      <c r="B115" s="25"/>
      <c r="C115" s="56" t="s">
        <v>78</v>
      </c>
      <c r="J115" s="88">
        <f>J116+J138</f>
        <v>0</v>
      </c>
      <c r="L115" s="25"/>
      <c r="M115" s="54"/>
      <c r="N115" s="46"/>
      <c r="O115" s="46"/>
      <c r="P115" s="89" t="e">
        <f>P116+#REF!+P138+#REF!</f>
        <v>#REF!</v>
      </c>
      <c r="Q115" s="46"/>
      <c r="R115" s="89" t="e">
        <f>R116+#REF!+R138+#REF!</f>
        <v>#REF!</v>
      </c>
      <c r="S115" s="46"/>
      <c r="T115" s="90" t="e">
        <f>T116+#REF!+T138+#REF!</f>
        <v>#REF!</v>
      </c>
    </row>
    <row r="116" spans="2:20" s="9" customFormat="1" ht="25.9" customHeight="1" x14ac:dyDescent="0.2">
      <c r="B116" s="91"/>
      <c r="D116" s="92" t="s">
        <v>55</v>
      </c>
      <c r="E116" s="93" t="s">
        <v>79</v>
      </c>
      <c r="F116" s="93" t="s">
        <v>97</v>
      </c>
      <c r="I116" s="94"/>
      <c r="J116" s="95">
        <f>SUM(J118:J136)</f>
        <v>0</v>
      </c>
      <c r="L116" s="91"/>
      <c r="M116" s="96"/>
      <c r="P116" s="97">
        <f>SUM(P118:P123)</f>
        <v>0</v>
      </c>
      <c r="R116" s="97">
        <f>SUM(R118:R123)</f>
        <v>0</v>
      </c>
      <c r="T116" s="98">
        <f>SUM(T118:T123)</f>
        <v>0</v>
      </c>
    </row>
    <row r="117" spans="2:20" s="9" customFormat="1" ht="10.9" customHeight="1" x14ac:dyDescent="0.2">
      <c r="B117" s="91"/>
      <c r="D117" s="92"/>
      <c r="E117" s="116" t="s">
        <v>98</v>
      </c>
      <c r="F117" s="93"/>
      <c r="I117" s="94"/>
      <c r="J117" s="95"/>
      <c r="L117" s="91"/>
      <c r="M117" s="96"/>
      <c r="P117" s="97"/>
      <c r="R117" s="97"/>
      <c r="T117" s="98"/>
    </row>
    <row r="118" spans="2:20" s="1" customFormat="1" ht="16.5" customHeight="1" x14ac:dyDescent="0.2">
      <c r="B118" s="99"/>
      <c r="C118" s="100">
        <v>1</v>
      </c>
      <c r="D118" s="100" t="s">
        <v>80</v>
      </c>
      <c r="E118" s="101"/>
      <c r="F118" s="102" t="s">
        <v>88</v>
      </c>
      <c r="G118" s="103" t="s">
        <v>81</v>
      </c>
      <c r="H118" s="104">
        <v>50</v>
      </c>
      <c r="I118" s="105">
        <v>0</v>
      </c>
      <c r="J118" s="106">
        <f>ROUND(I118*H118,2)</f>
        <v>0</v>
      </c>
      <c r="K118" s="102" t="s">
        <v>1</v>
      </c>
      <c r="L118" s="25"/>
      <c r="M118" s="107" t="s">
        <v>1</v>
      </c>
      <c r="N118" s="108" t="s">
        <v>34</v>
      </c>
      <c r="P118" s="109">
        <f>O118*H118</f>
        <v>0</v>
      </c>
      <c r="Q118" s="109">
        <v>0</v>
      </c>
      <c r="R118" s="109">
        <f>Q118*H118</f>
        <v>0</v>
      </c>
      <c r="S118" s="109">
        <v>0</v>
      </c>
      <c r="T118" s="110">
        <f>S118*H118</f>
        <v>0</v>
      </c>
    </row>
    <row r="119" spans="2:20" s="1" customFormat="1" ht="29.25" x14ac:dyDescent="0.2">
      <c r="B119" s="25"/>
      <c r="D119" s="111" t="s">
        <v>82</v>
      </c>
      <c r="F119" s="112" t="s">
        <v>105</v>
      </c>
      <c r="I119" s="113"/>
      <c r="L119" s="25"/>
      <c r="M119" s="114"/>
      <c r="T119" s="48"/>
    </row>
    <row r="120" spans="2:20" s="1" customFormat="1" ht="16.5" customHeight="1" x14ac:dyDescent="0.2">
      <c r="B120" s="99"/>
      <c r="C120" s="100">
        <v>2</v>
      </c>
      <c r="D120" s="100" t="s">
        <v>80</v>
      </c>
      <c r="E120" s="101"/>
      <c r="F120" s="102" t="s">
        <v>89</v>
      </c>
      <c r="G120" s="103" t="s">
        <v>81</v>
      </c>
      <c r="H120" s="104">
        <v>50</v>
      </c>
      <c r="I120" s="105">
        <v>0</v>
      </c>
      <c r="J120" s="106">
        <f>ROUND(I120*H120,2)</f>
        <v>0</v>
      </c>
      <c r="K120" s="102" t="s">
        <v>1</v>
      </c>
      <c r="L120" s="25"/>
      <c r="M120" s="107" t="s">
        <v>1</v>
      </c>
      <c r="N120" s="108" t="s">
        <v>34</v>
      </c>
      <c r="P120" s="109">
        <f>O120*H120</f>
        <v>0</v>
      </c>
      <c r="Q120" s="109">
        <v>0</v>
      </c>
      <c r="R120" s="109">
        <f>Q120*H120</f>
        <v>0</v>
      </c>
      <c r="S120" s="109">
        <v>0</v>
      </c>
      <c r="T120" s="110">
        <f>S120*H120</f>
        <v>0</v>
      </c>
    </row>
    <row r="121" spans="2:20" s="1" customFormat="1" ht="29.25" x14ac:dyDescent="0.2">
      <c r="B121" s="25"/>
      <c r="D121" s="111" t="s">
        <v>82</v>
      </c>
      <c r="F121" s="112" t="s">
        <v>106</v>
      </c>
      <c r="I121" s="113"/>
      <c r="L121" s="25"/>
      <c r="M121" s="114"/>
      <c r="T121" s="48"/>
    </row>
    <row r="122" spans="2:20" s="1" customFormat="1" ht="16.149999999999999" customHeight="1" x14ac:dyDescent="0.2">
      <c r="B122" s="99"/>
      <c r="C122" s="100">
        <v>3</v>
      </c>
      <c r="D122" s="100" t="s">
        <v>80</v>
      </c>
      <c r="E122" s="101"/>
      <c r="F122" s="102" t="s">
        <v>90</v>
      </c>
      <c r="G122" s="103" t="s">
        <v>81</v>
      </c>
      <c r="H122" s="104">
        <v>120</v>
      </c>
      <c r="I122" s="105">
        <v>0</v>
      </c>
      <c r="J122" s="106">
        <f>ROUND(I122*H122,2)</f>
        <v>0</v>
      </c>
      <c r="K122" s="102" t="s">
        <v>1</v>
      </c>
      <c r="L122" s="25"/>
      <c r="M122" s="107" t="s">
        <v>1</v>
      </c>
      <c r="N122" s="108" t="s">
        <v>34</v>
      </c>
      <c r="P122" s="109">
        <f>O122*H122</f>
        <v>0</v>
      </c>
      <c r="Q122" s="109">
        <v>0</v>
      </c>
      <c r="R122" s="109">
        <f>Q122*H122</f>
        <v>0</v>
      </c>
      <c r="S122" s="109">
        <v>0</v>
      </c>
      <c r="T122" s="110">
        <f>S122*H122</f>
        <v>0</v>
      </c>
    </row>
    <row r="123" spans="2:20" s="1" customFormat="1" ht="29.25" x14ac:dyDescent="0.2">
      <c r="B123" s="25"/>
      <c r="D123" s="111" t="s">
        <v>82</v>
      </c>
      <c r="F123" s="112" t="s">
        <v>107</v>
      </c>
      <c r="I123" s="113"/>
      <c r="L123" s="25"/>
      <c r="M123" s="114"/>
      <c r="T123" s="48"/>
    </row>
    <row r="124" spans="2:20" s="1" customFormat="1" ht="16.149999999999999" customHeight="1" x14ac:dyDescent="0.2">
      <c r="B124" s="25"/>
      <c r="C124" s="100">
        <v>4</v>
      </c>
      <c r="D124" s="100" t="s">
        <v>80</v>
      </c>
      <c r="E124" s="101"/>
      <c r="F124" s="102" t="s">
        <v>91</v>
      </c>
      <c r="G124" s="103" t="s">
        <v>81</v>
      </c>
      <c r="H124" s="104">
        <v>120</v>
      </c>
      <c r="I124" s="105">
        <v>0</v>
      </c>
      <c r="J124" s="106">
        <f>ROUND(I124*H124,2)</f>
        <v>0</v>
      </c>
      <c r="K124" s="102" t="s">
        <v>1</v>
      </c>
      <c r="L124" s="25"/>
      <c r="M124" s="114"/>
      <c r="T124" s="48"/>
    </row>
    <row r="125" spans="2:20" s="1" customFormat="1" ht="19.5" x14ac:dyDescent="0.2">
      <c r="B125" s="25"/>
      <c r="D125" s="111" t="s">
        <v>82</v>
      </c>
      <c r="F125" s="112" t="s">
        <v>108</v>
      </c>
      <c r="I125" s="113"/>
      <c r="L125" s="25"/>
      <c r="M125" s="114"/>
      <c r="T125" s="48"/>
    </row>
    <row r="126" spans="2:20" s="1" customFormat="1" ht="16.149999999999999" customHeight="1" x14ac:dyDescent="0.2">
      <c r="B126" s="25"/>
      <c r="C126" s="100">
        <v>5</v>
      </c>
      <c r="D126" s="100" t="s">
        <v>80</v>
      </c>
      <c r="E126" s="101"/>
      <c r="F126" s="102" t="s">
        <v>92</v>
      </c>
      <c r="G126" s="103" t="s">
        <v>81</v>
      </c>
      <c r="H126" s="104">
        <v>120</v>
      </c>
      <c r="I126" s="105">
        <v>0</v>
      </c>
      <c r="J126" s="106">
        <f>ROUND(I126*H126,2)</f>
        <v>0</v>
      </c>
      <c r="K126" s="102" t="s">
        <v>1</v>
      </c>
      <c r="L126" s="25"/>
      <c r="M126" s="114"/>
      <c r="T126" s="48"/>
    </row>
    <row r="127" spans="2:20" s="1" customFormat="1" ht="19.5" x14ac:dyDescent="0.2">
      <c r="B127" s="25"/>
      <c r="D127" s="111" t="s">
        <v>82</v>
      </c>
      <c r="F127" s="112" t="s">
        <v>109</v>
      </c>
      <c r="I127" s="113"/>
      <c r="L127" s="25"/>
      <c r="M127" s="114"/>
      <c r="T127" s="48"/>
    </row>
    <row r="128" spans="2:20" s="1" customFormat="1" ht="16.149999999999999" customHeight="1" x14ac:dyDescent="0.2">
      <c r="B128" s="25"/>
      <c r="C128" s="100">
        <v>6</v>
      </c>
      <c r="D128" s="100" t="s">
        <v>80</v>
      </c>
      <c r="E128" s="101"/>
      <c r="F128" s="102" t="s">
        <v>93</v>
      </c>
      <c r="G128" s="103" t="s">
        <v>81</v>
      </c>
      <c r="H128" s="104">
        <v>50</v>
      </c>
      <c r="I128" s="105">
        <v>0</v>
      </c>
      <c r="J128" s="106">
        <f>ROUND(I128*H128,2)</f>
        <v>0</v>
      </c>
      <c r="K128" s="102" t="s">
        <v>1</v>
      </c>
      <c r="L128" s="25"/>
      <c r="M128" s="114"/>
      <c r="T128" s="48"/>
    </row>
    <row r="129" spans="2:20" s="1" customFormat="1" ht="19.5" x14ac:dyDescent="0.2">
      <c r="B129" s="25"/>
      <c r="D129" s="111" t="s">
        <v>82</v>
      </c>
      <c r="F129" s="112" t="s">
        <v>110</v>
      </c>
      <c r="I129" s="113"/>
      <c r="L129" s="25"/>
      <c r="M129" s="114"/>
      <c r="T129" s="48"/>
    </row>
    <row r="130" spans="2:20" s="1" customFormat="1" ht="16.149999999999999" customHeight="1" x14ac:dyDescent="0.2">
      <c r="B130" s="25"/>
      <c r="C130" s="100">
        <v>7</v>
      </c>
      <c r="D130" s="100" t="s">
        <v>80</v>
      </c>
      <c r="E130" s="101"/>
      <c r="F130" s="102" t="s">
        <v>94</v>
      </c>
      <c r="G130" s="103" t="s">
        <v>81</v>
      </c>
      <c r="H130" s="104">
        <v>10</v>
      </c>
      <c r="I130" s="105">
        <v>0</v>
      </c>
      <c r="J130" s="106">
        <f>ROUND(I130*H130,2)</f>
        <v>0</v>
      </c>
      <c r="K130" s="102" t="s">
        <v>1</v>
      </c>
      <c r="L130" s="25"/>
      <c r="M130" s="114"/>
      <c r="T130" s="48"/>
    </row>
    <row r="131" spans="2:20" s="1" customFormat="1" x14ac:dyDescent="0.2">
      <c r="B131" s="25"/>
      <c r="D131" s="111" t="s">
        <v>82</v>
      </c>
      <c r="F131" s="112" t="s">
        <v>111</v>
      </c>
      <c r="I131" s="113"/>
      <c r="L131" s="25"/>
      <c r="M131" s="114"/>
      <c r="T131" s="48"/>
    </row>
    <row r="132" spans="2:20" s="1" customFormat="1" ht="16.149999999999999" customHeight="1" x14ac:dyDescent="0.2">
      <c r="B132" s="25"/>
      <c r="C132" s="100">
        <v>8</v>
      </c>
      <c r="D132" s="100" t="s">
        <v>80</v>
      </c>
      <c r="E132" s="101"/>
      <c r="F132" s="102" t="s">
        <v>95</v>
      </c>
      <c r="G132" s="103" t="s">
        <v>81</v>
      </c>
      <c r="H132" s="104">
        <v>120</v>
      </c>
      <c r="I132" s="105">
        <v>0</v>
      </c>
      <c r="J132" s="106">
        <f>ROUND(I132*H132,2)</f>
        <v>0</v>
      </c>
      <c r="K132" s="102" t="s">
        <v>1</v>
      </c>
      <c r="L132" s="25"/>
      <c r="M132" s="114"/>
      <c r="T132" s="48"/>
    </row>
    <row r="133" spans="2:20" s="1" customFormat="1" ht="19.5" x14ac:dyDescent="0.2">
      <c r="B133" s="25"/>
      <c r="D133" s="111" t="s">
        <v>82</v>
      </c>
      <c r="F133" s="112" t="s">
        <v>112</v>
      </c>
      <c r="I133" s="113"/>
      <c r="L133" s="25"/>
      <c r="M133" s="114"/>
      <c r="T133" s="48"/>
    </row>
    <row r="134" spans="2:20" s="1" customFormat="1" ht="16.149999999999999" customHeight="1" x14ac:dyDescent="0.2">
      <c r="B134" s="25"/>
      <c r="C134" s="100">
        <v>9</v>
      </c>
      <c r="D134" s="100" t="s">
        <v>80</v>
      </c>
      <c r="E134" s="101"/>
      <c r="F134" s="102" t="s">
        <v>96</v>
      </c>
      <c r="G134" s="103" t="s">
        <v>81</v>
      </c>
      <c r="H134" s="104">
        <v>50</v>
      </c>
      <c r="I134" s="105">
        <v>0</v>
      </c>
      <c r="J134" s="106">
        <f>ROUND(I134*H134,2)</f>
        <v>0</v>
      </c>
      <c r="K134" s="102" t="s">
        <v>1</v>
      </c>
      <c r="L134" s="25"/>
      <c r="M134" s="114"/>
      <c r="T134" s="48"/>
    </row>
    <row r="135" spans="2:20" s="1" customFormat="1" ht="19.5" x14ac:dyDescent="0.2">
      <c r="B135" s="25"/>
      <c r="D135" s="111" t="s">
        <v>82</v>
      </c>
      <c r="F135" s="112" t="s">
        <v>113</v>
      </c>
      <c r="I135" s="113"/>
      <c r="L135" s="25"/>
      <c r="M135" s="114"/>
      <c r="T135" s="48"/>
    </row>
    <row r="136" spans="2:20" s="1" customFormat="1" ht="15" x14ac:dyDescent="0.2">
      <c r="B136" s="25"/>
      <c r="C136" s="9"/>
      <c r="D136" s="92"/>
      <c r="E136" s="116"/>
      <c r="F136" s="93"/>
      <c r="G136" s="9"/>
      <c r="H136" s="9"/>
      <c r="I136" s="94"/>
      <c r="J136" s="95"/>
      <c r="K136" s="9"/>
      <c r="L136" s="25"/>
      <c r="M136" s="114"/>
      <c r="T136" s="48"/>
    </row>
    <row r="137" spans="2:20" x14ac:dyDescent="0.2">
      <c r="B137" s="119"/>
      <c r="K137" s="120"/>
    </row>
    <row r="138" spans="2:20" s="9" customFormat="1" ht="25.9" customHeight="1" x14ac:dyDescent="0.2">
      <c r="B138" s="91"/>
      <c r="D138" s="92" t="s">
        <v>55</v>
      </c>
      <c r="E138" s="93" t="s">
        <v>86</v>
      </c>
      <c r="F138" s="93" t="s">
        <v>101</v>
      </c>
      <c r="I138" s="94"/>
      <c r="J138" s="95">
        <f>J139</f>
        <v>0</v>
      </c>
      <c r="L138" s="91"/>
      <c r="M138" s="96"/>
      <c r="P138" s="97">
        <f>SUM(P139:P140)</f>
        <v>0</v>
      </c>
      <c r="R138" s="97">
        <f>SUM(R139:R140)</f>
        <v>0</v>
      </c>
      <c r="T138" s="98">
        <f>SUM(T139:T140)</f>
        <v>0</v>
      </c>
    </row>
    <row r="139" spans="2:20" s="1" customFormat="1" ht="16.5" customHeight="1" x14ac:dyDescent="0.2">
      <c r="B139" s="99"/>
      <c r="C139" s="100"/>
      <c r="D139" s="100" t="s">
        <v>80</v>
      </c>
      <c r="E139" s="101"/>
      <c r="F139" s="102" t="s">
        <v>87</v>
      </c>
      <c r="G139" s="103" t="s">
        <v>81</v>
      </c>
      <c r="H139" s="104">
        <v>1</v>
      </c>
      <c r="I139" s="105">
        <f>(J116)*10%</f>
        <v>0</v>
      </c>
      <c r="J139" s="106">
        <f>ROUND(I139*H139,2)</f>
        <v>0</v>
      </c>
      <c r="K139" s="102" t="s">
        <v>1</v>
      </c>
      <c r="L139" s="25"/>
      <c r="M139" s="107" t="s">
        <v>1</v>
      </c>
      <c r="N139" s="108" t="s">
        <v>34</v>
      </c>
      <c r="P139" s="109">
        <f>O139*H139</f>
        <v>0</v>
      </c>
      <c r="Q139" s="109">
        <v>0</v>
      </c>
      <c r="R139" s="109">
        <f>Q139*H139</f>
        <v>0</v>
      </c>
      <c r="S139" s="109">
        <v>0</v>
      </c>
      <c r="T139" s="110">
        <f>S139*H139</f>
        <v>0</v>
      </c>
    </row>
    <row r="140" spans="2:20" s="1" customFormat="1" x14ac:dyDescent="0.2">
      <c r="B140" s="25"/>
      <c r="D140" s="111" t="s">
        <v>82</v>
      </c>
      <c r="F140" s="112" t="s">
        <v>102</v>
      </c>
      <c r="I140" s="113"/>
      <c r="L140" s="25"/>
      <c r="M140" s="114"/>
      <c r="T140" s="48"/>
    </row>
    <row r="141" spans="2:20" s="1" customFormat="1" ht="6.95" customHeight="1" x14ac:dyDescent="0.2"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25"/>
    </row>
  </sheetData>
  <autoFilter ref="C114:K140" xr:uid="{00000000-0009-0000-0000-000001000000}"/>
  <mergeCells count="9">
    <mergeCell ref="E84:H84"/>
    <mergeCell ref="E105:H105"/>
    <mergeCell ref="E107:H107"/>
    <mergeCell ref="L2:V2"/>
    <mergeCell ref="E7:H7"/>
    <mergeCell ref="E9:H9"/>
    <mergeCell ref="E18:H18"/>
    <mergeCell ref="E27:H27"/>
    <mergeCell ref="E82:H82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4 - Ostatní</vt:lpstr>
      <vt:lpstr>'4 - Ostatní'!Názvy_tisku</vt:lpstr>
      <vt:lpstr>'Rekapitulace stavby'!Názvy_tisku</vt:lpstr>
      <vt:lpstr>'4 - Ostatní'!Oblast_tisku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DESKTOP-MIN34TP\Pracovna</dc:creator>
  <cp:lastModifiedBy>Mrvová Božena</cp:lastModifiedBy>
  <cp:lastPrinted>2025-12-05T10:49:07Z</cp:lastPrinted>
  <dcterms:created xsi:type="dcterms:W3CDTF">2023-03-09T04:06:39Z</dcterms:created>
  <dcterms:modified xsi:type="dcterms:W3CDTF">2026-02-26T14:35:55Z</dcterms:modified>
</cp:coreProperties>
</file>