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HP\Desktop\"/>
    </mc:Choice>
  </mc:AlternateContent>
  <bookViews>
    <workbookView xWindow="0" yWindow="0" windowWidth="0" windowHeight="0"/>
  </bookViews>
  <sheets>
    <sheet name="Rekapitulace stavby" sheetId="1" r:id="rId1"/>
    <sheet name="01 - Rozpočet" sheetId="2" r:id="rId2"/>
    <sheet name="Pokyny pro vyplnění" sheetId="3" r:id="rId3"/>
  </sheets>
  <definedNames>
    <definedName name="_xlnm.Print_Area" localSheetId="0">'Rekapitulace stavby'!$D$4:$AO$36,'Rekapitulace stavby'!$C$42:$AQ$56</definedName>
    <definedName name="_xlnm.Print_Titles" localSheetId="0">'Rekapitulace stavby'!$52:$52</definedName>
    <definedName name="_xlnm._FilterDatabase" localSheetId="1" hidden="1">'01 - Rozpočet'!$C$92:$K$252</definedName>
    <definedName name="_xlnm.Print_Area" localSheetId="1">'01 - Rozpočet'!$C$4:$J$39,'01 - Rozpočet'!$C$45:$J$74,'01 - Rozpočet'!$C$80:$K$252</definedName>
    <definedName name="_xlnm.Print_Titles" localSheetId="1">'01 - Rozpočet'!$92:$92</definedName>
    <definedName name="_xlnm.Print_Area" localSheetId="2">'Pokyny pro vyplnění'!$B$2:$K$71,'Pokyny pro vyplnění'!$B$74:$K$118,'Pokyny pro vyplnění'!$B$121:$K$161,'Pokyny pro vyplnění'!$B$164:$K$219</definedName>
  </definedNames>
  <calcPr/>
</workbook>
</file>

<file path=xl/calcChain.xml><?xml version="1.0" encoding="utf-8"?>
<calcChain xmlns="http://schemas.openxmlformats.org/spreadsheetml/2006/main">
  <c i="2" l="1" r="J37"/>
  <c r="J36"/>
  <c i="1" r="AY55"/>
  <c i="2" r="J35"/>
  <c i="1" r="AX55"/>
  <c i="2" r="BI252"/>
  <c r="BH252"/>
  <c r="BG252"/>
  <c r="BF252"/>
  <c r="T252"/>
  <c r="R252"/>
  <c r="P252"/>
  <c r="BI250"/>
  <c r="BH250"/>
  <c r="BG250"/>
  <c r="BF250"/>
  <c r="T250"/>
  <c r="R250"/>
  <c r="P250"/>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39"/>
  <c r="BH239"/>
  <c r="BG239"/>
  <c r="BF239"/>
  <c r="T239"/>
  <c r="R239"/>
  <c r="P239"/>
  <c r="BI238"/>
  <c r="BH238"/>
  <c r="BG238"/>
  <c r="BF238"/>
  <c r="T238"/>
  <c r="R238"/>
  <c r="P238"/>
  <c r="BI237"/>
  <c r="BH237"/>
  <c r="BG237"/>
  <c r="BF237"/>
  <c r="T237"/>
  <c r="R237"/>
  <c r="P237"/>
  <c r="BI236"/>
  <c r="BH236"/>
  <c r="BG236"/>
  <c r="BF236"/>
  <c r="T236"/>
  <c r="R236"/>
  <c r="P236"/>
  <c r="BI234"/>
  <c r="BH234"/>
  <c r="BG234"/>
  <c r="BF234"/>
  <c r="T234"/>
  <c r="R234"/>
  <c r="P234"/>
  <c r="BI232"/>
  <c r="BH232"/>
  <c r="BG232"/>
  <c r="BF232"/>
  <c r="T232"/>
  <c r="R232"/>
  <c r="P232"/>
  <c r="BI229"/>
  <c r="BH229"/>
  <c r="BG229"/>
  <c r="BF229"/>
  <c r="T229"/>
  <c r="R229"/>
  <c r="P229"/>
  <c r="BI225"/>
  <c r="BH225"/>
  <c r="BG225"/>
  <c r="BF225"/>
  <c r="T225"/>
  <c r="T224"/>
  <c r="R225"/>
  <c r="R224"/>
  <c r="P225"/>
  <c r="P224"/>
  <c r="BI223"/>
  <c r="BH223"/>
  <c r="BG223"/>
  <c r="BF223"/>
  <c r="T223"/>
  <c r="R223"/>
  <c r="P223"/>
  <c r="BI218"/>
  <c r="BH218"/>
  <c r="BG218"/>
  <c r="BF218"/>
  <c r="T218"/>
  <c r="R218"/>
  <c r="P218"/>
  <c r="BI213"/>
  <c r="BH213"/>
  <c r="BG213"/>
  <c r="BF213"/>
  <c r="T213"/>
  <c r="R213"/>
  <c r="P213"/>
  <c r="BI208"/>
  <c r="BH208"/>
  <c r="BG208"/>
  <c r="BF208"/>
  <c r="T208"/>
  <c r="R208"/>
  <c r="P208"/>
  <c r="BI203"/>
  <c r="BH203"/>
  <c r="BG203"/>
  <c r="BF203"/>
  <c r="T203"/>
  <c r="R203"/>
  <c r="P203"/>
  <c r="BI200"/>
  <c r="BH200"/>
  <c r="BG200"/>
  <c r="BF200"/>
  <c r="T200"/>
  <c r="R200"/>
  <c r="P200"/>
  <c r="BI196"/>
  <c r="BH196"/>
  <c r="BG196"/>
  <c r="BF196"/>
  <c r="T196"/>
  <c r="R196"/>
  <c r="P196"/>
  <c r="BI192"/>
  <c r="BH192"/>
  <c r="BG192"/>
  <c r="BF192"/>
  <c r="T192"/>
  <c r="R192"/>
  <c r="P192"/>
  <c r="BI189"/>
  <c r="BH189"/>
  <c r="BG189"/>
  <c r="BF189"/>
  <c r="T189"/>
  <c r="R189"/>
  <c r="P189"/>
  <c r="BI187"/>
  <c r="BH187"/>
  <c r="BG187"/>
  <c r="BF187"/>
  <c r="T187"/>
  <c r="R187"/>
  <c r="P187"/>
  <c r="BI182"/>
  <c r="BH182"/>
  <c r="BG182"/>
  <c r="BF182"/>
  <c r="T182"/>
  <c r="R182"/>
  <c r="P182"/>
  <c r="BI178"/>
  <c r="BH178"/>
  <c r="BG178"/>
  <c r="BF178"/>
  <c r="T178"/>
  <c r="R178"/>
  <c r="P178"/>
  <c r="BI175"/>
  <c r="BH175"/>
  <c r="BG175"/>
  <c r="BF175"/>
  <c r="T175"/>
  <c r="R175"/>
  <c r="P175"/>
  <c r="BI173"/>
  <c r="BH173"/>
  <c r="BG173"/>
  <c r="BF173"/>
  <c r="T173"/>
  <c r="R173"/>
  <c r="P173"/>
  <c r="BI170"/>
  <c r="BH170"/>
  <c r="BG170"/>
  <c r="BF170"/>
  <c r="T170"/>
  <c r="R170"/>
  <c r="P170"/>
  <c r="BI169"/>
  <c r="BH169"/>
  <c r="BG169"/>
  <c r="BF169"/>
  <c r="T169"/>
  <c r="R169"/>
  <c r="P169"/>
  <c r="BI168"/>
  <c r="BH168"/>
  <c r="BG168"/>
  <c r="BF168"/>
  <c r="T168"/>
  <c r="R168"/>
  <c r="P168"/>
  <c r="BI166"/>
  <c r="BH166"/>
  <c r="BG166"/>
  <c r="BF166"/>
  <c r="T166"/>
  <c r="R166"/>
  <c r="P166"/>
  <c r="BI164"/>
  <c r="BH164"/>
  <c r="BG164"/>
  <c r="BF164"/>
  <c r="T164"/>
  <c r="R164"/>
  <c r="P164"/>
  <c r="BI162"/>
  <c r="BH162"/>
  <c r="BG162"/>
  <c r="BF162"/>
  <c r="T162"/>
  <c r="T161"/>
  <c r="R162"/>
  <c r="R161"/>
  <c r="P162"/>
  <c r="P161"/>
  <c r="BI159"/>
  <c r="BH159"/>
  <c r="BG159"/>
  <c r="BF159"/>
  <c r="T159"/>
  <c r="R159"/>
  <c r="P159"/>
  <c r="BI155"/>
  <c r="BH155"/>
  <c r="BG155"/>
  <c r="BF155"/>
  <c r="T155"/>
  <c r="R155"/>
  <c r="P155"/>
  <c r="BI152"/>
  <c r="BH152"/>
  <c r="BG152"/>
  <c r="BF152"/>
  <c r="T152"/>
  <c r="R152"/>
  <c r="P152"/>
  <c r="BI148"/>
  <c r="BH148"/>
  <c r="BG148"/>
  <c r="BF148"/>
  <c r="T148"/>
  <c r="R148"/>
  <c r="P148"/>
  <c r="BI143"/>
  <c r="BH143"/>
  <c r="BG143"/>
  <c r="BF143"/>
  <c r="T143"/>
  <c r="R143"/>
  <c r="P143"/>
  <c r="BI141"/>
  <c r="BH141"/>
  <c r="BG141"/>
  <c r="BF141"/>
  <c r="T141"/>
  <c r="R141"/>
  <c r="P141"/>
  <c r="BI137"/>
  <c r="BH137"/>
  <c r="BG137"/>
  <c r="BF137"/>
  <c r="T137"/>
  <c r="R137"/>
  <c r="P137"/>
  <c r="BI134"/>
  <c r="BH134"/>
  <c r="BG134"/>
  <c r="BF134"/>
  <c r="T134"/>
  <c r="R134"/>
  <c r="P134"/>
  <c r="BI130"/>
  <c r="BH130"/>
  <c r="BG130"/>
  <c r="BF130"/>
  <c r="T130"/>
  <c r="R130"/>
  <c r="P130"/>
  <c r="BI127"/>
  <c r="BH127"/>
  <c r="BG127"/>
  <c r="BF127"/>
  <c r="T127"/>
  <c r="R127"/>
  <c r="P127"/>
  <c r="BI123"/>
  <c r="BH123"/>
  <c r="BG123"/>
  <c r="BF123"/>
  <c r="T123"/>
  <c r="R123"/>
  <c r="P123"/>
  <c r="BI120"/>
  <c r="BH120"/>
  <c r="BG120"/>
  <c r="BF120"/>
  <c r="T120"/>
  <c r="R120"/>
  <c r="P120"/>
  <c r="BI116"/>
  <c r="BH116"/>
  <c r="BG116"/>
  <c r="BF116"/>
  <c r="T116"/>
  <c r="R116"/>
  <c r="P116"/>
  <c r="BI112"/>
  <c r="BH112"/>
  <c r="BG112"/>
  <c r="BF112"/>
  <c r="T112"/>
  <c r="R112"/>
  <c r="P112"/>
  <c r="BI108"/>
  <c r="BH108"/>
  <c r="BG108"/>
  <c r="BF108"/>
  <c r="T108"/>
  <c r="R108"/>
  <c r="P108"/>
  <c r="BI104"/>
  <c r="BH104"/>
  <c r="BG104"/>
  <c r="BF104"/>
  <c r="T104"/>
  <c r="R104"/>
  <c r="P104"/>
  <c r="BI100"/>
  <c r="BH100"/>
  <c r="BG100"/>
  <c r="BF100"/>
  <c r="T100"/>
  <c r="R100"/>
  <c r="P100"/>
  <c r="BI96"/>
  <c r="BH96"/>
  <c r="BG96"/>
  <c r="BF96"/>
  <c r="T96"/>
  <c r="R96"/>
  <c r="P96"/>
  <c r="J90"/>
  <c r="J89"/>
  <c r="F89"/>
  <c r="F87"/>
  <c r="E85"/>
  <c r="J55"/>
  <c r="J54"/>
  <c r="F54"/>
  <c r="F52"/>
  <c r="E50"/>
  <c r="J18"/>
  <c r="E18"/>
  <c r="F55"/>
  <c r="J17"/>
  <c r="J12"/>
  <c r="J52"/>
  <c r="E7"/>
  <c r="E48"/>
  <c i="1" r="L50"/>
  <c r="AM50"/>
  <c r="AM49"/>
  <c r="L49"/>
  <c r="AM47"/>
  <c r="L47"/>
  <c r="L45"/>
  <c r="L44"/>
  <c i="2" r="BK250"/>
  <c r="J237"/>
  <c r="J229"/>
  <c r="J244"/>
  <c r="BK192"/>
  <c r="BK168"/>
  <c r="J141"/>
  <c r="J120"/>
  <c r="BK252"/>
  <c r="BK239"/>
  <c r="J192"/>
  <c r="J168"/>
  <c r="J143"/>
  <c r="J127"/>
  <c r="J246"/>
  <c r="BK232"/>
  <c r="J189"/>
  <c r="J178"/>
  <c r="BK203"/>
  <c r="BK108"/>
  <c r="BK164"/>
  <c r="BK127"/>
  <c r="BK96"/>
  <c r="BK104"/>
  <c r="BK243"/>
  <c r="J236"/>
  <c r="J218"/>
  <c r="BK242"/>
  <c r="BK187"/>
  <c r="BK162"/>
  <c r="BK123"/>
  <c r="J250"/>
  <c r="J200"/>
  <c r="J162"/>
  <c r="J137"/>
  <c r="BK112"/>
  <c r="BK236"/>
  <c r="BK200"/>
  <c r="J187"/>
  <c r="BK166"/>
  <c r="J155"/>
  <c r="J223"/>
  <c r="BK148"/>
  <c r="J123"/>
  <c r="J242"/>
  <c r="J232"/>
  <c r="J245"/>
  <c r="BK229"/>
  <c r="J182"/>
  <c r="J164"/>
  <c r="BK130"/>
  <c r="J96"/>
  <c r="BK218"/>
  <c r="J169"/>
  <c r="J130"/>
  <c r="BK245"/>
  <c r="BK196"/>
  <c r="BK175"/>
  <c r="J175"/>
  <c i="1" r="AS54"/>
  <c i="2" r="J196"/>
  <c r="BK137"/>
  <c r="J100"/>
  <c r="BK238"/>
  <c r="BK225"/>
  <c r="J112"/>
  <c r="BK170"/>
  <c r="BK213"/>
  <c r="J152"/>
  <c r="J134"/>
  <c r="BK246"/>
  <c r="J234"/>
  <c r="BK223"/>
  <c r="J238"/>
  <c r="BK189"/>
  <c r="J166"/>
  <c r="BK134"/>
  <c r="J104"/>
  <c r="BK244"/>
  <c r="BK208"/>
  <c r="BK178"/>
  <c r="BK155"/>
  <c r="BK141"/>
  <c r="J252"/>
  <c r="J203"/>
  <c r="BK182"/>
  <c r="BK159"/>
  <c r="BK173"/>
  <c r="J225"/>
  <c r="J159"/>
  <c r="BK120"/>
  <c r="J108"/>
  <c r="J213"/>
  <c r="BK143"/>
  <c r="J243"/>
  <c r="J148"/>
  <c r="J208"/>
  <c r="J173"/>
  <c r="BK234"/>
  <c r="BK116"/>
  <c r="J239"/>
  <c r="BK100"/>
  <c r="BK152"/>
  <c r="BK237"/>
  <c r="J170"/>
  <c r="BK169"/>
  <c r="J116"/>
  <c l="1" r="P95"/>
  <c r="T129"/>
  <c r="R167"/>
  <c r="BK95"/>
  <c r="R129"/>
  <c r="R147"/>
  <c r="P163"/>
  <c r="T163"/>
  <c r="P191"/>
  <c r="T95"/>
  <c r="P129"/>
  <c r="P147"/>
  <c r="BK167"/>
  <c r="J167"/>
  <c r="J66"/>
  <c r="BK191"/>
  <c r="J191"/>
  <c r="J67"/>
  <c r="R95"/>
  <c r="BK129"/>
  <c r="J129"/>
  <c r="J62"/>
  <c r="BK147"/>
  <c r="J147"/>
  <c r="J63"/>
  <c r="T147"/>
  <c r="BK163"/>
  <c r="J163"/>
  <c r="J65"/>
  <c r="R163"/>
  <c r="P167"/>
  <c r="T167"/>
  <c r="R191"/>
  <c r="T191"/>
  <c r="BK228"/>
  <c r="J228"/>
  <c r="J70"/>
  <c r="P228"/>
  <c r="R228"/>
  <c r="T228"/>
  <c r="BK241"/>
  <c r="J241"/>
  <c r="J71"/>
  <c r="P241"/>
  <c r="R241"/>
  <c r="T241"/>
  <c r="BK249"/>
  <c r="J249"/>
  <c r="J73"/>
  <c r="P249"/>
  <c r="P248"/>
  <c r="R249"/>
  <c r="R248"/>
  <c r="T249"/>
  <c r="T248"/>
  <c r="F90"/>
  <c r="BE96"/>
  <c r="BE116"/>
  <c r="J87"/>
  <c r="BE120"/>
  <c r="BE143"/>
  <c r="BE137"/>
  <c r="BE166"/>
  <c r="BE178"/>
  <c r="BE196"/>
  <c r="BE229"/>
  <c r="BE236"/>
  <c r="BE244"/>
  <c r="BE252"/>
  <c r="BE152"/>
  <c r="BE175"/>
  <c r="BE187"/>
  <c r="BE200"/>
  <c r="BE213"/>
  <c r="BE238"/>
  <c r="E83"/>
  <c r="BE112"/>
  <c r="BE123"/>
  <c r="BE148"/>
  <c r="BE159"/>
  <c r="BE189"/>
  <c r="BE232"/>
  <c r="BE237"/>
  <c r="BE155"/>
  <c r="BE169"/>
  <c r="BE170"/>
  <c r="BE225"/>
  <c r="BE243"/>
  <c r="BE246"/>
  <c r="BE127"/>
  <c r="BE130"/>
  <c r="BE134"/>
  <c r="BE164"/>
  <c r="BE182"/>
  <c r="BE192"/>
  <c r="BE203"/>
  <c r="BE234"/>
  <c r="BE242"/>
  <c r="BK161"/>
  <c r="J161"/>
  <c r="J64"/>
  <c r="BE100"/>
  <c r="BE104"/>
  <c r="BE108"/>
  <c r="BE141"/>
  <c r="BE162"/>
  <c r="BE168"/>
  <c r="BE173"/>
  <c r="BE208"/>
  <c r="BE218"/>
  <c r="BE223"/>
  <c r="BE239"/>
  <c r="BE245"/>
  <c r="BE250"/>
  <c r="BK224"/>
  <c r="J224"/>
  <c r="J68"/>
  <c r="F34"/>
  <c i="1" r="BA55"/>
  <c r="BA54"/>
  <c r="AW54"/>
  <c r="AK30"/>
  <c i="2" r="J34"/>
  <c i="1" r="AW55"/>
  <c i="2" r="F37"/>
  <c i="1" r="BD55"/>
  <c r="BD54"/>
  <c r="W33"/>
  <c i="2" r="F36"/>
  <c i="1" r="BC55"/>
  <c r="BC54"/>
  <c r="W32"/>
  <c i="2" r="F35"/>
  <c i="1" r="BB55"/>
  <c r="BB54"/>
  <c r="W31"/>
  <c i="2" l="1" r="T227"/>
  <c r="P227"/>
  <c r="T94"/>
  <c r="T93"/>
  <c r="R94"/>
  <c r="R93"/>
  <c r="R227"/>
  <c r="BK94"/>
  <c r="J94"/>
  <c r="J60"/>
  <c r="P94"/>
  <c r="P93"/>
  <c i="1" r="AU55"/>
  <c i="2" r="J95"/>
  <c r="J61"/>
  <c r="BK227"/>
  <c r="J227"/>
  <c r="J69"/>
  <c r="BK248"/>
  <c r="J248"/>
  <c r="J72"/>
  <c i="1" r="AU54"/>
  <c r="AX54"/>
  <c r="AY54"/>
  <c r="W30"/>
  <c i="2" r="F33"/>
  <c i="1" r="AZ55"/>
  <c r="AZ54"/>
  <c r="W29"/>
  <c i="2" r="J33"/>
  <c i="1" r="AV55"/>
  <c r="AT55"/>
  <c i="2" l="1" r="BK93"/>
  <c r="J93"/>
  <c r="J59"/>
  <c i="1" r="AV54"/>
  <c r="AK29"/>
  <c i="2" l="1" r="J30"/>
  <c i="1" r="AG55"/>
  <c r="AG54"/>
  <c r="AK26"/>
  <c r="AK35"/>
  <c r="AT54"/>
  <c l="1" r="AN55"/>
  <c i="2" r="J39"/>
  <c i="1" r="AN54"/>
</calcChain>
</file>

<file path=xl/sharedStrings.xml><?xml version="1.0" encoding="utf-8"?>
<sst xmlns="http://schemas.openxmlformats.org/spreadsheetml/2006/main">
  <si>
    <t>Export Komplet</t>
  </si>
  <si>
    <t>VZ</t>
  </si>
  <si>
    <t>2.0</t>
  </si>
  <si>
    <t>ZAMOK</t>
  </si>
  <si>
    <t>False</t>
  </si>
  <si>
    <t>{36b5e26a-4fe5-41ae-a8b4-d54eb6cc1320}</t>
  </si>
  <si>
    <t>0,01</t>
  </si>
  <si>
    <t>21</t>
  </si>
  <si>
    <t>12</t>
  </si>
  <si>
    <t>REKAPITULACE STAVBY</t>
  </si>
  <si>
    <t xml:space="preserve">v ---  níže se nacházejí doplnkové a pomocné údaje k sestavám  --- v</t>
  </si>
  <si>
    <t>Návod na vyplnění</t>
  </si>
  <si>
    <t>0,001</t>
  </si>
  <si>
    <t>Kód:</t>
  </si>
  <si>
    <t>2026_003</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</si>
  <si>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</si>
  <si>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</si>
  <si>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Údržbové práce a rekonstrukce venkovního objektu útulku areálového výběhu pro kočky</t>
  </si>
  <si>
    <t>KSO:</t>
  </si>
  <si>
    <t/>
  </si>
  <si>
    <t>CC-CZ:</t>
  </si>
  <si>
    <t>Místo:</t>
  </si>
  <si>
    <t>Děčín</t>
  </si>
  <si>
    <t>Datum:</t>
  </si>
  <si>
    <t>21. 2. 2026</t>
  </si>
  <si>
    <t>Zadavatel:</t>
  </si>
  <si>
    <t>IČ:</t>
  </si>
  <si>
    <t>00261238</t>
  </si>
  <si>
    <t>Statutární město Děčín</t>
  </si>
  <si>
    <t>DIČ:</t>
  </si>
  <si>
    <t>CZ00261238</t>
  </si>
  <si>
    <t>Účastník:</t>
  </si>
  <si>
    <t>Vyplň údaj</t>
  </si>
  <si>
    <t>Projektant:</t>
  </si>
  <si>
    <t>10905006</t>
  </si>
  <si>
    <t>Kroupa &amp; Štěpánek stavby</t>
  </si>
  <si>
    <t>CZ10905006</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</si>
  <si>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</si>
  <si>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</si>
  <si>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</si>
  <si>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</si>
  <si>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</si>
  <si>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</si>
  <si>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</si>
  <si>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</si>
  <si>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</si>
  <si>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</si>
  <si>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</si>
  <si>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</si>
  <si>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</si>
  <si>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</si>
  <si>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</si>
  <si>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</si>
  <si>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</si>
  <si>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</si>
  <si>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</si>
  <si>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</si>
  <si>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</si>
  <si>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</si>
  <si>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</si>
  <si>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</si>
  <si>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</si>
  <si>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</si>
  <si>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</si>
  <si>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</si>
  <si>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</si>
  <si>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</si>
  <si>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</si>
  <si>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</si>
  <si>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</si>
  <si>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</si>
  <si>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</si>
  <si>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</si>
  <si>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</si>
  <si>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</si>
  <si>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</si>
  <si>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</si>
  <si>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</si>
  <si>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</si>
  <si>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</si>
  <si>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</si>
  <si>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Rozpočet</t>
  </si>
  <si>
    <t>STA</t>
  </si>
  <si>
    <t>1</t>
  </si>
  <si>
    <t>{97343451-3bef-49e1-aafc-a08583c2ea73}</t>
  </si>
  <si>
    <t>2</t>
  </si>
  <si>
    <t>KRYCÍ LIST SOUPISU PRACÍ</t>
  </si>
  <si>
    <t>Objekt:</t>
  </si>
  <si>
    <t>01 - Rozpočet</t>
  </si>
  <si>
    <t>REKAPITULACE ČLENĚNÍ SOUPISU PRACÍ</t>
  </si>
  <si>
    <t>Kód dílu - Popis</t>
  </si>
  <si>
    <t>Cena celkem [CZK]</t>
  </si>
  <si>
    <t>-1</t>
  </si>
  <si>
    <t>HSV - Práce a dodávky HSV</t>
  </si>
  <si>
    <t xml:space="preserve">    1 - Zemní práce</t>
  </si>
  <si>
    <t xml:space="preserve">    2 - Zakládání</t>
  </si>
  <si>
    <t xml:space="preserve">    4 - Vodorovné konstrukce</t>
  </si>
  <si>
    <t xml:space="preserve">    6 - Úpravy povrchů, podlahy a osazování výplní</t>
  </si>
  <si>
    <t xml:space="preserve">    8 - Vedení trubní dálková a přípojná</t>
  </si>
  <si>
    <t xml:space="preserve">    9 - Ostatní konstrukce a práce, bourání</t>
  </si>
  <si>
    <t xml:space="preserve">    997 - Doprava suti a vybouraných hmot</t>
  </si>
  <si>
    <t xml:space="preserve">    998 - Přesun hmot</t>
  </si>
  <si>
    <t>PSV - Práce a dodávky PSV</t>
  </si>
  <si>
    <t xml:space="preserve">    741 - Elektroinstalace - silnoproud</t>
  </si>
  <si>
    <t xml:space="preserve">    767 - Konstrukce zámečnické</t>
  </si>
  <si>
    <t>VRN - Vedlejší rozpočtové náklady</t>
  </si>
  <si>
    <t xml:space="preserve">    VRN3 - Zařízení staveniště</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</si>
  <si>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</si>
  <si>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</si>
  <si>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</si>
  <si>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</si>
  <si>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</si>
  <si>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</si>
  <si>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</si>
  <si>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</si>
  <si>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</si>
  <si>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</si>
  <si>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</si>
  <si>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</si>
  <si>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</si>
  <si>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</si>
  <si>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</si>
  <si>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</si>
  <si>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</si>
  <si>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</si>
  <si>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113107037</t>
  </si>
  <si>
    <t>Odstranění podkladů nebo krytů při překopech inženýrských sítí s přemístěním hmot na skládku ve vzdálenosti do 3 m nebo s naložením na dopravní prostředek ručně z betonu vyztuženého sítěmi, o tl. vrstvy přes 150 do 300 mm</t>
  </si>
  <si>
    <t>m2</t>
  </si>
  <si>
    <t>CS ÚRS 2026 01</t>
  </si>
  <si>
    <t>4</t>
  </si>
  <si>
    <t>1654016360</t>
  </si>
  <si>
    <t>Online PSC</t>
  </si>
  <si>
    <t>https://podminky.urs.cz/item/CS_URS_2026_01/113107037</t>
  </si>
  <si>
    <t>VV</t>
  </si>
  <si>
    <t>0,8*0,8*0,2"Bourání ŽB tl. Do 200mm (pro revizní šachtu)</t>
  </si>
  <si>
    <t>Součet</t>
  </si>
  <si>
    <t>131213702</t>
  </si>
  <si>
    <t>Hloubení nezapažených jam ručně s urovnáním dna do předepsaného profilu a spádu v hornině třídy těžitelnosti I skupiny 3 nesoudržných</t>
  </si>
  <si>
    <t>m3</t>
  </si>
  <si>
    <t>832036855</t>
  </si>
  <si>
    <t>https://podminky.urs.cz/item/CS_URS_2026_01/131213702</t>
  </si>
  <si>
    <t>0,8*0,8*0,9"výkop pro šachtu</t>
  </si>
  <si>
    <t>3</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</si>
  <si>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</si>
  <si>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</si>
  <si>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-1895352531</t>
  </si>
  <si>
    <t>https://podminky.urs.cz/item/CS_URS_2026_01/162751117</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</si>
  <si>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</si>
  <si>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</si>
  <si>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-1507437294</t>
  </si>
  <si>
    <t>https://podminky.urs.cz/item/CS_URS_2026_01/162751119</t>
  </si>
  <si>
    <t>0,8*0,8*0,9*15"výkop pro šachtu</t>
  </si>
  <si>
    <t>5</t>
  </si>
  <si>
    <t>167111101</t>
  </si>
  <si>
    <t>Nakládání, skládání a překládání neulehlého výkopku nebo sypaniny ručně nakládání, z hornin třídy těžitelnosti I, skupiny 1 až 3</t>
  </si>
  <si>
    <t>-690206064</t>
  </si>
  <si>
    <t>https://podminky.urs.cz/item/CS_URS_2026_01/167111101</t>
  </si>
  <si>
    <t>6</t>
  </si>
  <si>
    <t>171201221</t>
  </si>
  <si>
    <t>Poplatek za uložení zeminy a kamení na skládce (skládkovné) zatříděné do Katalogu odpadů pod kódem 17 05 04</t>
  </si>
  <si>
    <t>t</t>
  </si>
  <si>
    <t>-68912271</t>
  </si>
  <si>
    <t>https://podminky.urs.cz/item/CS_URS_2026_01/171201221</t>
  </si>
  <si>
    <t>0,8*0,8*0,9*1,8"výkop pro šachtu</t>
  </si>
  <si>
    <t>7</t>
  </si>
  <si>
    <t>174111101</t>
  </si>
  <si>
    <t>Zásyp sypaninou z jakékoliv horniny ručně s uložením výkopku ve vrstvách se zhutněním jam, šachet, rýh nebo kolem objektů v těchto vykopávkách</t>
  </si>
  <si>
    <t>914076245</t>
  </si>
  <si>
    <t>https://podminky.urs.cz/item/CS_URS_2026_01/174111101</t>
  </si>
  <si>
    <t>0,8*0,8*0,1"podsyp pod šachtu</t>
  </si>
  <si>
    <t>8</t>
  </si>
  <si>
    <t>175111101</t>
  </si>
  <si>
    <t>Obsypání potrubí ručně sypaninou z vhodných hornin třídy těžitelnosti I a II, skupiny 1 až 4 nebo materiálem připraveným podél výkopu ve vzdálenosti do 3 m od jeho kraje pro jakoukoliv hloubku výkopu a míru zhutnění bez prohození sypaniny</t>
  </si>
  <si>
    <t>-432357996</t>
  </si>
  <si>
    <t>https://podminky.urs.cz/item/CS_URS_2026_01/175111101</t>
  </si>
  <si>
    <t>0,576-0,064-0,4*0,4*0,8"obsypání šachty</t>
  </si>
  <si>
    <t>9</t>
  </si>
  <si>
    <t>M</t>
  </si>
  <si>
    <t>58337308</t>
  </si>
  <si>
    <t>štěrkopísek frakce 0/2</t>
  </si>
  <si>
    <t>1951696419</t>
  </si>
  <si>
    <t>0,384*2 'Přepočtené koeficientem množství</t>
  </si>
  <si>
    <t>Zakládání</t>
  </si>
  <si>
    <t>10</t>
  </si>
  <si>
    <t>273321411</t>
  </si>
  <si>
    <t>Základy z betonu železového (bez výztuže) desky z betonu bez zvláštních nároků na prostředí tř. C 20/25</t>
  </si>
  <si>
    <t>-1023596992</t>
  </si>
  <si>
    <t>https://podminky.urs.cz/item/CS_URS_2026_01/273321411</t>
  </si>
  <si>
    <t>((6*3)*0,15)"betonová deska pod novou buňkou</t>
  </si>
  <si>
    <t>11</t>
  </si>
  <si>
    <t>273325912</t>
  </si>
  <si>
    <t>Základy z betonu železového (bez výztuže) desky Příplatek k cenám za úpravu povrchů desek přehlazením</t>
  </si>
  <si>
    <t>586704123</t>
  </si>
  <si>
    <t>https://podminky.urs.cz/item/CS_URS_2026_01/273325912</t>
  </si>
  <si>
    <t>6*3"betonová deska pod novou buňkou</t>
  </si>
  <si>
    <t>273351121</t>
  </si>
  <si>
    <t>Bednění základů desek zřízení</t>
  </si>
  <si>
    <t>-2065320244</t>
  </si>
  <si>
    <t>https://podminky.urs.cz/item/CS_URS_2026_01/273351121</t>
  </si>
  <si>
    <t>(6+3+6+3)*0,3"betonová deska pod novou buňkou</t>
  </si>
  <si>
    <t>13</t>
  </si>
  <si>
    <t>273351122</t>
  </si>
  <si>
    <t>Bednění základů desek odstranění</t>
  </si>
  <si>
    <t>-1112064533</t>
  </si>
  <si>
    <t>https://podminky.urs.cz/item/CS_URS_2026_01/273351122</t>
  </si>
  <si>
    <t>14</t>
  </si>
  <si>
    <t>273362021</t>
  </si>
  <si>
    <t>Výztuž základů desek ze svařovaných sítí z drátů typu KARI</t>
  </si>
  <si>
    <t>838654464</t>
  </si>
  <si>
    <t>https://podminky.urs.cz/item/CS_URS_2026_01/273362021</t>
  </si>
  <si>
    <t>2,7*0,135"betonová deska pod novou buňkou</t>
  </si>
  <si>
    <t>Vodorovné konstrukce</t>
  </si>
  <si>
    <t>15</t>
  </si>
  <si>
    <t>430361821</t>
  </si>
  <si>
    <t>Výztuž schodišťových konstrukcí a ramp stupňů, schodnic, ramen, podest s nosníky z betonářské oceli 10 505 (R) nebo BSt 500</t>
  </si>
  <si>
    <t>-1099344543</t>
  </si>
  <si>
    <t>https://podminky.urs.cz/item/CS_URS_2026_01/430361821</t>
  </si>
  <si>
    <t>0,13*0,135</t>
  </si>
  <si>
    <t>16</t>
  </si>
  <si>
    <t>434311115</t>
  </si>
  <si>
    <t>Stupně dusané z betonu prostého nebo prokládaného kamenem na terén nebo na desku bez potěru, se zahlazením povrchu tř. C 20/25</t>
  </si>
  <si>
    <t>m</t>
  </si>
  <si>
    <t>-2120305141</t>
  </si>
  <si>
    <t>https://podminky.urs.cz/item/CS_URS_2026_01/434311115</t>
  </si>
  <si>
    <t>17</t>
  </si>
  <si>
    <t>434351141</t>
  </si>
  <si>
    <t>Bednění stupňů betonovaných na podstupňové desce nebo na terénu půdorysně přímočarých zřízení</t>
  </si>
  <si>
    <t>233050283</t>
  </si>
  <si>
    <t>https://podminky.urs.cz/item/CS_URS_2026_01/434351141</t>
  </si>
  <si>
    <t>1*0,15*2+0,6*0,5*2</t>
  </si>
  <si>
    <t>18</t>
  </si>
  <si>
    <t>434351142</t>
  </si>
  <si>
    <t>Bednění stupňů betonovaných na podstupňové desce nebo na terénu půdorysně přímočarých odstranění</t>
  </si>
  <si>
    <t>360607941</t>
  </si>
  <si>
    <t>https://podminky.urs.cz/item/CS_URS_2026_01/434351142</t>
  </si>
  <si>
    <t>Úpravy povrchů, podlahy a osazování výplní</t>
  </si>
  <si>
    <t>19</t>
  </si>
  <si>
    <t>K005</t>
  </si>
  <si>
    <t>Zednické zapravení po jádrovém vrtání</t>
  </si>
  <si>
    <t>kpl</t>
  </si>
  <si>
    <t>-65902401</t>
  </si>
  <si>
    <t>Vedení trubní dálková a přípojná</t>
  </si>
  <si>
    <t>20</t>
  </si>
  <si>
    <t>894811131.R</t>
  </si>
  <si>
    <t>Revizní šachta z tvrdého PVC v otevřeném výkopu typ přímý (DN šachty/DN trubního vedení) DN 400/160, odolnost vnějšímu tlaku 12,5 t, hloubka od 860 do 1230 mm</t>
  </si>
  <si>
    <t>kus</t>
  </si>
  <si>
    <t>1380772716</t>
  </si>
  <si>
    <t>P</t>
  </si>
  <si>
    <t>Poznámka k položce:_x000d_
Revizní šachta plastová s vtokovou mříží 400 x 400 (např.: DAKOTA) výšky 800mm</t>
  </si>
  <si>
    <t>K009</t>
  </si>
  <si>
    <t>Oprava betonového povrchu kolem nově instalované šachty - vybouraná plocha půdorysu 800x800mm ; šachta půdorysné plochy 400x400mm</t>
  </si>
  <si>
    <t>-1789039876</t>
  </si>
  <si>
    <t>Ostatní konstrukce a práce, bourání</t>
  </si>
  <si>
    <t>22</t>
  </si>
  <si>
    <t>K011</t>
  </si>
  <si>
    <t>Úprava zeleně, zahradnický záštřih jehličnatých kěřů/stromů</t>
  </si>
  <si>
    <t>ks</t>
  </si>
  <si>
    <t>-1136370291</t>
  </si>
  <si>
    <t>23</t>
  </si>
  <si>
    <t>K012</t>
  </si>
  <si>
    <t>Dočasné přesazení rostlin, keřů do výšky 2000mm</t>
  </si>
  <si>
    <t>2030693359</t>
  </si>
  <si>
    <t>24</t>
  </si>
  <si>
    <t>919735124</t>
  </si>
  <si>
    <t>Řezání stávajícího betonového krytu nebo podkladu hloubky přes 150 do 200 mm</t>
  </si>
  <si>
    <t>359521794</t>
  </si>
  <si>
    <t>https://podminky.urs.cz/item/CS_URS_2026_01/919735124</t>
  </si>
  <si>
    <t>0,8*4</t>
  </si>
  <si>
    <t>25</t>
  </si>
  <si>
    <t>966008221</t>
  </si>
  <si>
    <t>Bourání odvodňovacího žlabu s odklizením a uložením vybouraného materiálu na skládku na vzdálenost do 10 m nebo s naložením na dopravní prostředek betonového nebo polymerbetonového s krycím roštem šířky do 200 mm</t>
  </si>
  <si>
    <t>1040776696</t>
  </si>
  <si>
    <t>https://podminky.urs.cz/item/CS_URS_2026_01/966008221</t>
  </si>
  <si>
    <t>26</t>
  </si>
  <si>
    <t>977151113</t>
  </si>
  <si>
    <t>Jádrové vrty diamantovými korunkami do stavebních materiálů (železobetonu, betonu, cihel, obkladů, dlažeb, kamene) průměru přes 40 do 50 mm</t>
  </si>
  <si>
    <t>1147038656</t>
  </si>
  <si>
    <t>https://podminky.urs.cz/item/CS_URS_2026_01/977151113</t>
  </si>
  <si>
    <t>0,3"pro přívod elektro</t>
  </si>
  <si>
    <t>27</t>
  </si>
  <si>
    <t>981332111</t>
  </si>
  <si>
    <t>Demolice ocelových konstrukcí hal, sil, technologických zařízení apod. jakýmkoliv způsobem</t>
  </si>
  <si>
    <t>1564463568</t>
  </si>
  <si>
    <t>https://podminky.urs.cz/item/CS_URS_2026_01/981332111</t>
  </si>
  <si>
    <t xml:space="preserve">0,15+0,45"demolice stávající ocelové konstrukce </t>
  </si>
  <si>
    <t>28</t>
  </si>
  <si>
    <t>985331212</t>
  </si>
  <si>
    <t>Dodatečné vlepování betonářské výztuže včetně vyvrtání a vyčištění otvoru chemickou maltou průměr výztuže 10 mm</t>
  </si>
  <si>
    <t>-1862003268</t>
  </si>
  <si>
    <t>https://podminky.urs.cz/item/CS_URS_2026_01/985331212</t>
  </si>
  <si>
    <t>uvařováno 6ks výztuže délky 350mm (roxor) na 1m2 plochy základu pod buňku 6x3m</t>
  </si>
  <si>
    <t>6*3*6*0,15</t>
  </si>
  <si>
    <t>29</t>
  </si>
  <si>
    <t>13021012</t>
  </si>
  <si>
    <t>tyč ocelová kruhová žebírková DIN 488 jakost B500B (10 505) výztuž do betonu D 10mm</t>
  </si>
  <si>
    <t>-2109158752</t>
  </si>
  <si>
    <t>16,2*0,00064 'Přepočtené koeficientem množství</t>
  </si>
  <si>
    <t>30</t>
  </si>
  <si>
    <t>985331912</t>
  </si>
  <si>
    <t>Dodatečné vlepování betonářské výztuže Příplatek k cenám za délku do 1 m jednotlivě</t>
  </si>
  <si>
    <t>-1598614950</t>
  </si>
  <si>
    <t>https://podminky.urs.cz/item/CS_URS_2026_01/985331912</t>
  </si>
  <si>
    <t>997</t>
  </si>
  <si>
    <t>Doprava suti a vybouraných hmot</t>
  </si>
  <si>
    <t>31</t>
  </si>
  <si>
    <t>997006512</t>
  </si>
  <si>
    <t>Vodorovná doprava suti na skládku s naložením na dopravní prostředek a složením přes 100 m do 1 km</t>
  </si>
  <si>
    <t>-247375592</t>
  </si>
  <si>
    <t>https://podminky.urs.cz/item/CS_URS_2026_01/997006512</t>
  </si>
  <si>
    <t>32</t>
  </si>
  <si>
    <t>997006519</t>
  </si>
  <si>
    <t>Vodorovná doprava suti na skládku Příplatek k ceně -6512 za každý další i započatý 1 km</t>
  </si>
  <si>
    <t>-1233926524</t>
  </si>
  <si>
    <t>https://podminky.urs.cz/item/CS_URS_2026_01/997006519</t>
  </si>
  <si>
    <t>33</t>
  </si>
  <si>
    <t>997013811</t>
  </si>
  <si>
    <t>Poplatek za uložení stavebního odpadu na skládce (skládkovné) dřevěného zatříděného do Katalogu odpadů pod kódem 17 02 01</t>
  </si>
  <si>
    <t>1845329897</t>
  </si>
  <si>
    <t>https://podminky.urs.cz/item/CS_URS_2026_01/997013811</t>
  </si>
  <si>
    <t>0,15"Demontáž stávajícího ocelovo-dřevěné konstrukce krytého výběhu se střechou z vlnitého plechu celková hmotnost cca 400-450kg ocely, cca 150kg dřev</t>
  </si>
  <si>
    <t>34</t>
  </si>
  <si>
    <t>997221561</t>
  </si>
  <si>
    <t>Vodorovná doprava suti bez naložení, ale se složením a s hrubým urovnáním z kusových materiálů, na vzdálenost do 1 km</t>
  </si>
  <si>
    <t>1771892376</t>
  </si>
  <si>
    <t>https://podminky.urs.cz/item/CS_URS_2026_01/997221561</t>
  </si>
  <si>
    <t>0,081"pol. p.č.1</t>
  </si>
  <si>
    <t>6,3"pol. p.č. 25</t>
  </si>
  <si>
    <t>35</t>
  </si>
  <si>
    <t>997221569</t>
  </si>
  <si>
    <t>Vodorovná doprava suti bez naložení, ale se složením a s hrubým urovnáním z kusových materiálů, na vzdálenost Příplatek k ceně za každý další započatý 1 km přes 1 km</t>
  </si>
  <si>
    <t>1729843670</t>
  </si>
  <si>
    <t>https://podminky.urs.cz/item/CS_URS_2026_01/997221569</t>
  </si>
  <si>
    <t>36</t>
  </si>
  <si>
    <t>997221612</t>
  </si>
  <si>
    <t>Nakládání na dopravní prostředky pro vodorovnou dopravu vybouraných hmot</t>
  </si>
  <si>
    <t>917024952</t>
  </si>
  <si>
    <t>https://podminky.urs.cz/item/CS_URS_2026_01/997221612</t>
  </si>
  <si>
    <t>37</t>
  </si>
  <si>
    <t>997221625</t>
  </si>
  <si>
    <t>Poplatek za uložení stavebního odpadu na skládce (skládkovné) z armovaného betonu zatříděného do Katalogu odpadů pod kódem 17 01 01</t>
  </si>
  <si>
    <t>1031299229</t>
  </si>
  <si>
    <t>https://podminky.urs.cz/item/CS_URS_2026_01/997221625</t>
  </si>
  <si>
    <t>38</t>
  </si>
  <si>
    <t>K008</t>
  </si>
  <si>
    <t>Výzisk z demontované kovové konstrukce stávajícího přístřešku - předpoklad 450kg. Celková váha kovové demontované části bude doložena vážním lístkem</t>
  </si>
  <si>
    <t>-343262890</t>
  </si>
  <si>
    <t>998</t>
  </si>
  <si>
    <t>Přesun hmot</t>
  </si>
  <si>
    <t>39</t>
  </si>
  <si>
    <t>998018001</t>
  </si>
  <si>
    <t>Přesun hmot pro budovy občanské výstavby, bydlení, výrobu a služby ruční (bez užití mechanizace) vodorovná dopravní vzdálenost do 100 m pro budovy s jakoukoliv nosnou konstrukcí výšky do 6 m</t>
  </si>
  <si>
    <t>-852111841</t>
  </si>
  <si>
    <t>https://podminky.urs.cz/item/CS_URS_2026_01/998018001</t>
  </si>
  <si>
    <t>PSV</t>
  </si>
  <si>
    <t>Práce a dodávky PSV</t>
  </si>
  <si>
    <t>741</t>
  </si>
  <si>
    <t>Elektroinstalace - silnoproud</t>
  </si>
  <si>
    <t>40</t>
  </si>
  <si>
    <t>741122232</t>
  </si>
  <si>
    <t>Montáž kabelů měděných bez ukončení uložených volně nebo v liště plných kulatých (např. CYKY, CYKFY) počtu a průřezu žil 5x4 až 6 mm2</t>
  </si>
  <si>
    <t>-300361813</t>
  </si>
  <si>
    <t>https://podminky.urs.cz/item/CS_URS_2026_01/741122232</t>
  </si>
  <si>
    <t>12"Kabel přívodní pro obytnou buňku karantény pro kočky CYKY 5x6</t>
  </si>
  <si>
    <t>41</t>
  </si>
  <si>
    <t>34111098</t>
  </si>
  <si>
    <t>kabel instalační jádro Cu plné izolace PVC plášť PVC 450/750V (CYKY) 5x4mm2</t>
  </si>
  <si>
    <t>1724701581</t>
  </si>
  <si>
    <t>12*1,15 'Přepočtené koeficientem množství</t>
  </si>
  <si>
    <t>42</t>
  </si>
  <si>
    <t>998741311</t>
  </si>
  <si>
    <t>Přesun hmot pro silnoproud stanovený procentní sazbou (%) z ceny vodorovná dopravní vzdálenost do 50 m ruční (bez užití mechanizace) v objektech výšky do 6 m</t>
  </si>
  <si>
    <t>%</t>
  </si>
  <si>
    <t>-36065433</t>
  </si>
  <si>
    <t>https://podminky.urs.cz/item/CS_URS_2026_01/998741311</t>
  </si>
  <si>
    <t>43</t>
  </si>
  <si>
    <t>K006</t>
  </si>
  <si>
    <t>Dodání a montáž rozvaděče pro přepojení ve stávajícím zděném objektu (rozvaděč 12 pozic)</t>
  </si>
  <si>
    <t>496841419</t>
  </si>
  <si>
    <t>44</t>
  </si>
  <si>
    <t>K007</t>
  </si>
  <si>
    <t>Vyvěšení napajecího kabelového vedení v ochranné chráničce pro objekt obytné buňky karantény pro kočky</t>
  </si>
  <si>
    <t>mb</t>
  </si>
  <si>
    <t>-1452027500</t>
  </si>
  <si>
    <t>45</t>
  </si>
  <si>
    <t>M008</t>
  </si>
  <si>
    <t>Ocelová ochranná chránička pro kabelové zavěšené vedení, s uchycujicími deskami pro montáž na stěnu (nátěr např.: RAL 8017) průměr vnitřní 30mm</t>
  </si>
  <si>
    <t>1507369493</t>
  </si>
  <si>
    <t>46</t>
  </si>
  <si>
    <t>741810001</t>
  </si>
  <si>
    <t>Zkoušky a prohlídky elektrických rozvodů a zařízení celková prohlídka a vyhotovení revizní zprávy pro objem montážních prací do 100 tis. Kč</t>
  </si>
  <si>
    <t>1976404086</t>
  </si>
  <si>
    <t>https://podminky.urs.cz/item/CS_URS_2026_01/741810001</t>
  </si>
  <si>
    <t>767</t>
  </si>
  <si>
    <t>Konstrukce zámečnické</t>
  </si>
  <si>
    <t>47</t>
  </si>
  <si>
    <t>K001</t>
  </si>
  <si>
    <t xml:space="preserve">Obytný kontejner základní rozměr délka 6 metrů šířka 3 metry výška min. 2,6metru bez spádované střechy. Kontejner bude mit dvě okna rozměru šířky 0,9m výšky 1,2m, vstup bude řešen dveřmi s dvoutřetinovým prosklením šířky 900mm standardní výšky 2000mm, na obou stranách dveří budou svyslé světlíky s dvoutřetinovým prosklením šířky 400mm výšky stejné jako dveře 2000mm, vnější barva buňky bude hnědá (RAL 8017), s tmavým antracitovým nosným rámem, dveře a okna budou z vnější strany hnědé RAL 8017, z vnitřní strany bílé. Vnitřní prostor bude na stěnách a stropu vymalován bílou omyvatelnou barvou bez uvolňujících se látek - prostor bude výhradně pro karanténu koček. Na podlaze bude položena keramická protiskluzová dlažba světle béžová s vyspádování do instalovaných podlahových žlábků umístěných do prostoru v pořtu dvou kusů, žlábky budou délky 800mm šířky 70mm provedení nerez nebo chemicky odolný materiál. Prostor bude obsahovat umyvadlo s odpadovým potrubím, které bude v konstrukci propojeno na odpadové potrubí podlahových žlábků s izolovaným spodním vývodem pro umožnění napojení do nově budované revizní šachty. Ve výšce cca 1750mm nad podlahou bude umístěna konstrukce pro umožnění uchycení max. 25 litrového barelu na užitkovou vodu (požadavek provozovatele útulku). Prostor bude "vystrojen" elektrickým přímotopen umístěšným pod oknem, těleso bude s hladkým omyvatelným povrchem s digitální regulací výkonu, o výkonu minimálně 4,5kW, dále bude prostor osazen elektrickým topným žebříkem rozměru šířky 500mm výšky 1210mm, a výkonu 300W. Svítidla budou ve dvou kusech nad každou polovinou v podélném směru, svítidla budou LED s přírodní teplou barvou světla cca 3600-4500lm délky 1200mm (zářivkového tipu), IP65 výkonu 18W, svítidla budou v provedení, pro ovládání každého svítidla samostatně. Veškeré elektro zásuvky a vypínače budou umístěny ve výšce 1500mm nad podlahou, konstrukce vypínašů a zásuvek budou v bílé barvě. Prostor bude vybaven dvoucestnou rekuperační ventilační jednotkou s vlhkostním a CO2 čidlem s autoamtickým chodem. V jedné z kratších - štítových stran bude umíštěn průlez pro kočky, mechanicky zajistitelný z vnitřní strany, tento bude tepelně izolovaný jako celá konstrukce. Střešní vodorovná konstrukce bude doplněna o jednostranně skloněnou střešní konstrukci sklonu 6stupňů, mezi střešní prostor bude vyplněn s dodatečnou nenasákavou tepelnou izolací. Střešní konstrukce bude obsahovat závětrné lišty, okapový žlab s okapovými svody, pro umožnění odvodu dešťové vody do nově budované hranaté plastové revizní šachty. Rozvaděč pro tento objekt bude umístěn pod stropem u levé strany vstupních dveří. Nad hlavním vstupem bude osazena stříška šířky min. 1400mm hloubky min 600mm. Dveře, světlíky a okna budou osazeny mechanickými žaluziemi/roletami._x000d_
</t>
  </si>
  <si>
    <t>-261843928</t>
  </si>
  <si>
    <t>48</t>
  </si>
  <si>
    <t>K002</t>
  </si>
  <si>
    <t>Jeřáb, či jiná mechanizace pro montáž buňky</t>
  </si>
  <si>
    <t>1803227613</t>
  </si>
  <si>
    <t>49</t>
  </si>
  <si>
    <t>K003</t>
  </si>
  <si>
    <t>Podkladní gumové tvrzené desky tl. Min. 10mm</t>
  </si>
  <si>
    <t>-780643137</t>
  </si>
  <si>
    <t>50</t>
  </si>
  <si>
    <t>K010</t>
  </si>
  <si>
    <t>Kotvení bunky k ŽB desce - vlepovaná závitová nerezová tyč dl. 250mm hloubka vlepení 150mm průměr M12 celkem 8ks</t>
  </si>
  <si>
    <t>-1813017488</t>
  </si>
  <si>
    <t>51</t>
  </si>
  <si>
    <t>998767201</t>
  </si>
  <si>
    <t>Přesun hmot pro zámečnické konstrukce stanovený procentní sazbou (%) z ceny vodorovná dopravní vzdálenost do 50 m základní v objektech výšky do 6 m</t>
  </si>
  <si>
    <t>-314139953</t>
  </si>
  <si>
    <t>https://podminky.urs.cz/item/CS_URS_2026_01/998767201</t>
  </si>
  <si>
    <t>VRN</t>
  </si>
  <si>
    <t>Vedlejší rozpočtové náklady</t>
  </si>
  <si>
    <t>VRN3</t>
  </si>
  <si>
    <t>Zařízení staveniště</t>
  </si>
  <si>
    <t>52</t>
  </si>
  <si>
    <t>030001000</t>
  </si>
  <si>
    <t>1024</t>
  </si>
  <si>
    <t>1317927342</t>
  </si>
  <si>
    <t>https://podminky.urs.cz/item/CS_URS_2026_01/030001000</t>
  </si>
  <si>
    <t>53</t>
  </si>
  <si>
    <t>K004</t>
  </si>
  <si>
    <t>Dokladová složka + DSPS</t>
  </si>
  <si>
    <t>1949966222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</si>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</sst>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1" fillId="0" borderId="0" applyNumberFormat="0" applyFill="0" applyBorder="0" applyAlignment="0" applyProtection="0"/>
  </cellStyleXfs>
  <cellXfs count="36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5" fillId="0" borderId="0" xfId="0" applyFont="1" applyAlignment="1">
      <alignment horizontal="lef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39" fillId="0" borderId="0" xfId="0" applyFont="1" applyAlignment="1" applyProtection="1">
      <alignment vertical="center" wrapText="1"/>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167" fontId="22" fillId="2" borderId="23" xfId="0" applyNumberFormat="1" applyFont="1" applyFill="1" applyBorder="1" applyAlignment="1" applyProtection="1">
      <alignment vertical="center"/>
      <protection locked="0"/>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pplyProtection="1">
      <alignment horizontal="left" vertical="center"/>
    </xf>
    <xf numFmtId="0" fontId="50" fillId="0" borderId="1" xfId="0" applyFont="1" applyBorder="1" applyAlignment="1" applyProtection="1">
      <alignment vertical="top"/>
    </xf>
    <xf numFmtId="0" fontId="50" fillId="0" borderId="1" xfId="0" applyFont="1" applyBorder="1" applyAlignment="1" applyProtection="1">
      <alignment horizontal="left" vertical="center"/>
    </xf>
    <xf numFmtId="0" fontId="50" fillId="0" borderId="1" xfId="0" applyFont="1" applyBorder="1" applyAlignment="1" applyProtection="1">
      <alignment horizontal="center" vertical="center"/>
    </xf>
    <xf numFmtId="49" fontId="50" fillId="0" borderId="1" xfId="0" applyNumberFormat="1" applyFont="1" applyBorder="1" applyAlignment="1" applyProtection="1">
      <alignment horizontal="left" vertical="center"/>
    </xf>
    <xf numFmtId="0" fontId="49" fillId="0" borderId="28" xfId="0" applyFont="1" applyBorder="1" applyAlignment="1" applyProtection="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6_01/113107037" TargetMode="External" /><Relationship Id="rId2" Type="http://schemas.openxmlformats.org/officeDocument/2006/relationships/hyperlink" Target="https://podminky.urs.cz/item/CS_URS_2026_01/131213702" TargetMode="External" /><Relationship Id="rId3" Type="http://schemas.openxmlformats.org/officeDocument/2006/relationships/hyperlink" Target="https://podminky.urs.cz/item/CS_URS_2026_01/162751117" TargetMode="External" /><Relationship Id="rId4" Type="http://schemas.openxmlformats.org/officeDocument/2006/relationships/hyperlink" Target="https://podminky.urs.cz/item/CS_URS_2026_01/162751119" TargetMode="External" /><Relationship Id="rId5" Type="http://schemas.openxmlformats.org/officeDocument/2006/relationships/hyperlink" Target="https://podminky.urs.cz/item/CS_URS_2026_01/167111101" TargetMode="External" /><Relationship Id="rId6" Type="http://schemas.openxmlformats.org/officeDocument/2006/relationships/hyperlink" Target="https://podminky.urs.cz/item/CS_URS_2026_01/171201221" TargetMode="External" /><Relationship Id="rId7" Type="http://schemas.openxmlformats.org/officeDocument/2006/relationships/hyperlink" Target="https://podminky.urs.cz/item/CS_URS_2026_01/174111101" TargetMode="External" /><Relationship Id="rId8" Type="http://schemas.openxmlformats.org/officeDocument/2006/relationships/hyperlink" Target="https://podminky.urs.cz/item/CS_URS_2026_01/175111101" TargetMode="External" /><Relationship Id="rId9" Type="http://schemas.openxmlformats.org/officeDocument/2006/relationships/hyperlink" Target="https://podminky.urs.cz/item/CS_URS_2026_01/273321411" TargetMode="External" /><Relationship Id="rId10" Type="http://schemas.openxmlformats.org/officeDocument/2006/relationships/hyperlink" Target="https://podminky.urs.cz/item/CS_URS_2026_01/273325912" TargetMode="External" /><Relationship Id="rId11" Type="http://schemas.openxmlformats.org/officeDocument/2006/relationships/hyperlink" Target="https://podminky.urs.cz/item/CS_URS_2026_01/273351121" TargetMode="External" /><Relationship Id="rId12" Type="http://schemas.openxmlformats.org/officeDocument/2006/relationships/hyperlink" Target="https://podminky.urs.cz/item/CS_URS_2026_01/273351122" TargetMode="External" /><Relationship Id="rId13" Type="http://schemas.openxmlformats.org/officeDocument/2006/relationships/hyperlink" Target="https://podminky.urs.cz/item/CS_URS_2026_01/273362021" TargetMode="External" /><Relationship Id="rId14" Type="http://schemas.openxmlformats.org/officeDocument/2006/relationships/hyperlink" Target="https://podminky.urs.cz/item/CS_URS_2026_01/430361821" TargetMode="External" /><Relationship Id="rId15" Type="http://schemas.openxmlformats.org/officeDocument/2006/relationships/hyperlink" Target="https://podminky.urs.cz/item/CS_URS_2026_01/434311115" TargetMode="External" /><Relationship Id="rId16" Type="http://schemas.openxmlformats.org/officeDocument/2006/relationships/hyperlink" Target="https://podminky.urs.cz/item/CS_URS_2026_01/434351141" TargetMode="External" /><Relationship Id="rId17" Type="http://schemas.openxmlformats.org/officeDocument/2006/relationships/hyperlink" Target="https://podminky.urs.cz/item/CS_URS_2026_01/434351142" TargetMode="External" /><Relationship Id="rId18" Type="http://schemas.openxmlformats.org/officeDocument/2006/relationships/hyperlink" Target="https://podminky.urs.cz/item/CS_URS_2026_01/919735124" TargetMode="External" /><Relationship Id="rId19" Type="http://schemas.openxmlformats.org/officeDocument/2006/relationships/hyperlink" Target="https://podminky.urs.cz/item/CS_URS_2026_01/966008221" TargetMode="External" /><Relationship Id="rId20" Type="http://schemas.openxmlformats.org/officeDocument/2006/relationships/hyperlink" Target="https://podminky.urs.cz/item/CS_URS_2026_01/977151113" TargetMode="External" /><Relationship Id="rId21" Type="http://schemas.openxmlformats.org/officeDocument/2006/relationships/hyperlink" Target="https://podminky.urs.cz/item/CS_URS_2026_01/981332111" TargetMode="External" /><Relationship Id="rId22" Type="http://schemas.openxmlformats.org/officeDocument/2006/relationships/hyperlink" Target="https://podminky.urs.cz/item/CS_URS_2026_01/985331212" TargetMode="External" /><Relationship Id="rId23" Type="http://schemas.openxmlformats.org/officeDocument/2006/relationships/hyperlink" Target="https://podminky.urs.cz/item/CS_URS_2026_01/985331912" TargetMode="External" /><Relationship Id="rId24" Type="http://schemas.openxmlformats.org/officeDocument/2006/relationships/hyperlink" Target="https://podminky.urs.cz/item/CS_URS_2026_01/997006512" TargetMode="External" /><Relationship Id="rId25" Type="http://schemas.openxmlformats.org/officeDocument/2006/relationships/hyperlink" Target="https://podminky.urs.cz/item/CS_URS_2026_01/997006519" TargetMode="External" /><Relationship Id="rId26" Type="http://schemas.openxmlformats.org/officeDocument/2006/relationships/hyperlink" Target="https://podminky.urs.cz/item/CS_URS_2026_01/997013811" TargetMode="External" /><Relationship Id="rId27" Type="http://schemas.openxmlformats.org/officeDocument/2006/relationships/hyperlink" Target="https://podminky.urs.cz/item/CS_URS_2026_01/997221561" TargetMode="External" /><Relationship Id="rId28" Type="http://schemas.openxmlformats.org/officeDocument/2006/relationships/hyperlink" Target="https://podminky.urs.cz/item/CS_URS_2026_01/997221569" TargetMode="External" /><Relationship Id="rId29" Type="http://schemas.openxmlformats.org/officeDocument/2006/relationships/hyperlink" Target="https://podminky.urs.cz/item/CS_URS_2026_01/997221612" TargetMode="External" /><Relationship Id="rId30" Type="http://schemas.openxmlformats.org/officeDocument/2006/relationships/hyperlink" Target="https://podminky.urs.cz/item/CS_URS_2026_01/997221625" TargetMode="External" /><Relationship Id="rId31" Type="http://schemas.openxmlformats.org/officeDocument/2006/relationships/hyperlink" Target="https://podminky.urs.cz/item/CS_URS_2026_01/998018001" TargetMode="External" /><Relationship Id="rId32" Type="http://schemas.openxmlformats.org/officeDocument/2006/relationships/hyperlink" Target="https://podminky.urs.cz/item/CS_URS_2026_01/741122232" TargetMode="External" /><Relationship Id="rId33" Type="http://schemas.openxmlformats.org/officeDocument/2006/relationships/hyperlink" Target="https://podminky.urs.cz/item/CS_URS_2026_01/998741311" TargetMode="External" /><Relationship Id="rId34" Type="http://schemas.openxmlformats.org/officeDocument/2006/relationships/hyperlink" Target="https://podminky.urs.cz/item/CS_URS_2026_01/741810001" TargetMode="External" /><Relationship Id="rId35" Type="http://schemas.openxmlformats.org/officeDocument/2006/relationships/hyperlink" Target="https://podminky.urs.cz/item/CS_URS_2026_01/998767201" TargetMode="External" /><Relationship Id="rId36" Type="http://schemas.openxmlformats.org/officeDocument/2006/relationships/hyperlink" Target="https://podminky.urs.cz/item/CS_URS_2026_01/030001000" TargetMode="External" /><Relationship Id="rId37"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27</v>
      </c>
      <c r="AO10" s="24"/>
      <c r="AP10" s="24"/>
      <c r="AQ10" s="24"/>
      <c r="AR10" s="22"/>
      <c r="BE10" s="33"/>
      <c r="BS10" s="19" t="s">
        <v>6</v>
      </c>
    </row>
    <row r="11" s="1" customFormat="1" ht="18.48"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29</v>
      </c>
      <c r="AL11" s="24"/>
      <c r="AM11" s="24"/>
      <c r="AN11" s="29" t="s">
        <v>30</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32</v>
      </c>
      <c r="AO13" s="24"/>
      <c r="AP13" s="24"/>
      <c r="AQ13" s="24"/>
      <c r="AR13" s="22"/>
      <c r="BE13" s="33"/>
      <c r="BS13" s="19" t="s">
        <v>6</v>
      </c>
    </row>
    <row r="14">
      <c r="B14" s="23"/>
      <c r="C14" s="24"/>
      <c r="D14" s="24"/>
      <c r="E14" s="36" t="s">
        <v>32</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29</v>
      </c>
      <c r="AL14" s="24"/>
      <c r="AM14" s="24"/>
      <c r="AN14" s="36" t="s">
        <v>32</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33</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34</v>
      </c>
      <c r="AO16" s="24"/>
      <c r="AP16" s="24"/>
      <c r="AQ16" s="24"/>
      <c r="AR16" s="22"/>
      <c r="BE16" s="33"/>
      <c r="BS16" s="19" t="s">
        <v>4</v>
      </c>
    </row>
    <row r="17" s="1" customFormat="1" ht="18.48" customHeight="1">
      <c r="B17" s="23"/>
      <c r="C17" s="24"/>
      <c r="D17" s="24"/>
      <c r="E17" s="29" t="s">
        <v>35</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29</v>
      </c>
      <c r="AL17" s="24"/>
      <c r="AM17" s="24"/>
      <c r="AN17" s="29" t="s">
        <v>36</v>
      </c>
      <c r="AO17" s="24"/>
      <c r="AP17" s="24"/>
      <c r="AQ17" s="24"/>
      <c r="AR17" s="22"/>
      <c r="BE17" s="33"/>
      <c r="BS17" s="19" t="s">
        <v>37</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38</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34</v>
      </c>
      <c r="AO19" s="24"/>
      <c r="AP19" s="24"/>
      <c r="AQ19" s="24"/>
      <c r="AR19" s="22"/>
      <c r="BE19" s="33"/>
      <c r="BS19" s="19" t="s">
        <v>6</v>
      </c>
    </row>
    <row r="20" s="1" customFormat="1" ht="18.48" customHeight="1">
      <c r="B20" s="23"/>
      <c r="C20" s="24"/>
      <c r="D20" s="24"/>
      <c r="E20" s="29" t="s">
        <v>35</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29</v>
      </c>
      <c r="AL20" s="24"/>
      <c r="AM20" s="24"/>
      <c r="AN20" s="29" t="s">
        <v>36</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39</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40</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41</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42</v>
      </c>
      <c r="M28" s="47"/>
      <c r="N28" s="47"/>
      <c r="O28" s="47"/>
      <c r="P28" s="47"/>
      <c r="Q28" s="42"/>
      <c r="R28" s="42"/>
      <c r="S28" s="42"/>
      <c r="T28" s="42"/>
      <c r="U28" s="42"/>
      <c r="V28" s="42"/>
      <c r="W28" s="47" t="s">
        <v>43</v>
      </c>
      <c r="X28" s="47"/>
      <c r="Y28" s="47"/>
      <c r="Z28" s="47"/>
      <c r="AA28" s="47"/>
      <c r="AB28" s="47"/>
      <c r="AC28" s="47"/>
      <c r="AD28" s="47"/>
      <c r="AE28" s="47"/>
      <c r="AF28" s="42"/>
      <c r="AG28" s="42"/>
      <c r="AH28" s="42"/>
      <c r="AI28" s="42"/>
      <c r="AJ28" s="42"/>
      <c r="AK28" s="47" t="s">
        <v>44</v>
      </c>
      <c r="AL28" s="47"/>
      <c r="AM28" s="47"/>
      <c r="AN28" s="47"/>
      <c r="AO28" s="47"/>
      <c r="AP28" s="42"/>
      <c r="AQ28" s="42"/>
      <c r="AR28" s="46"/>
      <c r="BE28" s="33"/>
    </row>
    <row r="29" s="3" customFormat="1" ht="14.4" customHeight="1">
      <c r="A29" s="3"/>
      <c r="B29" s="48"/>
      <c r="C29" s="49"/>
      <c r="D29" s="34" t="s">
        <v>45</v>
      </c>
      <c r="E29" s="49"/>
      <c r="F29" s="34" t="s">
        <v>46</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47</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48</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49</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50</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51</v>
      </c>
      <c r="E35" s="56"/>
      <c r="F35" s="56"/>
      <c r="G35" s="56"/>
      <c r="H35" s="56"/>
      <c r="I35" s="56"/>
      <c r="J35" s="56"/>
      <c r="K35" s="56"/>
      <c r="L35" s="56"/>
      <c r="M35" s="56"/>
      <c r="N35" s="56"/>
      <c r="O35" s="56"/>
      <c r="P35" s="56"/>
      <c r="Q35" s="56"/>
      <c r="R35" s="56"/>
      <c r="S35" s="56"/>
      <c r="T35" s="57" t="s">
        <v>52</v>
      </c>
      <c r="U35" s="56"/>
      <c r="V35" s="56"/>
      <c r="W35" s="56"/>
      <c r="X35" s="58" t="s">
        <v>53</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54</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2026_003</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Údržbové práce a rekonstrukce venkovního objektu útulku areálového výběhu pro kočky</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Děčín</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21. 2. 2026</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25</v>
      </c>
      <c r="D49" s="42"/>
      <c r="E49" s="42"/>
      <c r="F49" s="42"/>
      <c r="G49" s="42"/>
      <c r="H49" s="42"/>
      <c r="I49" s="42"/>
      <c r="J49" s="42"/>
      <c r="K49" s="42"/>
      <c r="L49" s="66" t="str">
        <f>IF(E11= "","",E11)</f>
        <v>Statutární město Děčín</v>
      </c>
      <c r="M49" s="42"/>
      <c r="N49" s="42"/>
      <c r="O49" s="42"/>
      <c r="P49" s="42"/>
      <c r="Q49" s="42"/>
      <c r="R49" s="42"/>
      <c r="S49" s="42"/>
      <c r="T49" s="42"/>
      <c r="U49" s="42"/>
      <c r="V49" s="42"/>
      <c r="W49" s="42"/>
      <c r="X49" s="42"/>
      <c r="Y49" s="42"/>
      <c r="Z49" s="42"/>
      <c r="AA49" s="42"/>
      <c r="AB49" s="42"/>
      <c r="AC49" s="42"/>
      <c r="AD49" s="42"/>
      <c r="AE49" s="42"/>
      <c r="AF49" s="42"/>
      <c r="AG49" s="42"/>
      <c r="AH49" s="42"/>
      <c r="AI49" s="34" t="s">
        <v>33</v>
      </c>
      <c r="AJ49" s="42"/>
      <c r="AK49" s="42"/>
      <c r="AL49" s="42"/>
      <c r="AM49" s="75" t="str">
        <f>IF(E17="","",E17)</f>
        <v>Kroupa &amp; Štěpánek stavby</v>
      </c>
      <c r="AN49" s="66"/>
      <c r="AO49" s="66"/>
      <c r="AP49" s="66"/>
      <c r="AQ49" s="42"/>
      <c r="AR49" s="46"/>
      <c r="AS49" s="76" t="s">
        <v>55</v>
      </c>
      <c r="AT49" s="77"/>
      <c r="AU49" s="78"/>
      <c r="AV49" s="78"/>
      <c r="AW49" s="78"/>
      <c r="AX49" s="78"/>
      <c r="AY49" s="78"/>
      <c r="AZ49" s="78"/>
      <c r="BA49" s="78"/>
      <c r="BB49" s="78"/>
      <c r="BC49" s="78"/>
      <c r="BD49" s="79"/>
      <c r="BE49" s="40"/>
    </row>
    <row r="50" s="2" customFormat="1" ht="15.15" customHeight="1">
      <c r="A50" s="40"/>
      <c r="B50" s="41"/>
      <c r="C50" s="34" t="s">
        <v>31</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38</v>
      </c>
      <c r="AJ50" s="42"/>
      <c r="AK50" s="42"/>
      <c r="AL50" s="42"/>
      <c r="AM50" s="75" t="str">
        <f>IF(E20="","",E20)</f>
        <v>Kroupa &amp; Štěpánek stavby</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56</v>
      </c>
      <c r="D52" s="89"/>
      <c r="E52" s="89"/>
      <c r="F52" s="89"/>
      <c r="G52" s="89"/>
      <c r="H52" s="90"/>
      <c r="I52" s="91" t="s">
        <v>57</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58</v>
      </c>
      <c r="AH52" s="89"/>
      <c r="AI52" s="89"/>
      <c r="AJ52" s="89"/>
      <c r="AK52" s="89"/>
      <c r="AL52" s="89"/>
      <c r="AM52" s="89"/>
      <c r="AN52" s="91" t="s">
        <v>59</v>
      </c>
      <c r="AO52" s="89"/>
      <c r="AP52" s="89"/>
      <c r="AQ52" s="93" t="s">
        <v>60</v>
      </c>
      <c r="AR52" s="46"/>
      <c r="AS52" s="94" t="s">
        <v>61</v>
      </c>
      <c r="AT52" s="95" t="s">
        <v>62</v>
      </c>
      <c r="AU52" s="95" t="s">
        <v>63</v>
      </c>
      <c r="AV52" s="95" t="s">
        <v>64</v>
      </c>
      <c r="AW52" s="95" t="s">
        <v>65</v>
      </c>
      <c r="AX52" s="95" t="s">
        <v>66</v>
      </c>
      <c r="AY52" s="95" t="s">
        <v>67</v>
      </c>
      <c r="AZ52" s="95" t="s">
        <v>68</v>
      </c>
      <c r="BA52" s="95" t="s">
        <v>69</v>
      </c>
      <c r="BB52" s="95" t="s">
        <v>70</v>
      </c>
      <c r="BC52" s="95" t="s">
        <v>71</v>
      </c>
      <c r="BD52" s="96" t="s">
        <v>72</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73</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ROUND(AG55,2)</f>
        <v>0</v>
      </c>
      <c r="AH54" s="103"/>
      <c r="AI54" s="103"/>
      <c r="AJ54" s="103"/>
      <c r="AK54" s="103"/>
      <c r="AL54" s="103"/>
      <c r="AM54" s="103"/>
      <c r="AN54" s="104">
        <f>SUM(AG54,AT54)</f>
        <v>0</v>
      </c>
      <c r="AO54" s="104"/>
      <c r="AP54" s="104"/>
      <c r="AQ54" s="105" t="s">
        <v>19</v>
      </c>
      <c r="AR54" s="106"/>
      <c r="AS54" s="107">
        <f>ROUND(AS55,2)</f>
        <v>0</v>
      </c>
      <c r="AT54" s="108">
        <f>ROUND(SUM(AV54:AW54),2)</f>
        <v>0</v>
      </c>
      <c r="AU54" s="109">
        <f>ROUND(AU55,5)</f>
        <v>0</v>
      </c>
      <c r="AV54" s="108">
        <f>ROUND(AZ54*L29,2)</f>
        <v>0</v>
      </c>
      <c r="AW54" s="108">
        <f>ROUND(BA54*L30,2)</f>
        <v>0</v>
      </c>
      <c r="AX54" s="108">
        <f>ROUND(BB54*L29,2)</f>
        <v>0</v>
      </c>
      <c r="AY54" s="108">
        <f>ROUND(BC54*L30,2)</f>
        <v>0</v>
      </c>
      <c r="AZ54" s="108">
        <f>ROUND(AZ55,2)</f>
        <v>0</v>
      </c>
      <c r="BA54" s="108">
        <f>ROUND(BA55,2)</f>
        <v>0</v>
      </c>
      <c r="BB54" s="108">
        <f>ROUND(BB55,2)</f>
        <v>0</v>
      </c>
      <c r="BC54" s="108">
        <f>ROUND(BC55,2)</f>
        <v>0</v>
      </c>
      <c r="BD54" s="110">
        <f>ROUND(BD55,2)</f>
        <v>0</v>
      </c>
      <c r="BE54" s="6"/>
      <c r="BS54" s="111" t="s">
        <v>74</v>
      </c>
      <c r="BT54" s="111" t="s">
        <v>75</v>
      </c>
      <c r="BU54" s="112" t="s">
        <v>76</v>
      </c>
      <c r="BV54" s="111" t="s">
        <v>77</v>
      </c>
      <c r="BW54" s="111" t="s">
        <v>5</v>
      </c>
      <c r="BX54" s="111" t="s">
        <v>78</v>
      </c>
      <c r="CL54" s="111" t="s">
        <v>19</v>
      </c>
    </row>
    <row r="55" s="7" customFormat="1" ht="16.5" customHeight="1">
      <c r="A55" s="113" t="s">
        <v>79</v>
      </c>
      <c r="B55" s="114"/>
      <c r="C55" s="115"/>
      <c r="D55" s="116" t="s">
        <v>80</v>
      </c>
      <c r="E55" s="116"/>
      <c r="F55" s="116"/>
      <c r="G55" s="116"/>
      <c r="H55" s="116"/>
      <c r="I55" s="117"/>
      <c r="J55" s="116" t="s">
        <v>81</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'01 - Rozpočet'!J30</f>
        <v>0</v>
      </c>
      <c r="AH55" s="117"/>
      <c r="AI55" s="117"/>
      <c r="AJ55" s="117"/>
      <c r="AK55" s="117"/>
      <c r="AL55" s="117"/>
      <c r="AM55" s="117"/>
      <c r="AN55" s="118">
        <f>SUM(AG55,AT55)</f>
        <v>0</v>
      </c>
      <c r="AO55" s="117"/>
      <c r="AP55" s="117"/>
      <c r="AQ55" s="119" t="s">
        <v>82</v>
      </c>
      <c r="AR55" s="120"/>
      <c r="AS55" s="121">
        <v>0</v>
      </c>
      <c r="AT55" s="122">
        <f>ROUND(SUM(AV55:AW55),2)</f>
        <v>0</v>
      </c>
      <c r="AU55" s="123">
        <f>'01 - Rozpočet'!P93</f>
        <v>0</v>
      </c>
      <c r="AV55" s="122">
        <f>'01 - Rozpočet'!J33</f>
        <v>0</v>
      </c>
      <c r="AW55" s="122">
        <f>'01 - Rozpočet'!J34</f>
        <v>0</v>
      </c>
      <c r="AX55" s="122">
        <f>'01 - Rozpočet'!J35</f>
        <v>0</v>
      </c>
      <c r="AY55" s="122">
        <f>'01 - Rozpočet'!J36</f>
        <v>0</v>
      </c>
      <c r="AZ55" s="122">
        <f>'01 - Rozpočet'!F33</f>
        <v>0</v>
      </c>
      <c r="BA55" s="122">
        <f>'01 - Rozpočet'!F34</f>
        <v>0</v>
      </c>
      <c r="BB55" s="122">
        <f>'01 - Rozpočet'!F35</f>
        <v>0</v>
      </c>
      <c r="BC55" s="122">
        <f>'01 - Rozpočet'!F36</f>
        <v>0</v>
      </c>
      <c r="BD55" s="124">
        <f>'01 - Rozpočet'!F37</f>
        <v>0</v>
      </c>
      <c r="BE55" s="7"/>
      <c r="BT55" s="125" t="s">
        <v>83</v>
      </c>
      <c r="BV55" s="125" t="s">
        <v>77</v>
      </c>
      <c r="BW55" s="125" t="s">
        <v>84</v>
      </c>
      <c r="BX55" s="125" t="s">
        <v>5</v>
      </c>
      <c r="CL55" s="125" t="s">
        <v>19</v>
      </c>
      <c r="CM55" s="125" t="s">
        <v>85</v>
      </c>
    </row>
    <row r="56" s="2" customFormat="1" ht="30" customHeight="1">
      <c r="A56" s="40"/>
      <c r="B56" s="41"/>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6"/>
      <c r="AS56" s="40"/>
      <c r="AT56" s="40"/>
      <c r="AU56" s="40"/>
      <c r="AV56" s="40"/>
      <c r="AW56" s="40"/>
      <c r="AX56" s="40"/>
      <c r="AY56" s="40"/>
      <c r="AZ56" s="40"/>
      <c r="BA56" s="40"/>
      <c r="BB56" s="40"/>
      <c r="BC56" s="40"/>
      <c r="BD56" s="40"/>
      <c r="BE56" s="40"/>
    </row>
    <row r="57" s="2" customFormat="1" ht="6.96" customHeight="1">
      <c r="A57" s="40"/>
      <c r="B57" s="61"/>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46"/>
      <c r="AS57" s="40"/>
      <c r="AT57" s="40"/>
      <c r="AU57" s="40"/>
      <c r="AV57" s="40"/>
      <c r="AW57" s="40"/>
      <c r="AX57" s="40"/>
      <c r="AY57" s="40"/>
      <c r="AZ57" s="40"/>
      <c r="BA57" s="40"/>
      <c r="BB57" s="40"/>
      <c r="BC57" s="40"/>
      <c r="BD57" s="40"/>
      <c r="BE57" s="40"/>
    </row>
  </sheetData>
  <sheetProtection sheet="1" formatColumns="0" formatRows="0" objects="1" scenarios="1" spinCount="100000" saltValue="uZEyHO2CDgvF5VVEUzhvpraUap/fWXExWRH0Gk7DPVjEnQ9mI+1wsZvSd5j8zdb8/yXcXYYeREh4P1T01kF6Cg==" hashValue="CZqBbyPzVpfguqYcyPMF+4uFb2/VvT2obJsLZ8ZIbYoCz7KbpS1qzyLFftal9MtlNMFmyJ58Wrax84DR7hERaA==" algorithmName="SHA-512" password="CC35"/>
  <mergeCells count="4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G54:AM54"/>
    <mergeCell ref="AN54:AP54"/>
    <mergeCell ref="AR2:BE2"/>
  </mergeCells>
  <hyperlinks>
    <hyperlink ref="A55" location="'01 - Rozpočet'!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84</v>
      </c>
    </row>
    <row r="3" s="1" customFormat="1" ht="6.96" customHeight="1">
      <c r="B3" s="126"/>
      <c r="C3" s="127"/>
      <c r="D3" s="127"/>
      <c r="E3" s="127"/>
      <c r="F3" s="127"/>
      <c r="G3" s="127"/>
      <c r="H3" s="127"/>
      <c r="I3" s="127"/>
      <c r="J3" s="127"/>
      <c r="K3" s="127"/>
      <c r="L3" s="22"/>
      <c r="AT3" s="19" t="s">
        <v>85</v>
      </c>
    </row>
    <row r="4" s="1" customFormat="1" ht="24.96" customHeight="1">
      <c r="B4" s="22"/>
      <c r="D4" s="128" t="s">
        <v>86</v>
      </c>
      <c r="L4" s="22"/>
      <c r="M4" s="129" t="s">
        <v>10</v>
      </c>
      <c r="AT4" s="19" t="s">
        <v>4</v>
      </c>
    </row>
    <row r="5" s="1" customFormat="1" ht="6.96" customHeight="1">
      <c r="B5" s="22"/>
      <c r="L5" s="22"/>
    </row>
    <row r="6" s="1" customFormat="1" ht="12" customHeight="1">
      <c r="B6" s="22"/>
      <c r="D6" s="130" t="s">
        <v>16</v>
      </c>
      <c r="L6" s="22"/>
    </row>
    <row r="7" s="1" customFormat="1" ht="16.5" customHeight="1">
      <c r="B7" s="22"/>
      <c r="E7" s="131" t="str">
        <f>'Rekapitulace stavby'!K6</f>
        <v>Údržbové práce a rekonstrukce venkovního objektu útulku areálového výběhu pro kočky</v>
      </c>
      <c r="F7" s="130"/>
      <c r="G7" s="130"/>
      <c r="H7" s="130"/>
      <c r="L7" s="22"/>
    </row>
    <row r="8" s="2" customFormat="1" ht="12" customHeight="1">
      <c r="A8" s="40"/>
      <c r="B8" s="46"/>
      <c r="C8" s="40"/>
      <c r="D8" s="130" t="s">
        <v>87</v>
      </c>
      <c r="E8" s="40"/>
      <c r="F8" s="40"/>
      <c r="G8" s="40"/>
      <c r="H8" s="40"/>
      <c r="I8" s="40"/>
      <c r="J8" s="40"/>
      <c r="K8" s="40"/>
      <c r="L8" s="132"/>
      <c r="S8" s="40"/>
      <c r="T8" s="40"/>
      <c r="U8" s="40"/>
      <c r="V8" s="40"/>
      <c r="W8" s="40"/>
      <c r="X8" s="40"/>
      <c r="Y8" s="40"/>
      <c r="Z8" s="40"/>
      <c r="AA8" s="40"/>
      <c r="AB8" s="40"/>
      <c r="AC8" s="40"/>
      <c r="AD8" s="40"/>
      <c r="AE8" s="40"/>
    </row>
    <row r="9" s="2" customFormat="1" ht="16.5" customHeight="1">
      <c r="A9" s="40"/>
      <c r="B9" s="46"/>
      <c r="C9" s="40"/>
      <c r="D9" s="40"/>
      <c r="E9" s="133" t="s">
        <v>88</v>
      </c>
      <c r="F9" s="40"/>
      <c r="G9" s="40"/>
      <c r="H9" s="40"/>
      <c r="I9" s="40"/>
      <c r="J9" s="40"/>
      <c r="K9" s="40"/>
      <c r="L9" s="132"/>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2"/>
      <c r="S10" s="40"/>
      <c r="T10" s="40"/>
      <c r="U10" s="40"/>
      <c r="V10" s="40"/>
      <c r="W10" s="40"/>
      <c r="X10" s="40"/>
      <c r="Y10" s="40"/>
      <c r="Z10" s="40"/>
      <c r="AA10" s="40"/>
      <c r="AB10" s="40"/>
      <c r="AC10" s="40"/>
      <c r="AD10" s="40"/>
      <c r="AE10" s="40"/>
    </row>
    <row r="11" s="2" customFormat="1" ht="12" customHeight="1">
      <c r="A11" s="40"/>
      <c r="B11" s="46"/>
      <c r="C11" s="40"/>
      <c r="D11" s="130" t="s">
        <v>18</v>
      </c>
      <c r="E11" s="40"/>
      <c r="F11" s="134" t="s">
        <v>19</v>
      </c>
      <c r="G11" s="40"/>
      <c r="H11" s="40"/>
      <c r="I11" s="130" t="s">
        <v>20</v>
      </c>
      <c r="J11" s="134" t="s">
        <v>19</v>
      </c>
      <c r="K11" s="40"/>
      <c r="L11" s="132"/>
      <c r="S11" s="40"/>
      <c r="T11" s="40"/>
      <c r="U11" s="40"/>
      <c r="V11" s="40"/>
      <c r="W11" s="40"/>
      <c r="X11" s="40"/>
      <c r="Y11" s="40"/>
      <c r="Z11" s="40"/>
      <c r="AA11" s="40"/>
      <c r="AB11" s="40"/>
      <c r="AC11" s="40"/>
      <c r="AD11" s="40"/>
      <c r="AE11" s="40"/>
    </row>
    <row r="12" s="2" customFormat="1" ht="12" customHeight="1">
      <c r="A12" s="40"/>
      <c r="B12" s="46"/>
      <c r="C12" s="40"/>
      <c r="D12" s="130" t="s">
        <v>21</v>
      </c>
      <c r="E12" s="40"/>
      <c r="F12" s="134" t="s">
        <v>22</v>
      </c>
      <c r="G12" s="40"/>
      <c r="H12" s="40"/>
      <c r="I12" s="130" t="s">
        <v>23</v>
      </c>
      <c r="J12" s="135" t="str">
        <f>'Rekapitulace stavby'!AN8</f>
        <v>21. 2. 2026</v>
      </c>
      <c r="K12" s="40"/>
      <c r="L12" s="132"/>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2"/>
      <c r="S13" s="40"/>
      <c r="T13" s="40"/>
      <c r="U13" s="40"/>
      <c r="V13" s="40"/>
      <c r="W13" s="40"/>
      <c r="X13" s="40"/>
      <c r="Y13" s="40"/>
      <c r="Z13" s="40"/>
      <c r="AA13" s="40"/>
      <c r="AB13" s="40"/>
      <c r="AC13" s="40"/>
      <c r="AD13" s="40"/>
      <c r="AE13" s="40"/>
    </row>
    <row r="14" s="2" customFormat="1" ht="12" customHeight="1">
      <c r="A14" s="40"/>
      <c r="B14" s="46"/>
      <c r="C14" s="40"/>
      <c r="D14" s="130" t="s">
        <v>25</v>
      </c>
      <c r="E14" s="40"/>
      <c r="F14" s="40"/>
      <c r="G14" s="40"/>
      <c r="H14" s="40"/>
      <c r="I14" s="130" t="s">
        <v>26</v>
      </c>
      <c r="J14" s="134" t="s">
        <v>27</v>
      </c>
      <c r="K14" s="40"/>
      <c r="L14" s="132"/>
      <c r="S14" s="40"/>
      <c r="T14" s="40"/>
      <c r="U14" s="40"/>
      <c r="V14" s="40"/>
      <c r="W14" s="40"/>
      <c r="X14" s="40"/>
      <c r="Y14" s="40"/>
      <c r="Z14" s="40"/>
      <c r="AA14" s="40"/>
      <c r="AB14" s="40"/>
      <c r="AC14" s="40"/>
      <c r="AD14" s="40"/>
      <c r="AE14" s="40"/>
    </row>
    <row r="15" s="2" customFormat="1" ht="18" customHeight="1">
      <c r="A15" s="40"/>
      <c r="B15" s="46"/>
      <c r="C15" s="40"/>
      <c r="D15" s="40"/>
      <c r="E15" s="134" t="s">
        <v>28</v>
      </c>
      <c r="F15" s="40"/>
      <c r="G15" s="40"/>
      <c r="H15" s="40"/>
      <c r="I15" s="130" t="s">
        <v>29</v>
      </c>
      <c r="J15" s="134" t="s">
        <v>30</v>
      </c>
      <c r="K15" s="40"/>
      <c r="L15" s="132"/>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2"/>
      <c r="S16" s="40"/>
      <c r="T16" s="40"/>
      <c r="U16" s="40"/>
      <c r="V16" s="40"/>
      <c r="W16" s="40"/>
      <c r="X16" s="40"/>
      <c r="Y16" s="40"/>
      <c r="Z16" s="40"/>
      <c r="AA16" s="40"/>
      <c r="AB16" s="40"/>
      <c r="AC16" s="40"/>
      <c r="AD16" s="40"/>
      <c r="AE16" s="40"/>
    </row>
    <row r="17" s="2" customFormat="1" ht="12" customHeight="1">
      <c r="A17" s="40"/>
      <c r="B17" s="46"/>
      <c r="C17" s="40"/>
      <c r="D17" s="130" t="s">
        <v>31</v>
      </c>
      <c r="E17" s="40"/>
      <c r="F17" s="40"/>
      <c r="G17" s="40"/>
      <c r="H17" s="40"/>
      <c r="I17" s="130" t="s">
        <v>26</v>
      </c>
      <c r="J17" s="35" t="str">
        <f>'Rekapitulace stavby'!AN13</f>
        <v>Vyplň údaj</v>
      </c>
      <c r="K17" s="40"/>
      <c r="L17" s="132"/>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4"/>
      <c r="G18" s="134"/>
      <c r="H18" s="134"/>
      <c r="I18" s="130" t="s">
        <v>29</v>
      </c>
      <c r="J18" s="35" t="str">
        <f>'Rekapitulace stavby'!AN14</f>
        <v>Vyplň údaj</v>
      </c>
      <c r="K18" s="40"/>
      <c r="L18" s="132"/>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2"/>
      <c r="S19" s="40"/>
      <c r="T19" s="40"/>
      <c r="U19" s="40"/>
      <c r="V19" s="40"/>
      <c r="W19" s="40"/>
      <c r="X19" s="40"/>
      <c r="Y19" s="40"/>
      <c r="Z19" s="40"/>
      <c r="AA19" s="40"/>
      <c r="AB19" s="40"/>
      <c r="AC19" s="40"/>
      <c r="AD19" s="40"/>
      <c r="AE19" s="40"/>
    </row>
    <row r="20" s="2" customFormat="1" ht="12" customHeight="1">
      <c r="A20" s="40"/>
      <c r="B20" s="46"/>
      <c r="C20" s="40"/>
      <c r="D20" s="130" t="s">
        <v>33</v>
      </c>
      <c r="E20" s="40"/>
      <c r="F20" s="40"/>
      <c r="G20" s="40"/>
      <c r="H20" s="40"/>
      <c r="I20" s="130" t="s">
        <v>26</v>
      </c>
      <c r="J20" s="134" t="s">
        <v>34</v>
      </c>
      <c r="K20" s="40"/>
      <c r="L20" s="132"/>
      <c r="S20" s="40"/>
      <c r="T20" s="40"/>
      <c r="U20" s="40"/>
      <c r="V20" s="40"/>
      <c r="W20" s="40"/>
      <c r="X20" s="40"/>
      <c r="Y20" s="40"/>
      <c r="Z20" s="40"/>
      <c r="AA20" s="40"/>
      <c r="AB20" s="40"/>
      <c r="AC20" s="40"/>
      <c r="AD20" s="40"/>
      <c r="AE20" s="40"/>
    </row>
    <row r="21" s="2" customFormat="1" ht="18" customHeight="1">
      <c r="A21" s="40"/>
      <c r="B21" s="46"/>
      <c r="C21" s="40"/>
      <c r="D21" s="40"/>
      <c r="E21" s="134" t="s">
        <v>35</v>
      </c>
      <c r="F21" s="40"/>
      <c r="G21" s="40"/>
      <c r="H21" s="40"/>
      <c r="I21" s="130" t="s">
        <v>29</v>
      </c>
      <c r="J21" s="134" t="s">
        <v>36</v>
      </c>
      <c r="K21" s="40"/>
      <c r="L21" s="132"/>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2"/>
      <c r="S22" s="40"/>
      <c r="T22" s="40"/>
      <c r="U22" s="40"/>
      <c r="V22" s="40"/>
      <c r="W22" s="40"/>
      <c r="X22" s="40"/>
      <c r="Y22" s="40"/>
      <c r="Z22" s="40"/>
      <c r="AA22" s="40"/>
      <c r="AB22" s="40"/>
      <c r="AC22" s="40"/>
      <c r="AD22" s="40"/>
      <c r="AE22" s="40"/>
    </row>
    <row r="23" s="2" customFormat="1" ht="12" customHeight="1">
      <c r="A23" s="40"/>
      <c r="B23" s="46"/>
      <c r="C23" s="40"/>
      <c r="D23" s="130" t="s">
        <v>38</v>
      </c>
      <c r="E23" s="40"/>
      <c r="F23" s="40"/>
      <c r="G23" s="40"/>
      <c r="H23" s="40"/>
      <c r="I23" s="130" t="s">
        <v>26</v>
      </c>
      <c r="J23" s="134" t="s">
        <v>34</v>
      </c>
      <c r="K23" s="40"/>
      <c r="L23" s="132"/>
      <c r="S23" s="40"/>
      <c r="T23" s="40"/>
      <c r="U23" s="40"/>
      <c r="V23" s="40"/>
      <c r="W23" s="40"/>
      <c r="X23" s="40"/>
      <c r="Y23" s="40"/>
      <c r="Z23" s="40"/>
      <c r="AA23" s="40"/>
      <c r="AB23" s="40"/>
      <c r="AC23" s="40"/>
      <c r="AD23" s="40"/>
      <c r="AE23" s="40"/>
    </row>
    <row r="24" s="2" customFormat="1" ht="18" customHeight="1">
      <c r="A24" s="40"/>
      <c r="B24" s="46"/>
      <c r="C24" s="40"/>
      <c r="D24" s="40"/>
      <c r="E24" s="134" t="s">
        <v>35</v>
      </c>
      <c r="F24" s="40"/>
      <c r="G24" s="40"/>
      <c r="H24" s="40"/>
      <c r="I24" s="130" t="s">
        <v>29</v>
      </c>
      <c r="J24" s="134" t="s">
        <v>36</v>
      </c>
      <c r="K24" s="40"/>
      <c r="L24" s="132"/>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2"/>
      <c r="S25" s="40"/>
      <c r="T25" s="40"/>
      <c r="U25" s="40"/>
      <c r="V25" s="40"/>
      <c r="W25" s="40"/>
      <c r="X25" s="40"/>
      <c r="Y25" s="40"/>
      <c r="Z25" s="40"/>
      <c r="AA25" s="40"/>
      <c r="AB25" s="40"/>
      <c r="AC25" s="40"/>
      <c r="AD25" s="40"/>
      <c r="AE25" s="40"/>
    </row>
    <row r="26" s="2" customFormat="1" ht="12" customHeight="1">
      <c r="A26" s="40"/>
      <c r="B26" s="46"/>
      <c r="C26" s="40"/>
      <c r="D26" s="130" t="s">
        <v>39</v>
      </c>
      <c r="E26" s="40"/>
      <c r="F26" s="40"/>
      <c r="G26" s="40"/>
      <c r="H26" s="40"/>
      <c r="I26" s="40"/>
      <c r="J26" s="40"/>
      <c r="K26" s="40"/>
      <c r="L26" s="132"/>
      <c r="S26" s="40"/>
      <c r="T26" s="40"/>
      <c r="U26" s="40"/>
      <c r="V26" s="40"/>
      <c r="W26" s="40"/>
      <c r="X26" s="40"/>
      <c r="Y26" s="40"/>
      <c r="Z26" s="40"/>
      <c r="AA26" s="40"/>
      <c r="AB26" s="40"/>
      <c r="AC26" s="40"/>
      <c r="AD26" s="40"/>
      <c r="AE26" s="40"/>
    </row>
    <row r="27" s="8" customFormat="1" ht="47.25" customHeight="1">
      <c r="A27" s="136"/>
      <c r="B27" s="137"/>
      <c r="C27" s="136"/>
      <c r="D27" s="136"/>
      <c r="E27" s="138" t="s">
        <v>40</v>
      </c>
      <c r="F27" s="138"/>
      <c r="G27" s="138"/>
      <c r="H27" s="138"/>
      <c r="I27" s="136"/>
      <c r="J27" s="136"/>
      <c r="K27" s="136"/>
      <c r="L27" s="139"/>
      <c r="S27" s="136"/>
      <c r="T27" s="136"/>
      <c r="U27" s="136"/>
      <c r="V27" s="136"/>
      <c r="W27" s="136"/>
      <c r="X27" s="136"/>
      <c r="Y27" s="136"/>
      <c r="Z27" s="136"/>
      <c r="AA27" s="136"/>
      <c r="AB27" s="136"/>
      <c r="AC27" s="136"/>
      <c r="AD27" s="136"/>
      <c r="AE27" s="136"/>
    </row>
    <row r="28" s="2" customFormat="1" ht="6.96" customHeight="1">
      <c r="A28" s="40"/>
      <c r="B28" s="46"/>
      <c r="C28" s="40"/>
      <c r="D28" s="40"/>
      <c r="E28" s="40"/>
      <c r="F28" s="40"/>
      <c r="G28" s="40"/>
      <c r="H28" s="40"/>
      <c r="I28" s="40"/>
      <c r="J28" s="40"/>
      <c r="K28" s="40"/>
      <c r="L28" s="132"/>
      <c r="S28" s="40"/>
      <c r="T28" s="40"/>
      <c r="U28" s="40"/>
      <c r="V28" s="40"/>
      <c r="W28" s="40"/>
      <c r="X28" s="40"/>
      <c r="Y28" s="40"/>
      <c r="Z28" s="40"/>
      <c r="AA28" s="40"/>
      <c r="AB28" s="40"/>
      <c r="AC28" s="40"/>
      <c r="AD28" s="40"/>
      <c r="AE28" s="40"/>
    </row>
    <row r="29" s="2" customFormat="1" ht="6.96" customHeight="1">
      <c r="A29" s="40"/>
      <c r="B29" s="46"/>
      <c r="C29" s="40"/>
      <c r="D29" s="140"/>
      <c r="E29" s="140"/>
      <c r="F29" s="140"/>
      <c r="G29" s="140"/>
      <c r="H29" s="140"/>
      <c r="I29" s="140"/>
      <c r="J29" s="140"/>
      <c r="K29" s="140"/>
      <c r="L29" s="132"/>
      <c r="S29" s="40"/>
      <c r="T29" s="40"/>
      <c r="U29" s="40"/>
      <c r="V29" s="40"/>
      <c r="W29" s="40"/>
      <c r="X29" s="40"/>
      <c r="Y29" s="40"/>
      <c r="Z29" s="40"/>
      <c r="AA29" s="40"/>
      <c r="AB29" s="40"/>
      <c r="AC29" s="40"/>
      <c r="AD29" s="40"/>
      <c r="AE29" s="40"/>
    </row>
    <row r="30" s="2" customFormat="1" ht="25.44" customHeight="1">
      <c r="A30" s="40"/>
      <c r="B30" s="46"/>
      <c r="C30" s="40"/>
      <c r="D30" s="141" t="s">
        <v>41</v>
      </c>
      <c r="E30" s="40"/>
      <c r="F30" s="40"/>
      <c r="G30" s="40"/>
      <c r="H30" s="40"/>
      <c r="I30" s="40"/>
      <c r="J30" s="142">
        <f>ROUND(J93, 2)</f>
        <v>0</v>
      </c>
      <c r="K30" s="40"/>
      <c r="L30" s="132"/>
      <c r="S30" s="40"/>
      <c r="T30" s="40"/>
      <c r="U30" s="40"/>
      <c r="V30" s="40"/>
      <c r="W30" s="40"/>
      <c r="X30" s="40"/>
      <c r="Y30" s="40"/>
      <c r="Z30" s="40"/>
      <c r="AA30" s="40"/>
      <c r="AB30" s="40"/>
      <c r="AC30" s="40"/>
      <c r="AD30" s="40"/>
      <c r="AE30" s="40"/>
    </row>
    <row r="31" s="2" customFormat="1" ht="6.96" customHeight="1">
      <c r="A31" s="40"/>
      <c r="B31" s="46"/>
      <c r="C31" s="40"/>
      <c r="D31" s="140"/>
      <c r="E31" s="140"/>
      <c r="F31" s="140"/>
      <c r="G31" s="140"/>
      <c r="H31" s="140"/>
      <c r="I31" s="140"/>
      <c r="J31" s="140"/>
      <c r="K31" s="140"/>
      <c r="L31" s="132"/>
      <c r="S31" s="40"/>
      <c r="T31" s="40"/>
      <c r="U31" s="40"/>
      <c r="V31" s="40"/>
      <c r="W31" s="40"/>
      <c r="X31" s="40"/>
      <c r="Y31" s="40"/>
      <c r="Z31" s="40"/>
      <c r="AA31" s="40"/>
      <c r="AB31" s="40"/>
      <c r="AC31" s="40"/>
      <c r="AD31" s="40"/>
      <c r="AE31" s="40"/>
    </row>
    <row r="32" s="2" customFormat="1" ht="14.4" customHeight="1">
      <c r="A32" s="40"/>
      <c r="B32" s="46"/>
      <c r="C32" s="40"/>
      <c r="D32" s="40"/>
      <c r="E32" s="40"/>
      <c r="F32" s="143" t="s">
        <v>43</v>
      </c>
      <c r="G32" s="40"/>
      <c r="H32" s="40"/>
      <c r="I32" s="143" t="s">
        <v>42</v>
      </c>
      <c r="J32" s="143" t="s">
        <v>44</v>
      </c>
      <c r="K32" s="40"/>
      <c r="L32" s="132"/>
      <c r="S32" s="40"/>
      <c r="T32" s="40"/>
      <c r="U32" s="40"/>
      <c r="V32" s="40"/>
      <c r="W32" s="40"/>
      <c r="X32" s="40"/>
      <c r="Y32" s="40"/>
      <c r="Z32" s="40"/>
      <c r="AA32" s="40"/>
      <c r="AB32" s="40"/>
      <c r="AC32" s="40"/>
      <c r="AD32" s="40"/>
      <c r="AE32" s="40"/>
    </row>
    <row r="33" s="2" customFormat="1" ht="14.4" customHeight="1">
      <c r="A33" s="40"/>
      <c r="B33" s="46"/>
      <c r="C33" s="40"/>
      <c r="D33" s="144" t="s">
        <v>45</v>
      </c>
      <c r="E33" s="130" t="s">
        <v>46</v>
      </c>
      <c r="F33" s="145">
        <f>ROUND((SUM(BE93:BE252)),  2)</f>
        <v>0</v>
      </c>
      <c r="G33" s="40"/>
      <c r="H33" s="40"/>
      <c r="I33" s="146">
        <v>0.20999999999999999</v>
      </c>
      <c r="J33" s="145">
        <f>ROUND(((SUM(BE93:BE252))*I33),  2)</f>
        <v>0</v>
      </c>
      <c r="K33" s="40"/>
      <c r="L33" s="132"/>
      <c r="S33" s="40"/>
      <c r="T33" s="40"/>
      <c r="U33" s="40"/>
      <c r="V33" s="40"/>
      <c r="W33" s="40"/>
      <c r="X33" s="40"/>
      <c r="Y33" s="40"/>
      <c r="Z33" s="40"/>
      <c r="AA33" s="40"/>
      <c r="AB33" s="40"/>
      <c r="AC33" s="40"/>
      <c r="AD33" s="40"/>
      <c r="AE33" s="40"/>
    </row>
    <row r="34" s="2" customFormat="1" ht="14.4" customHeight="1">
      <c r="A34" s="40"/>
      <c r="B34" s="46"/>
      <c r="C34" s="40"/>
      <c r="D34" s="40"/>
      <c r="E34" s="130" t="s">
        <v>47</v>
      </c>
      <c r="F34" s="145">
        <f>ROUND((SUM(BF93:BF252)),  2)</f>
        <v>0</v>
      </c>
      <c r="G34" s="40"/>
      <c r="H34" s="40"/>
      <c r="I34" s="146">
        <v>0.12</v>
      </c>
      <c r="J34" s="145">
        <f>ROUND(((SUM(BF93:BF252))*I34),  2)</f>
        <v>0</v>
      </c>
      <c r="K34" s="40"/>
      <c r="L34" s="132"/>
      <c r="S34" s="40"/>
      <c r="T34" s="40"/>
      <c r="U34" s="40"/>
      <c r="V34" s="40"/>
      <c r="W34" s="40"/>
      <c r="X34" s="40"/>
      <c r="Y34" s="40"/>
      <c r="Z34" s="40"/>
      <c r="AA34" s="40"/>
      <c r="AB34" s="40"/>
      <c r="AC34" s="40"/>
      <c r="AD34" s="40"/>
      <c r="AE34" s="40"/>
    </row>
    <row r="35" hidden="1" s="2" customFormat="1" ht="14.4" customHeight="1">
      <c r="A35" s="40"/>
      <c r="B35" s="46"/>
      <c r="C35" s="40"/>
      <c r="D35" s="40"/>
      <c r="E35" s="130" t="s">
        <v>48</v>
      </c>
      <c r="F35" s="145">
        <f>ROUND((SUM(BG93:BG252)),  2)</f>
        <v>0</v>
      </c>
      <c r="G35" s="40"/>
      <c r="H35" s="40"/>
      <c r="I35" s="146">
        <v>0.20999999999999999</v>
      </c>
      <c r="J35" s="145">
        <f>0</f>
        <v>0</v>
      </c>
      <c r="K35" s="40"/>
      <c r="L35" s="132"/>
      <c r="S35" s="40"/>
      <c r="T35" s="40"/>
      <c r="U35" s="40"/>
      <c r="V35" s="40"/>
      <c r="W35" s="40"/>
      <c r="X35" s="40"/>
      <c r="Y35" s="40"/>
      <c r="Z35" s="40"/>
      <c r="AA35" s="40"/>
      <c r="AB35" s="40"/>
      <c r="AC35" s="40"/>
      <c r="AD35" s="40"/>
      <c r="AE35" s="40"/>
    </row>
    <row r="36" hidden="1" s="2" customFormat="1" ht="14.4" customHeight="1">
      <c r="A36" s="40"/>
      <c r="B36" s="46"/>
      <c r="C36" s="40"/>
      <c r="D36" s="40"/>
      <c r="E36" s="130" t="s">
        <v>49</v>
      </c>
      <c r="F36" s="145">
        <f>ROUND((SUM(BH93:BH252)),  2)</f>
        <v>0</v>
      </c>
      <c r="G36" s="40"/>
      <c r="H36" s="40"/>
      <c r="I36" s="146">
        <v>0.12</v>
      </c>
      <c r="J36" s="145">
        <f>0</f>
        <v>0</v>
      </c>
      <c r="K36" s="40"/>
      <c r="L36" s="132"/>
      <c r="S36" s="40"/>
      <c r="T36" s="40"/>
      <c r="U36" s="40"/>
      <c r="V36" s="40"/>
      <c r="W36" s="40"/>
      <c r="X36" s="40"/>
      <c r="Y36" s="40"/>
      <c r="Z36" s="40"/>
      <c r="AA36" s="40"/>
      <c r="AB36" s="40"/>
      <c r="AC36" s="40"/>
      <c r="AD36" s="40"/>
      <c r="AE36" s="40"/>
    </row>
    <row r="37" hidden="1" s="2" customFormat="1" ht="14.4" customHeight="1">
      <c r="A37" s="40"/>
      <c r="B37" s="46"/>
      <c r="C37" s="40"/>
      <c r="D37" s="40"/>
      <c r="E37" s="130" t="s">
        <v>50</v>
      </c>
      <c r="F37" s="145">
        <f>ROUND((SUM(BI93:BI252)),  2)</f>
        <v>0</v>
      </c>
      <c r="G37" s="40"/>
      <c r="H37" s="40"/>
      <c r="I37" s="146">
        <v>0</v>
      </c>
      <c r="J37" s="145">
        <f>0</f>
        <v>0</v>
      </c>
      <c r="K37" s="40"/>
      <c r="L37" s="132"/>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2"/>
      <c r="S38" s="40"/>
      <c r="T38" s="40"/>
      <c r="U38" s="40"/>
      <c r="V38" s="40"/>
      <c r="W38" s="40"/>
      <c r="X38" s="40"/>
      <c r="Y38" s="40"/>
      <c r="Z38" s="40"/>
      <c r="AA38" s="40"/>
      <c r="AB38" s="40"/>
      <c r="AC38" s="40"/>
      <c r="AD38" s="40"/>
      <c r="AE38" s="40"/>
    </row>
    <row r="39" s="2" customFormat="1" ht="25.44" customHeight="1">
      <c r="A39" s="40"/>
      <c r="B39" s="46"/>
      <c r="C39" s="147"/>
      <c r="D39" s="148" t="s">
        <v>51</v>
      </c>
      <c r="E39" s="149"/>
      <c r="F39" s="149"/>
      <c r="G39" s="150" t="s">
        <v>52</v>
      </c>
      <c r="H39" s="151" t="s">
        <v>53</v>
      </c>
      <c r="I39" s="149"/>
      <c r="J39" s="152">
        <f>SUM(J30:J37)</f>
        <v>0</v>
      </c>
      <c r="K39" s="153"/>
      <c r="L39" s="132"/>
      <c r="S39" s="40"/>
      <c r="T39" s="40"/>
      <c r="U39" s="40"/>
      <c r="V39" s="40"/>
      <c r="W39" s="40"/>
      <c r="X39" s="40"/>
      <c r="Y39" s="40"/>
      <c r="Z39" s="40"/>
      <c r="AA39" s="40"/>
      <c r="AB39" s="40"/>
      <c r="AC39" s="40"/>
      <c r="AD39" s="40"/>
      <c r="AE39" s="40"/>
    </row>
    <row r="40" s="2" customFormat="1" ht="14.4" customHeight="1">
      <c r="A40" s="40"/>
      <c r="B40" s="154"/>
      <c r="C40" s="155"/>
      <c r="D40" s="155"/>
      <c r="E40" s="155"/>
      <c r="F40" s="155"/>
      <c r="G40" s="155"/>
      <c r="H40" s="155"/>
      <c r="I40" s="155"/>
      <c r="J40" s="155"/>
      <c r="K40" s="155"/>
      <c r="L40" s="132"/>
      <c r="S40" s="40"/>
      <c r="T40" s="40"/>
      <c r="U40" s="40"/>
      <c r="V40" s="40"/>
      <c r="W40" s="40"/>
      <c r="X40" s="40"/>
      <c r="Y40" s="40"/>
      <c r="Z40" s="40"/>
      <c r="AA40" s="40"/>
      <c r="AB40" s="40"/>
      <c r="AC40" s="40"/>
      <c r="AD40" s="40"/>
      <c r="AE40" s="40"/>
    </row>
    <row r="44" s="2" customFormat="1" ht="6.96" customHeight="1">
      <c r="A44" s="40"/>
      <c r="B44" s="156"/>
      <c r="C44" s="157"/>
      <c r="D44" s="157"/>
      <c r="E44" s="157"/>
      <c r="F44" s="157"/>
      <c r="G44" s="157"/>
      <c r="H44" s="157"/>
      <c r="I44" s="157"/>
      <c r="J44" s="157"/>
      <c r="K44" s="157"/>
      <c r="L44" s="132"/>
      <c r="S44" s="40"/>
      <c r="T44" s="40"/>
      <c r="U44" s="40"/>
      <c r="V44" s="40"/>
      <c r="W44" s="40"/>
      <c r="X44" s="40"/>
      <c r="Y44" s="40"/>
      <c r="Z44" s="40"/>
      <c r="AA44" s="40"/>
      <c r="AB44" s="40"/>
      <c r="AC44" s="40"/>
      <c r="AD44" s="40"/>
      <c r="AE44" s="40"/>
    </row>
    <row r="45" s="2" customFormat="1" ht="24.96" customHeight="1">
      <c r="A45" s="40"/>
      <c r="B45" s="41"/>
      <c r="C45" s="25" t="s">
        <v>89</v>
      </c>
      <c r="D45" s="42"/>
      <c r="E45" s="42"/>
      <c r="F45" s="42"/>
      <c r="G45" s="42"/>
      <c r="H45" s="42"/>
      <c r="I45" s="42"/>
      <c r="J45" s="42"/>
      <c r="K45" s="42"/>
      <c r="L45" s="132"/>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2"/>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2"/>
      <c r="S47" s="40"/>
      <c r="T47" s="40"/>
      <c r="U47" s="40"/>
      <c r="V47" s="40"/>
      <c r="W47" s="40"/>
      <c r="X47" s="40"/>
      <c r="Y47" s="40"/>
      <c r="Z47" s="40"/>
      <c r="AA47" s="40"/>
      <c r="AB47" s="40"/>
      <c r="AC47" s="40"/>
      <c r="AD47" s="40"/>
      <c r="AE47" s="40"/>
    </row>
    <row r="48" s="2" customFormat="1" ht="16.5" customHeight="1">
      <c r="A48" s="40"/>
      <c r="B48" s="41"/>
      <c r="C48" s="42"/>
      <c r="D48" s="42"/>
      <c r="E48" s="158" t="str">
        <f>E7</f>
        <v>Údržbové práce a rekonstrukce venkovního objektu útulku areálového výběhu pro kočky</v>
      </c>
      <c r="F48" s="34"/>
      <c r="G48" s="34"/>
      <c r="H48" s="34"/>
      <c r="I48" s="42"/>
      <c r="J48" s="42"/>
      <c r="K48" s="42"/>
      <c r="L48" s="132"/>
      <c r="S48" s="40"/>
      <c r="T48" s="40"/>
      <c r="U48" s="40"/>
      <c r="V48" s="40"/>
      <c r="W48" s="40"/>
      <c r="X48" s="40"/>
      <c r="Y48" s="40"/>
      <c r="Z48" s="40"/>
      <c r="AA48" s="40"/>
      <c r="AB48" s="40"/>
      <c r="AC48" s="40"/>
      <c r="AD48" s="40"/>
      <c r="AE48" s="40"/>
    </row>
    <row r="49" s="2" customFormat="1" ht="12" customHeight="1">
      <c r="A49" s="40"/>
      <c r="B49" s="41"/>
      <c r="C49" s="34" t="s">
        <v>87</v>
      </c>
      <c r="D49" s="42"/>
      <c r="E49" s="42"/>
      <c r="F49" s="42"/>
      <c r="G49" s="42"/>
      <c r="H49" s="42"/>
      <c r="I49" s="42"/>
      <c r="J49" s="42"/>
      <c r="K49" s="42"/>
      <c r="L49" s="132"/>
      <c r="S49" s="40"/>
      <c r="T49" s="40"/>
      <c r="U49" s="40"/>
      <c r="V49" s="40"/>
      <c r="W49" s="40"/>
      <c r="X49" s="40"/>
      <c r="Y49" s="40"/>
      <c r="Z49" s="40"/>
      <c r="AA49" s="40"/>
      <c r="AB49" s="40"/>
      <c r="AC49" s="40"/>
      <c r="AD49" s="40"/>
      <c r="AE49" s="40"/>
    </row>
    <row r="50" s="2" customFormat="1" ht="16.5" customHeight="1">
      <c r="A50" s="40"/>
      <c r="B50" s="41"/>
      <c r="C50" s="42"/>
      <c r="D50" s="42"/>
      <c r="E50" s="71" t="str">
        <f>E9</f>
        <v>01 - Rozpočet</v>
      </c>
      <c r="F50" s="42"/>
      <c r="G50" s="42"/>
      <c r="H50" s="42"/>
      <c r="I50" s="42"/>
      <c r="J50" s="42"/>
      <c r="K50" s="42"/>
      <c r="L50" s="132"/>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2"/>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Děčín</v>
      </c>
      <c r="G52" s="42"/>
      <c r="H52" s="42"/>
      <c r="I52" s="34" t="s">
        <v>23</v>
      </c>
      <c r="J52" s="74" t="str">
        <f>IF(J12="","",J12)</f>
        <v>21. 2. 2026</v>
      </c>
      <c r="K52" s="42"/>
      <c r="L52" s="132"/>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2"/>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Statutární město Děčín</v>
      </c>
      <c r="G54" s="42"/>
      <c r="H54" s="42"/>
      <c r="I54" s="34" t="s">
        <v>33</v>
      </c>
      <c r="J54" s="38" t="str">
        <f>E21</f>
        <v>Kroupa &amp; Štěpánek stavby</v>
      </c>
      <c r="K54" s="42"/>
      <c r="L54" s="132"/>
      <c r="S54" s="40"/>
      <c r="T54" s="40"/>
      <c r="U54" s="40"/>
      <c r="V54" s="40"/>
      <c r="W54" s="40"/>
      <c r="X54" s="40"/>
      <c r="Y54" s="40"/>
      <c r="Z54" s="40"/>
      <c r="AA54" s="40"/>
      <c r="AB54" s="40"/>
      <c r="AC54" s="40"/>
      <c r="AD54" s="40"/>
      <c r="AE54" s="40"/>
    </row>
    <row r="55" s="2" customFormat="1" ht="25.65" customHeight="1">
      <c r="A55" s="40"/>
      <c r="B55" s="41"/>
      <c r="C55" s="34" t="s">
        <v>31</v>
      </c>
      <c r="D55" s="42"/>
      <c r="E55" s="42"/>
      <c r="F55" s="29" t="str">
        <f>IF(E18="","",E18)</f>
        <v>Vyplň údaj</v>
      </c>
      <c r="G55" s="42"/>
      <c r="H55" s="42"/>
      <c r="I55" s="34" t="s">
        <v>38</v>
      </c>
      <c r="J55" s="38" t="str">
        <f>E24</f>
        <v>Kroupa &amp; Štěpánek stavby</v>
      </c>
      <c r="K55" s="42"/>
      <c r="L55" s="132"/>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2"/>
      <c r="S56" s="40"/>
      <c r="T56" s="40"/>
      <c r="U56" s="40"/>
      <c r="V56" s="40"/>
      <c r="W56" s="40"/>
      <c r="X56" s="40"/>
      <c r="Y56" s="40"/>
      <c r="Z56" s="40"/>
      <c r="AA56" s="40"/>
      <c r="AB56" s="40"/>
      <c r="AC56" s="40"/>
      <c r="AD56" s="40"/>
      <c r="AE56" s="40"/>
    </row>
    <row r="57" s="2" customFormat="1" ht="29.28" customHeight="1">
      <c r="A57" s="40"/>
      <c r="B57" s="41"/>
      <c r="C57" s="159" t="s">
        <v>90</v>
      </c>
      <c r="D57" s="160"/>
      <c r="E57" s="160"/>
      <c r="F57" s="160"/>
      <c r="G57" s="160"/>
      <c r="H57" s="160"/>
      <c r="I57" s="160"/>
      <c r="J57" s="161" t="s">
        <v>91</v>
      </c>
      <c r="K57" s="160"/>
      <c r="L57" s="132"/>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2"/>
      <c r="S58" s="40"/>
      <c r="T58" s="40"/>
      <c r="U58" s="40"/>
      <c r="V58" s="40"/>
      <c r="W58" s="40"/>
      <c r="X58" s="40"/>
      <c r="Y58" s="40"/>
      <c r="Z58" s="40"/>
      <c r="AA58" s="40"/>
      <c r="AB58" s="40"/>
      <c r="AC58" s="40"/>
      <c r="AD58" s="40"/>
      <c r="AE58" s="40"/>
    </row>
    <row r="59" s="2" customFormat="1" ht="22.8" customHeight="1">
      <c r="A59" s="40"/>
      <c r="B59" s="41"/>
      <c r="C59" s="162" t="s">
        <v>73</v>
      </c>
      <c r="D59" s="42"/>
      <c r="E59" s="42"/>
      <c r="F59" s="42"/>
      <c r="G59" s="42"/>
      <c r="H59" s="42"/>
      <c r="I59" s="42"/>
      <c r="J59" s="104">
        <f>J93</f>
        <v>0</v>
      </c>
      <c r="K59" s="42"/>
      <c r="L59" s="132"/>
      <c r="S59" s="40"/>
      <c r="T59" s="40"/>
      <c r="U59" s="40"/>
      <c r="V59" s="40"/>
      <c r="W59" s="40"/>
      <c r="X59" s="40"/>
      <c r="Y59" s="40"/>
      <c r="Z59" s="40"/>
      <c r="AA59" s="40"/>
      <c r="AB59" s="40"/>
      <c r="AC59" s="40"/>
      <c r="AD59" s="40"/>
      <c r="AE59" s="40"/>
      <c r="AU59" s="19" t="s">
        <v>92</v>
      </c>
    </row>
    <row r="60" s="9" customFormat="1" ht="24.96" customHeight="1">
      <c r="A60" s="9"/>
      <c r="B60" s="163"/>
      <c r="C60" s="164"/>
      <c r="D60" s="165" t="s">
        <v>93</v>
      </c>
      <c r="E60" s="166"/>
      <c r="F60" s="166"/>
      <c r="G60" s="166"/>
      <c r="H60" s="166"/>
      <c r="I60" s="166"/>
      <c r="J60" s="167">
        <f>J94</f>
        <v>0</v>
      </c>
      <c r="K60" s="164"/>
      <c r="L60" s="168"/>
      <c r="S60" s="9"/>
      <c r="T60" s="9"/>
      <c r="U60" s="9"/>
      <c r="V60" s="9"/>
      <c r="W60" s="9"/>
      <c r="X60" s="9"/>
      <c r="Y60" s="9"/>
      <c r="Z60" s="9"/>
      <c r="AA60" s="9"/>
      <c r="AB60" s="9"/>
      <c r="AC60" s="9"/>
      <c r="AD60" s="9"/>
      <c r="AE60" s="9"/>
    </row>
    <row r="61" s="10" customFormat="1" ht="19.92" customHeight="1">
      <c r="A61" s="10"/>
      <c r="B61" s="169"/>
      <c r="C61" s="170"/>
      <c r="D61" s="171" t="s">
        <v>94</v>
      </c>
      <c r="E61" s="172"/>
      <c r="F61" s="172"/>
      <c r="G61" s="172"/>
      <c r="H61" s="172"/>
      <c r="I61" s="172"/>
      <c r="J61" s="173">
        <f>J95</f>
        <v>0</v>
      </c>
      <c r="K61" s="170"/>
      <c r="L61" s="174"/>
      <c r="S61" s="10"/>
      <c r="T61" s="10"/>
      <c r="U61" s="10"/>
      <c r="V61" s="10"/>
      <c r="W61" s="10"/>
      <c r="X61" s="10"/>
      <c r="Y61" s="10"/>
      <c r="Z61" s="10"/>
      <c r="AA61" s="10"/>
      <c r="AB61" s="10"/>
      <c r="AC61" s="10"/>
      <c r="AD61" s="10"/>
      <c r="AE61" s="10"/>
    </row>
    <row r="62" s="10" customFormat="1" ht="19.92" customHeight="1">
      <c r="A62" s="10"/>
      <c r="B62" s="169"/>
      <c r="C62" s="170"/>
      <c r="D62" s="171" t="s">
        <v>95</v>
      </c>
      <c r="E62" s="172"/>
      <c r="F62" s="172"/>
      <c r="G62" s="172"/>
      <c r="H62" s="172"/>
      <c r="I62" s="172"/>
      <c r="J62" s="173">
        <f>J129</f>
        <v>0</v>
      </c>
      <c r="K62" s="170"/>
      <c r="L62" s="174"/>
      <c r="S62" s="10"/>
      <c r="T62" s="10"/>
      <c r="U62" s="10"/>
      <c r="V62" s="10"/>
      <c r="W62" s="10"/>
      <c r="X62" s="10"/>
      <c r="Y62" s="10"/>
      <c r="Z62" s="10"/>
      <c r="AA62" s="10"/>
      <c r="AB62" s="10"/>
      <c r="AC62" s="10"/>
      <c r="AD62" s="10"/>
      <c r="AE62" s="10"/>
    </row>
    <row r="63" s="10" customFormat="1" ht="19.92" customHeight="1">
      <c r="A63" s="10"/>
      <c r="B63" s="169"/>
      <c r="C63" s="170"/>
      <c r="D63" s="171" t="s">
        <v>96</v>
      </c>
      <c r="E63" s="172"/>
      <c r="F63" s="172"/>
      <c r="G63" s="172"/>
      <c r="H63" s="172"/>
      <c r="I63" s="172"/>
      <c r="J63" s="173">
        <f>J147</f>
        <v>0</v>
      </c>
      <c r="K63" s="170"/>
      <c r="L63" s="174"/>
      <c r="S63" s="10"/>
      <c r="T63" s="10"/>
      <c r="U63" s="10"/>
      <c r="V63" s="10"/>
      <c r="W63" s="10"/>
      <c r="X63" s="10"/>
      <c r="Y63" s="10"/>
      <c r="Z63" s="10"/>
      <c r="AA63" s="10"/>
      <c r="AB63" s="10"/>
      <c r="AC63" s="10"/>
      <c r="AD63" s="10"/>
      <c r="AE63" s="10"/>
    </row>
    <row r="64" s="10" customFormat="1" ht="19.92" customHeight="1">
      <c r="A64" s="10"/>
      <c r="B64" s="169"/>
      <c r="C64" s="170"/>
      <c r="D64" s="171" t="s">
        <v>97</v>
      </c>
      <c r="E64" s="172"/>
      <c r="F64" s="172"/>
      <c r="G64" s="172"/>
      <c r="H64" s="172"/>
      <c r="I64" s="172"/>
      <c r="J64" s="173">
        <f>J161</f>
        <v>0</v>
      </c>
      <c r="K64" s="170"/>
      <c r="L64" s="174"/>
      <c r="S64" s="10"/>
      <c r="T64" s="10"/>
      <c r="U64" s="10"/>
      <c r="V64" s="10"/>
      <c r="W64" s="10"/>
      <c r="X64" s="10"/>
      <c r="Y64" s="10"/>
      <c r="Z64" s="10"/>
      <c r="AA64" s="10"/>
      <c r="AB64" s="10"/>
      <c r="AC64" s="10"/>
      <c r="AD64" s="10"/>
      <c r="AE64" s="10"/>
    </row>
    <row r="65" s="10" customFormat="1" ht="19.92" customHeight="1">
      <c r="A65" s="10"/>
      <c r="B65" s="169"/>
      <c r="C65" s="170"/>
      <c r="D65" s="171" t="s">
        <v>98</v>
      </c>
      <c r="E65" s="172"/>
      <c r="F65" s="172"/>
      <c r="G65" s="172"/>
      <c r="H65" s="172"/>
      <c r="I65" s="172"/>
      <c r="J65" s="173">
        <f>J163</f>
        <v>0</v>
      </c>
      <c r="K65" s="170"/>
      <c r="L65" s="174"/>
      <c r="S65" s="10"/>
      <c r="T65" s="10"/>
      <c r="U65" s="10"/>
      <c r="V65" s="10"/>
      <c r="W65" s="10"/>
      <c r="X65" s="10"/>
      <c r="Y65" s="10"/>
      <c r="Z65" s="10"/>
      <c r="AA65" s="10"/>
      <c r="AB65" s="10"/>
      <c r="AC65" s="10"/>
      <c r="AD65" s="10"/>
      <c r="AE65" s="10"/>
    </row>
    <row r="66" s="10" customFormat="1" ht="19.92" customHeight="1">
      <c r="A66" s="10"/>
      <c r="B66" s="169"/>
      <c r="C66" s="170"/>
      <c r="D66" s="171" t="s">
        <v>99</v>
      </c>
      <c r="E66" s="172"/>
      <c r="F66" s="172"/>
      <c r="G66" s="172"/>
      <c r="H66" s="172"/>
      <c r="I66" s="172"/>
      <c r="J66" s="173">
        <f>J167</f>
        <v>0</v>
      </c>
      <c r="K66" s="170"/>
      <c r="L66" s="174"/>
      <c r="S66" s="10"/>
      <c r="T66" s="10"/>
      <c r="U66" s="10"/>
      <c r="V66" s="10"/>
      <c r="W66" s="10"/>
      <c r="X66" s="10"/>
      <c r="Y66" s="10"/>
      <c r="Z66" s="10"/>
      <c r="AA66" s="10"/>
      <c r="AB66" s="10"/>
      <c r="AC66" s="10"/>
      <c r="AD66" s="10"/>
      <c r="AE66" s="10"/>
    </row>
    <row r="67" s="10" customFormat="1" ht="19.92" customHeight="1">
      <c r="A67" s="10"/>
      <c r="B67" s="169"/>
      <c r="C67" s="170"/>
      <c r="D67" s="171" t="s">
        <v>100</v>
      </c>
      <c r="E67" s="172"/>
      <c r="F67" s="172"/>
      <c r="G67" s="172"/>
      <c r="H67" s="172"/>
      <c r="I67" s="172"/>
      <c r="J67" s="173">
        <f>J191</f>
        <v>0</v>
      </c>
      <c r="K67" s="170"/>
      <c r="L67" s="174"/>
      <c r="S67" s="10"/>
      <c r="T67" s="10"/>
      <c r="U67" s="10"/>
      <c r="V67" s="10"/>
      <c r="W67" s="10"/>
      <c r="X67" s="10"/>
      <c r="Y67" s="10"/>
      <c r="Z67" s="10"/>
      <c r="AA67" s="10"/>
      <c r="AB67" s="10"/>
      <c r="AC67" s="10"/>
      <c r="AD67" s="10"/>
      <c r="AE67" s="10"/>
    </row>
    <row r="68" s="10" customFormat="1" ht="19.92" customHeight="1">
      <c r="A68" s="10"/>
      <c r="B68" s="169"/>
      <c r="C68" s="170"/>
      <c r="D68" s="171" t="s">
        <v>101</v>
      </c>
      <c r="E68" s="172"/>
      <c r="F68" s="172"/>
      <c r="G68" s="172"/>
      <c r="H68" s="172"/>
      <c r="I68" s="172"/>
      <c r="J68" s="173">
        <f>J224</f>
        <v>0</v>
      </c>
      <c r="K68" s="170"/>
      <c r="L68" s="174"/>
      <c r="S68" s="10"/>
      <c r="T68" s="10"/>
      <c r="U68" s="10"/>
      <c r="V68" s="10"/>
      <c r="W68" s="10"/>
      <c r="X68" s="10"/>
      <c r="Y68" s="10"/>
      <c r="Z68" s="10"/>
      <c r="AA68" s="10"/>
      <c r="AB68" s="10"/>
      <c r="AC68" s="10"/>
      <c r="AD68" s="10"/>
      <c r="AE68" s="10"/>
    </row>
    <row r="69" s="9" customFormat="1" ht="24.96" customHeight="1">
      <c r="A69" s="9"/>
      <c r="B69" s="163"/>
      <c r="C69" s="164"/>
      <c r="D69" s="165" t="s">
        <v>102</v>
      </c>
      <c r="E69" s="166"/>
      <c r="F69" s="166"/>
      <c r="G69" s="166"/>
      <c r="H69" s="166"/>
      <c r="I69" s="166"/>
      <c r="J69" s="167">
        <f>J227</f>
        <v>0</v>
      </c>
      <c r="K69" s="164"/>
      <c r="L69" s="168"/>
      <c r="S69" s="9"/>
      <c r="T69" s="9"/>
      <c r="U69" s="9"/>
      <c r="V69" s="9"/>
      <c r="W69" s="9"/>
      <c r="X69" s="9"/>
      <c r="Y69" s="9"/>
      <c r="Z69" s="9"/>
      <c r="AA69" s="9"/>
      <c r="AB69" s="9"/>
      <c r="AC69" s="9"/>
      <c r="AD69" s="9"/>
      <c r="AE69" s="9"/>
    </row>
    <row r="70" s="10" customFormat="1" ht="19.92" customHeight="1">
      <c r="A70" s="10"/>
      <c r="B70" s="169"/>
      <c r="C70" s="170"/>
      <c r="D70" s="171" t="s">
        <v>103</v>
      </c>
      <c r="E70" s="172"/>
      <c r="F70" s="172"/>
      <c r="G70" s="172"/>
      <c r="H70" s="172"/>
      <c r="I70" s="172"/>
      <c r="J70" s="173">
        <f>J228</f>
        <v>0</v>
      </c>
      <c r="K70" s="170"/>
      <c r="L70" s="174"/>
      <c r="S70" s="10"/>
      <c r="T70" s="10"/>
      <c r="U70" s="10"/>
      <c r="V70" s="10"/>
      <c r="W70" s="10"/>
      <c r="X70" s="10"/>
      <c r="Y70" s="10"/>
      <c r="Z70" s="10"/>
      <c r="AA70" s="10"/>
      <c r="AB70" s="10"/>
      <c r="AC70" s="10"/>
      <c r="AD70" s="10"/>
      <c r="AE70" s="10"/>
    </row>
    <row r="71" s="10" customFormat="1" ht="19.92" customHeight="1">
      <c r="A71" s="10"/>
      <c r="B71" s="169"/>
      <c r="C71" s="170"/>
      <c r="D71" s="171" t="s">
        <v>104</v>
      </c>
      <c r="E71" s="172"/>
      <c r="F71" s="172"/>
      <c r="G71" s="172"/>
      <c r="H71" s="172"/>
      <c r="I71" s="172"/>
      <c r="J71" s="173">
        <f>J241</f>
        <v>0</v>
      </c>
      <c r="K71" s="170"/>
      <c r="L71" s="174"/>
      <c r="S71" s="10"/>
      <c r="T71" s="10"/>
      <c r="U71" s="10"/>
      <c r="V71" s="10"/>
      <c r="W71" s="10"/>
      <c r="X71" s="10"/>
      <c r="Y71" s="10"/>
      <c r="Z71" s="10"/>
      <c r="AA71" s="10"/>
      <c r="AB71" s="10"/>
      <c r="AC71" s="10"/>
      <c r="AD71" s="10"/>
      <c r="AE71" s="10"/>
    </row>
    <row r="72" s="9" customFormat="1" ht="24.96" customHeight="1">
      <c r="A72" s="9"/>
      <c r="B72" s="163"/>
      <c r="C72" s="164"/>
      <c r="D72" s="165" t="s">
        <v>105</v>
      </c>
      <c r="E72" s="166"/>
      <c r="F72" s="166"/>
      <c r="G72" s="166"/>
      <c r="H72" s="166"/>
      <c r="I72" s="166"/>
      <c r="J72" s="167">
        <f>J248</f>
        <v>0</v>
      </c>
      <c r="K72" s="164"/>
      <c r="L72" s="168"/>
      <c r="S72" s="9"/>
      <c r="T72" s="9"/>
      <c r="U72" s="9"/>
      <c r="V72" s="9"/>
      <c r="W72" s="9"/>
      <c r="X72" s="9"/>
      <c r="Y72" s="9"/>
      <c r="Z72" s="9"/>
      <c r="AA72" s="9"/>
      <c r="AB72" s="9"/>
      <c r="AC72" s="9"/>
      <c r="AD72" s="9"/>
      <c r="AE72" s="9"/>
    </row>
    <row r="73" s="10" customFormat="1" ht="19.92" customHeight="1">
      <c r="A73" s="10"/>
      <c r="B73" s="169"/>
      <c r="C73" s="170"/>
      <c r="D73" s="171" t="s">
        <v>106</v>
      </c>
      <c r="E73" s="172"/>
      <c r="F73" s="172"/>
      <c r="G73" s="172"/>
      <c r="H73" s="172"/>
      <c r="I73" s="172"/>
      <c r="J73" s="173">
        <f>J249</f>
        <v>0</v>
      </c>
      <c r="K73" s="170"/>
      <c r="L73" s="174"/>
      <c r="S73" s="10"/>
      <c r="T73" s="10"/>
      <c r="U73" s="10"/>
      <c r="V73" s="10"/>
      <c r="W73" s="10"/>
      <c r="X73" s="10"/>
      <c r="Y73" s="10"/>
      <c r="Z73" s="10"/>
      <c r="AA73" s="10"/>
      <c r="AB73" s="10"/>
      <c r="AC73" s="10"/>
      <c r="AD73" s="10"/>
      <c r="AE73" s="10"/>
    </row>
    <row r="74" s="2" customFormat="1" ht="21.84" customHeight="1">
      <c r="A74" s="40"/>
      <c r="B74" s="41"/>
      <c r="C74" s="42"/>
      <c r="D74" s="42"/>
      <c r="E74" s="42"/>
      <c r="F74" s="42"/>
      <c r="G74" s="42"/>
      <c r="H74" s="42"/>
      <c r="I74" s="42"/>
      <c r="J74" s="42"/>
      <c r="K74" s="42"/>
      <c r="L74" s="132"/>
      <c r="S74" s="40"/>
      <c r="T74" s="40"/>
      <c r="U74" s="40"/>
      <c r="V74" s="40"/>
      <c r="W74" s="40"/>
      <c r="X74" s="40"/>
      <c r="Y74" s="40"/>
      <c r="Z74" s="40"/>
      <c r="AA74" s="40"/>
      <c r="AB74" s="40"/>
      <c r="AC74" s="40"/>
      <c r="AD74" s="40"/>
      <c r="AE74" s="40"/>
    </row>
    <row r="75" s="2" customFormat="1" ht="6.96" customHeight="1">
      <c r="A75" s="40"/>
      <c r="B75" s="61"/>
      <c r="C75" s="62"/>
      <c r="D75" s="62"/>
      <c r="E75" s="62"/>
      <c r="F75" s="62"/>
      <c r="G75" s="62"/>
      <c r="H75" s="62"/>
      <c r="I75" s="62"/>
      <c r="J75" s="62"/>
      <c r="K75" s="62"/>
      <c r="L75" s="132"/>
      <c r="S75" s="40"/>
      <c r="T75" s="40"/>
      <c r="U75" s="40"/>
      <c r="V75" s="40"/>
      <c r="W75" s="40"/>
      <c r="X75" s="40"/>
      <c r="Y75" s="40"/>
      <c r="Z75" s="40"/>
      <c r="AA75" s="40"/>
      <c r="AB75" s="40"/>
      <c r="AC75" s="40"/>
      <c r="AD75" s="40"/>
      <c r="AE75" s="40"/>
    </row>
    <row r="79" s="2" customFormat="1" ht="6.96" customHeight="1">
      <c r="A79" s="40"/>
      <c r="B79" s="63"/>
      <c r="C79" s="64"/>
      <c r="D79" s="64"/>
      <c r="E79" s="64"/>
      <c r="F79" s="64"/>
      <c r="G79" s="64"/>
      <c r="H79" s="64"/>
      <c r="I79" s="64"/>
      <c r="J79" s="64"/>
      <c r="K79" s="64"/>
      <c r="L79" s="132"/>
      <c r="S79" s="40"/>
      <c r="T79" s="40"/>
      <c r="U79" s="40"/>
      <c r="V79" s="40"/>
      <c r="W79" s="40"/>
      <c r="X79" s="40"/>
      <c r="Y79" s="40"/>
      <c r="Z79" s="40"/>
      <c r="AA79" s="40"/>
      <c r="AB79" s="40"/>
      <c r="AC79" s="40"/>
      <c r="AD79" s="40"/>
      <c r="AE79" s="40"/>
    </row>
    <row r="80" s="2" customFormat="1" ht="24.96" customHeight="1">
      <c r="A80" s="40"/>
      <c r="B80" s="41"/>
      <c r="C80" s="25" t="s">
        <v>107</v>
      </c>
      <c r="D80" s="42"/>
      <c r="E80" s="42"/>
      <c r="F80" s="42"/>
      <c r="G80" s="42"/>
      <c r="H80" s="42"/>
      <c r="I80" s="42"/>
      <c r="J80" s="42"/>
      <c r="K80" s="42"/>
      <c r="L80" s="132"/>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2"/>
      <c r="S81" s="40"/>
      <c r="T81" s="40"/>
      <c r="U81" s="40"/>
      <c r="V81" s="40"/>
      <c r="W81" s="40"/>
      <c r="X81" s="40"/>
      <c r="Y81" s="40"/>
      <c r="Z81" s="40"/>
      <c r="AA81" s="40"/>
      <c r="AB81" s="40"/>
      <c r="AC81" s="40"/>
      <c r="AD81" s="40"/>
      <c r="AE81" s="40"/>
    </row>
    <row r="82" s="2" customFormat="1" ht="12" customHeight="1">
      <c r="A82" s="40"/>
      <c r="B82" s="41"/>
      <c r="C82" s="34" t="s">
        <v>16</v>
      </c>
      <c r="D82" s="42"/>
      <c r="E82" s="42"/>
      <c r="F82" s="42"/>
      <c r="G82" s="42"/>
      <c r="H82" s="42"/>
      <c r="I82" s="42"/>
      <c r="J82" s="42"/>
      <c r="K82" s="42"/>
      <c r="L82" s="132"/>
      <c r="S82" s="40"/>
      <c r="T82" s="40"/>
      <c r="U82" s="40"/>
      <c r="V82" s="40"/>
      <c r="W82" s="40"/>
      <c r="X82" s="40"/>
      <c r="Y82" s="40"/>
      <c r="Z82" s="40"/>
      <c r="AA82" s="40"/>
      <c r="AB82" s="40"/>
      <c r="AC82" s="40"/>
      <c r="AD82" s="40"/>
      <c r="AE82" s="40"/>
    </row>
    <row r="83" s="2" customFormat="1" ht="16.5" customHeight="1">
      <c r="A83" s="40"/>
      <c r="B83" s="41"/>
      <c r="C83" s="42"/>
      <c r="D83" s="42"/>
      <c r="E83" s="158" t="str">
        <f>E7</f>
        <v>Údržbové práce a rekonstrukce venkovního objektu útulku areálového výběhu pro kočky</v>
      </c>
      <c r="F83" s="34"/>
      <c r="G83" s="34"/>
      <c r="H83" s="34"/>
      <c r="I83" s="42"/>
      <c r="J83" s="42"/>
      <c r="K83" s="42"/>
      <c r="L83" s="132"/>
      <c r="S83" s="40"/>
      <c r="T83" s="40"/>
      <c r="U83" s="40"/>
      <c r="V83" s="40"/>
      <c r="W83" s="40"/>
      <c r="X83" s="40"/>
      <c r="Y83" s="40"/>
      <c r="Z83" s="40"/>
      <c r="AA83" s="40"/>
      <c r="AB83" s="40"/>
      <c r="AC83" s="40"/>
      <c r="AD83" s="40"/>
      <c r="AE83" s="40"/>
    </row>
    <row r="84" s="2" customFormat="1" ht="12" customHeight="1">
      <c r="A84" s="40"/>
      <c r="B84" s="41"/>
      <c r="C84" s="34" t="s">
        <v>87</v>
      </c>
      <c r="D84" s="42"/>
      <c r="E84" s="42"/>
      <c r="F84" s="42"/>
      <c r="G84" s="42"/>
      <c r="H84" s="42"/>
      <c r="I84" s="42"/>
      <c r="J84" s="42"/>
      <c r="K84" s="42"/>
      <c r="L84" s="132"/>
      <c r="S84" s="40"/>
      <c r="T84" s="40"/>
      <c r="U84" s="40"/>
      <c r="V84" s="40"/>
      <c r="W84" s="40"/>
      <c r="X84" s="40"/>
      <c r="Y84" s="40"/>
      <c r="Z84" s="40"/>
      <c r="AA84" s="40"/>
      <c r="AB84" s="40"/>
      <c r="AC84" s="40"/>
      <c r="AD84" s="40"/>
      <c r="AE84" s="40"/>
    </row>
    <row r="85" s="2" customFormat="1" ht="16.5" customHeight="1">
      <c r="A85" s="40"/>
      <c r="B85" s="41"/>
      <c r="C85" s="42"/>
      <c r="D85" s="42"/>
      <c r="E85" s="71" t="str">
        <f>E9</f>
        <v>01 - Rozpočet</v>
      </c>
      <c r="F85" s="42"/>
      <c r="G85" s="42"/>
      <c r="H85" s="42"/>
      <c r="I85" s="42"/>
      <c r="J85" s="42"/>
      <c r="K85" s="42"/>
      <c r="L85" s="132"/>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32"/>
      <c r="S86" s="40"/>
      <c r="T86" s="40"/>
      <c r="U86" s="40"/>
      <c r="V86" s="40"/>
      <c r="W86" s="40"/>
      <c r="X86" s="40"/>
      <c r="Y86" s="40"/>
      <c r="Z86" s="40"/>
      <c r="AA86" s="40"/>
      <c r="AB86" s="40"/>
      <c r="AC86" s="40"/>
      <c r="AD86" s="40"/>
      <c r="AE86" s="40"/>
    </row>
    <row r="87" s="2" customFormat="1" ht="12" customHeight="1">
      <c r="A87" s="40"/>
      <c r="B87" s="41"/>
      <c r="C87" s="34" t="s">
        <v>21</v>
      </c>
      <c r="D87" s="42"/>
      <c r="E87" s="42"/>
      <c r="F87" s="29" t="str">
        <f>F12</f>
        <v>Děčín</v>
      </c>
      <c r="G87" s="42"/>
      <c r="H87" s="42"/>
      <c r="I87" s="34" t="s">
        <v>23</v>
      </c>
      <c r="J87" s="74" t="str">
        <f>IF(J12="","",J12)</f>
        <v>21. 2. 2026</v>
      </c>
      <c r="K87" s="42"/>
      <c r="L87" s="132"/>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132"/>
      <c r="S88" s="40"/>
      <c r="T88" s="40"/>
      <c r="U88" s="40"/>
      <c r="V88" s="40"/>
      <c r="W88" s="40"/>
      <c r="X88" s="40"/>
      <c r="Y88" s="40"/>
      <c r="Z88" s="40"/>
      <c r="AA88" s="40"/>
      <c r="AB88" s="40"/>
      <c r="AC88" s="40"/>
      <c r="AD88" s="40"/>
      <c r="AE88" s="40"/>
    </row>
    <row r="89" s="2" customFormat="1" ht="25.65" customHeight="1">
      <c r="A89" s="40"/>
      <c r="B89" s="41"/>
      <c r="C89" s="34" t="s">
        <v>25</v>
      </c>
      <c r="D89" s="42"/>
      <c r="E89" s="42"/>
      <c r="F89" s="29" t="str">
        <f>E15</f>
        <v>Statutární město Děčín</v>
      </c>
      <c r="G89" s="42"/>
      <c r="H89" s="42"/>
      <c r="I89" s="34" t="s">
        <v>33</v>
      </c>
      <c r="J89" s="38" t="str">
        <f>E21</f>
        <v>Kroupa &amp; Štěpánek stavby</v>
      </c>
      <c r="K89" s="42"/>
      <c r="L89" s="132"/>
      <c r="S89" s="40"/>
      <c r="T89" s="40"/>
      <c r="U89" s="40"/>
      <c r="V89" s="40"/>
      <c r="W89" s="40"/>
      <c r="X89" s="40"/>
      <c r="Y89" s="40"/>
      <c r="Z89" s="40"/>
      <c r="AA89" s="40"/>
      <c r="AB89" s="40"/>
      <c r="AC89" s="40"/>
      <c r="AD89" s="40"/>
      <c r="AE89" s="40"/>
    </row>
    <row r="90" s="2" customFormat="1" ht="25.65" customHeight="1">
      <c r="A90" s="40"/>
      <c r="B90" s="41"/>
      <c r="C90" s="34" t="s">
        <v>31</v>
      </c>
      <c r="D90" s="42"/>
      <c r="E90" s="42"/>
      <c r="F90" s="29" t="str">
        <f>IF(E18="","",E18)</f>
        <v>Vyplň údaj</v>
      </c>
      <c r="G90" s="42"/>
      <c r="H90" s="42"/>
      <c r="I90" s="34" t="s">
        <v>38</v>
      </c>
      <c r="J90" s="38" t="str">
        <f>E24</f>
        <v>Kroupa &amp; Štěpánek stavby</v>
      </c>
      <c r="K90" s="42"/>
      <c r="L90" s="132"/>
      <c r="S90" s="40"/>
      <c r="T90" s="40"/>
      <c r="U90" s="40"/>
      <c r="V90" s="40"/>
      <c r="W90" s="40"/>
      <c r="X90" s="40"/>
      <c r="Y90" s="40"/>
      <c r="Z90" s="40"/>
      <c r="AA90" s="40"/>
      <c r="AB90" s="40"/>
      <c r="AC90" s="40"/>
      <c r="AD90" s="40"/>
      <c r="AE90" s="40"/>
    </row>
    <row r="91" s="2" customFormat="1" ht="10.32" customHeight="1">
      <c r="A91" s="40"/>
      <c r="B91" s="41"/>
      <c r="C91" s="42"/>
      <c r="D91" s="42"/>
      <c r="E91" s="42"/>
      <c r="F91" s="42"/>
      <c r="G91" s="42"/>
      <c r="H91" s="42"/>
      <c r="I91" s="42"/>
      <c r="J91" s="42"/>
      <c r="K91" s="42"/>
      <c r="L91" s="132"/>
      <c r="S91" s="40"/>
      <c r="T91" s="40"/>
      <c r="U91" s="40"/>
      <c r="V91" s="40"/>
      <c r="W91" s="40"/>
      <c r="X91" s="40"/>
      <c r="Y91" s="40"/>
      <c r="Z91" s="40"/>
      <c r="AA91" s="40"/>
      <c r="AB91" s="40"/>
      <c r="AC91" s="40"/>
      <c r="AD91" s="40"/>
      <c r="AE91" s="40"/>
    </row>
    <row r="92" s="11" customFormat="1" ht="29.28" customHeight="1">
      <c r="A92" s="175"/>
      <c r="B92" s="176"/>
      <c r="C92" s="177" t="s">
        <v>108</v>
      </c>
      <c r="D92" s="178" t="s">
        <v>60</v>
      </c>
      <c r="E92" s="178" t="s">
        <v>56</v>
      </c>
      <c r="F92" s="178" t="s">
        <v>57</v>
      </c>
      <c r="G92" s="178" t="s">
        <v>109</v>
      </c>
      <c r="H92" s="178" t="s">
        <v>110</v>
      </c>
      <c r="I92" s="178" t="s">
        <v>111</v>
      </c>
      <c r="J92" s="178" t="s">
        <v>91</v>
      </c>
      <c r="K92" s="179" t="s">
        <v>112</v>
      </c>
      <c r="L92" s="180"/>
      <c r="M92" s="94" t="s">
        <v>19</v>
      </c>
      <c r="N92" s="95" t="s">
        <v>45</v>
      </c>
      <c r="O92" s="95" t="s">
        <v>113</v>
      </c>
      <c r="P92" s="95" t="s">
        <v>114</v>
      </c>
      <c r="Q92" s="95" t="s">
        <v>115</v>
      </c>
      <c r="R92" s="95" t="s">
        <v>116</v>
      </c>
      <c r="S92" s="95" t="s">
        <v>117</v>
      </c>
      <c r="T92" s="96" t="s">
        <v>118</v>
      </c>
      <c r="U92" s="175"/>
      <c r="V92" s="175"/>
      <c r="W92" s="175"/>
      <c r="X92" s="175"/>
      <c r="Y92" s="175"/>
      <c r="Z92" s="175"/>
      <c r="AA92" s="175"/>
      <c r="AB92" s="175"/>
      <c r="AC92" s="175"/>
      <c r="AD92" s="175"/>
      <c r="AE92" s="175"/>
    </row>
    <row r="93" s="2" customFormat="1" ht="22.8" customHeight="1">
      <c r="A93" s="40"/>
      <c r="B93" s="41"/>
      <c r="C93" s="101" t="s">
        <v>119</v>
      </c>
      <c r="D93" s="42"/>
      <c r="E93" s="42"/>
      <c r="F93" s="42"/>
      <c r="G93" s="42"/>
      <c r="H93" s="42"/>
      <c r="I93" s="42"/>
      <c r="J93" s="181">
        <f>BK93</f>
        <v>0</v>
      </c>
      <c r="K93" s="42"/>
      <c r="L93" s="46"/>
      <c r="M93" s="97"/>
      <c r="N93" s="182"/>
      <c r="O93" s="98"/>
      <c r="P93" s="183">
        <f>P94+P227+P248</f>
        <v>0</v>
      </c>
      <c r="Q93" s="98"/>
      <c r="R93" s="183">
        <f>R94+R227+R248</f>
        <v>8.2424759099999996</v>
      </c>
      <c r="S93" s="98"/>
      <c r="T93" s="184">
        <f>T94+T227+T248</f>
        <v>6.9819299999999993</v>
      </c>
      <c r="U93" s="40"/>
      <c r="V93" s="40"/>
      <c r="W93" s="40"/>
      <c r="X93" s="40"/>
      <c r="Y93" s="40"/>
      <c r="Z93" s="40"/>
      <c r="AA93" s="40"/>
      <c r="AB93" s="40"/>
      <c r="AC93" s="40"/>
      <c r="AD93" s="40"/>
      <c r="AE93" s="40"/>
      <c r="AT93" s="19" t="s">
        <v>74</v>
      </c>
      <c r="AU93" s="19" t="s">
        <v>92</v>
      </c>
      <c r="BK93" s="185">
        <f>BK94+BK227+BK248</f>
        <v>0</v>
      </c>
    </row>
    <row r="94" s="12" customFormat="1" ht="25.92" customHeight="1">
      <c r="A94" s="12"/>
      <c r="B94" s="186"/>
      <c r="C94" s="187"/>
      <c r="D94" s="188" t="s">
        <v>74</v>
      </c>
      <c r="E94" s="189" t="s">
        <v>120</v>
      </c>
      <c r="F94" s="189" t="s">
        <v>121</v>
      </c>
      <c r="G94" s="187"/>
      <c r="H94" s="187"/>
      <c r="I94" s="190"/>
      <c r="J94" s="191">
        <f>BK94</f>
        <v>0</v>
      </c>
      <c r="K94" s="187"/>
      <c r="L94" s="192"/>
      <c r="M94" s="193"/>
      <c r="N94" s="194"/>
      <c r="O94" s="194"/>
      <c r="P94" s="195">
        <f>P95+P129+P147+P161+P163+P167+P191+P224</f>
        <v>0</v>
      </c>
      <c r="Q94" s="194"/>
      <c r="R94" s="195">
        <f>R95+R129+R147+R161+R163+R167+R191+R224</f>
        <v>8.2377839099999992</v>
      </c>
      <c r="S94" s="194"/>
      <c r="T94" s="196">
        <f>T95+T129+T147+T161+T163+T167+T191+T224</f>
        <v>6.9819299999999993</v>
      </c>
      <c r="U94" s="12"/>
      <c r="V94" s="12"/>
      <c r="W94" s="12"/>
      <c r="X94" s="12"/>
      <c r="Y94" s="12"/>
      <c r="Z94" s="12"/>
      <c r="AA94" s="12"/>
      <c r="AB94" s="12"/>
      <c r="AC94" s="12"/>
      <c r="AD94" s="12"/>
      <c r="AE94" s="12"/>
      <c r="AR94" s="197" t="s">
        <v>83</v>
      </c>
      <c r="AT94" s="198" t="s">
        <v>74</v>
      </c>
      <c r="AU94" s="198" t="s">
        <v>75</v>
      </c>
      <c r="AY94" s="197" t="s">
        <v>122</v>
      </c>
      <c r="BK94" s="199">
        <f>BK95+BK129+BK147+BK161+BK163+BK167+BK191+BK224</f>
        <v>0</v>
      </c>
    </row>
    <row r="95" s="12" customFormat="1" ht="22.8" customHeight="1">
      <c r="A95" s="12"/>
      <c r="B95" s="186"/>
      <c r="C95" s="187"/>
      <c r="D95" s="188" t="s">
        <v>74</v>
      </c>
      <c r="E95" s="200" t="s">
        <v>83</v>
      </c>
      <c r="F95" s="200" t="s">
        <v>123</v>
      </c>
      <c r="G95" s="187"/>
      <c r="H95" s="187"/>
      <c r="I95" s="190"/>
      <c r="J95" s="201">
        <f>BK95</f>
        <v>0</v>
      </c>
      <c r="K95" s="187"/>
      <c r="L95" s="192"/>
      <c r="M95" s="193"/>
      <c r="N95" s="194"/>
      <c r="O95" s="194"/>
      <c r="P95" s="195">
        <f>SUM(P96:P128)</f>
        <v>0</v>
      </c>
      <c r="Q95" s="194"/>
      <c r="R95" s="195">
        <f>SUM(R96:R128)</f>
        <v>0.76800000000000002</v>
      </c>
      <c r="S95" s="194"/>
      <c r="T95" s="196">
        <f>SUM(T96:T128)</f>
        <v>0.080640000000000003</v>
      </c>
      <c r="U95" s="12"/>
      <c r="V95" s="12"/>
      <c r="W95" s="12"/>
      <c r="X95" s="12"/>
      <c r="Y95" s="12"/>
      <c r="Z95" s="12"/>
      <c r="AA95" s="12"/>
      <c r="AB95" s="12"/>
      <c r="AC95" s="12"/>
      <c r="AD95" s="12"/>
      <c r="AE95" s="12"/>
      <c r="AR95" s="197" t="s">
        <v>83</v>
      </c>
      <c r="AT95" s="198" t="s">
        <v>74</v>
      </c>
      <c r="AU95" s="198" t="s">
        <v>83</v>
      </c>
      <c r="AY95" s="197" t="s">
        <v>122</v>
      </c>
      <c r="BK95" s="199">
        <f>SUM(BK96:BK128)</f>
        <v>0</v>
      </c>
    </row>
    <row r="96" s="2" customFormat="1" ht="37.8" customHeight="1">
      <c r="A96" s="40"/>
      <c r="B96" s="41"/>
      <c r="C96" s="202" t="s">
        <v>83</v>
      </c>
      <c r="D96" s="202" t="s">
        <v>124</v>
      </c>
      <c r="E96" s="203" t="s">
        <v>125</v>
      </c>
      <c r="F96" s="204" t="s">
        <v>126</v>
      </c>
      <c r="G96" s="205" t="s">
        <v>127</v>
      </c>
      <c r="H96" s="206">
        <v>0.128</v>
      </c>
      <c r="I96" s="207"/>
      <c r="J96" s="208">
        <f>ROUND(I96*H96,2)</f>
        <v>0</v>
      </c>
      <c r="K96" s="204" t="s">
        <v>128</v>
      </c>
      <c r="L96" s="46"/>
      <c r="M96" s="209" t="s">
        <v>19</v>
      </c>
      <c r="N96" s="210" t="s">
        <v>46</v>
      </c>
      <c r="O96" s="86"/>
      <c r="P96" s="211">
        <f>O96*H96</f>
        <v>0</v>
      </c>
      <c r="Q96" s="211">
        <v>0</v>
      </c>
      <c r="R96" s="211">
        <f>Q96*H96</f>
        <v>0</v>
      </c>
      <c r="S96" s="211">
        <v>0.63</v>
      </c>
      <c r="T96" s="212">
        <f>S96*H96</f>
        <v>0.080640000000000003</v>
      </c>
      <c r="U96" s="40"/>
      <c r="V96" s="40"/>
      <c r="W96" s="40"/>
      <c r="X96" s="40"/>
      <c r="Y96" s="40"/>
      <c r="Z96" s="40"/>
      <c r="AA96" s="40"/>
      <c r="AB96" s="40"/>
      <c r="AC96" s="40"/>
      <c r="AD96" s="40"/>
      <c r="AE96" s="40"/>
      <c r="AR96" s="213" t="s">
        <v>129</v>
      </c>
      <c r="AT96" s="213" t="s">
        <v>124</v>
      </c>
      <c r="AU96" s="213" t="s">
        <v>85</v>
      </c>
      <c r="AY96" s="19" t="s">
        <v>122</v>
      </c>
      <c r="BE96" s="214">
        <f>IF(N96="základní",J96,0)</f>
        <v>0</v>
      </c>
      <c r="BF96" s="214">
        <f>IF(N96="snížená",J96,0)</f>
        <v>0</v>
      </c>
      <c r="BG96" s="214">
        <f>IF(N96="zákl. přenesená",J96,0)</f>
        <v>0</v>
      </c>
      <c r="BH96" s="214">
        <f>IF(N96="sníž. přenesená",J96,0)</f>
        <v>0</v>
      </c>
      <c r="BI96" s="214">
        <f>IF(N96="nulová",J96,0)</f>
        <v>0</v>
      </c>
      <c r="BJ96" s="19" t="s">
        <v>83</v>
      </c>
      <c r="BK96" s="214">
        <f>ROUND(I96*H96,2)</f>
        <v>0</v>
      </c>
      <c r="BL96" s="19" t="s">
        <v>129</v>
      </c>
      <c r="BM96" s="213" t="s">
        <v>130</v>
      </c>
    </row>
    <row r="97" s="2" customFormat="1">
      <c r="A97" s="40"/>
      <c r="B97" s="41"/>
      <c r="C97" s="42"/>
      <c r="D97" s="215" t="s">
        <v>131</v>
      </c>
      <c r="E97" s="42"/>
      <c r="F97" s="216" t="s">
        <v>132</v>
      </c>
      <c r="G97" s="42"/>
      <c r="H97" s="42"/>
      <c r="I97" s="217"/>
      <c r="J97" s="42"/>
      <c r="K97" s="42"/>
      <c r="L97" s="46"/>
      <c r="M97" s="218"/>
      <c r="N97" s="219"/>
      <c r="O97" s="86"/>
      <c r="P97" s="86"/>
      <c r="Q97" s="86"/>
      <c r="R97" s="86"/>
      <c r="S97" s="86"/>
      <c r="T97" s="87"/>
      <c r="U97" s="40"/>
      <c r="V97" s="40"/>
      <c r="W97" s="40"/>
      <c r="X97" s="40"/>
      <c r="Y97" s="40"/>
      <c r="Z97" s="40"/>
      <c r="AA97" s="40"/>
      <c r="AB97" s="40"/>
      <c r="AC97" s="40"/>
      <c r="AD97" s="40"/>
      <c r="AE97" s="40"/>
      <c r="AT97" s="19" t="s">
        <v>131</v>
      </c>
      <c r="AU97" s="19" t="s">
        <v>85</v>
      </c>
    </row>
    <row r="98" s="13" customFormat="1">
      <c r="A98" s="13"/>
      <c r="B98" s="220"/>
      <c r="C98" s="221"/>
      <c r="D98" s="222" t="s">
        <v>133</v>
      </c>
      <c r="E98" s="223" t="s">
        <v>19</v>
      </c>
      <c r="F98" s="224" t="s">
        <v>134</v>
      </c>
      <c r="G98" s="221"/>
      <c r="H98" s="225">
        <v>0.128</v>
      </c>
      <c r="I98" s="226"/>
      <c r="J98" s="221"/>
      <c r="K98" s="221"/>
      <c r="L98" s="227"/>
      <c r="M98" s="228"/>
      <c r="N98" s="229"/>
      <c r="O98" s="229"/>
      <c r="P98" s="229"/>
      <c r="Q98" s="229"/>
      <c r="R98" s="229"/>
      <c r="S98" s="229"/>
      <c r="T98" s="230"/>
      <c r="U98" s="13"/>
      <c r="V98" s="13"/>
      <c r="W98" s="13"/>
      <c r="X98" s="13"/>
      <c r="Y98" s="13"/>
      <c r="Z98" s="13"/>
      <c r="AA98" s="13"/>
      <c r="AB98" s="13"/>
      <c r="AC98" s="13"/>
      <c r="AD98" s="13"/>
      <c r="AE98" s="13"/>
      <c r="AT98" s="231" t="s">
        <v>133</v>
      </c>
      <c r="AU98" s="231" t="s">
        <v>85</v>
      </c>
      <c r="AV98" s="13" t="s">
        <v>85</v>
      </c>
      <c r="AW98" s="13" t="s">
        <v>37</v>
      </c>
      <c r="AX98" s="13" t="s">
        <v>75</v>
      </c>
      <c r="AY98" s="231" t="s">
        <v>122</v>
      </c>
    </row>
    <row r="99" s="14" customFormat="1">
      <c r="A99" s="14"/>
      <c r="B99" s="232"/>
      <c r="C99" s="233"/>
      <c r="D99" s="222" t="s">
        <v>133</v>
      </c>
      <c r="E99" s="234" t="s">
        <v>19</v>
      </c>
      <c r="F99" s="235" t="s">
        <v>135</v>
      </c>
      <c r="G99" s="233"/>
      <c r="H99" s="236">
        <v>0.128</v>
      </c>
      <c r="I99" s="237"/>
      <c r="J99" s="233"/>
      <c r="K99" s="233"/>
      <c r="L99" s="238"/>
      <c r="M99" s="239"/>
      <c r="N99" s="240"/>
      <c r="O99" s="240"/>
      <c r="P99" s="240"/>
      <c r="Q99" s="240"/>
      <c r="R99" s="240"/>
      <c r="S99" s="240"/>
      <c r="T99" s="241"/>
      <c r="U99" s="14"/>
      <c r="V99" s="14"/>
      <c r="W99" s="14"/>
      <c r="X99" s="14"/>
      <c r="Y99" s="14"/>
      <c r="Z99" s="14"/>
      <c r="AA99" s="14"/>
      <c r="AB99" s="14"/>
      <c r="AC99" s="14"/>
      <c r="AD99" s="14"/>
      <c r="AE99" s="14"/>
      <c r="AT99" s="242" t="s">
        <v>133</v>
      </c>
      <c r="AU99" s="242" t="s">
        <v>85</v>
      </c>
      <c r="AV99" s="14" t="s">
        <v>129</v>
      </c>
      <c r="AW99" s="14" t="s">
        <v>37</v>
      </c>
      <c r="AX99" s="14" t="s">
        <v>83</v>
      </c>
      <c r="AY99" s="242" t="s">
        <v>122</v>
      </c>
    </row>
    <row r="100" s="2" customFormat="1" ht="24.15" customHeight="1">
      <c r="A100" s="40"/>
      <c r="B100" s="41"/>
      <c r="C100" s="202" t="s">
        <v>85</v>
      </c>
      <c r="D100" s="202" t="s">
        <v>124</v>
      </c>
      <c r="E100" s="203" t="s">
        <v>136</v>
      </c>
      <c r="F100" s="204" t="s">
        <v>137</v>
      </c>
      <c r="G100" s="205" t="s">
        <v>138</v>
      </c>
      <c r="H100" s="206">
        <v>0.57599999999999996</v>
      </c>
      <c r="I100" s="207"/>
      <c r="J100" s="208">
        <f>ROUND(I100*H100,2)</f>
        <v>0</v>
      </c>
      <c r="K100" s="204" t="s">
        <v>128</v>
      </c>
      <c r="L100" s="46"/>
      <c r="M100" s="209" t="s">
        <v>19</v>
      </c>
      <c r="N100" s="210" t="s">
        <v>46</v>
      </c>
      <c r="O100" s="86"/>
      <c r="P100" s="211">
        <f>O100*H100</f>
        <v>0</v>
      </c>
      <c r="Q100" s="211">
        <v>0</v>
      </c>
      <c r="R100" s="211">
        <f>Q100*H100</f>
        <v>0</v>
      </c>
      <c r="S100" s="211">
        <v>0</v>
      </c>
      <c r="T100" s="212">
        <f>S100*H100</f>
        <v>0</v>
      </c>
      <c r="U100" s="40"/>
      <c r="V100" s="40"/>
      <c r="W100" s="40"/>
      <c r="X100" s="40"/>
      <c r="Y100" s="40"/>
      <c r="Z100" s="40"/>
      <c r="AA100" s="40"/>
      <c r="AB100" s="40"/>
      <c r="AC100" s="40"/>
      <c r="AD100" s="40"/>
      <c r="AE100" s="40"/>
      <c r="AR100" s="213" t="s">
        <v>129</v>
      </c>
      <c r="AT100" s="213" t="s">
        <v>124</v>
      </c>
      <c r="AU100" s="213" t="s">
        <v>85</v>
      </c>
      <c r="AY100" s="19" t="s">
        <v>122</v>
      </c>
      <c r="BE100" s="214">
        <f>IF(N100="základní",J100,0)</f>
        <v>0</v>
      </c>
      <c r="BF100" s="214">
        <f>IF(N100="snížená",J100,0)</f>
        <v>0</v>
      </c>
      <c r="BG100" s="214">
        <f>IF(N100="zákl. přenesená",J100,0)</f>
        <v>0</v>
      </c>
      <c r="BH100" s="214">
        <f>IF(N100="sníž. přenesená",J100,0)</f>
        <v>0</v>
      </c>
      <c r="BI100" s="214">
        <f>IF(N100="nulová",J100,0)</f>
        <v>0</v>
      </c>
      <c r="BJ100" s="19" t="s">
        <v>83</v>
      </c>
      <c r="BK100" s="214">
        <f>ROUND(I100*H100,2)</f>
        <v>0</v>
      </c>
      <c r="BL100" s="19" t="s">
        <v>129</v>
      </c>
      <c r="BM100" s="213" t="s">
        <v>139</v>
      </c>
    </row>
    <row r="101" s="2" customFormat="1">
      <c r="A101" s="40"/>
      <c r="B101" s="41"/>
      <c r="C101" s="42"/>
      <c r="D101" s="215" t="s">
        <v>131</v>
      </c>
      <c r="E101" s="42"/>
      <c r="F101" s="216" t="s">
        <v>140</v>
      </c>
      <c r="G101" s="42"/>
      <c r="H101" s="42"/>
      <c r="I101" s="217"/>
      <c r="J101" s="42"/>
      <c r="K101" s="42"/>
      <c r="L101" s="46"/>
      <c r="M101" s="218"/>
      <c r="N101" s="219"/>
      <c r="O101" s="86"/>
      <c r="P101" s="86"/>
      <c r="Q101" s="86"/>
      <c r="R101" s="86"/>
      <c r="S101" s="86"/>
      <c r="T101" s="87"/>
      <c r="U101" s="40"/>
      <c r="V101" s="40"/>
      <c r="W101" s="40"/>
      <c r="X101" s="40"/>
      <c r="Y101" s="40"/>
      <c r="Z101" s="40"/>
      <c r="AA101" s="40"/>
      <c r="AB101" s="40"/>
      <c r="AC101" s="40"/>
      <c r="AD101" s="40"/>
      <c r="AE101" s="40"/>
      <c r="AT101" s="19" t="s">
        <v>131</v>
      </c>
      <c r="AU101" s="19" t="s">
        <v>85</v>
      </c>
    </row>
    <row r="102" s="13" customFormat="1">
      <c r="A102" s="13"/>
      <c r="B102" s="220"/>
      <c r="C102" s="221"/>
      <c r="D102" s="222" t="s">
        <v>133</v>
      </c>
      <c r="E102" s="223" t="s">
        <v>19</v>
      </c>
      <c r="F102" s="224" t="s">
        <v>141</v>
      </c>
      <c r="G102" s="221"/>
      <c r="H102" s="225">
        <v>0.57599999999999996</v>
      </c>
      <c r="I102" s="226"/>
      <c r="J102" s="221"/>
      <c r="K102" s="221"/>
      <c r="L102" s="227"/>
      <c r="M102" s="228"/>
      <c r="N102" s="229"/>
      <c r="O102" s="229"/>
      <c r="P102" s="229"/>
      <c r="Q102" s="229"/>
      <c r="R102" s="229"/>
      <c r="S102" s="229"/>
      <c r="T102" s="230"/>
      <c r="U102" s="13"/>
      <c r="V102" s="13"/>
      <c r="W102" s="13"/>
      <c r="X102" s="13"/>
      <c r="Y102" s="13"/>
      <c r="Z102" s="13"/>
      <c r="AA102" s="13"/>
      <c r="AB102" s="13"/>
      <c r="AC102" s="13"/>
      <c r="AD102" s="13"/>
      <c r="AE102" s="13"/>
      <c r="AT102" s="231" t="s">
        <v>133</v>
      </c>
      <c r="AU102" s="231" t="s">
        <v>85</v>
      </c>
      <c r="AV102" s="13" t="s">
        <v>85</v>
      </c>
      <c r="AW102" s="13" t="s">
        <v>37</v>
      </c>
      <c r="AX102" s="13" t="s">
        <v>75</v>
      </c>
      <c r="AY102" s="231" t="s">
        <v>122</v>
      </c>
    </row>
    <row r="103" s="14" customFormat="1">
      <c r="A103" s="14"/>
      <c r="B103" s="232"/>
      <c r="C103" s="233"/>
      <c r="D103" s="222" t="s">
        <v>133</v>
      </c>
      <c r="E103" s="234" t="s">
        <v>19</v>
      </c>
      <c r="F103" s="235" t="s">
        <v>135</v>
      </c>
      <c r="G103" s="233"/>
      <c r="H103" s="236">
        <v>0.57599999999999996</v>
      </c>
      <c r="I103" s="237"/>
      <c r="J103" s="233"/>
      <c r="K103" s="233"/>
      <c r="L103" s="238"/>
      <c r="M103" s="239"/>
      <c r="N103" s="240"/>
      <c r="O103" s="240"/>
      <c r="P103" s="240"/>
      <c r="Q103" s="240"/>
      <c r="R103" s="240"/>
      <c r="S103" s="240"/>
      <c r="T103" s="241"/>
      <c r="U103" s="14"/>
      <c r="V103" s="14"/>
      <c r="W103" s="14"/>
      <c r="X103" s="14"/>
      <c r="Y103" s="14"/>
      <c r="Z103" s="14"/>
      <c r="AA103" s="14"/>
      <c r="AB103" s="14"/>
      <c r="AC103" s="14"/>
      <c r="AD103" s="14"/>
      <c r="AE103" s="14"/>
      <c r="AT103" s="242" t="s">
        <v>133</v>
      </c>
      <c r="AU103" s="242" t="s">
        <v>85</v>
      </c>
      <c r="AV103" s="14" t="s">
        <v>129</v>
      </c>
      <c r="AW103" s="14" t="s">
        <v>37</v>
      </c>
      <c r="AX103" s="14" t="s">
        <v>83</v>
      </c>
      <c r="AY103" s="242" t="s">
        <v>122</v>
      </c>
    </row>
    <row r="104" s="2" customFormat="1" ht="37.8" customHeight="1">
      <c r="A104" s="40"/>
      <c r="B104" s="41"/>
      <c r="C104" s="202" t="s">
        <v>142</v>
      </c>
      <c r="D104" s="202" t="s">
        <v>124</v>
      </c>
      <c r="E104" s="203" t="s">
        <v>143</v>
      </c>
      <c r="F104" s="204" t="s">
        <v>144</v>
      </c>
      <c r="G104" s="205" t="s">
        <v>138</v>
      </c>
      <c r="H104" s="206">
        <v>0.57599999999999996</v>
      </c>
      <c r="I104" s="207"/>
      <c r="J104" s="208">
        <f>ROUND(I104*H104,2)</f>
        <v>0</v>
      </c>
      <c r="K104" s="204" t="s">
        <v>128</v>
      </c>
      <c r="L104" s="46"/>
      <c r="M104" s="209" t="s">
        <v>19</v>
      </c>
      <c r="N104" s="210" t="s">
        <v>46</v>
      </c>
      <c r="O104" s="86"/>
      <c r="P104" s="211">
        <f>O104*H104</f>
        <v>0</v>
      </c>
      <c r="Q104" s="211">
        <v>0</v>
      </c>
      <c r="R104" s="211">
        <f>Q104*H104</f>
        <v>0</v>
      </c>
      <c r="S104" s="211">
        <v>0</v>
      </c>
      <c r="T104" s="212">
        <f>S104*H104</f>
        <v>0</v>
      </c>
      <c r="U104" s="40"/>
      <c r="V104" s="40"/>
      <c r="W104" s="40"/>
      <c r="X104" s="40"/>
      <c r="Y104" s="40"/>
      <c r="Z104" s="40"/>
      <c r="AA104" s="40"/>
      <c r="AB104" s="40"/>
      <c r="AC104" s="40"/>
      <c r="AD104" s="40"/>
      <c r="AE104" s="40"/>
      <c r="AR104" s="213" t="s">
        <v>129</v>
      </c>
      <c r="AT104" s="213" t="s">
        <v>124</v>
      </c>
      <c r="AU104" s="213" t="s">
        <v>85</v>
      </c>
      <c r="AY104" s="19" t="s">
        <v>122</v>
      </c>
      <c r="BE104" s="214">
        <f>IF(N104="základní",J104,0)</f>
        <v>0</v>
      </c>
      <c r="BF104" s="214">
        <f>IF(N104="snížená",J104,0)</f>
        <v>0</v>
      </c>
      <c r="BG104" s="214">
        <f>IF(N104="zákl. přenesená",J104,0)</f>
        <v>0</v>
      </c>
      <c r="BH104" s="214">
        <f>IF(N104="sníž. přenesená",J104,0)</f>
        <v>0</v>
      </c>
      <c r="BI104" s="214">
        <f>IF(N104="nulová",J104,0)</f>
        <v>0</v>
      </c>
      <c r="BJ104" s="19" t="s">
        <v>83</v>
      </c>
      <c r="BK104" s="214">
        <f>ROUND(I104*H104,2)</f>
        <v>0</v>
      </c>
      <c r="BL104" s="19" t="s">
        <v>129</v>
      </c>
      <c r="BM104" s="213" t="s">
        <v>145</v>
      </c>
    </row>
    <row r="105" s="2" customFormat="1">
      <c r="A105" s="40"/>
      <c r="B105" s="41"/>
      <c r="C105" s="42"/>
      <c r="D105" s="215" t="s">
        <v>131</v>
      </c>
      <c r="E105" s="42"/>
      <c r="F105" s="216" t="s">
        <v>146</v>
      </c>
      <c r="G105" s="42"/>
      <c r="H105" s="42"/>
      <c r="I105" s="217"/>
      <c r="J105" s="42"/>
      <c r="K105" s="42"/>
      <c r="L105" s="46"/>
      <c r="M105" s="218"/>
      <c r="N105" s="219"/>
      <c r="O105" s="86"/>
      <c r="P105" s="86"/>
      <c r="Q105" s="86"/>
      <c r="R105" s="86"/>
      <c r="S105" s="86"/>
      <c r="T105" s="87"/>
      <c r="U105" s="40"/>
      <c r="V105" s="40"/>
      <c r="W105" s="40"/>
      <c r="X105" s="40"/>
      <c r="Y105" s="40"/>
      <c r="Z105" s="40"/>
      <c r="AA105" s="40"/>
      <c r="AB105" s="40"/>
      <c r="AC105" s="40"/>
      <c r="AD105" s="40"/>
      <c r="AE105" s="40"/>
      <c r="AT105" s="19" t="s">
        <v>131</v>
      </c>
      <c r="AU105" s="19" t="s">
        <v>85</v>
      </c>
    </row>
    <row r="106" s="13" customFormat="1">
      <c r="A106" s="13"/>
      <c r="B106" s="220"/>
      <c r="C106" s="221"/>
      <c r="D106" s="222" t="s">
        <v>133</v>
      </c>
      <c r="E106" s="223" t="s">
        <v>19</v>
      </c>
      <c r="F106" s="224" t="s">
        <v>141</v>
      </c>
      <c r="G106" s="221"/>
      <c r="H106" s="225">
        <v>0.57599999999999996</v>
      </c>
      <c r="I106" s="226"/>
      <c r="J106" s="221"/>
      <c r="K106" s="221"/>
      <c r="L106" s="227"/>
      <c r="M106" s="228"/>
      <c r="N106" s="229"/>
      <c r="O106" s="229"/>
      <c r="P106" s="229"/>
      <c r="Q106" s="229"/>
      <c r="R106" s="229"/>
      <c r="S106" s="229"/>
      <c r="T106" s="230"/>
      <c r="U106" s="13"/>
      <c r="V106" s="13"/>
      <c r="W106" s="13"/>
      <c r="X106" s="13"/>
      <c r="Y106" s="13"/>
      <c r="Z106" s="13"/>
      <c r="AA106" s="13"/>
      <c r="AB106" s="13"/>
      <c r="AC106" s="13"/>
      <c r="AD106" s="13"/>
      <c r="AE106" s="13"/>
      <c r="AT106" s="231" t="s">
        <v>133</v>
      </c>
      <c r="AU106" s="231" t="s">
        <v>85</v>
      </c>
      <c r="AV106" s="13" t="s">
        <v>85</v>
      </c>
      <c r="AW106" s="13" t="s">
        <v>37</v>
      </c>
      <c r="AX106" s="13" t="s">
        <v>75</v>
      </c>
      <c r="AY106" s="231" t="s">
        <v>122</v>
      </c>
    </row>
    <row r="107" s="14" customFormat="1">
      <c r="A107" s="14"/>
      <c r="B107" s="232"/>
      <c r="C107" s="233"/>
      <c r="D107" s="222" t="s">
        <v>133</v>
      </c>
      <c r="E107" s="234" t="s">
        <v>19</v>
      </c>
      <c r="F107" s="235" t="s">
        <v>135</v>
      </c>
      <c r="G107" s="233"/>
      <c r="H107" s="236">
        <v>0.57599999999999996</v>
      </c>
      <c r="I107" s="237"/>
      <c r="J107" s="233"/>
      <c r="K107" s="233"/>
      <c r="L107" s="238"/>
      <c r="M107" s="239"/>
      <c r="N107" s="240"/>
      <c r="O107" s="240"/>
      <c r="P107" s="240"/>
      <c r="Q107" s="240"/>
      <c r="R107" s="240"/>
      <c r="S107" s="240"/>
      <c r="T107" s="241"/>
      <c r="U107" s="14"/>
      <c r="V107" s="14"/>
      <c r="W107" s="14"/>
      <c r="X107" s="14"/>
      <c r="Y107" s="14"/>
      <c r="Z107" s="14"/>
      <c r="AA107" s="14"/>
      <c r="AB107" s="14"/>
      <c r="AC107" s="14"/>
      <c r="AD107" s="14"/>
      <c r="AE107" s="14"/>
      <c r="AT107" s="242" t="s">
        <v>133</v>
      </c>
      <c r="AU107" s="242" t="s">
        <v>85</v>
      </c>
      <c r="AV107" s="14" t="s">
        <v>129</v>
      </c>
      <c r="AW107" s="14" t="s">
        <v>37</v>
      </c>
      <c r="AX107" s="14" t="s">
        <v>83</v>
      </c>
      <c r="AY107" s="242" t="s">
        <v>122</v>
      </c>
    </row>
    <row r="108" s="2" customFormat="1" ht="37.8" customHeight="1">
      <c r="A108" s="40"/>
      <c r="B108" s="41"/>
      <c r="C108" s="202" t="s">
        <v>129</v>
      </c>
      <c r="D108" s="202" t="s">
        <v>124</v>
      </c>
      <c r="E108" s="203" t="s">
        <v>147</v>
      </c>
      <c r="F108" s="204" t="s">
        <v>148</v>
      </c>
      <c r="G108" s="205" t="s">
        <v>138</v>
      </c>
      <c r="H108" s="206">
        <v>8.6400000000000006</v>
      </c>
      <c r="I108" s="207"/>
      <c r="J108" s="208">
        <f>ROUND(I108*H108,2)</f>
        <v>0</v>
      </c>
      <c r="K108" s="204" t="s">
        <v>128</v>
      </c>
      <c r="L108" s="46"/>
      <c r="M108" s="209" t="s">
        <v>19</v>
      </c>
      <c r="N108" s="210" t="s">
        <v>46</v>
      </c>
      <c r="O108" s="86"/>
      <c r="P108" s="211">
        <f>O108*H108</f>
        <v>0</v>
      </c>
      <c r="Q108" s="211">
        <v>0</v>
      </c>
      <c r="R108" s="211">
        <f>Q108*H108</f>
        <v>0</v>
      </c>
      <c r="S108" s="211">
        <v>0</v>
      </c>
      <c r="T108" s="212">
        <f>S108*H108</f>
        <v>0</v>
      </c>
      <c r="U108" s="40"/>
      <c r="V108" s="40"/>
      <c r="W108" s="40"/>
      <c r="X108" s="40"/>
      <c r="Y108" s="40"/>
      <c r="Z108" s="40"/>
      <c r="AA108" s="40"/>
      <c r="AB108" s="40"/>
      <c r="AC108" s="40"/>
      <c r="AD108" s="40"/>
      <c r="AE108" s="40"/>
      <c r="AR108" s="213" t="s">
        <v>129</v>
      </c>
      <c r="AT108" s="213" t="s">
        <v>124</v>
      </c>
      <c r="AU108" s="213" t="s">
        <v>85</v>
      </c>
      <c r="AY108" s="19" t="s">
        <v>122</v>
      </c>
      <c r="BE108" s="214">
        <f>IF(N108="základní",J108,0)</f>
        <v>0</v>
      </c>
      <c r="BF108" s="214">
        <f>IF(N108="snížená",J108,0)</f>
        <v>0</v>
      </c>
      <c r="BG108" s="214">
        <f>IF(N108="zákl. přenesená",J108,0)</f>
        <v>0</v>
      </c>
      <c r="BH108" s="214">
        <f>IF(N108="sníž. přenesená",J108,0)</f>
        <v>0</v>
      </c>
      <c r="BI108" s="214">
        <f>IF(N108="nulová",J108,0)</f>
        <v>0</v>
      </c>
      <c r="BJ108" s="19" t="s">
        <v>83</v>
      </c>
      <c r="BK108" s="214">
        <f>ROUND(I108*H108,2)</f>
        <v>0</v>
      </c>
      <c r="BL108" s="19" t="s">
        <v>129</v>
      </c>
      <c r="BM108" s="213" t="s">
        <v>149</v>
      </c>
    </row>
    <row r="109" s="2" customFormat="1">
      <c r="A109" s="40"/>
      <c r="B109" s="41"/>
      <c r="C109" s="42"/>
      <c r="D109" s="215" t="s">
        <v>131</v>
      </c>
      <c r="E109" s="42"/>
      <c r="F109" s="216" t="s">
        <v>150</v>
      </c>
      <c r="G109" s="42"/>
      <c r="H109" s="42"/>
      <c r="I109" s="217"/>
      <c r="J109" s="42"/>
      <c r="K109" s="42"/>
      <c r="L109" s="46"/>
      <c r="M109" s="218"/>
      <c r="N109" s="219"/>
      <c r="O109" s="86"/>
      <c r="P109" s="86"/>
      <c r="Q109" s="86"/>
      <c r="R109" s="86"/>
      <c r="S109" s="86"/>
      <c r="T109" s="87"/>
      <c r="U109" s="40"/>
      <c r="V109" s="40"/>
      <c r="W109" s="40"/>
      <c r="X109" s="40"/>
      <c r="Y109" s="40"/>
      <c r="Z109" s="40"/>
      <c r="AA109" s="40"/>
      <c r="AB109" s="40"/>
      <c r="AC109" s="40"/>
      <c r="AD109" s="40"/>
      <c r="AE109" s="40"/>
      <c r="AT109" s="19" t="s">
        <v>131</v>
      </c>
      <c r="AU109" s="19" t="s">
        <v>85</v>
      </c>
    </row>
    <row r="110" s="13" customFormat="1">
      <c r="A110" s="13"/>
      <c r="B110" s="220"/>
      <c r="C110" s="221"/>
      <c r="D110" s="222" t="s">
        <v>133</v>
      </c>
      <c r="E110" s="223" t="s">
        <v>19</v>
      </c>
      <c r="F110" s="224" t="s">
        <v>151</v>
      </c>
      <c r="G110" s="221"/>
      <c r="H110" s="225">
        <v>8.6400000000000006</v>
      </c>
      <c r="I110" s="226"/>
      <c r="J110" s="221"/>
      <c r="K110" s="221"/>
      <c r="L110" s="227"/>
      <c r="M110" s="228"/>
      <c r="N110" s="229"/>
      <c r="O110" s="229"/>
      <c r="P110" s="229"/>
      <c r="Q110" s="229"/>
      <c r="R110" s="229"/>
      <c r="S110" s="229"/>
      <c r="T110" s="230"/>
      <c r="U110" s="13"/>
      <c r="V110" s="13"/>
      <c r="W110" s="13"/>
      <c r="X110" s="13"/>
      <c r="Y110" s="13"/>
      <c r="Z110" s="13"/>
      <c r="AA110" s="13"/>
      <c r="AB110" s="13"/>
      <c r="AC110" s="13"/>
      <c r="AD110" s="13"/>
      <c r="AE110" s="13"/>
      <c r="AT110" s="231" t="s">
        <v>133</v>
      </c>
      <c r="AU110" s="231" t="s">
        <v>85</v>
      </c>
      <c r="AV110" s="13" t="s">
        <v>85</v>
      </c>
      <c r="AW110" s="13" t="s">
        <v>37</v>
      </c>
      <c r="AX110" s="13" t="s">
        <v>75</v>
      </c>
      <c r="AY110" s="231" t="s">
        <v>122</v>
      </c>
    </row>
    <row r="111" s="14" customFormat="1">
      <c r="A111" s="14"/>
      <c r="B111" s="232"/>
      <c r="C111" s="233"/>
      <c r="D111" s="222" t="s">
        <v>133</v>
      </c>
      <c r="E111" s="234" t="s">
        <v>19</v>
      </c>
      <c r="F111" s="235" t="s">
        <v>135</v>
      </c>
      <c r="G111" s="233"/>
      <c r="H111" s="236">
        <v>8.6400000000000006</v>
      </c>
      <c r="I111" s="237"/>
      <c r="J111" s="233"/>
      <c r="K111" s="233"/>
      <c r="L111" s="238"/>
      <c r="M111" s="239"/>
      <c r="N111" s="240"/>
      <c r="O111" s="240"/>
      <c r="P111" s="240"/>
      <c r="Q111" s="240"/>
      <c r="R111" s="240"/>
      <c r="S111" s="240"/>
      <c r="T111" s="241"/>
      <c r="U111" s="14"/>
      <c r="V111" s="14"/>
      <c r="W111" s="14"/>
      <c r="X111" s="14"/>
      <c r="Y111" s="14"/>
      <c r="Z111" s="14"/>
      <c r="AA111" s="14"/>
      <c r="AB111" s="14"/>
      <c r="AC111" s="14"/>
      <c r="AD111" s="14"/>
      <c r="AE111" s="14"/>
      <c r="AT111" s="242" t="s">
        <v>133</v>
      </c>
      <c r="AU111" s="242" t="s">
        <v>85</v>
      </c>
      <c r="AV111" s="14" t="s">
        <v>129</v>
      </c>
      <c r="AW111" s="14" t="s">
        <v>37</v>
      </c>
      <c r="AX111" s="14" t="s">
        <v>83</v>
      </c>
      <c r="AY111" s="242" t="s">
        <v>122</v>
      </c>
    </row>
    <row r="112" s="2" customFormat="1" ht="24.15" customHeight="1">
      <c r="A112" s="40"/>
      <c r="B112" s="41"/>
      <c r="C112" s="202" t="s">
        <v>152</v>
      </c>
      <c r="D112" s="202" t="s">
        <v>124</v>
      </c>
      <c r="E112" s="203" t="s">
        <v>153</v>
      </c>
      <c r="F112" s="204" t="s">
        <v>154</v>
      </c>
      <c r="G112" s="205" t="s">
        <v>138</v>
      </c>
      <c r="H112" s="206">
        <v>0.57599999999999996</v>
      </c>
      <c r="I112" s="207"/>
      <c r="J112" s="208">
        <f>ROUND(I112*H112,2)</f>
        <v>0</v>
      </c>
      <c r="K112" s="204" t="s">
        <v>128</v>
      </c>
      <c r="L112" s="46"/>
      <c r="M112" s="209" t="s">
        <v>19</v>
      </c>
      <c r="N112" s="210" t="s">
        <v>46</v>
      </c>
      <c r="O112" s="86"/>
      <c r="P112" s="211">
        <f>O112*H112</f>
        <v>0</v>
      </c>
      <c r="Q112" s="211">
        <v>0</v>
      </c>
      <c r="R112" s="211">
        <f>Q112*H112</f>
        <v>0</v>
      </c>
      <c r="S112" s="211">
        <v>0</v>
      </c>
      <c r="T112" s="212">
        <f>S112*H112</f>
        <v>0</v>
      </c>
      <c r="U112" s="40"/>
      <c r="V112" s="40"/>
      <c r="W112" s="40"/>
      <c r="X112" s="40"/>
      <c r="Y112" s="40"/>
      <c r="Z112" s="40"/>
      <c r="AA112" s="40"/>
      <c r="AB112" s="40"/>
      <c r="AC112" s="40"/>
      <c r="AD112" s="40"/>
      <c r="AE112" s="40"/>
      <c r="AR112" s="213" t="s">
        <v>129</v>
      </c>
      <c r="AT112" s="213" t="s">
        <v>124</v>
      </c>
      <c r="AU112" s="213" t="s">
        <v>85</v>
      </c>
      <c r="AY112" s="19" t="s">
        <v>122</v>
      </c>
      <c r="BE112" s="214">
        <f>IF(N112="základní",J112,0)</f>
        <v>0</v>
      </c>
      <c r="BF112" s="214">
        <f>IF(N112="snížená",J112,0)</f>
        <v>0</v>
      </c>
      <c r="BG112" s="214">
        <f>IF(N112="zákl. přenesená",J112,0)</f>
        <v>0</v>
      </c>
      <c r="BH112" s="214">
        <f>IF(N112="sníž. přenesená",J112,0)</f>
        <v>0</v>
      </c>
      <c r="BI112" s="214">
        <f>IF(N112="nulová",J112,0)</f>
        <v>0</v>
      </c>
      <c r="BJ112" s="19" t="s">
        <v>83</v>
      </c>
      <c r="BK112" s="214">
        <f>ROUND(I112*H112,2)</f>
        <v>0</v>
      </c>
      <c r="BL112" s="19" t="s">
        <v>129</v>
      </c>
      <c r="BM112" s="213" t="s">
        <v>155</v>
      </c>
    </row>
    <row r="113" s="2" customFormat="1">
      <c r="A113" s="40"/>
      <c r="B113" s="41"/>
      <c r="C113" s="42"/>
      <c r="D113" s="215" t="s">
        <v>131</v>
      </c>
      <c r="E113" s="42"/>
      <c r="F113" s="216" t="s">
        <v>156</v>
      </c>
      <c r="G113" s="42"/>
      <c r="H113" s="42"/>
      <c r="I113" s="217"/>
      <c r="J113" s="42"/>
      <c r="K113" s="42"/>
      <c r="L113" s="46"/>
      <c r="M113" s="218"/>
      <c r="N113" s="219"/>
      <c r="O113" s="86"/>
      <c r="P113" s="86"/>
      <c r="Q113" s="86"/>
      <c r="R113" s="86"/>
      <c r="S113" s="86"/>
      <c r="T113" s="87"/>
      <c r="U113" s="40"/>
      <c r="V113" s="40"/>
      <c r="W113" s="40"/>
      <c r="X113" s="40"/>
      <c r="Y113" s="40"/>
      <c r="Z113" s="40"/>
      <c r="AA113" s="40"/>
      <c r="AB113" s="40"/>
      <c r="AC113" s="40"/>
      <c r="AD113" s="40"/>
      <c r="AE113" s="40"/>
      <c r="AT113" s="19" t="s">
        <v>131</v>
      </c>
      <c r="AU113" s="19" t="s">
        <v>85</v>
      </c>
    </row>
    <row r="114" s="13" customFormat="1">
      <c r="A114" s="13"/>
      <c r="B114" s="220"/>
      <c r="C114" s="221"/>
      <c r="D114" s="222" t="s">
        <v>133</v>
      </c>
      <c r="E114" s="223" t="s">
        <v>19</v>
      </c>
      <c r="F114" s="224" t="s">
        <v>141</v>
      </c>
      <c r="G114" s="221"/>
      <c r="H114" s="225">
        <v>0.57599999999999996</v>
      </c>
      <c r="I114" s="226"/>
      <c r="J114" s="221"/>
      <c r="K114" s="221"/>
      <c r="L114" s="227"/>
      <c r="M114" s="228"/>
      <c r="N114" s="229"/>
      <c r="O114" s="229"/>
      <c r="P114" s="229"/>
      <c r="Q114" s="229"/>
      <c r="R114" s="229"/>
      <c r="S114" s="229"/>
      <c r="T114" s="230"/>
      <c r="U114" s="13"/>
      <c r="V114" s="13"/>
      <c r="W114" s="13"/>
      <c r="X114" s="13"/>
      <c r="Y114" s="13"/>
      <c r="Z114" s="13"/>
      <c r="AA114" s="13"/>
      <c r="AB114" s="13"/>
      <c r="AC114" s="13"/>
      <c r="AD114" s="13"/>
      <c r="AE114" s="13"/>
      <c r="AT114" s="231" t="s">
        <v>133</v>
      </c>
      <c r="AU114" s="231" t="s">
        <v>85</v>
      </c>
      <c r="AV114" s="13" t="s">
        <v>85</v>
      </c>
      <c r="AW114" s="13" t="s">
        <v>37</v>
      </c>
      <c r="AX114" s="13" t="s">
        <v>75</v>
      </c>
      <c r="AY114" s="231" t="s">
        <v>122</v>
      </c>
    </row>
    <row r="115" s="14" customFormat="1">
      <c r="A115" s="14"/>
      <c r="B115" s="232"/>
      <c r="C115" s="233"/>
      <c r="D115" s="222" t="s">
        <v>133</v>
      </c>
      <c r="E115" s="234" t="s">
        <v>19</v>
      </c>
      <c r="F115" s="235" t="s">
        <v>135</v>
      </c>
      <c r="G115" s="233"/>
      <c r="H115" s="236">
        <v>0.57599999999999996</v>
      </c>
      <c r="I115" s="237"/>
      <c r="J115" s="233"/>
      <c r="K115" s="233"/>
      <c r="L115" s="238"/>
      <c r="M115" s="239"/>
      <c r="N115" s="240"/>
      <c r="O115" s="240"/>
      <c r="P115" s="240"/>
      <c r="Q115" s="240"/>
      <c r="R115" s="240"/>
      <c r="S115" s="240"/>
      <c r="T115" s="241"/>
      <c r="U115" s="14"/>
      <c r="V115" s="14"/>
      <c r="W115" s="14"/>
      <c r="X115" s="14"/>
      <c r="Y115" s="14"/>
      <c r="Z115" s="14"/>
      <c r="AA115" s="14"/>
      <c r="AB115" s="14"/>
      <c r="AC115" s="14"/>
      <c r="AD115" s="14"/>
      <c r="AE115" s="14"/>
      <c r="AT115" s="242" t="s">
        <v>133</v>
      </c>
      <c r="AU115" s="242" t="s">
        <v>85</v>
      </c>
      <c r="AV115" s="14" t="s">
        <v>129</v>
      </c>
      <c r="AW115" s="14" t="s">
        <v>37</v>
      </c>
      <c r="AX115" s="14" t="s">
        <v>83</v>
      </c>
      <c r="AY115" s="242" t="s">
        <v>122</v>
      </c>
    </row>
    <row r="116" s="2" customFormat="1" ht="24.15" customHeight="1">
      <c r="A116" s="40"/>
      <c r="B116" s="41"/>
      <c r="C116" s="202" t="s">
        <v>157</v>
      </c>
      <c r="D116" s="202" t="s">
        <v>124</v>
      </c>
      <c r="E116" s="203" t="s">
        <v>158</v>
      </c>
      <c r="F116" s="204" t="s">
        <v>159</v>
      </c>
      <c r="G116" s="205" t="s">
        <v>160</v>
      </c>
      <c r="H116" s="206">
        <v>1.0369999999999999</v>
      </c>
      <c r="I116" s="207"/>
      <c r="J116" s="208">
        <f>ROUND(I116*H116,2)</f>
        <v>0</v>
      </c>
      <c r="K116" s="204" t="s">
        <v>128</v>
      </c>
      <c r="L116" s="46"/>
      <c r="M116" s="209" t="s">
        <v>19</v>
      </c>
      <c r="N116" s="210" t="s">
        <v>46</v>
      </c>
      <c r="O116" s="86"/>
      <c r="P116" s="211">
        <f>O116*H116</f>
        <v>0</v>
      </c>
      <c r="Q116" s="211">
        <v>0</v>
      </c>
      <c r="R116" s="211">
        <f>Q116*H116</f>
        <v>0</v>
      </c>
      <c r="S116" s="211">
        <v>0</v>
      </c>
      <c r="T116" s="212">
        <f>S116*H116</f>
        <v>0</v>
      </c>
      <c r="U116" s="40"/>
      <c r="V116" s="40"/>
      <c r="W116" s="40"/>
      <c r="X116" s="40"/>
      <c r="Y116" s="40"/>
      <c r="Z116" s="40"/>
      <c r="AA116" s="40"/>
      <c r="AB116" s="40"/>
      <c r="AC116" s="40"/>
      <c r="AD116" s="40"/>
      <c r="AE116" s="40"/>
      <c r="AR116" s="213" t="s">
        <v>129</v>
      </c>
      <c r="AT116" s="213" t="s">
        <v>124</v>
      </c>
      <c r="AU116" s="213" t="s">
        <v>85</v>
      </c>
      <c r="AY116" s="19" t="s">
        <v>122</v>
      </c>
      <c r="BE116" s="214">
        <f>IF(N116="základní",J116,0)</f>
        <v>0</v>
      </c>
      <c r="BF116" s="214">
        <f>IF(N116="snížená",J116,0)</f>
        <v>0</v>
      </c>
      <c r="BG116" s="214">
        <f>IF(N116="zákl. přenesená",J116,0)</f>
        <v>0</v>
      </c>
      <c r="BH116" s="214">
        <f>IF(N116="sníž. přenesená",J116,0)</f>
        <v>0</v>
      </c>
      <c r="BI116" s="214">
        <f>IF(N116="nulová",J116,0)</f>
        <v>0</v>
      </c>
      <c r="BJ116" s="19" t="s">
        <v>83</v>
      </c>
      <c r="BK116" s="214">
        <f>ROUND(I116*H116,2)</f>
        <v>0</v>
      </c>
      <c r="BL116" s="19" t="s">
        <v>129</v>
      </c>
      <c r="BM116" s="213" t="s">
        <v>161</v>
      </c>
    </row>
    <row r="117" s="2" customFormat="1">
      <c r="A117" s="40"/>
      <c r="B117" s="41"/>
      <c r="C117" s="42"/>
      <c r="D117" s="215" t="s">
        <v>131</v>
      </c>
      <c r="E117" s="42"/>
      <c r="F117" s="216" t="s">
        <v>162</v>
      </c>
      <c r="G117" s="42"/>
      <c r="H117" s="42"/>
      <c r="I117" s="217"/>
      <c r="J117" s="42"/>
      <c r="K117" s="42"/>
      <c r="L117" s="46"/>
      <c r="M117" s="218"/>
      <c r="N117" s="219"/>
      <c r="O117" s="86"/>
      <c r="P117" s="86"/>
      <c r="Q117" s="86"/>
      <c r="R117" s="86"/>
      <c r="S117" s="86"/>
      <c r="T117" s="87"/>
      <c r="U117" s="40"/>
      <c r="V117" s="40"/>
      <c r="W117" s="40"/>
      <c r="X117" s="40"/>
      <c r="Y117" s="40"/>
      <c r="Z117" s="40"/>
      <c r="AA117" s="40"/>
      <c r="AB117" s="40"/>
      <c r="AC117" s="40"/>
      <c r="AD117" s="40"/>
      <c r="AE117" s="40"/>
      <c r="AT117" s="19" t="s">
        <v>131</v>
      </c>
      <c r="AU117" s="19" t="s">
        <v>85</v>
      </c>
    </row>
    <row r="118" s="13" customFormat="1">
      <c r="A118" s="13"/>
      <c r="B118" s="220"/>
      <c r="C118" s="221"/>
      <c r="D118" s="222" t="s">
        <v>133</v>
      </c>
      <c r="E118" s="223" t="s">
        <v>19</v>
      </c>
      <c r="F118" s="224" t="s">
        <v>163</v>
      </c>
      <c r="G118" s="221"/>
      <c r="H118" s="225">
        <v>1.0369999999999999</v>
      </c>
      <c r="I118" s="226"/>
      <c r="J118" s="221"/>
      <c r="K118" s="221"/>
      <c r="L118" s="227"/>
      <c r="M118" s="228"/>
      <c r="N118" s="229"/>
      <c r="O118" s="229"/>
      <c r="P118" s="229"/>
      <c r="Q118" s="229"/>
      <c r="R118" s="229"/>
      <c r="S118" s="229"/>
      <c r="T118" s="230"/>
      <c r="U118" s="13"/>
      <c r="V118" s="13"/>
      <c r="W118" s="13"/>
      <c r="X118" s="13"/>
      <c r="Y118" s="13"/>
      <c r="Z118" s="13"/>
      <c r="AA118" s="13"/>
      <c r="AB118" s="13"/>
      <c r="AC118" s="13"/>
      <c r="AD118" s="13"/>
      <c r="AE118" s="13"/>
      <c r="AT118" s="231" t="s">
        <v>133</v>
      </c>
      <c r="AU118" s="231" t="s">
        <v>85</v>
      </c>
      <c r="AV118" s="13" t="s">
        <v>85</v>
      </c>
      <c r="AW118" s="13" t="s">
        <v>37</v>
      </c>
      <c r="AX118" s="13" t="s">
        <v>75</v>
      </c>
      <c r="AY118" s="231" t="s">
        <v>122</v>
      </c>
    </row>
    <row r="119" s="14" customFormat="1">
      <c r="A119" s="14"/>
      <c r="B119" s="232"/>
      <c r="C119" s="233"/>
      <c r="D119" s="222" t="s">
        <v>133</v>
      </c>
      <c r="E119" s="234" t="s">
        <v>19</v>
      </c>
      <c r="F119" s="235" t="s">
        <v>135</v>
      </c>
      <c r="G119" s="233"/>
      <c r="H119" s="236">
        <v>1.0369999999999999</v>
      </c>
      <c r="I119" s="237"/>
      <c r="J119" s="233"/>
      <c r="K119" s="233"/>
      <c r="L119" s="238"/>
      <c r="M119" s="239"/>
      <c r="N119" s="240"/>
      <c r="O119" s="240"/>
      <c r="P119" s="240"/>
      <c r="Q119" s="240"/>
      <c r="R119" s="240"/>
      <c r="S119" s="240"/>
      <c r="T119" s="241"/>
      <c r="U119" s="14"/>
      <c r="V119" s="14"/>
      <c r="W119" s="14"/>
      <c r="X119" s="14"/>
      <c r="Y119" s="14"/>
      <c r="Z119" s="14"/>
      <c r="AA119" s="14"/>
      <c r="AB119" s="14"/>
      <c r="AC119" s="14"/>
      <c r="AD119" s="14"/>
      <c r="AE119" s="14"/>
      <c r="AT119" s="242" t="s">
        <v>133</v>
      </c>
      <c r="AU119" s="242" t="s">
        <v>85</v>
      </c>
      <c r="AV119" s="14" t="s">
        <v>129</v>
      </c>
      <c r="AW119" s="14" t="s">
        <v>37</v>
      </c>
      <c r="AX119" s="14" t="s">
        <v>83</v>
      </c>
      <c r="AY119" s="242" t="s">
        <v>122</v>
      </c>
    </row>
    <row r="120" s="2" customFormat="1" ht="24.15" customHeight="1">
      <c r="A120" s="40"/>
      <c r="B120" s="41"/>
      <c r="C120" s="202" t="s">
        <v>164</v>
      </c>
      <c r="D120" s="202" t="s">
        <v>124</v>
      </c>
      <c r="E120" s="203" t="s">
        <v>165</v>
      </c>
      <c r="F120" s="204" t="s">
        <v>166</v>
      </c>
      <c r="G120" s="205" t="s">
        <v>138</v>
      </c>
      <c r="H120" s="206">
        <v>0.064000000000000001</v>
      </c>
      <c r="I120" s="207"/>
      <c r="J120" s="208">
        <f>ROUND(I120*H120,2)</f>
        <v>0</v>
      </c>
      <c r="K120" s="204" t="s">
        <v>128</v>
      </c>
      <c r="L120" s="46"/>
      <c r="M120" s="209" t="s">
        <v>19</v>
      </c>
      <c r="N120" s="210" t="s">
        <v>46</v>
      </c>
      <c r="O120" s="86"/>
      <c r="P120" s="211">
        <f>O120*H120</f>
        <v>0</v>
      </c>
      <c r="Q120" s="211">
        <v>0</v>
      </c>
      <c r="R120" s="211">
        <f>Q120*H120</f>
        <v>0</v>
      </c>
      <c r="S120" s="211">
        <v>0</v>
      </c>
      <c r="T120" s="212">
        <f>S120*H120</f>
        <v>0</v>
      </c>
      <c r="U120" s="40"/>
      <c r="V120" s="40"/>
      <c r="W120" s="40"/>
      <c r="X120" s="40"/>
      <c r="Y120" s="40"/>
      <c r="Z120" s="40"/>
      <c r="AA120" s="40"/>
      <c r="AB120" s="40"/>
      <c r="AC120" s="40"/>
      <c r="AD120" s="40"/>
      <c r="AE120" s="40"/>
      <c r="AR120" s="213" t="s">
        <v>129</v>
      </c>
      <c r="AT120" s="213" t="s">
        <v>124</v>
      </c>
      <c r="AU120" s="213" t="s">
        <v>85</v>
      </c>
      <c r="AY120" s="19" t="s">
        <v>122</v>
      </c>
      <c r="BE120" s="214">
        <f>IF(N120="základní",J120,0)</f>
        <v>0</v>
      </c>
      <c r="BF120" s="214">
        <f>IF(N120="snížená",J120,0)</f>
        <v>0</v>
      </c>
      <c r="BG120" s="214">
        <f>IF(N120="zákl. přenesená",J120,0)</f>
        <v>0</v>
      </c>
      <c r="BH120" s="214">
        <f>IF(N120="sníž. přenesená",J120,0)</f>
        <v>0</v>
      </c>
      <c r="BI120" s="214">
        <f>IF(N120="nulová",J120,0)</f>
        <v>0</v>
      </c>
      <c r="BJ120" s="19" t="s">
        <v>83</v>
      </c>
      <c r="BK120" s="214">
        <f>ROUND(I120*H120,2)</f>
        <v>0</v>
      </c>
      <c r="BL120" s="19" t="s">
        <v>129</v>
      </c>
      <c r="BM120" s="213" t="s">
        <v>167</v>
      </c>
    </row>
    <row r="121" s="2" customFormat="1">
      <c r="A121" s="40"/>
      <c r="B121" s="41"/>
      <c r="C121" s="42"/>
      <c r="D121" s="215" t="s">
        <v>131</v>
      </c>
      <c r="E121" s="42"/>
      <c r="F121" s="216" t="s">
        <v>168</v>
      </c>
      <c r="G121" s="42"/>
      <c r="H121" s="42"/>
      <c r="I121" s="217"/>
      <c r="J121" s="42"/>
      <c r="K121" s="42"/>
      <c r="L121" s="46"/>
      <c r="M121" s="218"/>
      <c r="N121" s="219"/>
      <c r="O121" s="86"/>
      <c r="P121" s="86"/>
      <c r="Q121" s="86"/>
      <c r="R121" s="86"/>
      <c r="S121" s="86"/>
      <c r="T121" s="87"/>
      <c r="U121" s="40"/>
      <c r="V121" s="40"/>
      <c r="W121" s="40"/>
      <c r="X121" s="40"/>
      <c r="Y121" s="40"/>
      <c r="Z121" s="40"/>
      <c r="AA121" s="40"/>
      <c r="AB121" s="40"/>
      <c r="AC121" s="40"/>
      <c r="AD121" s="40"/>
      <c r="AE121" s="40"/>
      <c r="AT121" s="19" t="s">
        <v>131</v>
      </c>
      <c r="AU121" s="19" t="s">
        <v>85</v>
      </c>
    </row>
    <row r="122" s="13" customFormat="1">
      <c r="A122" s="13"/>
      <c r="B122" s="220"/>
      <c r="C122" s="221"/>
      <c r="D122" s="222" t="s">
        <v>133</v>
      </c>
      <c r="E122" s="223" t="s">
        <v>19</v>
      </c>
      <c r="F122" s="224" t="s">
        <v>169</v>
      </c>
      <c r="G122" s="221"/>
      <c r="H122" s="225">
        <v>0.064000000000000001</v>
      </c>
      <c r="I122" s="226"/>
      <c r="J122" s="221"/>
      <c r="K122" s="221"/>
      <c r="L122" s="227"/>
      <c r="M122" s="228"/>
      <c r="N122" s="229"/>
      <c r="O122" s="229"/>
      <c r="P122" s="229"/>
      <c r="Q122" s="229"/>
      <c r="R122" s="229"/>
      <c r="S122" s="229"/>
      <c r="T122" s="230"/>
      <c r="U122" s="13"/>
      <c r="V122" s="13"/>
      <c r="W122" s="13"/>
      <c r="X122" s="13"/>
      <c r="Y122" s="13"/>
      <c r="Z122" s="13"/>
      <c r="AA122" s="13"/>
      <c r="AB122" s="13"/>
      <c r="AC122" s="13"/>
      <c r="AD122" s="13"/>
      <c r="AE122" s="13"/>
      <c r="AT122" s="231" t="s">
        <v>133</v>
      </c>
      <c r="AU122" s="231" t="s">
        <v>85</v>
      </c>
      <c r="AV122" s="13" t="s">
        <v>85</v>
      </c>
      <c r="AW122" s="13" t="s">
        <v>37</v>
      </c>
      <c r="AX122" s="13" t="s">
        <v>83</v>
      </c>
      <c r="AY122" s="231" t="s">
        <v>122</v>
      </c>
    </row>
    <row r="123" s="2" customFormat="1" ht="37.8" customHeight="1">
      <c r="A123" s="40"/>
      <c r="B123" s="41"/>
      <c r="C123" s="202" t="s">
        <v>170</v>
      </c>
      <c r="D123" s="202" t="s">
        <v>124</v>
      </c>
      <c r="E123" s="203" t="s">
        <v>171</v>
      </c>
      <c r="F123" s="204" t="s">
        <v>172</v>
      </c>
      <c r="G123" s="205" t="s">
        <v>138</v>
      </c>
      <c r="H123" s="206">
        <v>0.38400000000000001</v>
      </c>
      <c r="I123" s="207"/>
      <c r="J123" s="208">
        <f>ROUND(I123*H123,2)</f>
        <v>0</v>
      </c>
      <c r="K123" s="204" t="s">
        <v>128</v>
      </c>
      <c r="L123" s="46"/>
      <c r="M123" s="209" t="s">
        <v>19</v>
      </c>
      <c r="N123" s="210" t="s">
        <v>46</v>
      </c>
      <c r="O123" s="86"/>
      <c r="P123" s="211">
        <f>O123*H123</f>
        <v>0</v>
      </c>
      <c r="Q123" s="211">
        <v>0</v>
      </c>
      <c r="R123" s="211">
        <f>Q123*H123</f>
        <v>0</v>
      </c>
      <c r="S123" s="211">
        <v>0</v>
      </c>
      <c r="T123" s="212">
        <f>S123*H123</f>
        <v>0</v>
      </c>
      <c r="U123" s="40"/>
      <c r="V123" s="40"/>
      <c r="W123" s="40"/>
      <c r="X123" s="40"/>
      <c r="Y123" s="40"/>
      <c r="Z123" s="40"/>
      <c r="AA123" s="40"/>
      <c r="AB123" s="40"/>
      <c r="AC123" s="40"/>
      <c r="AD123" s="40"/>
      <c r="AE123" s="40"/>
      <c r="AR123" s="213" t="s">
        <v>129</v>
      </c>
      <c r="AT123" s="213" t="s">
        <v>124</v>
      </c>
      <c r="AU123" s="213" t="s">
        <v>85</v>
      </c>
      <c r="AY123" s="19" t="s">
        <v>122</v>
      </c>
      <c r="BE123" s="214">
        <f>IF(N123="základní",J123,0)</f>
        <v>0</v>
      </c>
      <c r="BF123" s="214">
        <f>IF(N123="snížená",J123,0)</f>
        <v>0</v>
      </c>
      <c r="BG123" s="214">
        <f>IF(N123="zákl. přenesená",J123,0)</f>
        <v>0</v>
      </c>
      <c r="BH123" s="214">
        <f>IF(N123="sníž. přenesená",J123,0)</f>
        <v>0</v>
      </c>
      <c r="BI123" s="214">
        <f>IF(N123="nulová",J123,0)</f>
        <v>0</v>
      </c>
      <c r="BJ123" s="19" t="s">
        <v>83</v>
      </c>
      <c r="BK123" s="214">
        <f>ROUND(I123*H123,2)</f>
        <v>0</v>
      </c>
      <c r="BL123" s="19" t="s">
        <v>129</v>
      </c>
      <c r="BM123" s="213" t="s">
        <v>173</v>
      </c>
    </row>
    <row r="124" s="2" customFormat="1">
      <c r="A124" s="40"/>
      <c r="B124" s="41"/>
      <c r="C124" s="42"/>
      <c r="D124" s="215" t="s">
        <v>131</v>
      </c>
      <c r="E124" s="42"/>
      <c r="F124" s="216" t="s">
        <v>174</v>
      </c>
      <c r="G124" s="42"/>
      <c r="H124" s="42"/>
      <c r="I124" s="217"/>
      <c r="J124" s="42"/>
      <c r="K124" s="42"/>
      <c r="L124" s="46"/>
      <c r="M124" s="218"/>
      <c r="N124" s="219"/>
      <c r="O124" s="86"/>
      <c r="P124" s="86"/>
      <c r="Q124" s="86"/>
      <c r="R124" s="86"/>
      <c r="S124" s="86"/>
      <c r="T124" s="87"/>
      <c r="U124" s="40"/>
      <c r="V124" s="40"/>
      <c r="W124" s="40"/>
      <c r="X124" s="40"/>
      <c r="Y124" s="40"/>
      <c r="Z124" s="40"/>
      <c r="AA124" s="40"/>
      <c r="AB124" s="40"/>
      <c r="AC124" s="40"/>
      <c r="AD124" s="40"/>
      <c r="AE124" s="40"/>
      <c r="AT124" s="19" t="s">
        <v>131</v>
      </c>
      <c r="AU124" s="19" t="s">
        <v>85</v>
      </c>
    </row>
    <row r="125" s="13" customFormat="1">
      <c r="A125" s="13"/>
      <c r="B125" s="220"/>
      <c r="C125" s="221"/>
      <c r="D125" s="222" t="s">
        <v>133</v>
      </c>
      <c r="E125" s="223" t="s">
        <v>19</v>
      </c>
      <c r="F125" s="224" t="s">
        <v>175</v>
      </c>
      <c r="G125" s="221"/>
      <c r="H125" s="225">
        <v>0.38400000000000001</v>
      </c>
      <c r="I125" s="226"/>
      <c r="J125" s="221"/>
      <c r="K125" s="221"/>
      <c r="L125" s="227"/>
      <c r="M125" s="228"/>
      <c r="N125" s="229"/>
      <c r="O125" s="229"/>
      <c r="P125" s="229"/>
      <c r="Q125" s="229"/>
      <c r="R125" s="229"/>
      <c r="S125" s="229"/>
      <c r="T125" s="230"/>
      <c r="U125" s="13"/>
      <c r="V125" s="13"/>
      <c r="W125" s="13"/>
      <c r="X125" s="13"/>
      <c r="Y125" s="13"/>
      <c r="Z125" s="13"/>
      <c r="AA125" s="13"/>
      <c r="AB125" s="13"/>
      <c r="AC125" s="13"/>
      <c r="AD125" s="13"/>
      <c r="AE125" s="13"/>
      <c r="AT125" s="231" t="s">
        <v>133</v>
      </c>
      <c r="AU125" s="231" t="s">
        <v>85</v>
      </c>
      <c r="AV125" s="13" t="s">
        <v>85</v>
      </c>
      <c r="AW125" s="13" t="s">
        <v>37</v>
      </c>
      <c r="AX125" s="13" t="s">
        <v>75</v>
      </c>
      <c r="AY125" s="231" t="s">
        <v>122</v>
      </c>
    </row>
    <row r="126" s="14" customFormat="1">
      <c r="A126" s="14"/>
      <c r="B126" s="232"/>
      <c r="C126" s="233"/>
      <c r="D126" s="222" t="s">
        <v>133</v>
      </c>
      <c r="E126" s="234" t="s">
        <v>19</v>
      </c>
      <c r="F126" s="235" t="s">
        <v>135</v>
      </c>
      <c r="G126" s="233"/>
      <c r="H126" s="236">
        <v>0.38400000000000001</v>
      </c>
      <c r="I126" s="237"/>
      <c r="J126" s="233"/>
      <c r="K126" s="233"/>
      <c r="L126" s="238"/>
      <c r="M126" s="239"/>
      <c r="N126" s="240"/>
      <c r="O126" s="240"/>
      <c r="P126" s="240"/>
      <c r="Q126" s="240"/>
      <c r="R126" s="240"/>
      <c r="S126" s="240"/>
      <c r="T126" s="241"/>
      <c r="U126" s="14"/>
      <c r="V126" s="14"/>
      <c r="W126" s="14"/>
      <c r="X126" s="14"/>
      <c r="Y126" s="14"/>
      <c r="Z126" s="14"/>
      <c r="AA126" s="14"/>
      <c r="AB126" s="14"/>
      <c r="AC126" s="14"/>
      <c r="AD126" s="14"/>
      <c r="AE126" s="14"/>
      <c r="AT126" s="242" t="s">
        <v>133</v>
      </c>
      <c r="AU126" s="242" t="s">
        <v>85</v>
      </c>
      <c r="AV126" s="14" t="s">
        <v>129</v>
      </c>
      <c r="AW126" s="14" t="s">
        <v>37</v>
      </c>
      <c r="AX126" s="14" t="s">
        <v>83</v>
      </c>
      <c r="AY126" s="242" t="s">
        <v>122</v>
      </c>
    </row>
    <row r="127" s="2" customFormat="1" ht="16.5" customHeight="1">
      <c r="A127" s="40"/>
      <c r="B127" s="41"/>
      <c r="C127" s="243" t="s">
        <v>176</v>
      </c>
      <c r="D127" s="243" t="s">
        <v>177</v>
      </c>
      <c r="E127" s="244" t="s">
        <v>178</v>
      </c>
      <c r="F127" s="245" t="s">
        <v>179</v>
      </c>
      <c r="G127" s="246" t="s">
        <v>160</v>
      </c>
      <c r="H127" s="247">
        <v>0.76800000000000002</v>
      </c>
      <c r="I127" s="248"/>
      <c r="J127" s="249">
        <f>ROUND(I127*H127,2)</f>
        <v>0</v>
      </c>
      <c r="K127" s="245" t="s">
        <v>128</v>
      </c>
      <c r="L127" s="250"/>
      <c r="M127" s="251" t="s">
        <v>19</v>
      </c>
      <c r="N127" s="252" t="s">
        <v>46</v>
      </c>
      <c r="O127" s="86"/>
      <c r="P127" s="211">
        <f>O127*H127</f>
        <v>0</v>
      </c>
      <c r="Q127" s="211">
        <v>1</v>
      </c>
      <c r="R127" s="211">
        <f>Q127*H127</f>
        <v>0.76800000000000002</v>
      </c>
      <c r="S127" s="211">
        <v>0</v>
      </c>
      <c r="T127" s="212">
        <f>S127*H127</f>
        <v>0</v>
      </c>
      <c r="U127" s="40"/>
      <c r="V127" s="40"/>
      <c r="W127" s="40"/>
      <c r="X127" s="40"/>
      <c r="Y127" s="40"/>
      <c r="Z127" s="40"/>
      <c r="AA127" s="40"/>
      <c r="AB127" s="40"/>
      <c r="AC127" s="40"/>
      <c r="AD127" s="40"/>
      <c r="AE127" s="40"/>
      <c r="AR127" s="213" t="s">
        <v>170</v>
      </c>
      <c r="AT127" s="213" t="s">
        <v>177</v>
      </c>
      <c r="AU127" s="213" t="s">
        <v>85</v>
      </c>
      <c r="AY127" s="19" t="s">
        <v>122</v>
      </c>
      <c r="BE127" s="214">
        <f>IF(N127="základní",J127,0)</f>
        <v>0</v>
      </c>
      <c r="BF127" s="214">
        <f>IF(N127="snížená",J127,0)</f>
        <v>0</v>
      </c>
      <c r="BG127" s="214">
        <f>IF(N127="zákl. přenesená",J127,0)</f>
        <v>0</v>
      </c>
      <c r="BH127" s="214">
        <f>IF(N127="sníž. přenesená",J127,0)</f>
        <v>0</v>
      </c>
      <c r="BI127" s="214">
        <f>IF(N127="nulová",J127,0)</f>
        <v>0</v>
      </c>
      <c r="BJ127" s="19" t="s">
        <v>83</v>
      </c>
      <c r="BK127" s="214">
        <f>ROUND(I127*H127,2)</f>
        <v>0</v>
      </c>
      <c r="BL127" s="19" t="s">
        <v>129</v>
      </c>
      <c r="BM127" s="213" t="s">
        <v>180</v>
      </c>
    </row>
    <row r="128" s="13" customFormat="1">
      <c r="A128" s="13"/>
      <c r="B128" s="220"/>
      <c r="C128" s="221"/>
      <c r="D128" s="222" t="s">
        <v>133</v>
      </c>
      <c r="E128" s="221"/>
      <c r="F128" s="224" t="s">
        <v>181</v>
      </c>
      <c r="G128" s="221"/>
      <c r="H128" s="225">
        <v>0.76800000000000002</v>
      </c>
      <c r="I128" s="226"/>
      <c r="J128" s="221"/>
      <c r="K128" s="221"/>
      <c r="L128" s="227"/>
      <c r="M128" s="228"/>
      <c r="N128" s="229"/>
      <c r="O128" s="229"/>
      <c r="P128" s="229"/>
      <c r="Q128" s="229"/>
      <c r="R128" s="229"/>
      <c r="S128" s="229"/>
      <c r="T128" s="230"/>
      <c r="U128" s="13"/>
      <c r="V128" s="13"/>
      <c r="W128" s="13"/>
      <c r="X128" s="13"/>
      <c r="Y128" s="13"/>
      <c r="Z128" s="13"/>
      <c r="AA128" s="13"/>
      <c r="AB128" s="13"/>
      <c r="AC128" s="13"/>
      <c r="AD128" s="13"/>
      <c r="AE128" s="13"/>
      <c r="AT128" s="231" t="s">
        <v>133</v>
      </c>
      <c r="AU128" s="231" t="s">
        <v>85</v>
      </c>
      <c r="AV128" s="13" t="s">
        <v>85</v>
      </c>
      <c r="AW128" s="13" t="s">
        <v>4</v>
      </c>
      <c r="AX128" s="13" t="s">
        <v>83</v>
      </c>
      <c r="AY128" s="231" t="s">
        <v>122</v>
      </c>
    </row>
    <row r="129" s="12" customFormat="1" ht="22.8" customHeight="1">
      <c r="A129" s="12"/>
      <c r="B129" s="186"/>
      <c r="C129" s="187"/>
      <c r="D129" s="188" t="s">
        <v>74</v>
      </c>
      <c r="E129" s="200" t="s">
        <v>85</v>
      </c>
      <c r="F129" s="200" t="s">
        <v>182</v>
      </c>
      <c r="G129" s="187"/>
      <c r="H129" s="187"/>
      <c r="I129" s="190"/>
      <c r="J129" s="201">
        <f>BK129</f>
        <v>0</v>
      </c>
      <c r="K129" s="187"/>
      <c r="L129" s="192"/>
      <c r="M129" s="193"/>
      <c r="N129" s="194"/>
      <c r="O129" s="194"/>
      <c r="P129" s="195">
        <f>SUM(P130:P146)</f>
        <v>0</v>
      </c>
      <c r="Q129" s="194"/>
      <c r="R129" s="195">
        <f>SUM(R130:R146)</f>
        <v>7.1768360499999995</v>
      </c>
      <c r="S129" s="194"/>
      <c r="T129" s="196">
        <f>SUM(T130:T146)</f>
        <v>0</v>
      </c>
      <c r="U129" s="12"/>
      <c r="V129" s="12"/>
      <c r="W129" s="12"/>
      <c r="X129" s="12"/>
      <c r="Y129" s="12"/>
      <c r="Z129" s="12"/>
      <c r="AA129" s="12"/>
      <c r="AB129" s="12"/>
      <c r="AC129" s="12"/>
      <c r="AD129" s="12"/>
      <c r="AE129" s="12"/>
      <c r="AR129" s="197" t="s">
        <v>83</v>
      </c>
      <c r="AT129" s="198" t="s">
        <v>74</v>
      </c>
      <c r="AU129" s="198" t="s">
        <v>83</v>
      </c>
      <c r="AY129" s="197" t="s">
        <v>122</v>
      </c>
      <c r="BK129" s="199">
        <f>SUM(BK130:BK146)</f>
        <v>0</v>
      </c>
    </row>
    <row r="130" s="2" customFormat="1" ht="21.75" customHeight="1">
      <c r="A130" s="40"/>
      <c r="B130" s="41"/>
      <c r="C130" s="202" t="s">
        <v>183</v>
      </c>
      <c r="D130" s="202" t="s">
        <v>124</v>
      </c>
      <c r="E130" s="203" t="s">
        <v>184</v>
      </c>
      <c r="F130" s="204" t="s">
        <v>185</v>
      </c>
      <c r="G130" s="205" t="s">
        <v>138</v>
      </c>
      <c r="H130" s="206">
        <v>2.7000000000000002</v>
      </c>
      <c r="I130" s="207"/>
      <c r="J130" s="208">
        <f>ROUND(I130*H130,2)</f>
        <v>0</v>
      </c>
      <c r="K130" s="204" t="s">
        <v>128</v>
      </c>
      <c r="L130" s="46"/>
      <c r="M130" s="209" t="s">
        <v>19</v>
      </c>
      <c r="N130" s="210" t="s">
        <v>46</v>
      </c>
      <c r="O130" s="86"/>
      <c r="P130" s="211">
        <f>O130*H130</f>
        <v>0</v>
      </c>
      <c r="Q130" s="211">
        <v>2.5018699999999998</v>
      </c>
      <c r="R130" s="211">
        <f>Q130*H130</f>
        <v>6.7550489999999996</v>
      </c>
      <c r="S130" s="211">
        <v>0</v>
      </c>
      <c r="T130" s="212">
        <f>S130*H130</f>
        <v>0</v>
      </c>
      <c r="U130" s="40"/>
      <c r="V130" s="40"/>
      <c r="W130" s="40"/>
      <c r="X130" s="40"/>
      <c r="Y130" s="40"/>
      <c r="Z130" s="40"/>
      <c r="AA130" s="40"/>
      <c r="AB130" s="40"/>
      <c r="AC130" s="40"/>
      <c r="AD130" s="40"/>
      <c r="AE130" s="40"/>
      <c r="AR130" s="213" t="s">
        <v>129</v>
      </c>
      <c r="AT130" s="213" t="s">
        <v>124</v>
      </c>
      <c r="AU130" s="213" t="s">
        <v>85</v>
      </c>
      <c r="AY130" s="19" t="s">
        <v>122</v>
      </c>
      <c r="BE130" s="214">
        <f>IF(N130="základní",J130,0)</f>
        <v>0</v>
      </c>
      <c r="BF130" s="214">
        <f>IF(N130="snížená",J130,0)</f>
        <v>0</v>
      </c>
      <c r="BG130" s="214">
        <f>IF(N130="zákl. přenesená",J130,0)</f>
        <v>0</v>
      </c>
      <c r="BH130" s="214">
        <f>IF(N130="sníž. přenesená",J130,0)</f>
        <v>0</v>
      </c>
      <c r="BI130" s="214">
        <f>IF(N130="nulová",J130,0)</f>
        <v>0</v>
      </c>
      <c r="BJ130" s="19" t="s">
        <v>83</v>
      </c>
      <c r="BK130" s="214">
        <f>ROUND(I130*H130,2)</f>
        <v>0</v>
      </c>
      <c r="BL130" s="19" t="s">
        <v>129</v>
      </c>
      <c r="BM130" s="213" t="s">
        <v>186</v>
      </c>
    </row>
    <row r="131" s="2" customFormat="1">
      <c r="A131" s="40"/>
      <c r="B131" s="41"/>
      <c r="C131" s="42"/>
      <c r="D131" s="215" t="s">
        <v>131</v>
      </c>
      <c r="E131" s="42"/>
      <c r="F131" s="216" t="s">
        <v>187</v>
      </c>
      <c r="G131" s="42"/>
      <c r="H131" s="42"/>
      <c r="I131" s="217"/>
      <c r="J131" s="42"/>
      <c r="K131" s="42"/>
      <c r="L131" s="46"/>
      <c r="M131" s="218"/>
      <c r="N131" s="219"/>
      <c r="O131" s="86"/>
      <c r="P131" s="86"/>
      <c r="Q131" s="86"/>
      <c r="R131" s="86"/>
      <c r="S131" s="86"/>
      <c r="T131" s="87"/>
      <c r="U131" s="40"/>
      <c r="V131" s="40"/>
      <c r="W131" s="40"/>
      <c r="X131" s="40"/>
      <c r="Y131" s="40"/>
      <c r="Z131" s="40"/>
      <c r="AA131" s="40"/>
      <c r="AB131" s="40"/>
      <c r="AC131" s="40"/>
      <c r="AD131" s="40"/>
      <c r="AE131" s="40"/>
      <c r="AT131" s="19" t="s">
        <v>131</v>
      </c>
      <c r="AU131" s="19" t="s">
        <v>85</v>
      </c>
    </row>
    <row r="132" s="13" customFormat="1">
      <c r="A132" s="13"/>
      <c r="B132" s="220"/>
      <c r="C132" s="221"/>
      <c r="D132" s="222" t="s">
        <v>133</v>
      </c>
      <c r="E132" s="223" t="s">
        <v>19</v>
      </c>
      <c r="F132" s="224" t="s">
        <v>188</v>
      </c>
      <c r="G132" s="221"/>
      <c r="H132" s="225">
        <v>2.7000000000000002</v>
      </c>
      <c r="I132" s="226"/>
      <c r="J132" s="221"/>
      <c r="K132" s="221"/>
      <c r="L132" s="227"/>
      <c r="M132" s="228"/>
      <c r="N132" s="229"/>
      <c r="O132" s="229"/>
      <c r="P132" s="229"/>
      <c r="Q132" s="229"/>
      <c r="R132" s="229"/>
      <c r="S132" s="229"/>
      <c r="T132" s="230"/>
      <c r="U132" s="13"/>
      <c r="V132" s="13"/>
      <c r="W132" s="13"/>
      <c r="X132" s="13"/>
      <c r="Y132" s="13"/>
      <c r="Z132" s="13"/>
      <c r="AA132" s="13"/>
      <c r="AB132" s="13"/>
      <c r="AC132" s="13"/>
      <c r="AD132" s="13"/>
      <c r="AE132" s="13"/>
      <c r="AT132" s="231" t="s">
        <v>133</v>
      </c>
      <c r="AU132" s="231" t="s">
        <v>85</v>
      </c>
      <c r="AV132" s="13" t="s">
        <v>85</v>
      </c>
      <c r="AW132" s="13" t="s">
        <v>37</v>
      </c>
      <c r="AX132" s="13" t="s">
        <v>75</v>
      </c>
      <c r="AY132" s="231" t="s">
        <v>122</v>
      </c>
    </row>
    <row r="133" s="14" customFormat="1">
      <c r="A133" s="14"/>
      <c r="B133" s="232"/>
      <c r="C133" s="233"/>
      <c r="D133" s="222" t="s">
        <v>133</v>
      </c>
      <c r="E133" s="234" t="s">
        <v>19</v>
      </c>
      <c r="F133" s="235" t="s">
        <v>135</v>
      </c>
      <c r="G133" s="233"/>
      <c r="H133" s="236">
        <v>2.7000000000000002</v>
      </c>
      <c r="I133" s="237"/>
      <c r="J133" s="233"/>
      <c r="K133" s="233"/>
      <c r="L133" s="238"/>
      <c r="M133" s="239"/>
      <c r="N133" s="240"/>
      <c r="O133" s="240"/>
      <c r="P133" s="240"/>
      <c r="Q133" s="240"/>
      <c r="R133" s="240"/>
      <c r="S133" s="240"/>
      <c r="T133" s="241"/>
      <c r="U133" s="14"/>
      <c r="V133" s="14"/>
      <c r="W133" s="14"/>
      <c r="X133" s="14"/>
      <c r="Y133" s="14"/>
      <c r="Z133" s="14"/>
      <c r="AA133" s="14"/>
      <c r="AB133" s="14"/>
      <c r="AC133" s="14"/>
      <c r="AD133" s="14"/>
      <c r="AE133" s="14"/>
      <c r="AT133" s="242" t="s">
        <v>133</v>
      </c>
      <c r="AU133" s="242" t="s">
        <v>85</v>
      </c>
      <c r="AV133" s="14" t="s">
        <v>129</v>
      </c>
      <c r="AW133" s="14" t="s">
        <v>37</v>
      </c>
      <c r="AX133" s="14" t="s">
        <v>83</v>
      </c>
      <c r="AY133" s="242" t="s">
        <v>122</v>
      </c>
    </row>
    <row r="134" s="2" customFormat="1" ht="21.75" customHeight="1">
      <c r="A134" s="40"/>
      <c r="B134" s="41"/>
      <c r="C134" s="202" t="s">
        <v>189</v>
      </c>
      <c r="D134" s="202" t="s">
        <v>124</v>
      </c>
      <c r="E134" s="203" t="s">
        <v>190</v>
      </c>
      <c r="F134" s="204" t="s">
        <v>191</v>
      </c>
      <c r="G134" s="205" t="s">
        <v>127</v>
      </c>
      <c r="H134" s="206">
        <v>18</v>
      </c>
      <c r="I134" s="207"/>
      <c r="J134" s="208">
        <f>ROUND(I134*H134,2)</f>
        <v>0</v>
      </c>
      <c r="K134" s="204" t="s">
        <v>128</v>
      </c>
      <c r="L134" s="46"/>
      <c r="M134" s="209" t="s">
        <v>19</v>
      </c>
      <c r="N134" s="210" t="s">
        <v>46</v>
      </c>
      <c r="O134" s="86"/>
      <c r="P134" s="211">
        <f>O134*H134</f>
        <v>0</v>
      </c>
      <c r="Q134" s="211">
        <v>0.001</v>
      </c>
      <c r="R134" s="211">
        <f>Q134*H134</f>
        <v>0.018000000000000002</v>
      </c>
      <c r="S134" s="211">
        <v>0</v>
      </c>
      <c r="T134" s="212">
        <f>S134*H134</f>
        <v>0</v>
      </c>
      <c r="U134" s="40"/>
      <c r="V134" s="40"/>
      <c r="W134" s="40"/>
      <c r="X134" s="40"/>
      <c r="Y134" s="40"/>
      <c r="Z134" s="40"/>
      <c r="AA134" s="40"/>
      <c r="AB134" s="40"/>
      <c r="AC134" s="40"/>
      <c r="AD134" s="40"/>
      <c r="AE134" s="40"/>
      <c r="AR134" s="213" t="s">
        <v>129</v>
      </c>
      <c r="AT134" s="213" t="s">
        <v>124</v>
      </c>
      <c r="AU134" s="213" t="s">
        <v>85</v>
      </c>
      <c r="AY134" s="19" t="s">
        <v>122</v>
      </c>
      <c r="BE134" s="214">
        <f>IF(N134="základní",J134,0)</f>
        <v>0</v>
      </c>
      <c r="BF134" s="214">
        <f>IF(N134="snížená",J134,0)</f>
        <v>0</v>
      </c>
      <c r="BG134" s="214">
        <f>IF(N134="zákl. přenesená",J134,0)</f>
        <v>0</v>
      </c>
      <c r="BH134" s="214">
        <f>IF(N134="sníž. přenesená",J134,0)</f>
        <v>0</v>
      </c>
      <c r="BI134" s="214">
        <f>IF(N134="nulová",J134,0)</f>
        <v>0</v>
      </c>
      <c r="BJ134" s="19" t="s">
        <v>83</v>
      </c>
      <c r="BK134" s="214">
        <f>ROUND(I134*H134,2)</f>
        <v>0</v>
      </c>
      <c r="BL134" s="19" t="s">
        <v>129</v>
      </c>
      <c r="BM134" s="213" t="s">
        <v>192</v>
      </c>
    </row>
    <row r="135" s="2" customFormat="1">
      <c r="A135" s="40"/>
      <c r="B135" s="41"/>
      <c r="C135" s="42"/>
      <c r="D135" s="215" t="s">
        <v>131</v>
      </c>
      <c r="E135" s="42"/>
      <c r="F135" s="216" t="s">
        <v>193</v>
      </c>
      <c r="G135" s="42"/>
      <c r="H135" s="42"/>
      <c r="I135" s="217"/>
      <c r="J135" s="42"/>
      <c r="K135" s="42"/>
      <c r="L135" s="46"/>
      <c r="M135" s="218"/>
      <c r="N135" s="219"/>
      <c r="O135" s="86"/>
      <c r="P135" s="86"/>
      <c r="Q135" s="86"/>
      <c r="R135" s="86"/>
      <c r="S135" s="86"/>
      <c r="T135" s="87"/>
      <c r="U135" s="40"/>
      <c r="V135" s="40"/>
      <c r="W135" s="40"/>
      <c r="X135" s="40"/>
      <c r="Y135" s="40"/>
      <c r="Z135" s="40"/>
      <c r="AA135" s="40"/>
      <c r="AB135" s="40"/>
      <c r="AC135" s="40"/>
      <c r="AD135" s="40"/>
      <c r="AE135" s="40"/>
      <c r="AT135" s="19" t="s">
        <v>131</v>
      </c>
      <c r="AU135" s="19" t="s">
        <v>85</v>
      </c>
    </row>
    <row r="136" s="13" customFormat="1">
      <c r="A136" s="13"/>
      <c r="B136" s="220"/>
      <c r="C136" s="221"/>
      <c r="D136" s="222" t="s">
        <v>133</v>
      </c>
      <c r="E136" s="223" t="s">
        <v>19</v>
      </c>
      <c r="F136" s="224" t="s">
        <v>194</v>
      </c>
      <c r="G136" s="221"/>
      <c r="H136" s="225">
        <v>18</v>
      </c>
      <c r="I136" s="226"/>
      <c r="J136" s="221"/>
      <c r="K136" s="221"/>
      <c r="L136" s="227"/>
      <c r="M136" s="228"/>
      <c r="N136" s="229"/>
      <c r="O136" s="229"/>
      <c r="P136" s="229"/>
      <c r="Q136" s="229"/>
      <c r="R136" s="229"/>
      <c r="S136" s="229"/>
      <c r="T136" s="230"/>
      <c r="U136" s="13"/>
      <c r="V136" s="13"/>
      <c r="W136" s="13"/>
      <c r="X136" s="13"/>
      <c r="Y136" s="13"/>
      <c r="Z136" s="13"/>
      <c r="AA136" s="13"/>
      <c r="AB136" s="13"/>
      <c r="AC136" s="13"/>
      <c r="AD136" s="13"/>
      <c r="AE136" s="13"/>
      <c r="AT136" s="231" t="s">
        <v>133</v>
      </c>
      <c r="AU136" s="231" t="s">
        <v>85</v>
      </c>
      <c r="AV136" s="13" t="s">
        <v>85</v>
      </c>
      <c r="AW136" s="13" t="s">
        <v>37</v>
      </c>
      <c r="AX136" s="13" t="s">
        <v>83</v>
      </c>
      <c r="AY136" s="231" t="s">
        <v>122</v>
      </c>
    </row>
    <row r="137" s="2" customFormat="1" ht="16.5" customHeight="1">
      <c r="A137" s="40"/>
      <c r="B137" s="41"/>
      <c r="C137" s="202" t="s">
        <v>8</v>
      </c>
      <c r="D137" s="202" t="s">
        <v>124</v>
      </c>
      <c r="E137" s="203" t="s">
        <v>195</v>
      </c>
      <c r="F137" s="204" t="s">
        <v>196</v>
      </c>
      <c r="G137" s="205" t="s">
        <v>127</v>
      </c>
      <c r="H137" s="206">
        <v>5.4000000000000004</v>
      </c>
      <c r="I137" s="207"/>
      <c r="J137" s="208">
        <f>ROUND(I137*H137,2)</f>
        <v>0</v>
      </c>
      <c r="K137" s="204" t="s">
        <v>128</v>
      </c>
      <c r="L137" s="46"/>
      <c r="M137" s="209" t="s">
        <v>19</v>
      </c>
      <c r="N137" s="210" t="s">
        <v>46</v>
      </c>
      <c r="O137" s="86"/>
      <c r="P137" s="211">
        <f>O137*H137</f>
        <v>0</v>
      </c>
      <c r="Q137" s="211">
        <v>0.0029399999999999999</v>
      </c>
      <c r="R137" s="211">
        <f>Q137*H137</f>
        <v>0.015876000000000001</v>
      </c>
      <c r="S137" s="211">
        <v>0</v>
      </c>
      <c r="T137" s="212">
        <f>S137*H137</f>
        <v>0</v>
      </c>
      <c r="U137" s="40"/>
      <c r="V137" s="40"/>
      <c r="W137" s="40"/>
      <c r="X137" s="40"/>
      <c r="Y137" s="40"/>
      <c r="Z137" s="40"/>
      <c r="AA137" s="40"/>
      <c r="AB137" s="40"/>
      <c r="AC137" s="40"/>
      <c r="AD137" s="40"/>
      <c r="AE137" s="40"/>
      <c r="AR137" s="213" t="s">
        <v>129</v>
      </c>
      <c r="AT137" s="213" t="s">
        <v>124</v>
      </c>
      <c r="AU137" s="213" t="s">
        <v>85</v>
      </c>
      <c r="AY137" s="19" t="s">
        <v>122</v>
      </c>
      <c r="BE137" s="214">
        <f>IF(N137="základní",J137,0)</f>
        <v>0</v>
      </c>
      <c r="BF137" s="214">
        <f>IF(N137="snížená",J137,0)</f>
        <v>0</v>
      </c>
      <c r="BG137" s="214">
        <f>IF(N137="zákl. přenesená",J137,0)</f>
        <v>0</v>
      </c>
      <c r="BH137" s="214">
        <f>IF(N137="sníž. přenesená",J137,0)</f>
        <v>0</v>
      </c>
      <c r="BI137" s="214">
        <f>IF(N137="nulová",J137,0)</f>
        <v>0</v>
      </c>
      <c r="BJ137" s="19" t="s">
        <v>83</v>
      </c>
      <c r="BK137" s="214">
        <f>ROUND(I137*H137,2)</f>
        <v>0</v>
      </c>
      <c r="BL137" s="19" t="s">
        <v>129</v>
      </c>
      <c r="BM137" s="213" t="s">
        <v>197</v>
      </c>
    </row>
    <row r="138" s="2" customFormat="1">
      <c r="A138" s="40"/>
      <c r="B138" s="41"/>
      <c r="C138" s="42"/>
      <c r="D138" s="215" t="s">
        <v>131</v>
      </c>
      <c r="E138" s="42"/>
      <c r="F138" s="216" t="s">
        <v>198</v>
      </c>
      <c r="G138" s="42"/>
      <c r="H138" s="42"/>
      <c r="I138" s="217"/>
      <c r="J138" s="42"/>
      <c r="K138" s="42"/>
      <c r="L138" s="46"/>
      <c r="M138" s="218"/>
      <c r="N138" s="219"/>
      <c r="O138" s="86"/>
      <c r="P138" s="86"/>
      <c r="Q138" s="86"/>
      <c r="R138" s="86"/>
      <c r="S138" s="86"/>
      <c r="T138" s="87"/>
      <c r="U138" s="40"/>
      <c r="V138" s="40"/>
      <c r="W138" s="40"/>
      <c r="X138" s="40"/>
      <c r="Y138" s="40"/>
      <c r="Z138" s="40"/>
      <c r="AA138" s="40"/>
      <c r="AB138" s="40"/>
      <c r="AC138" s="40"/>
      <c r="AD138" s="40"/>
      <c r="AE138" s="40"/>
      <c r="AT138" s="19" t="s">
        <v>131</v>
      </c>
      <c r="AU138" s="19" t="s">
        <v>85</v>
      </c>
    </row>
    <row r="139" s="13" customFormat="1">
      <c r="A139" s="13"/>
      <c r="B139" s="220"/>
      <c r="C139" s="221"/>
      <c r="D139" s="222" t="s">
        <v>133</v>
      </c>
      <c r="E139" s="223" t="s">
        <v>19</v>
      </c>
      <c r="F139" s="224" t="s">
        <v>199</v>
      </c>
      <c r="G139" s="221"/>
      <c r="H139" s="225">
        <v>5.4000000000000004</v>
      </c>
      <c r="I139" s="226"/>
      <c r="J139" s="221"/>
      <c r="K139" s="221"/>
      <c r="L139" s="227"/>
      <c r="M139" s="228"/>
      <c r="N139" s="229"/>
      <c r="O139" s="229"/>
      <c r="P139" s="229"/>
      <c r="Q139" s="229"/>
      <c r="R139" s="229"/>
      <c r="S139" s="229"/>
      <c r="T139" s="230"/>
      <c r="U139" s="13"/>
      <c r="V139" s="13"/>
      <c r="W139" s="13"/>
      <c r="X139" s="13"/>
      <c r="Y139" s="13"/>
      <c r="Z139" s="13"/>
      <c r="AA139" s="13"/>
      <c r="AB139" s="13"/>
      <c r="AC139" s="13"/>
      <c r="AD139" s="13"/>
      <c r="AE139" s="13"/>
      <c r="AT139" s="231" t="s">
        <v>133</v>
      </c>
      <c r="AU139" s="231" t="s">
        <v>85</v>
      </c>
      <c r="AV139" s="13" t="s">
        <v>85</v>
      </c>
      <c r="AW139" s="13" t="s">
        <v>37</v>
      </c>
      <c r="AX139" s="13" t="s">
        <v>75</v>
      </c>
      <c r="AY139" s="231" t="s">
        <v>122</v>
      </c>
    </row>
    <row r="140" s="14" customFormat="1">
      <c r="A140" s="14"/>
      <c r="B140" s="232"/>
      <c r="C140" s="233"/>
      <c r="D140" s="222" t="s">
        <v>133</v>
      </c>
      <c r="E140" s="234" t="s">
        <v>19</v>
      </c>
      <c r="F140" s="235" t="s">
        <v>135</v>
      </c>
      <c r="G140" s="233"/>
      <c r="H140" s="236">
        <v>5.4000000000000004</v>
      </c>
      <c r="I140" s="237"/>
      <c r="J140" s="233"/>
      <c r="K140" s="233"/>
      <c r="L140" s="238"/>
      <c r="M140" s="239"/>
      <c r="N140" s="240"/>
      <c r="O140" s="240"/>
      <c r="P140" s="240"/>
      <c r="Q140" s="240"/>
      <c r="R140" s="240"/>
      <c r="S140" s="240"/>
      <c r="T140" s="241"/>
      <c r="U140" s="14"/>
      <c r="V140" s="14"/>
      <c r="W140" s="14"/>
      <c r="X140" s="14"/>
      <c r="Y140" s="14"/>
      <c r="Z140" s="14"/>
      <c r="AA140" s="14"/>
      <c r="AB140" s="14"/>
      <c r="AC140" s="14"/>
      <c r="AD140" s="14"/>
      <c r="AE140" s="14"/>
      <c r="AT140" s="242" t="s">
        <v>133</v>
      </c>
      <c r="AU140" s="242" t="s">
        <v>85</v>
      </c>
      <c r="AV140" s="14" t="s">
        <v>129</v>
      </c>
      <c r="AW140" s="14" t="s">
        <v>37</v>
      </c>
      <c r="AX140" s="14" t="s">
        <v>83</v>
      </c>
      <c r="AY140" s="242" t="s">
        <v>122</v>
      </c>
    </row>
    <row r="141" s="2" customFormat="1" ht="16.5" customHeight="1">
      <c r="A141" s="40"/>
      <c r="B141" s="41"/>
      <c r="C141" s="202" t="s">
        <v>200</v>
      </c>
      <c r="D141" s="202" t="s">
        <v>124</v>
      </c>
      <c r="E141" s="203" t="s">
        <v>201</v>
      </c>
      <c r="F141" s="204" t="s">
        <v>202</v>
      </c>
      <c r="G141" s="205" t="s">
        <v>127</v>
      </c>
      <c r="H141" s="206">
        <v>5.4000000000000004</v>
      </c>
      <c r="I141" s="207"/>
      <c r="J141" s="208">
        <f>ROUND(I141*H141,2)</f>
        <v>0</v>
      </c>
      <c r="K141" s="204" t="s">
        <v>128</v>
      </c>
      <c r="L141" s="46"/>
      <c r="M141" s="209" t="s">
        <v>19</v>
      </c>
      <c r="N141" s="210" t="s">
        <v>46</v>
      </c>
      <c r="O141" s="86"/>
      <c r="P141" s="211">
        <f>O141*H141</f>
        <v>0</v>
      </c>
      <c r="Q141" s="211">
        <v>0</v>
      </c>
      <c r="R141" s="211">
        <f>Q141*H141</f>
        <v>0</v>
      </c>
      <c r="S141" s="211">
        <v>0</v>
      </c>
      <c r="T141" s="212">
        <f>S141*H141</f>
        <v>0</v>
      </c>
      <c r="U141" s="40"/>
      <c r="V141" s="40"/>
      <c r="W141" s="40"/>
      <c r="X141" s="40"/>
      <c r="Y141" s="40"/>
      <c r="Z141" s="40"/>
      <c r="AA141" s="40"/>
      <c r="AB141" s="40"/>
      <c r="AC141" s="40"/>
      <c r="AD141" s="40"/>
      <c r="AE141" s="40"/>
      <c r="AR141" s="213" t="s">
        <v>129</v>
      </c>
      <c r="AT141" s="213" t="s">
        <v>124</v>
      </c>
      <c r="AU141" s="213" t="s">
        <v>85</v>
      </c>
      <c r="AY141" s="19" t="s">
        <v>122</v>
      </c>
      <c r="BE141" s="214">
        <f>IF(N141="základní",J141,0)</f>
        <v>0</v>
      </c>
      <c r="BF141" s="214">
        <f>IF(N141="snížená",J141,0)</f>
        <v>0</v>
      </c>
      <c r="BG141" s="214">
        <f>IF(N141="zákl. přenesená",J141,0)</f>
        <v>0</v>
      </c>
      <c r="BH141" s="214">
        <f>IF(N141="sníž. přenesená",J141,0)</f>
        <v>0</v>
      </c>
      <c r="BI141" s="214">
        <f>IF(N141="nulová",J141,0)</f>
        <v>0</v>
      </c>
      <c r="BJ141" s="19" t="s">
        <v>83</v>
      </c>
      <c r="BK141" s="214">
        <f>ROUND(I141*H141,2)</f>
        <v>0</v>
      </c>
      <c r="BL141" s="19" t="s">
        <v>129</v>
      </c>
      <c r="BM141" s="213" t="s">
        <v>203</v>
      </c>
    </row>
    <row r="142" s="2" customFormat="1">
      <c r="A142" s="40"/>
      <c r="B142" s="41"/>
      <c r="C142" s="42"/>
      <c r="D142" s="215" t="s">
        <v>131</v>
      </c>
      <c r="E142" s="42"/>
      <c r="F142" s="216" t="s">
        <v>204</v>
      </c>
      <c r="G142" s="42"/>
      <c r="H142" s="42"/>
      <c r="I142" s="217"/>
      <c r="J142" s="42"/>
      <c r="K142" s="42"/>
      <c r="L142" s="46"/>
      <c r="M142" s="218"/>
      <c r="N142" s="219"/>
      <c r="O142" s="86"/>
      <c r="P142" s="86"/>
      <c r="Q142" s="86"/>
      <c r="R142" s="86"/>
      <c r="S142" s="86"/>
      <c r="T142" s="87"/>
      <c r="U142" s="40"/>
      <c r="V142" s="40"/>
      <c r="W142" s="40"/>
      <c r="X142" s="40"/>
      <c r="Y142" s="40"/>
      <c r="Z142" s="40"/>
      <c r="AA142" s="40"/>
      <c r="AB142" s="40"/>
      <c r="AC142" s="40"/>
      <c r="AD142" s="40"/>
      <c r="AE142" s="40"/>
      <c r="AT142" s="19" t="s">
        <v>131</v>
      </c>
      <c r="AU142" s="19" t="s">
        <v>85</v>
      </c>
    </row>
    <row r="143" s="2" customFormat="1" ht="16.5" customHeight="1">
      <c r="A143" s="40"/>
      <c r="B143" s="41"/>
      <c r="C143" s="202" t="s">
        <v>205</v>
      </c>
      <c r="D143" s="202" t="s">
        <v>124</v>
      </c>
      <c r="E143" s="203" t="s">
        <v>206</v>
      </c>
      <c r="F143" s="204" t="s">
        <v>207</v>
      </c>
      <c r="G143" s="205" t="s">
        <v>160</v>
      </c>
      <c r="H143" s="206">
        <v>0.36499999999999999</v>
      </c>
      <c r="I143" s="207"/>
      <c r="J143" s="208">
        <f>ROUND(I143*H143,2)</f>
        <v>0</v>
      </c>
      <c r="K143" s="204" t="s">
        <v>128</v>
      </c>
      <c r="L143" s="46"/>
      <c r="M143" s="209" t="s">
        <v>19</v>
      </c>
      <c r="N143" s="210" t="s">
        <v>46</v>
      </c>
      <c r="O143" s="86"/>
      <c r="P143" s="211">
        <f>O143*H143</f>
        <v>0</v>
      </c>
      <c r="Q143" s="211">
        <v>1.06277</v>
      </c>
      <c r="R143" s="211">
        <f>Q143*H143</f>
        <v>0.38791104999999998</v>
      </c>
      <c r="S143" s="211">
        <v>0</v>
      </c>
      <c r="T143" s="212">
        <f>S143*H143</f>
        <v>0</v>
      </c>
      <c r="U143" s="40"/>
      <c r="V143" s="40"/>
      <c r="W143" s="40"/>
      <c r="X143" s="40"/>
      <c r="Y143" s="40"/>
      <c r="Z143" s="40"/>
      <c r="AA143" s="40"/>
      <c r="AB143" s="40"/>
      <c r="AC143" s="40"/>
      <c r="AD143" s="40"/>
      <c r="AE143" s="40"/>
      <c r="AR143" s="213" t="s">
        <v>129</v>
      </c>
      <c r="AT143" s="213" t="s">
        <v>124</v>
      </c>
      <c r="AU143" s="213" t="s">
        <v>85</v>
      </c>
      <c r="AY143" s="19" t="s">
        <v>122</v>
      </c>
      <c r="BE143" s="214">
        <f>IF(N143="základní",J143,0)</f>
        <v>0</v>
      </c>
      <c r="BF143" s="214">
        <f>IF(N143="snížená",J143,0)</f>
        <v>0</v>
      </c>
      <c r="BG143" s="214">
        <f>IF(N143="zákl. přenesená",J143,0)</f>
        <v>0</v>
      </c>
      <c r="BH143" s="214">
        <f>IF(N143="sníž. přenesená",J143,0)</f>
        <v>0</v>
      </c>
      <c r="BI143" s="214">
        <f>IF(N143="nulová",J143,0)</f>
        <v>0</v>
      </c>
      <c r="BJ143" s="19" t="s">
        <v>83</v>
      </c>
      <c r="BK143" s="214">
        <f>ROUND(I143*H143,2)</f>
        <v>0</v>
      </c>
      <c r="BL143" s="19" t="s">
        <v>129</v>
      </c>
      <c r="BM143" s="213" t="s">
        <v>208</v>
      </c>
    </row>
    <row r="144" s="2" customFormat="1">
      <c r="A144" s="40"/>
      <c r="B144" s="41"/>
      <c r="C144" s="42"/>
      <c r="D144" s="215" t="s">
        <v>131</v>
      </c>
      <c r="E144" s="42"/>
      <c r="F144" s="216" t="s">
        <v>209</v>
      </c>
      <c r="G144" s="42"/>
      <c r="H144" s="42"/>
      <c r="I144" s="217"/>
      <c r="J144" s="42"/>
      <c r="K144" s="42"/>
      <c r="L144" s="46"/>
      <c r="M144" s="218"/>
      <c r="N144" s="219"/>
      <c r="O144" s="86"/>
      <c r="P144" s="86"/>
      <c r="Q144" s="86"/>
      <c r="R144" s="86"/>
      <c r="S144" s="86"/>
      <c r="T144" s="87"/>
      <c r="U144" s="40"/>
      <c r="V144" s="40"/>
      <c r="W144" s="40"/>
      <c r="X144" s="40"/>
      <c r="Y144" s="40"/>
      <c r="Z144" s="40"/>
      <c r="AA144" s="40"/>
      <c r="AB144" s="40"/>
      <c r="AC144" s="40"/>
      <c r="AD144" s="40"/>
      <c r="AE144" s="40"/>
      <c r="AT144" s="19" t="s">
        <v>131</v>
      </c>
      <c r="AU144" s="19" t="s">
        <v>85</v>
      </c>
    </row>
    <row r="145" s="13" customFormat="1">
      <c r="A145" s="13"/>
      <c r="B145" s="220"/>
      <c r="C145" s="221"/>
      <c r="D145" s="222" t="s">
        <v>133</v>
      </c>
      <c r="E145" s="223" t="s">
        <v>19</v>
      </c>
      <c r="F145" s="224" t="s">
        <v>210</v>
      </c>
      <c r="G145" s="221"/>
      <c r="H145" s="225">
        <v>0.36499999999999999</v>
      </c>
      <c r="I145" s="226"/>
      <c r="J145" s="221"/>
      <c r="K145" s="221"/>
      <c r="L145" s="227"/>
      <c r="M145" s="228"/>
      <c r="N145" s="229"/>
      <c r="O145" s="229"/>
      <c r="P145" s="229"/>
      <c r="Q145" s="229"/>
      <c r="R145" s="229"/>
      <c r="S145" s="229"/>
      <c r="T145" s="230"/>
      <c r="U145" s="13"/>
      <c r="V145" s="13"/>
      <c r="W145" s="13"/>
      <c r="X145" s="13"/>
      <c r="Y145" s="13"/>
      <c r="Z145" s="13"/>
      <c r="AA145" s="13"/>
      <c r="AB145" s="13"/>
      <c r="AC145" s="13"/>
      <c r="AD145" s="13"/>
      <c r="AE145" s="13"/>
      <c r="AT145" s="231" t="s">
        <v>133</v>
      </c>
      <c r="AU145" s="231" t="s">
        <v>85</v>
      </c>
      <c r="AV145" s="13" t="s">
        <v>85</v>
      </c>
      <c r="AW145" s="13" t="s">
        <v>37</v>
      </c>
      <c r="AX145" s="13" t="s">
        <v>75</v>
      </c>
      <c r="AY145" s="231" t="s">
        <v>122</v>
      </c>
    </row>
    <row r="146" s="14" customFormat="1">
      <c r="A146" s="14"/>
      <c r="B146" s="232"/>
      <c r="C146" s="233"/>
      <c r="D146" s="222" t="s">
        <v>133</v>
      </c>
      <c r="E146" s="234" t="s">
        <v>19</v>
      </c>
      <c r="F146" s="235" t="s">
        <v>135</v>
      </c>
      <c r="G146" s="233"/>
      <c r="H146" s="236">
        <v>0.36499999999999999</v>
      </c>
      <c r="I146" s="237"/>
      <c r="J146" s="233"/>
      <c r="K146" s="233"/>
      <c r="L146" s="238"/>
      <c r="M146" s="239"/>
      <c r="N146" s="240"/>
      <c r="O146" s="240"/>
      <c r="P146" s="240"/>
      <c r="Q146" s="240"/>
      <c r="R146" s="240"/>
      <c r="S146" s="240"/>
      <c r="T146" s="241"/>
      <c r="U146" s="14"/>
      <c r="V146" s="14"/>
      <c r="W146" s="14"/>
      <c r="X146" s="14"/>
      <c r="Y146" s="14"/>
      <c r="Z146" s="14"/>
      <c r="AA146" s="14"/>
      <c r="AB146" s="14"/>
      <c r="AC146" s="14"/>
      <c r="AD146" s="14"/>
      <c r="AE146" s="14"/>
      <c r="AT146" s="242" t="s">
        <v>133</v>
      </c>
      <c r="AU146" s="242" t="s">
        <v>85</v>
      </c>
      <c r="AV146" s="14" t="s">
        <v>129</v>
      </c>
      <c r="AW146" s="14" t="s">
        <v>37</v>
      </c>
      <c r="AX146" s="14" t="s">
        <v>83</v>
      </c>
      <c r="AY146" s="242" t="s">
        <v>122</v>
      </c>
    </row>
    <row r="147" s="12" customFormat="1" ht="22.8" customHeight="1">
      <c r="A147" s="12"/>
      <c r="B147" s="186"/>
      <c r="C147" s="187"/>
      <c r="D147" s="188" t="s">
        <v>74</v>
      </c>
      <c r="E147" s="200" t="s">
        <v>129</v>
      </c>
      <c r="F147" s="200" t="s">
        <v>211</v>
      </c>
      <c r="G147" s="187"/>
      <c r="H147" s="187"/>
      <c r="I147" s="190"/>
      <c r="J147" s="201">
        <f>BK147</f>
        <v>0</v>
      </c>
      <c r="K147" s="187"/>
      <c r="L147" s="192"/>
      <c r="M147" s="193"/>
      <c r="N147" s="194"/>
      <c r="O147" s="194"/>
      <c r="P147" s="195">
        <f>SUM(P148:P160)</f>
        <v>0</v>
      </c>
      <c r="Q147" s="194"/>
      <c r="R147" s="195">
        <f>SUM(R148:R160)</f>
        <v>0.24693486000000001</v>
      </c>
      <c r="S147" s="194"/>
      <c r="T147" s="196">
        <f>SUM(T148:T160)</f>
        <v>0</v>
      </c>
      <c r="U147" s="12"/>
      <c r="V147" s="12"/>
      <c r="W147" s="12"/>
      <c r="X147" s="12"/>
      <c r="Y147" s="12"/>
      <c r="Z147" s="12"/>
      <c r="AA147" s="12"/>
      <c r="AB147" s="12"/>
      <c r="AC147" s="12"/>
      <c r="AD147" s="12"/>
      <c r="AE147" s="12"/>
      <c r="AR147" s="197" t="s">
        <v>83</v>
      </c>
      <c r="AT147" s="198" t="s">
        <v>74</v>
      </c>
      <c r="AU147" s="198" t="s">
        <v>83</v>
      </c>
      <c r="AY147" s="197" t="s">
        <v>122</v>
      </c>
      <c r="BK147" s="199">
        <f>SUM(BK148:BK160)</f>
        <v>0</v>
      </c>
    </row>
    <row r="148" s="2" customFormat="1" ht="24.15" customHeight="1">
      <c r="A148" s="40"/>
      <c r="B148" s="41"/>
      <c r="C148" s="202" t="s">
        <v>212</v>
      </c>
      <c r="D148" s="202" t="s">
        <v>124</v>
      </c>
      <c r="E148" s="203" t="s">
        <v>213</v>
      </c>
      <c r="F148" s="204" t="s">
        <v>214</v>
      </c>
      <c r="G148" s="205" t="s">
        <v>160</v>
      </c>
      <c r="H148" s="206">
        <v>0.017999999999999999</v>
      </c>
      <c r="I148" s="207"/>
      <c r="J148" s="208">
        <f>ROUND(I148*H148,2)</f>
        <v>0</v>
      </c>
      <c r="K148" s="204" t="s">
        <v>128</v>
      </c>
      <c r="L148" s="46"/>
      <c r="M148" s="209" t="s">
        <v>19</v>
      </c>
      <c r="N148" s="210" t="s">
        <v>46</v>
      </c>
      <c r="O148" s="86"/>
      <c r="P148" s="211">
        <f>O148*H148</f>
        <v>0</v>
      </c>
      <c r="Q148" s="211">
        <v>1.0492699999999999</v>
      </c>
      <c r="R148" s="211">
        <f>Q148*H148</f>
        <v>0.018886859999999998</v>
      </c>
      <c r="S148" s="211">
        <v>0</v>
      </c>
      <c r="T148" s="212">
        <f>S148*H148</f>
        <v>0</v>
      </c>
      <c r="U148" s="40"/>
      <c r="V148" s="40"/>
      <c r="W148" s="40"/>
      <c r="X148" s="40"/>
      <c r="Y148" s="40"/>
      <c r="Z148" s="40"/>
      <c r="AA148" s="40"/>
      <c r="AB148" s="40"/>
      <c r="AC148" s="40"/>
      <c r="AD148" s="40"/>
      <c r="AE148" s="40"/>
      <c r="AR148" s="213" t="s">
        <v>129</v>
      </c>
      <c r="AT148" s="213" t="s">
        <v>124</v>
      </c>
      <c r="AU148" s="213" t="s">
        <v>85</v>
      </c>
      <c r="AY148" s="19" t="s">
        <v>122</v>
      </c>
      <c r="BE148" s="214">
        <f>IF(N148="základní",J148,0)</f>
        <v>0</v>
      </c>
      <c r="BF148" s="214">
        <f>IF(N148="snížená",J148,0)</f>
        <v>0</v>
      </c>
      <c r="BG148" s="214">
        <f>IF(N148="zákl. přenesená",J148,0)</f>
        <v>0</v>
      </c>
      <c r="BH148" s="214">
        <f>IF(N148="sníž. přenesená",J148,0)</f>
        <v>0</v>
      </c>
      <c r="BI148" s="214">
        <f>IF(N148="nulová",J148,0)</f>
        <v>0</v>
      </c>
      <c r="BJ148" s="19" t="s">
        <v>83</v>
      </c>
      <c r="BK148" s="214">
        <f>ROUND(I148*H148,2)</f>
        <v>0</v>
      </c>
      <c r="BL148" s="19" t="s">
        <v>129</v>
      </c>
      <c r="BM148" s="213" t="s">
        <v>215</v>
      </c>
    </row>
    <row r="149" s="2" customFormat="1">
      <c r="A149" s="40"/>
      <c r="B149" s="41"/>
      <c r="C149" s="42"/>
      <c r="D149" s="215" t="s">
        <v>131</v>
      </c>
      <c r="E149" s="42"/>
      <c r="F149" s="216" t="s">
        <v>216</v>
      </c>
      <c r="G149" s="42"/>
      <c r="H149" s="42"/>
      <c r="I149" s="217"/>
      <c r="J149" s="42"/>
      <c r="K149" s="42"/>
      <c r="L149" s="46"/>
      <c r="M149" s="218"/>
      <c r="N149" s="219"/>
      <c r="O149" s="86"/>
      <c r="P149" s="86"/>
      <c r="Q149" s="86"/>
      <c r="R149" s="86"/>
      <c r="S149" s="86"/>
      <c r="T149" s="87"/>
      <c r="U149" s="40"/>
      <c r="V149" s="40"/>
      <c r="W149" s="40"/>
      <c r="X149" s="40"/>
      <c r="Y149" s="40"/>
      <c r="Z149" s="40"/>
      <c r="AA149" s="40"/>
      <c r="AB149" s="40"/>
      <c r="AC149" s="40"/>
      <c r="AD149" s="40"/>
      <c r="AE149" s="40"/>
      <c r="AT149" s="19" t="s">
        <v>131</v>
      </c>
      <c r="AU149" s="19" t="s">
        <v>85</v>
      </c>
    </row>
    <row r="150" s="13" customFormat="1">
      <c r="A150" s="13"/>
      <c r="B150" s="220"/>
      <c r="C150" s="221"/>
      <c r="D150" s="222" t="s">
        <v>133</v>
      </c>
      <c r="E150" s="223" t="s">
        <v>19</v>
      </c>
      <c r="F150" s="224" t="s">
        <v>217</v>
      </c>
      <c r="G150" s="221"/>
      <c r="H150" s="225">
        <v>0.017999999999999999</v>
      </c>
      <c r="I150" s="226"/>
      <c r="J150" s="221"/>
      <c r="K150" s="221"/>
      <c r="L150" s="227"/>
      <c r="M150" s="228"/>
      <c r="N150" s="229"/>
      <c r="O150" s="229"/>
      <c r="P150" s="229"/>
      <c r="Q150" s="229"/>
      <c r="R150" s="229"/>
      <c r="S150" s="229"/>
      <c r="T150" s="230"/>
      <c r="U150" s="13"/>
      <c r="V150" s="13"/>
      <c r="W150" s="13"/>
      <c r="X150" s="13"/>
      <c r="Y150" s="13"/>
      <c r="Z150" s="13"/>
      <c r="AA150" s="13"/>
      <c r="AB150" s="13"/>
      <c r="AC150" s="13"/>
      <c r="AD150" s="13"/>
      <c r="AE150" s="13"/>
      <c r="AT150" s="231" t="s">
        <v>133</v>
      </c>
      <c r="AU150" s="231" t="s">
        <v>85</v>
      </c>
      <c r="AV150" s="13" t="s">
        <v>85</v>
      </c>
      <c r="AW150" s="13" t="s">
        <v>37</v>
      </c>
      <c r="AX150" s="13" t="s">
        <v>75</v>
      </c>
      <c r="AY150" s="231" t="s">
        <v>122</v>
      </c>
    </row>
    <row r="151" s="14" customFormat="1">
      <c r="A151" s="14"/>
      <c r="B151" s="232"/>
      <c r="C151" s="233"/>
      <c r="D151" s="222" t="s">
        <v>133</v>
      </c>
      <c r="E151" s="234" t="s">
        <v>19</v>
      </c>
      <c r="F151" s="235" t="s">
        <v>135</v>
      </c>
      <c r="G151" s="233"/>
      <c r="H151" s="236">
        <v>0.017999999999999999</v>
      </c>
      <c r="I151" s="237"/>
      <c r="J151" s="233"/>
      <c r="K151" s="233"/>
      <c r="L151" s="238"/>
      <c r="M151" s="239"/>
      <c r="N151" s="240"/>
      <c r="O151" s="240"/>
      <c r="P151" s="240"/>
      <c r="Q151" s="240"/>
      <c r="R151" s="240"/>
      <c r="S151" s="240"/>
      <c r="T151" s="241"/>
      <c r="U151" s="14"/>
      <c r="V151" s="14"/>
      <c r="W151" s="14"/>
      <c r="X151" s="14"/>
      <c r="Y151" s="14"/>
      <c r="Z151" s="14"/>
      <c r="AA151" s="14"/>
      <c r="AB151" s="14"/>
      <c r="AC151" s="14"/>
      <c r="AD151" s="14"/>
      <c r="AE151" s="14"/>
      <c r="AT151" s="242" t="s">
        <v>133</v>
      </c>
      <c r="AU151" s="242" t="s">
        <v>85</v>
      </c>
      <c r="AV151" s="14" t="s">
        <v>129</v>
      </c>
      <c r="AW151" s="14" t="s">
        <v>37</v>
      </c>
      <c r="AX151" s="14" t="s">
        <v>83</v>
      </c>
      <c r="AY151" s="242" t="s">
        <v>122</v>
      </c>
    </row>
    <row r="152" s="2" customFormat="1" ht="24.15" customHeight="1">
      <c r="A152" s="40"/>
      <c r="B152" s="41"/>
      <c r="C152" s="202" t="s">
        <v>218</v>
      </c>
      <c r="D152" s="202" t="s">
        <v>124</v>
      </c>
      <c r="E152" s="203" t="s">
        <v>219</v>
      </c>
      <c r="F152" s="204" t="s">
        <v>220</v>
      </c>
      <c r="G152" s="205" t="s">
        <v>221</v>
      </c>
      <c r="H152" s="206">
        <v>2</v>
      </c>
      <c r="I152" s="207"/>
      <c r="J152" s="208">
        <f>ROUND(I152*H152,2)</f>
        <v>0</v>
      </c>
      <c r="K152" s="204" t="s">
        <v>128</v>
      </c>
      <c r="L152" s="46"/>
      <c r="M152" s="209" t="s">
        <v>19</v>
      </c>
      <c r="N152" s="210" t="s">
        <v>46</v>
      </c>
      <c r="O152" s="86"/>
      <c r="P152" s="211">
        <f>O152*H152</f>
        <v>0</v>
      </c>
      <c r="Q152" s="211">
        <v>0.11046</v>
      </c>
      <c r="R152" s="211">
        <f>Q152*H152</f>
        <v>0.22092000000000001</v>
      </c>
      <c r="S152" s="211">
        <v>0</v>
      </c>
      <c r="T152" s="212">
        <f>S152*H152</f>
        <v>0</v>
      </c>
      <c r="U152" s="40"/>
      <c r="V152" s="40"/>
      <c r="W152" s="40"/>
      <c r="X152" s="40"/>
      <c r="Y152" s="40"/>
      <c r="Z152" s="40"/>
      <c r="AA152" s="40"/>
      <c r="AB152" s="40"/>
      <c r="AC152" s="40"/>
      <c r="AD152" s="40"/>
      <c r="AE152" s="40"/>
      <c r="AR152" s="213" t="s">
        <v>129</v>
      </c>
      <c r="AT152" s="213" t="s">
        <v>124</v>
      </c>
      <c r="AU152" s="213" t="s">
        <v>85</v>
      </c>
      <c r="AY152" s="19" t="s">
        <v>122</v>
      </c>
      <c r="BE152" s="214">
        <f>IF(N152="základní",J152,0)</f>
        <v>0</v>
      </c>
      <c r="BF152" s="214">
        <f>IF(N152="snížená",J152,0)</f>
        <v>0</v>
      </c>
      <c r="BG152" s="214">
        <f>IF(N152="zákl. přenesená",J152,0)</f>
        <v>0</v>
      </c>
      <c r="BH152" s="214">
        <f>IF(N152="sníž. přenesená",J152,0)</f>
        <v>0</v>
      </c>
      <c r="BI152" s="214">
        <f>IF(N152="nulová",J152,0)</f>
        <v>0</v>
      </c>
      <c r="BJ152" s="19" t="s">
        <v>83</v>
      </c>
      <c r="BK152" s="214">
        <f>ROUND(I152*H152,2)</f>
        <v>0</v>
      </c>
      <c r="BL152" s="19" t="s">
        <v>129</v>
      </c>
      <c r="BM152" s="213" t="s">
        <v>222</v>
      </c>
    </row>
    <row r="153" s="2" customFormat="1">
      <c r="A153" s="40"/>
      <c r="B153" s="41"/>
      <c r="C153" s="42"/>
      <c r="D153" s="215" t="s">
        <v>131</v>
      </c>
      <c r="E153" s="42"/>
      <c r="F153" s="216" t="s">
        <v>223</v>
      </c>
      <c r="G153" s="42"/>
      <c r="H153" s="42"/>
      <c r="I153" s="217"/>
      <c r="J153" s="42"/>
      <c r="K153" s="42"/>
      <c r="L153" s="46"/>
      <c r="M153" s="218"/>
      <c r="N153" s="219"/>
      <c r="O153" s="86"/>
      <c r="P153" s="86"/>
      <c r="Q153" s="86"/>
      <c r="R153" s="86"/>
      <c r="S153" s="86"/>
      <c r="T153" s="87"/>
      <c r="U153" s="40"/>
      <c r="V153" s="40"/>
      <c r="W153" s="40"/>
      <c r="X153" s="40"/>
      <c r="Y153" s="40"/>
      <c r="Z153" s="40"/>
      <c r="AA153" s="40"/>
      <c r="AB153" s="40"/>
      <c r="AC153" s="40"/>
      <c r="AD153" s="40"/>
      <c r="AE153" s="40"/>
      <c r="AT153" s="19" t="s">
        <v>131</v>
      </c>
      <c r="AU153" s="19" t="s">
        <v>85</v>
      </c>
    </row>
    <row r="154" s="13" customFormat="1">
      <c r="A154" s="13"/>
      <c r="B154" s="220"/>
      <c r="C154" s="221"/>
      <c r="D154" s="222" t="s">
        <v>133</v>
      </c>
      <c r="E154" s="223" t="s">
        <v>19</v>
      </c>
      <c r="F154" s="224" t="s">
        <v>85</v>
      </c>
      <c r="G154" s="221"/>
      <c r="H154" s="225">
        <v>2</v>
      </c>
      <c r="I154" s="226"/>
      <c r="J154" s="221"/>
      <c r="K154" s="221"/>
      <c r="L154" s="227"/>
      <c r="M154" s="228"/>
      <c r="N154" s="229"/>
      <c r="O154" s="229"/>
      <c r="P154" s="229"/>
      <c r="Q154" s="229"/>
      <c r="R154" s="229"/>
      <c r="S154" s="229"/>
      <c r="T154" s="230"/>
      <c r="U154" s="13"/>
      <c r="V154" s="13"/>
      <c r="W154" s="13"/>
      <c r="X154" s="13"/>
      <c r="Y154" s="13"/>
      <c r="Z154" s="13"/>
      <c r="AA154" s="13"/>
      <c r="AB154" s="13"/>
      <c r="AC154" s="13"/>
      <c r="AD154" s="13"/>
      <c r="AE154" s="13"/>
      <c r="AT154" s="231" t="s">
        <v>133</v>
      </c>
      <c r="AU154" s="231" t="s">
        <v>85</v>
      </c>
      <c r="AV154" s="13" t="s">
        <v>85</v>
      </c>
      <c r="AW154" s="13" t="s">
        <v>37</v>
      </c>
      <c r="AX154" s="13" t="s">
        <v>83</v>
      </c>
      <c r="AY154" s="231" t="s">
        <v>122</v>
      </c>
    </row>
    <row r="155" s="2" customFormat="1" ht="21.75" customHeight="1">
      <c r="A155" s="40"/>
      <c r="B155" s="41"/>
      <c r="C155" s="202" t="s">
        <v>224</v>
      </c>
      <c r="D155" s="202" t="s">
        <v>124</v>
      </c>
      <c r="E155" s="203" t="s">
        <v>225</v>
      </c>
      <c r="F155" s="204" t="s">
        <v>226</v>
      </c>
      <c r="G155" s="205" t="s">
        <v>127</v>
      </c>
      <c r="H155" s="206">
        <v>0.90000000000000002</v>
      </c>
      <c r="I155" s="207"/>
      <c r="J155" s="208">
        <f>ROUND(I155*H155,2)</f>
        <v>0</v>
      </c>
      <c r="K155" s="204" t="s">
        <v>128</v>
      </c>
      <c r="L155" s="46"/>
      <c r="M155" s="209" t="s">
        <v>19</v>
      </c>
      <c r="N155" s="210" t="s">
        <v>46</v>
      </c>
      <c r="O155" s="86"/>
      <c r="P155" s="211">
        <f>O155*H155</f>
        <v>0</v>
      </c>
      <c r="Q155" s="211">
        <v>0.00792</v>
      </c>
      <c r="R155" s="211">
        <f>Q155*H155</f>
        <v>0.0071279999999999998</v>
      </c>
      <c r="S155" s="211">
        <v>0</v>
      </c>
      <c r="T155" s="212">
        <f>S155*H155</f>
        <v>0</v>
      </c>
      <c r="U155" s="40"/>
      <c r="V155" s="40"/>
      <c r="W155" s="40"/>
      <c r="X155" s="40"/>
      <c r="Y155" s="40"/>
      <c r="Z155" s="40"/>
      <c r="AA155" s="40"/>
      <c r="AB155" s="40"/>
      <c r="AC155" s="40"/>
      <c r="AD155" s="40"/>
      <c r="AE155" s="40"/>
      <c r="AR155" s="213" t="s">
        <v>129</v>
      </c>
      <c r="AT155" s="213" t="s">
        <v>124</v>
      </c>
      <c r="AU155" s="213" t="s">
        <v>85</v>
      </c>
      <c r="AY155" s="19" t="s">
        <v>122</v>
      </c>
      <c r="BE155" s="214">
        <f>IF(N155="základní",J155,0)</f>
        <v>0</v>
      </c>
      <c r="BF155" s="214">
        <f>IF(N155="snížená",J155,0)</f>
        <v>0</v>
      </c>
      <c r="BG155" s="214">
        <f>IF(N155="zákl. přenesená",J155,0)</f>
        <v>0</v>
      </c>
      <c r="BH155" s="214">
        <f>IF(N155="sníž. přenesená",J155,0)</f>
        <v>0</v>
      </c>
      <c r="BI155" s="214">
        <f>IF(N155="nulová",J155,0)</f>
        <v>0</v>
      </c>
      <c r="BJ155" s="19" t="s">
        <v>83</v>
      </c>
      <c r="BK155" s="214">
        <f>ROUND(I155*H155,2)</f>
        <v>0</v>
      </c>
      <c r="BL155" s="19" t="s">
        <v>129</v>
      </c>
      <c r="BM155" s="213" t="s">
        <v>227</v>
      </c>
    </row>
    <row r="156" s="2" customFormat="1">
      <c r="A156" s="40"/>
      <c r="B156" s="41"/>
      <c r="C156" s="42"/>
      <c r="D156" s="215" t="s">
        <v>131</v>
      </c>
      <c r="E156" s="42"/>
      <c r="F156" s="216" t="s">
        <v>228</v>
      </c>
      <c r="G156" s="42"/>
      <c r="H156" s="42"/>
      <c r="I156" s="217"/>
      <c r="J156" s="42"/>
      <c r="K156" s="42"/>
      <c r="L156" s="46"/>
      <c r="M156" s="218"/>
      <c r="N156" s="219"/>
      <c r="O156" s="86"/>
      <c r="P156" s="86"/>
      <c r="Q156" s="86"/>
      <c r="R156" s="86"/>
      <c r="S156" s="86"/>
      <c r="T156" s="87"/>
      <c r="U156" s="40"/>
      <c r="V156" s="40"/>
      <c r="W156" s="40"/>
      <c r="X156" s="40"/>
      <c r="Y156" s="40"/>
      <c r="Z156" s="40"/>
      <c r="AA156" s="40"/>
      <c r="AB156" s="40"/>
      <c r="AC156" s="40"/>
      <c r="AD156" s="40"/>
      <c r="AE156" s="40"/>
      <c r="AT156" s="19" t="s">
        <v>131</v>
      </c>
      <c r="AU156" s="19" t="s">
        <v>85</v>
      </c>
    </row>
    <row r="157" s="13" customFormat="1">
      <c r="A157" s="13"/>
      <c r="B157" s="220"/>
      <c r="C157" s="221"/>
      <c r="D157" s="222" t="s">
        <v>133</v>
      </c>
      <c r="E157" s="223" t="s">
        <v>19</v>
      </c>
      <c r="F157" s="224" t="s">
        <v>229</v>
      </c>
      <c r="G157" s="221"/>
      <c r="H157" s="225">
        <v>0.90000000000000002</v>
      </c>
      <c r="I157" s="226"/>
      <c r="J157" s="221"/>
      <c r="K157" s="221"/>
      <c r="L157" s="227"/>
      <c r="M157" s="228"/>
      <c r="N157" s="229"/>
      <c r="O157" s="229"/>
      <c r="P157" s="229"/>
      <c r="Q157" s="229"/>
      <c r="R157" s="229"/>
      <c r="S157" s="229"/>
      <c r="T157" s="230"/>
      <c r="U157" s="13"/>
      <c r="V157" s="13"/>
      <c r="W157" s="13"/>
      <c r="X157" s="13"/>
      <c r="Y157" s="13"/>
      <c r="Z157" s="13"/>
      <c r="AA157" s="13"/>
      <c r="AB157" s="13"/>
      <c r="AC157" s="13"/>
      <c r="AD157" s="13"/>
      <c r="AE157" s="13"/>
      <c r="AT157" s="231" t="s">
        <v>133</v>
      </c>
      <c r="AU157" s="231" t="s">
        <v>85</v>
      </c>
      <c r="AV157" s="13" t="s">
        <v>85</v>
      </c>
      <c r="AW157" s="13" t="s">
        <v>37</v>
      </c>
      <c r="AX157" s="13" t="s">
        <v>75</v>
      </c>
      <c r="AY157" s="231" t="s">
        <v>122</v>
      </c>
    </row>
    <row r="158" s="14" customFormat="1">
      <c r="A158" s="14"/>
      <c r="B158" s="232"/>
      <c r="C158" s="233"/>
      <c r="D158" s="222" t="s">
        <v>133</v>
      </c>
      <c r="E158" s="234" t="s">
        <v>19</v>
      </c>
      <c r="F158" s="235" t="s">
        <v>135</v>
      </c>
      <c r="G158" s="233"/>
      <c r="H158" s="236">
        <v>0.90000000000000002</v>
      </c>
      <c r="I158" s="237"/>
      <c r="J158" s="233"/>
      <c r="K158" s="233"/>
      <c r="L158" s="238"/>
      <c r="M158" s="239"/>
      <c r="N158" s="240"/>
      <c r="O158" s="240"/>
      <c r="P158" s="240"/>
      <c r="Q158" s="240"/>
      <c r="R158" s="240"/>
      <c r="S158" s="240"/>
      <c r="T158" s="241"/>
      <c r="U158" s="14"/>
      <c r="V158" s="14"/>
      <c r="W158" s="14"/>
      <c r="X158" s="14"/>
      <c r="Y158" s="14"/>
      <c r="Z158" s="14"/>
      <c r="AA158" s="14"/>
      <c r="AB158" s="14"/>
      <c r="AC158" s="14"/>
      <c r="AD158" s="14"/>
      <c r="AE158" s="14"/>
      <c r="AT158" s="242" t="s">
        <v>133</v>
      </c>
      <c r="AU158" s="242" t="s">
        <v>85</v>
      </c>
      <c r="AV158" s="14" t="s">
        <v>129</v>
      </c>
      <c r="AW158" s="14" t="s">
        <v>37</v>
      </c>
      <c r="AX158" s="14" t="s">
        <v>83</v>
      </c>
      <c r="AY158" s="242" t="s">
        <v>122</v>
      </c>
    </row>
    <row r="159" s="2" customFormat="1" ht="21.75" customHeight="1">
      <c r="A159" s="40"/>
      <c r="B159" s="41"/>
      <c r="C159" s="202" t="s">
        <v>230</v>
      </c>
      <c r="D159" s="202" t="s">
        <v>124</v>
      </c>
      <c r="E159" s="203" t="s">
        <v>231</v>
      </c>
      <c r="F159" s="204" t="s">
        <v>232</v>
      </c>
      <c r="G159" s="205" t="s">
        <v>127</v>
      </c>
      <c r="H159" s="206">
        <v>0.90000000000000002</v>
      </c>
      <c r="I159" s="207"/>
      <c r="J159" s="208">
        <f>ROUND(I159*H159,2)</f>
        <v>0</v>
      </c>
      <c r="K159" s="204" t="s">
        <v>128</v>
      </c>
      <c r="L159" s="46"/>
      <c r="M159" s="209" t="s">
        <v>19</v>
      </c>
      <c r="N159" s="210" t="s">
        <v>46</v>
      </c>
      <c r="O159" s="86"/>
      <c r="P159" s="211">
        <f>O159*H159</f>
        <v>0</v>
      </c>
      <c r="Q159" s="211">
        <v>0</v>
      </c>
      <c r="R159" s="211">
        <f>Q159*H159</f>
        <v>0</v>
      </c>
      <c r="S159" s="211">
        <v>0</v>
      </c>
      <c r="T159" s="212">
        <f>S159*H159</f>
        <v>0</v>
      </c>
      <c r="U159" s="40"/>
      <c r="V159" s="40"/>
      <c r="W159" s="40"/>
      <c r="X159" s="40"/>
      <c r="Y159" s="40"/>
      <c r="Z159" s="40"/>
      <c r="AA159" s="40"/>
      <c r="AB159" s="40"/>
      <c r="AC159" s="40"/>
      <c r="AD159" s="40"/>
      <c r="AE159" s="40"/>
      <c r="AR159" s="213" t="s">
        <v>129</v>
      </c>
      <c r="AT159" s="213" t="s">
        <v>124</v>
      </c>
      <c r="AU159" s="213" t="s">
        <v>85</v>
      </c>
      <c r="AY159" s="19" t="s">
        <v>122</v>
      </c>
      <c r="BE159" s="214">
        <f>IF(N159="základní",J159,0)</f>
        <v>0</v>
      </c>
      <c r="BF159" s="214">
        <f>IF(N159="snížená",J159,0)</f>
        <v>0</v>
      </c>
      <c r="BG159" s="214">
        <f>IF(N159="zákl. přenesená",J159,0)</f>
        <v>0</v>
      </c>
      <c r="BH159" s="214">
        <f>IF(N159="sníž. přenesená",J159,0)</f>
        <v>0</v>
      </c>
      <c r="BI159" s="214">
        <f>IF(N159="nulová",J159,0)</f>
        <v>0</v>
      </c>
      <c r="BJ159" s="19" t="s">
        <v>83</v>
      </c>
      <c r="BK159" s="214">
        <f>ROUND(I159*H159,2)</f>
        <v>0</v>
      </c>
      <c r="BL159" s="19" t="s">
        <v>129</v>
      </c>
      <c r="BM159" s="213" t="s">
        <v>233</v>
      </c>
    </row>
    <row r="160" s="2" customFormat="1">
      <c r="A160" s="40"/>
      <c r="B160" s="41"/>
      <c r="C160" s="42"/>
      <c r="D160" s="215" t="s">
        <v>131</v>
      </c>
      <c r="E160" s="42"/>
      <c r="F160" s="216" t="s">
        <v>234</v>
      </c>
      <c r="G160" s="42"/>
      <c r="H160" s="42"/>
      <c r="I160" s="217"/>
      <c r="J160" s="42"/>
      <c r="K160" s="42"/>
      <c r="L160" s="46"/>
      <c r="M160" s="218"/>
      <c r="N160" s="219"/>
      <c r="O160" s="86"/>
      <c r="P160" s="86"/>
      <c r="Q160" s="86"/>
      <c r="R160" s="86"/>
      <c r="S160" s="86"/>
      <c r="T160" s="87"/>
      <c r="U160" s="40"/>
      <c r="V160" s="40"/>
      <c r="W160" s="40"/>
      <c r="X160" s="40"/>
      <c r="Y160" s="40"/>
      <c r="Z160" s="40"/>
      <c r="AA160" s="40"/>
      <c r="AB160" s="40"/>
      <c r="AC160" s="40"/>
      <c r="AD160" s="40"/>
      <c r="AE160" s="40"/>
      <c r="AT160" s="19" t="s">
        <v>131</v>
      </c>
      <c r="AU160" s="19" t="s">
        <v>85</v>
      </c>
    </row>
    <row r="161" s="12" customFormat="1" ht="22.8" customHeight="1">
      <c r="A161" s="12"/>
      <c r="B161" s="186"/>
      <c r="C161" s="187"/>
      <c r="D161" s="188" t="s">
        <v>74</v>
      </c>
      <c r="E161" s="200" t="s">
        <v>157</v>
      </c>
      <c r="F161" s="200" t="s">
        <v>235</v>
      </c>
      <c r="G161" s="187"/>
      <c r="H161" s="187"/>
      <c r="I161" s="190"/>
      <c r="J161" s="201">
        <f>BK161</f>
        <v>0</v>
      </c>
      <c r="K161" s="187"/>
      <c r="L161" s="192"/>
      <c r="M161" s="193"/>
      <c r="N161" s="194"/>
      <c r="O161" s="194"/>
      <c r="P161" s="195">
        <f>P162</f>
        <v>0</v>
      </c>
      <c r="Q161" s="194"/>
      <c r="R161" s="195">
        <f>R162</f>
        <v>0</v>
      </c>
      <c r="S161" s="194"/>
      <c r="T161" s="196">
        <f>T162</f>
        <v>0</v>
      </c>
      <c r="U161" s="12"/>
      <c r="V161" s="12"/>
      <c r="W161" s="12"/>
      <c r="X161" s="12"/>
      <c r="Y161" s="12"/>
      <c r="Z161" s="12"/>
      <c r="AA161" s="12"/>
      <c r="AB161" s="12"/>
      <c r="AC161" s="12"/>
      <c r="AD161" s="12"/>
      <c r="AE161" s="12"/>
      <c r="AR161" s="197" t="s">
        <v>83</v>
      </c>
      <c r="AT161" s="198" t="s">
        <v>74</v>
      </c>
      <c r="AU161" s="198" t="s">
        <v>83</v>
      </c>
      <c r="AY161" s="197" t="s">
        <v>122</v>
      </c>
      <c r="BK161" s="199">
        <f>BK162</f>
        <v>0</v>
      </c>
    </row>
    <row r="162" s="2" customFormat="1" ht="16.5" customHeight="1">
      <c r="A162" s="40"/>
      <c r="B162" s="41"/>
      <c r="C162" s="202" t="s">
        <v>236</v>
      </c>
      <c r="D162" s="202" t="s">
        <v>124</v>
      </c>
      <c r="E162" s="203" t="s">
        <v>237</v>
      </c>
      <c r="F162" s="204" t="s">
        <v>238</v>
      </c>
      <c r="G162" s="205" t="s">
        <v>239</v>
      </c>
      <c r="H162" s="206">
        <v>1</v>
      </c>
      <c r="I162" s="207"/>
      <c r="J162" s="208">
        <f>ROUND(I162*H162,2)</f>
        <v>0</v>
      </c>
      <c r="K162" s="204" t="s">
        <v>19</v>
      </c>
      <c r="L162" s="46"/>
      <c r="M162" s="209" t="s">
        <v>19</v>
      </c>
      <c r="N162" s="210" t="s">
        <v>46</v>
      </c>
      <c r="O162" s="86"/>
      <c r="P162" s="211">
        <f>O162*H162</f>
        <v>0</v>
      </c>
      <c r="Q162" s="211">
        <v>0</v>
      </c>
      <c r="R162" s="211">
        <f>Q162*H162</f>
        <v>0</v>
      </c>
      <c r="S162" s="211">
        <v>0</v>
      </c>
      <c r="T162" s="212">
        <f>S162*H162</f>
        <v>0</v>
      </c>
      <c r="U162" s="40"/>
      <c r="V162" s="40"/>
      <c r="W162" s="40"/>
      <c r="X162" s="40"/>
      <c r="Y162" s="40"/>
      <c r="Z162" s="40"/>
      <c r="AA162" s="40"/>
      <c r="AB162" s="40"/>
      <c r="AC162" s="40"/>
      <c r="AD162" s="40"/>
      <c r="AE162" s="40"/>
      <c r="AR162" s="213" t="s">
        <v>129</v>
      </c>
      <c r="AT162" s="213" t="s">
        <v>124</v>
      </c>
      <c r="AU162" s="213" t="s">
        <v>85</v>
      </c>
      <c r="AY162" s="19" t="s">
        <v>122</v>
      </c>
      <c r="BE162" s="214">
        <f>IF(N162="základní",J162,0)</f>
        <v>0</v>
      </c>
      <c r="BF162" s="214">
        <f>IF(N162="snížená",J162,0)</f>
        <v>0</v>
      </c>
      <c r="BG162" s="214">
        <f>IF(N162="zákl. přenesená",J162,0)</f>
        <v>0</v>
      </c>
      <c r="BH162" s="214">
        <f>IF(N162="sníž. přenesená",J162,0)</f>
        <v>0</v>
      </c>
      <c r="BI162" s="214">
        <f>IF(N162="nulová",J162,0)</f>
        <v>0</v>
      </c>
      <c r="BJ162" s="19" t="s">
        <v>83</v>
      </c>
      <c r="BK162" s="214">
        <f>ROUND(I162*H162,2)</f>
        <v>0</v>
      </c>
      <c r="BL162" s="19" t="s">
        <v>129</v>
      </c>
      <c r="BM162" s="213" t="s">
        <v>240</v>
      </c>
    </row>
    <row r="163" s="12" customFormat="1" ht="22.8" customHeight="1">
      <c r="A163" s="12"/>
      <c r="B163" s="186"/>
      <c r="C163" s="187"/>
      <c r="D163" s="188" t="s">
        <v>74</v>
      </c>
      <c r="E163" s="200" t="s">
        <v>170</v>
      </c>
      <c r="F163" s="200" t="s">
        <v>241</v>
      </c>
      <c r="G163" s="187"/>
      <c r="H163" s="187"/>
      <c r="I163" s="190"/>
      <c r="J163" s="201">
        <f>BK163</f>
        <v>0</v>
      </c>
      <c r="K163" s="187"/>
      <c r="L163" s="192"/>
      <c r="M163" s="193"/>
      <c r="N163" s="194"/>
      <c r="O163" s="194"/>
      <c r="P163" s="195">
        <f>SUM(P164:P166)</f>
        <v>0</v>
      </c>
      <c r="Q163" s="194"/>
      <c r="R163" s="195">
        <f>SUM(R164:R166)</f>
        <v>0.030120000000000001</v>
      </c>
      <c r="S163" s="194"/>
      <c r="T163" s="196">
        <f>SUM(T164:T166)</f>
        <v>0</v>
      </c>
      <c r="U163" s="12"/>
      <c r="V163" s="12"/>
      <c r="W163" s="12"/>
      <c r="X163" s="12"/>
      <c r="Y163" s="12"/>
      <c r="Z163" s="12"/>
      <c r="AA163" s="12"/>
      <c r="AB163" s="12"/>
      <c r="AC163" s="12"/>
      <c r="AD163" s="12"/>
      <c r="AE163" s="12"/>
      <c r="AR163" s="197" t="s">
        <v>83</v>
      </c>
      <c r="AT163" s="198" t="s">
        <v>74</v>
      </c>
      <c r="AU163" s="198" t="s">
        <v>83</v>
      </c>
      <c r="AY163" s="197" t="s">
        <v>122</v>
      </c>
      <c r="BK163" s="199">
        <f>SUM(BK164:BK166)</f>
        <v>0</v>
      </c>
    </row>
    <row r="164" s="2" customFormat="1" ht="24.15" customHeight="1">
      <c r="A164" s="40"/>
      <c r="B164" s="41"/>
      <c r="C164" s="202" t="s">
        <v>242</v>
      </c>
      <c r="D164" s="202" t="s">
        <v>124</v>
      </c>
      <c r="E164" s="203" t="s">
        <v>243</v>
      </c>
      <c r="F164" s="204" t="s">
        <v>244</v>
      </c>
      <c r="G164" s="205" t="s">
        <v>245</v>
      </c>
      <c r="H164" s="206">
        <v>1</v>
      </c>
      <c r="I164" s="207"/>
      <c r="J164" s="208">
        <f>ROUND(I164*H164,2)</f>
        <v>0</v>
      </c>
      <c r="K164" s="204" t="s">
        <v>19</v>
      </c>
      <c r="L164" s="46"/>
      <c r="M164" s="209" t="s">
        <v>19</v>
      </c>
      <c r="N164" s="210" t="s">
        <v>46</v>
      </c>
      <c r="O164" s="86"/>
      <c r="P164" s="211">
        <f>O164*H164</f>
        <v>0</v>
      </c>
      <c r="Q164" s="211">
        <v>0.030120000000000001</v>
      </c>
      <c r="R164" s="211">
        <f>Q164*H164</f>
        <v>0.030120000000000001</v>
      </c>
      <c r="S164" s="211">
        <v>0</v>
      </c>
      <c r="T164" s="212">
        <f>S164*H164</f>
        <v>0</v>
      </c>
      <c r="U164" s="40"/>
      <c r="V164" s="40"/>
      <c r="W164" s="40"/>
      <c r="X164" s="40"/>
      <c r="Y164" s="40"/>
      <c r="Z164" s="40"/>
      <c r="AA164" s="40"/>
      <c r="AB164" s="40"/>
      <c r="AC164" s="40"/>
      <c r="AD164" s="40"/>
      <c r="AE164" s="40"/>
      <c r="AR164" s="213" t="s">
        <v>129</v>
      </c>
      <c r="AT164" s="213" t="s">
        <v>124</v>
      </c>
      <c r="AU164" s="213" t="s">
        <v>85</v>
      </c>
      <c r="AY164" s="19" t="s">
        <v>122</v>
      </c>
      <c r="BE164" s="214">
        <f>IF(N164="základní",J164,0)</f>
        <v>0</v>
      </c>
      <c r="BF164" s="214">
        <f>IF(N164="snížená",J164,0)</f>
        <v>0</v>
      </c>
      <c r="BG164" s="214">
        <f>IF(N164="zákl. přenesená",J164,0)</f>
        <v>0</v>
      </c>
      <c r="BH164" s="214">
        <f>IF(N164="sníž. přenesená",J164,0)</f>
        <v>0</v>
      </c>
      <c r="BI164" s="214">
        <f>IF(N164="nulová",J164,0)</f>
        <v>0</v>
      </c>
      <c r="BJ164" s="19" t="s">
        <v>83</v>
      </c>
      <c r="BK164" s="214">
        <f>ROUND(I164*H164,2)</f>
        <v>0</v>
      </c>
      <c r="BL164" s="19" t="s">
        <v>129</v>
      </c>
      <c r="BM164" s="213" t="s">
        <v>246</v>
      </c>
    </row>
    <row r="165" s="2" customFormat="1">
      <c r="A165" s="40"/>
      <c r="B165" s="41"/>
      <c r="C165" s="42"/>
      <c r="D165" s="222" t="s">
        <v>247</v>
      </c>
      <c r="E165" s="42"/>
      <c r="F165" s="253" t="s">
        <v>248</v>
      </c>
      <c r="G165" s="42"/>
      <c r="H165" s="42"/>
      <c r="I165" s="217"/>
      <c r="J165" s="42"/>
      <c r="K165" s="42"/>
      <c r="L165" s="46"/>
      <c r="M165" s="218"/>
      <c r="N165" s="219"/>
      <c r="O165" s="86"/>
      <c r="P165" s="86"/>
      <c r="Q165" s="86"/>
      <c r="R165" s="86"/>
      <c r="S165" s="86"/>
      <c r="T165" s="87"/>
      <c r="U165" s="40"/>
      <c r="V165" s="40"/>
      <c r="W165" s="40"/>
      <c r="X165" s="40"/>
      <c r="Y165" s="40"/>
      <c r="Z165" s="40"/>
      <c r="AA165" s="40"/>
      <c r="AB165" s="40"/>
      <c r="AC165" s="40"/>
      <c r="AD165" s="40"/>
      <c r="AE165" s="40"/>
      <c r="AT165" s="19" t="s">
        <v>247</v>
      </c>
      <c r="AU165" s="19" t="s">
        <v>85</v>
      </c>
    </row>
    <row r="166" s="2" customFormat="1" ht="24.15" customHeight="1">
      <c r="A166" s="40"/>
      <c r="B166" s="41"/>
      <c r="C166" s="202" t="s">
        <v>7</v>
      </c>
      <c r="D166" s="202" t="s">
        <v>124</v>
      </c>
      <c r="E166" s="203" t="s">
        <v>249</v>
      </c>
      <c r="F166" s="204" t="s">
        <v>250</v>
      </c>
      <c r="G166" s="205" t="s">
        <v>239</v>
      </c>
      <c r="H166" s="206">
        <v>1</v>
      </c>
      <c r="I166" s="207"/>
      <c r="J166" s="208">
        <f>ROUND(I166*H166,2)</f>
        <v>0</v>
      </c>
      <c r="K166" s="204" t="s">
        <v>19</v>
      </c>
      <c r="L166" s="46"/>
      <c r="M166" s="209" t="s">
        <v>19</v>
      </c>
      <c r="N166" s="210" t="s">
        <v>46</v>
      </c>
      <c r="O166" s="86"/>
      <c r="P166" s="211">
        <f>O166*H166</f>
        <v>0</v>
      </c>
      <c r="Q166" s="211">
        <v>0</v>
      </c>
      <c r="R166" s="211">
        <f>Q166*H166</f>
        <v>0</v>
      </c>
      <c r="S166" s="211">
        <v>0</v>
      </c>
      <c r="T166" s="212">
        <f>S166*H166</f>
        <v>0</v>
      </c>
      <c r="U166" s="40"/>
      <c r="V166" s="40"/>
      <c r="W166" s="40"/>
      <c r="X166" s="40"/>
      <c r="Y166" s="40"/>
      <c r="Z166" s="40"/>
      <c r="AA166" s="40"/>
      <c r="AB166" s="40"/>
      <c r="AC166" s="40"/>
      <c r="AD166" s="40"/>
      <c r="AE166" s="40"/>
      <c r="AR166" s="213" t="s">
        <v>129</v>
      </c>
      <c r="AT166" s="213" t="s">
        <v>124</v>
      </c>
      <c r="AU166" s="213" t="s">
        <v>85</v>
      </c>
      <c r="AY166" s="19" t="s">
        <v>122</v>
      </c>
      <c r="BE166" s="214">
        <f>IF(N166="základní",J166,0)</f>
        <v>0</v>
      </c>
      <c r="BF166" s="214">
        <f>IF(N166="snížená",J166,0)</f>
        <v>0</v>
      </c>
      <c r="BG166" s="214">
        <f>IF(N166="zákl. přenesená",J166,0)</f>
        <v>0</v>
      </c>
      <c r="BH166" s="214">
        <f>IF(N166="sníž. přenesená",J166,0)</f>
        <v>0</v>
      </c>
      <c r="BI166" s="214">
        <f>IF(N166="nulová",J166,0)</f>
        <v>0</v>
      </c>
      <c r="BJ166" s="19" t="s">
        <v>83</v>
      </c>
      <c r="BK166" s="214">
        <f>ROUND(I166*H166,2)</f>
        <v>0</v>
      </c>
      <c r="BL166" s="19" t="s">
        <v>129</v>
      </c>
      <c r="BM166" s="213" t="s">
        <v>251</v>
      </c>
    </row>
    <row r="167" s="12" customFormat="1" ht="22.8" customHeight="1">
      <c r="A167" s="12"/>
      <c r="B167" s="186"/>
      <c r="C167" s="187"/>
      <c r="D167" s="188" t="s">
        <v>74</v>
      </c>
      <c r="E167" s="200" t="s">
        <v>176</v>
      </c>
      <c r="F167" s="200" t="s">
        <v>252</v>
      </c>
      <c r="G167" s="187"/>
      <c r="H167" s="187"/>
      <c r="I167" s="190"/>
      <c r="J167" s="201">
        <f>BK167</f>
        <v>0</v>
      </c>
      <c r="K167" s="187"/>
      <c r="L167" s="192"/>
      <c r="M167" s="193"/>
      <c r="N167" s="194"/>
      <c r="O167" s="194"/>
      <c r="P167" s="195">
        <f>SUM(P168:P190)</f>
        <v>0</v>
      </c>
      <c r="Q167" s="194"/>
      <c r="R167" s="195">
        <f>SUM(R168:R190)</f>
        <v>0.015893000000000001</v>
      </c>
      <c r="S167" s="194"/>
      <c r="T167" s="196">
        <f>SUM(T168:T190)</f>
        <v>6.9012899999999995</v>
      </c>
      <c r="U167" s="12"/>
      <c r="V167" s="12"/>
      <c r="W167" s="12"/>
      <c r="X167" s="12"/>
      <c r="Y167" s="12"/>
      <c r="Z167" s="12"/>
      <c r="AA167" s="12"/>
      <c r="AB167" s="12"/>
      <c r="AC167" s="12"/>
      <c r="AD167" s="12"/>
      <c r="AE167" s="12"/>
      <c r="AR167" s="197" t="s">
        <v>83</v>
      </c>
      <c r="AT167" s="198" t="s">
        <v>74</v>
      </c>
      <c r="AU167" s="198" t="s">
        <v>83</v>
      </c>
      <c r="AY167" s="197" t="s">
        <v>122</v>
      </c>
      <c r="BK167" s="199">
        <f>SUM(BK168:BK190)</f>
        <v>0</v>
      </c>
    </row>
    <row r="168" s="2" customFormat="1" ht="16.5" customHeight="1">
      <c r="A168" s="40"/>
      <c r="B168" s="41"/>
      <c r="C168" s="202" t="s">
        <v>253</v>
      </c>
      <c r="D168" s="202" t="s">
        <v>124</v>
      </c>
      <c r="E168" s="203" t="s">
        <v>254</v>
      </c>
      <c r="F168" s="204" t="s">
        <v>255</v>
      </c>
      <c r="G168" s="205" t="s">
        <v>256</v>
      </c>
      <c r="H168" s="206">
        <v>10</v>
      </c>
      <c r="I168" s="207"/>
      <c r="J168" s="208">
        <f>ROUND(I168*H168,2)</f>
        <v>0</v>
      </c>
      <c r="K168" s="204" t="s">
        <v>19</v>
      </c>
      <c r="L168" s="46"/>
      <c r="M168" s="209" t="s">
        <v>19</v>
      </c>
      <c r="N168" s="210" t="s">
        <v>46</v>
      </c>
      <c r="O168" s="86"/>
      <c r="P168" s="211">
        <f>O168*H168</f>
        <v>0</v>
      </c>
      <c r="Q168" s="211">
        <v>0</v>
      </c>
      <c r="R168" s="211">
        <f>Q168*H168</f>
        <v>0</v>
      </c>
      <c r="S168" s="211">
        <v>0</v>
      </c>
      <c r="T168" s="212">
        <f>S168*H168</f>
        <v>0</v>
      </c>
      <c r="U168" s="40"/>
      <c r="V168" s="40"/>
      <c r="W168" s="40"/>
      <c r="X168" s="40"/>
      <c r="Y168" s="40"/>
      <c r="Z168" s="40"/>
      <c r="AA168" s="40"/>
      <c r="AB168" s="40"/>
      <c r="AC168" s="40"/>
      <c r="AD168" s="40"/>
      <c r="AE168" s="40"/>
      <c r="AR168" s="213" t="s">
        <v>129</v>
      </c>
      <c r="AT168" s="213" t="s">
        <v>124</v>
      </c>
      <c r="AU168" s="213" t="s">
        <v>85</v>
      </c>
      <c r="AY168" s="19" t="s">
        <v>122</v>
      </c>
      <c r="BE168" s="214">
        <f>IF(N168="základní",J168,0)</f>
        <v>0</v>
      </c>
      <c r="BF168" s="214">
        <f>IF(N168="snížená",J168,0)</f>
        <v>0</v>
      </c>
      <c r="BG168" s="214">
        <f>IF(N168="zákl. přenesená",J168,0)</f>
        <v>0</v>
      </c>
      <c r="BH168" s="214">
        <f>IF(N168="sníž. přenesená",J168,0)</f>
        <v>0</v>
      </c>
      <c r="BI168" s="214">
        <f>IF(N168="nulová",J168,0)</f>
        <v>0</v>
      </c>
      <c r="BJ168" s="19" t="s">
        <v>83</v>
      </c>
      <c r="BK168" s="214">
        <f>ROUND(I168*H168,2)</f>
        <v>0</v>
      </c>
      <c r="BL168" s="19" t="s">
        <v>129</v>
      </c>
      <c r="BM168" s="213" t="s">
        <v>257</v>
      </c>
    </row>
    <row r="169" s="2" customFormat="1" ht="16.5" customHeight="1">
      <c r="A169" s="40"/>
      <c r="B169" s="41"/>
      <c r="C169" s="202" t="s">
        <v>258</v>
      </c>
      <c r="D169" s="202" t="s">
        <v>124</v>
      </c>
      <c r="E169" s="203" t="s">
        <v>259</v>
      </c>
      <c r="F169" s="204" t="s">
        <v>260</v>
      </c>
      <c r="G169" s="205" t="s">
        <v>256</v>
      </c>
      <c r="H169" s="206">
        <v>8</v>
      </c>
      <c r="I169" s="207"/>
      <c r="J169" s="208">
        <f>ROUND(I169*H169,2)</f>
        <v>0</v>
      </c>
      <c r="K169" s="204" t="s">
        <v>19</v>
      </c>
      <c r="L169" s="46"/>
      <c r="M169" s="209" t="s">
        <v>19</v>
      </c>
      <c r="N169" s="210" t="s">
        <v>46</v>
      </c>
      <c r="O169" s="86"/>
      <c r="P169" s="211">
        <f>O169*H169</f>
        <v>0</v>
      </c>
      <c r="Q169" s="211">
        <v>0</v>
      </c>
      <c r="R169" s="211">
        <f>Q169*H169</f>
        <v>0</v>
      </c>
      <c r="S169" s="211">
        <v>0</v>
      </c>
      <c r="T169" s="212">
        <f>S169*H169</f>
        <v>0</v>
      </c>
      <c r="U169" s="40"/>
      <c r="V169" s="40"/>
      <c r="W169" s="40"/>
      <c r="X169" s="40"/>
      <c r="Y169" s="40"/>
      <c r="Z169" s="40"/>
      <c r="AA169" s="40"/>
      <c r="AB169" s="40"/>
      <c r="AC169" s="40"/>
      <c r="AD169" s="40"/>
      <c r="AE169" s="40"/>
      <c r="AR169" s="213" t="s">
        <v>129</v>
      </c>
      <c r="AT169" s="213" t="s">
        <v>124</v>
      </c>
      <c r="AU169" s="213" t="s">
        <v>85</v>
      </c>
      <c r="AY169" s="19" t="s">
        <v>122</v>
      </c>
      <c r="BE169" s="214">
        <f>IF(N169="základní",J169,0)</f>
        <v>0</v>
      </c>
      <c r="BF169" s="214">
        <f>IF(N169="snížená",J169,0)</f>
        <v>0</v>
      </c>
      <c r="BG169" s="214">
        <f>IF(N169="zákl. přenesená",J169,0)</f>
        <v>0</v>
      </c>
      <c r="BH169" s="214">
        <f>IF(N169="sníž. přenesená",J169,0)</f>
        <v>0</v>
      </c>
      <c r="BI169" s="214">
        <f>IF(N169="nulová",J169,0)</f>
        <v>0</v>
      </c>
      <c r="BJ169" s="19" t="s">
        <v>83</v>
      </c>
      <c r="BK169" s="214">
        <f>ROUND(I169*H169,2)</f>
        <v>0</v>
      </c>
      <c r="BL169" s="19" t="s">
        <v>129</v>
      </c>
      <c r="BM169" s="213" t="s">
        <v>261</v>
      </c>
    </row>
    <row r="170" s="2" customFormat="1" ht="16.5" customHeight="1">
      <c r="A170" s="40"/>
      <c r="B170" s="41"/>
      <c r="C170" s="202" t="s">
        <v>262</v>
      </c>
      <c r="D170" s="202" t="s">
        <v>124</v>
      </c>
      <c r="E170" s="203" t="s">
        <v>263</v>
      </c>
      <c r="F170" s="204" t="s">
        <v>264</v>
      </c>
      <c r="G170" s="205" t="s">
        <v>221</v>
      </c>
      <c r="H170" s="206">
        <v>3.2000000000000002</v>
      </c>
      <c r="I170" s="207"/>
      <c r="J170" s="208">
        <f>ROUND(I170*H170,2)</f>
        <v>0</v>
      </c>
      <c r="K170" s="204" t="s">
        <v>128</v>
      </c>
      <c r="L170" s="46"/>
      <c r="M170" s="209" t="s">
        <v>19</v>
      </c>
      <c r="N170" s="210" t="s">
        <v>46</v>
      </c>
      <c r="O170" s="86"/>
      <c r="P170" s="211">
        <f>O170*H170</f>
        <v>0</v>
      </c>
      <c r="Q170" s="211">
        <v>8.0000000000000007E-05</v>
      </c>
      <c r="R170" s="211">
        <f>Q170*H170</f>
        <v>0.00025600000000000004</v>
      </c>
      <c r="S170" s="211">
        <v>0</v>
      </c>
      <c r="T170" s="212">
        <f>S170*H170</f>
        <v>0</v>
      </c>
      <c r="U170" s="40"/>
      <c r="V170" s="40"/>
      <c r="W170" s="40"/>
      <c r="X170" s="40"/>
      <c r="Y170" s="40"/>
      <c r="Z170" s="40"/>
      <c r="AA170" s="40"/>
      <c r="AB170" s="40"/>
      <c r="AC170" s="40"/>
      <c r="AD170" s="40"/>
      <c r="AE170" s="40"/>
      <c r="AR170" s="213" t="s">
        <v>129</v>
      </c>
      <c r="AT170" s="213" t="s">
        <v>124</v>
      </c>
      <c r="AU170" s="213" t="s">
        <v>85</v>
      </c>
      <c r="AY170" s="19" t="s">
        <v>122</v>
      </c>
      <c r="BE170" s="214">
        <f>IF(N170="základní",J170,0)</f>
        <v>0</v>
      </c>
      <c r="BF170" s="214">
        <f>IF(N170="snížená",J170,0)</f>
        <v>0</v>
      </c>
      <c r="BG170" s="214">
        <f>IF(N170="zákl. přenesená",J170,0)</f>
        <v>0</v>
      </c>
      <c r="BH170" s="214">
        <f>IF(N170="sníž. přenesená",J170,0)</f>
        <v>0</v>
      </c>
      <c r="BI170" s="214">
        <f>IF(N170="nulová",J170,0)</f>
        <v>0</v>
      </c>
      <c r="BJ170" s="19" t="s">
        <v>83</v>
      </c>
      <c r="BK170" s="214">
        <f>ROUND(I170*H170,2)</f>
        <v>0</v>
      </c>
      <c r="BL170" s="19" t="s">
        <v>129</v>
      </c>
      <c r="BM170" s="213" t="s">
        <v>265</v>
      </c>
    </row>
    <row r="171" s="2" customFormat="1">
      <c r="A171" s="40"/>
      <c r="B171" s="41"/>
      <c r="C171" s="42"/>
      <c r="D171" s="215" t="s">
        <v>131</v>
      </c>
      <c r="E171" s="42"/>
      <c r="F171" s="216" t="s">
        <v>266</v>
      </c>
      <c r="G171" s="42"/>
      <c r="H171" s="42"/>
      <c r="I171" s="217"/>
      <c r="J171" s="42"/>
      <c r="K171" s="42"/>
      <c r="L171" s="46"/>
      <c r="M171" s="218"/>
      <c r="N171" s="219"/>
      <c r="O171" s="86"/>
      <c r="P171" s="86"/>
      <c r="Q171" s="86"/>
      <c r="R171" s="86"/>
      <c r="S171" s="86"/>
      <c r="T171" s="87"/>
      <c r="U171" s="40"/>
      <c r="V171" s="40"/>
      <c r="W171" s="40"/>
      <c r="X171" s="40"/>
      <c r="Y171" s="40"/>
      <c r="Z171" s="40"/>
      <c r="AA171" s="40"/>
      <c r="AB171" s="40"/>
      <c r="AC171" s="40"/>
      <c r="AD171" s="40"/>
      <c r="AE171" s="40"/>
      <c r="AT171" s="19" t="s">
        <v>131</v>
      </c>
      <c r="AU171" s="19" t="s">
        <v>85</v>
      </c>
    </row>
    <row r="172" s="13" customFormat="1">
      <c r="A172" s="13"/>
      <c r="B172" s="220"/>
      <c r="C172" s="221"/>
      <c r="D172" s="222" t="s">
        <v>133</v>
      </c>
      <c r="E172" s="223" t="s">
        <v>19</v>
      </c>
      <c r="F172" s="224" t="s">
        <v>267</v>
      </c>
      <c r="G172" s="221"/>
      <c r="H172" s="225">
        <v>3.2000000000000002</v>
      </c>
      <c r="I172" s="226"/>
      <c r="J172" s="221"/>
      <c r="K172" s="221"/>
      <c r="L172" s="227"/>
      <c r="M172" s="228"/>
      <c r="N172" s="229"/>
      <c r="O172" s="229"/>
      <c r="P172" s="229"/>
      <c r="Q172" s="229"/>
      <c r="R172" s="229"/>
      <c r="S172" s="229"/>
      <c r="T172" s="230"/>
      <c r="U172" s="13"/>
      <c r="V172" s="13"/>
      <c r="W172" s="13"/>
      <c r="X172" s="13"/>
      <c r="Y172" s="13"/>
      <c r="Z172" s="13"/>
      <c r="AA172" s="13"/>
      <c r="AB172" s="13"/>
      <c r="AC172" s="13"/>
      <c r="AD172" s="13"/>
      <c r="AE172" s="13"/>
      <c r="AT172" s="231" t="s">
        <v>133</v>
      </c>
      <c r="AU172" s="231" t="s">
        <v>85</v>
      </c>
      <c r="AV172" s="13" t="s">
        <v>85</v>
      </c>
      <c r="AW172" s="13" t="s">
        <v>37</v>
      </c>
      <c r="AX172" s="13" t="s">
        <v>83</v>
      </c>
      <c r="AY172" s="231" t="s">
        <v>122</v>
      </c>
    </row>
    <row r="173" s="2" customFormat="1" ht="37.8" customHeight="1">
      <c r="A173" s="40"/>
      <c r="B173" s="41"/>
      <c r="C173" s="202" t="s">
        <v>268</v>
      </c>
      <c r="D173" s="202" t="s">
        <v>124</v>
      </c>
      <c r="E173" s="203" t="s">
        <v>269</v>
      </c>
      <c r="F173" s="204" t="s">
        <v>270</v>
      </c>
      <c r="G173" s="205" t="s">
        <v>221</v>
      </c>
      <c r="H173" s="206">
        <v>7</v>
      </c>
      <c r="I173" s="207"/>
      <c r="J173" s="208">
        <f>ROUND(I173*H173,2)</f>
        <v>0</v>
      </c>
      <c r="K173" s="204" t="s">
        <v>128</v>
      </c>
      <c r="L173" s="46"/>
      <c r="M173" s="209" t="s">
        <v>19</v>
      </c>
      <c r="N173" s="210" t="s">
        <v>46</v>
      </c>
      <c r="O173" s="86"/>
      <c r="P173" s="211">
        <f>O173*H173</f>
        <v>0</v>
      </c>
      <c r="Q173" s="211">
        <v>0</v>
      </c>
      <c r="R173" s="211">
        <f>Q173*H173</f>
        <v>0</v>
      </c>
      <c r="S173" s="211">
        <v>0.90000000000000002</v>
      </c>
      <c r="T173" s="212">
        <f>S173*H173</f>
        <v>6.2999999999999998</v>
      </c>
      <c r="U173" s="40"/>
      <c r="V173" s="40"/>
      <c r="W173" s="40"/>
      <c r="X173" s="40"/>
      <c r="Y173" s="40"/>
      <c r="Z173" s="40"/>
      <c r="AA173" s="40"/>
      <c r="AB173" s="40"/>
      <c r="AC173" s="40"/>
      <c r="AD173" s="40"/>
      <c r="AE173" s="40"/>
      <c r="AR173" s="213" t="s">
        <v>129</v>
      </c>
      <c r="AT173" s="213" t="s">
        <v>124</v>
      </c>
      <c r="AU173" s="213" t="s">
        <v>85</v>
      </c>
      <c r="AY173" s="19" t="s">
        <v>122</v>
      </c>
      <c r="BE173" s="214">
        <f>IF(N173="základní",J173,0)</f>
        <v>0</v>
      </c>
      <c r="BF173" s="214">
        <f>IF(N173="snížená",J173,0)</f>
        <v>0</v>
      </c>
      <c r="BG173" s="214">
        <f>IF(N173="zákl. přenesená",J173,0)</f>
        <v>0</v>
      </c>
      <c r="BH173" s="214">
        <f>IF(N173="sníž. přenesená",J173,0)</f>
        <v>0</v>
      </c>
      <c r="BI173" s="214">
        <f>IF(N173="nulová",J173,0)</f>
        <v>0</v>
      </c>
      <c r="BJ173" s="19" t="s">
        <v>83</v>
      </c>
      <c r="BK173" s="214">
        <f>ROUND(I173*H173,2)</f>
        <v>0</v>
      </c>
      <c r="BL173" s="19" t="s">
        <v>129</v>
      </c>
      <c r="BM173" s="213" t="s">
        <v>271</v>
      </c>
    </row>
    <row r="174" s="2" customFormat="1">
      <c r="A174" s="40"/>
      <c r="B174" s="41"/>
      <c r="C174" s="42"/>
      <c r="D174" s="215" t="s">
        <v>131</v>
      </c>
      <c r="E174" s="42"/>
      <c r="F174" s="216" t="s">
        <v>272</v>
      </c>
      <c r="G174" s="42"/>
      <c r="H174" s="42"/>
      <c r="I174" s="217"/>
      <c r="J174" s="42"/>
      <c r="K174" s="42"/>
      <c r="L174" s="46"/>
      <c r="M174" s="218"/>
      <c r="N174" s="219"/>
      <c r="O174" s="86"/>
      <c r="P174" s="86"/>
      <c r="Q174" s="86"/>
      <c r="R174" s="86"/>
      <c r="S174" s="86"/>
      <c r="T174" s="87"/>
      <c r="U174" s="40"/>
      <c r="V174" s="40"/>
      <c r="W174" s="40"/>
      <c r="X174" s="40"/>
      <c r="Y174" s="40"/>
      <c r="Z174" s="40"/>
      <c r="AA174" s="40"/>
      <c r="AB174" s="40"/>
      <c r="AC174" s="40"/>
      <c r="AD174" s="40"/>
      <c r="AE174" s="40"/>
      <c r="AT174" s="19" t="s">
        <v>131</v>
      </c>
      <c r="AU174" s="19" t="s">
        <v>85</v>
      </c>
    </row>
    <row r="175" s="2" customFormat="1" ht="24.15" customHeight="1">
      <c r="A175" s="40"/>
      <c r="B175" s="41"/>
      <c r="C175" s="202" t="s">
        <v>273</v>
      </c>
      <c r="D175" s="202" t="s">
        <v>124</v>
      </c>
      <c r="E175" s="203" t="s">
        <v>274</v>
      </c>
      <c r="F175" s="204" t="s">
        <v>275</v>
      </c>
      <c r="G175" s="205" t="s">
        <v>221</v>
      </c>
      <c r="H175" s="206">
        <v>0.29999999999999999</v>
      </c>
      <c r="I175" s="207"/>
      <c r="J175" s="208">
        <f>ROUND(I175*H175,2)</f>
        <v>0</v>
      </c>
      <c r="K175" s="204" t="s">
        <v>128</v>
      </c>
      <c r="L175" s="46"/>
      <c r="M175" s="209" t="s">
        <v>19</v>
      </c>
      <c r="N175" s="210" t="s">
        <v>46</v>
      </c>
      <c r="O175" s="86"/>
      <c r="P175" s="211">
        <f>O175*H175</f>
        <v>0</v>
      </c>
      <c r="Q175" s="211">
        <v>0.00097000000000000005</v>
      </c>
      <c r="R175" s="211">
        <f>Q175*H175</f>
        <v>0.00029100000000000003</v>
      </c>
      <c r="S175" s="211">
        <v>0.0043</v>
      </c>
      <c r="T175" s="212">
        <f>S175*H175</f>
        <v>0.0012899999999999999</v>
      </c>
      <c r="U175" s="40"/>
      <c r="V175" s="40"/>
      <c r="W175" s="40"/>
      <c r="X175" s="40"/>
      <c r="Y175" s="40"/>
      <c r="Z175" s="40"/>
      <c r="AA175" s="40"/>
      <c r="AB175" s="40"/>
      <c r="AC175" s="40"/>
      <c r="AD175" s="40"/>
      <c r="AE175" s="40"/>
      <c r="AR175" s="213" t="s">
        <v>129</v>
      </c>
      <c r="AT175" s="213" t="s">
        <v>124</v>
      </c>
      <c r="AU175" s="213" t="s">
        <v>85</v>
      </c>
      <c r="AY175" s="19" t="s">
        <v>122</v>
      </c>
      <c r="BE175" s="214">
        <f>IF(N175="základní",J175,0)</f>
        <v>0</v>
      </c>
      <c r="BF175" s="214">
        <f>IF(N175="snížená",J175,0)</f>
        <v>0</v>
      </c>
      <c r="BG175" s="214">
        <f>IF(N175="zákl. přenesená",J175,0)</f>
        <v>0</v>
      </c>
      <c r="BH175" s="214">
        <f>IF(N175="sníž. přenesená",J175,0)</f>
        <v>0</v>
      </c>
      <c r="BI175" s="214">
        <f>IF(N175="nulová",J175,0)</f>
        <v>0</v>
      </c>
      <c r="BJ175" s="19" t="s">
        <v>83</v>
      </c>
      <c r="BK175" s="214">
        <f>ROUND(I175*H175,2)</f>
        <v>0</v>
      </c>
      <c r="BL175" s="19" t="s">
        <v>129</v>
      </c>
      <c r="BM175" s="213" t="s">
        <v>276</v>
      </c>
    </row>
    <row r="176" s="2" customFormat="1">
      <c r="A176" s="40"/>
      <c r="B176" s="41"/>
      <c r="C176" s="42"/>
      <c r="D176" s="215" t="s">
        <v>131</v>
      </c>
      <c r="E176" s="42"/>
      <c r="F176" s="216" t="s">
        <v>277</v>
      </c>
      <c r="G176" s="42"/>
      <c r="H176" s="42"/>
      <c r="I176" s="217"/>
      <c r="J176" s="42"/>
      <c r="K176" s="42"/>
      <c r="L176" s="46"/>
      <c r="M176" s="218"/>
      <c r="N176" s="219"/>
      <c r="O176" s="86"/>
      <c r="P176" s="86"/>
      <c r="Q176" s="86"/>
      <c r="R176" s="86"/>
      <c r="S176" s="86"/>
      <c r="T176" s="87"/>
      <c r="U176" s="40"/>
      <c r="V176" s="40"/>
      <c r="W176" s="40"/>
      <c r="X176" s="40"/>
      <c r="Y176" s="40"/>
      <c r="Z176" s="40"/>
      <c r="AA176" s="40"/>
      <c r="AB176" s="40"/>
      <c r="AC176" s="40"/>
      <c r="AD176" s="40"/>
      <c r="AE176" s="40"/>
      <c r="AT176" s="19" t="s">
        <v>131</v>
      </c>
      <c r="AU176" s="19" t="s">
        <v>85</v>
      </c>
    </row>
    <row r="177" s="13" customFormat="1">
      <c r="A177" s="13"/>
      <c r="B177" s="220"/>
      <c r="C177" s="221"/>
      <c r="D177" s="222" t="s">
        <v>133</v>
      </c>
      <c r="E177" s="223" t="s">
        <v>19</v>
      </c>
      <c r="F177" s="224" t="s">
        <v>278</v>
      </c>
      <c r="G177" s="221"/>
      <c r="H177" s="225">
        <v>0.29999999999999999</v>
      </c>
      <c r="I177" s="226"/>
      <c r="J177" s="221"/>
      <c r="K177" s="221"/>
      <c r="L177" s="227"/>
      <c r="M177" s="228"/>
      <c r="N177" s="229"/>
      <c r="O177" s="229"/>
      <c r="P177" s="229"/>
      <c r="Q177" s="229"/>
      <c r="R177" s="229"/>
      <c r="S177" s="229"/>
      <c r="T177" s="230"/>
      <c r="U177" s="13"/>
      <c r="V177" s="13"/>
      <c r="W177" s="13"/>
      <c r="X177" s="13"/>
      <c r="Y177" s="13"/>
      <c r="Z177" s="13"/>
      <c r="AA177" s="13"/>
      <c r="AB177" s="13"/>
      <c r="AC177" s="13"/>
      <c r="AD177" s="13"/>
      <c r="AE177" s="13"/>
      <c r="AT177" s="231" t="s">
        <v>133</v>
      </c>
      <c r="AU177" s="231" t="s">
        <v>85</v>
      </c>
      <c r="AV177" s="13" t="s">
        <v>85</v>
      </c>
      <c r="AW177" s="13" t="s">
        <v>37</v>
      </c>
      <c r="AX177" s="13" t="s">
        <v>83</v>
      </c>
      <c r="AY177" s="231" t="s">
        <v>122</v>
      </c>
    </row>
    <row r="178" s="2" customFormat="1" ht="16.5" customHeight="1">
      <c r="A178" s="40"/>
      <c r="B178" s="41"/>
      <c r="C178" s="202" t="s">
        <v>279</v>
      </c>
      <c r="D178" s="202" t="s">
        <v>124</v>
      </c>
      <c r="E178" s="203" t="s">
        <v>280</v>
      </c>
      <c r="F178" s="204" t="s">
        <v>281</v>
      </c>
      <c r="G178" s="205" t="s">
        <v>160</v>
      </c>
      <c r="H178" s="206">
        <v>0.59999999999999998</v>
      </c>
      <c r="I178" s="207"/>
      <c r="J178" s="208">
        <f>ROUND(I178*H178,2)</f>
        <v>0</v>
      </c>
      <c r="K178" s="204" t="s">
        <v>128</v>
      </c>
      <c r="L178" s="46"/>
      <c r="M178" s="209" t="s">
        <v>19</v>
      </c>
      <c r="N178" s="210" t="s">
        <v>46</v>
      </c>
      <c r="O178" s="86"/>
      <c r="P178" s="211">
        <f>O178*H178</f>
        <v>0</v>
      </c>
      <c r="Q178" s="211">
        <v>0</v>
      </c>
      <c r="R178" s="211">
        <f>Q178*H178</f>
        <v>0</v>
      </c>
      <c r="S178" s="211">
        <v>1</v>
      </c>
      <c r="T178" s="212">
        <f>S178*H178</f>
        <v>0.59999999999999998</v>
      </c>
      <c r="U178" s="40"/>
      <c r="V178" s="40"/>
      <c r="W178" s="40"/>
      <c r="X178" s="40"/>
      <c r="Y178" s="40"/>
      <c r="Z178" s="40"/>
      <c r="AA178" s="40"/>
      <c r="AB178" s="40"/>
      <c r="AC178" s="40"/>
      <c r="AD178" s="40"/>
      <c r="AE178" s="40"/>
      <c r="AR178" s="213" t="s">
        <v>129</v>
      </c>
      <c r="AT178" s="213" t="s">
        <v>124</v>
      </c>
      <c r="AU178" s="213" t="s">
        <v>85</v>
      </c>
      <c r="AY178" s="19" t="s">
        <v>122</v>
      </c>
      <c r="BE178" s="214">
        <f>IF(N178="základní",J178,0)</f>
        <v>0</v>
      </c>
      <c r="BF178" s="214">
        <f>IF(N178="snížená",J178,0)</f>
        <v>0</v>
      </c>
      <c r="BG178" s="214">
        <f>IF(N178="zákl. přenesená",J178,0)</f>
        <v>0</v>
      </c>
      <c r="BH178" s="214">
        <f>IF(N178="sníž. přenesená",J178,0)</f>
        <v>0</v>
      </c>
      <c r="BI178" s="214">
        <f>IF(N178="nulová",J178,0)</f>
        <v>0</v>
      </c>
      <c r="BJ178" s="19" t="s">
        <v>83</v>
      </c>
      <c r="BK178" s="214">
        <f>ROUND(I178*H178,2)</f>
        <v>0</v>
      </c>
      <c r="BL178" s="19" t="s">
        <v>129</v>
      </c>
      <c r="BM178" s="213" t="s">
        <v>282</v>
      </c>
    </row>
    <row r="179" s="2" customFormat="1">
      <c r="A179" s="40"/>
      <c r="B179" s="41"/>
      <c r="C179" s="42"/>
      <c r="D179" s="215" t="s">
        <v>131</v>
      </c>
      <c r="E179" s="42"/>
      <c r="F179" s="216" t="s">
        <v>283</v>
      </c>
      <c r="G179" s="42"/>
      <c r="H179" s="42"/>
      <c r="I179" s="217"/>
      <c r="J179" s="42"/>
      <c r="K179" s="42"/>
      <c r="L179" s="46"/>
      <c r="M179" s="218"/>
      <c r="N179" s="219"/>
      <c r="O179" s="86"/>
      <c r="P179" s="86"/>
      <c r="Q179" s="86"/>
      <c r="R179" s="86"/>
      <c r="S179" s="86"/>
      <c r="T179" s="87"/>
      <c r="U179" s="40"/>
      <c r="V179" s="40"/>
      <c r="W179" s="40"/>
      <c r="X179" s="40"/>
      <c r="Y179" s="40"/>
      <c r="Z179" s="40"/>
      <c r="AA179" s="40"/>
      <c r="AB179" s="40"/>
      <c r="AC179" s="40"/>
      <c r="AD179" s="40"/>
      <c r="AE179" s="40"/>
      <c r="AT179" s="19" t="s">
        <v>131</v>
      </c>
      <c r="AU179" s="19" t="s">
        <v>85</v>
      </c>
    </row>
    <row r="180" s="13" customFormat="1">
      <c r="A180" s="13"/>
      <c r="B180" s="220"/>
      <c r="C180" s="221"/>
      <c r="D180" s="222" t="s">
        <v>133</v>
      </c>
      <c r="E180" s="223" t="s">
        <v>19</v>
      </c>
      <c r="F180" s="224" t="s">
        <v>284</v>
      </c>
      <c r="G180" s="221"/>
      <c r="H180" s="225">
        <v>0.59999999999999998</v>
      </c>
      <c r="I180" s="226"/>
      <c r="J180" s="221"/>
      <c r="K180" s="221"/>
      <c r="L180" s="227"/>
      <c r="M180" s="228"/>
      <c r="N180" s="229"/>
      <c r="O180" s="229"/>
      <c r="P180" s="229"/>
      <c r="Q180" s="229"/>
      <c r="R180" s="229"/>
      <c r="S180" s="229"/>
      <c r="T180" s="230"/>
      <c r="U180" s="13"/>
      <c r="V180" s="13"/>
      <c r="W180" s="13"/>
      <c r="X180" s="13"/>
      <c r="Y180" s="13"/>
      <c r="Z180" s="13"/>
      <c r="AA180" s="13"/>
      <c r="AB180" s="13"/>
      <c r="AC180" s="13"/>
      <c r="AD180" s="13"/>
      <c r="AE180" s="13"/>
      <c r="AT180" s="231" t="s">
        <v>133</v>
      </c>
      <c r="AU180" s="231" t="s">
        <v>85</v>
      </c>
      <c r="AV180" s="13" t="s">
        <v>85</v>
      </c>
      <c r="AW180" s="13" t="s">
        <v>37</v>
      </c>
      <c r="AX180" s="13" t="s">
        <v>75</v>
      </c>
      <c r="AY180" s="231" t="s">
        <v>122</v>
      </c>
    </row>
    <row r="181" s="14" customFormat="1">
      <c r="A181" s="14"/>
      <c r="B181" s="232"/>
      <c r="C181" s="233"/>
      <c r="D181" s="222" t="s">
        <v>133</v>
      </c>
      <c r="E181" s="234" t="s">
        <v>19</v>
      </c>
      <c r="F181" s="235" t="s">
        <v>135</v>
      </c>
      <c r="G181" s="233"/>
      <c r="H181" s="236">
        <v>0.59999999999999998</v>
      </c>
      <c r="I181" s="237"/>
      <c r="J181" s="233"/>
      <c r="K181" s="233"/>
      <c r="L181" s="238"/>
      <c r="M181" s="239"/>
      <c r="N181" s="240"/>
      <c r="O181" s="240"/>
      <c r="P181" s="240"/>
      <c r="Q181" s="240"/>
      <c r="R181" s="240"/>
      <c r="S181" s="240"/>
      <c r="T181" s="241"/>
      <c r="U181" s="14"/>
      <c r="V181" s="14"/>
      <c r="W181" s="14"/>
      <c r="X181" s="14"/>
      <c r="Y181" s="14"/>
      <c r="Z181" s="14"/>
      <c r="AA181" s="14"/>
      <c r="AB181" s="14"/>
      <c r="AC181" s="14"/>
      <c r="AD181" s="14"/>
      <c r="AE181" s="14"/>
      <c r="AT181" s="242" t="s">
        <v>133</v>
      </c>
      <c r="AU181" s="242" t="s">
        <v>85</v>
      </c>
      <c r="AV181" s="14" t="s">
        <v>129</v>
      </c>
      <c r="AW181" s="14" t="s">
        <v>37</v>
      </c>
      <c r="AX181" s="14" t="s">
        <v>83</v>
      </c>
      <c r="AY181" s="242" t="s">
        <v>122</v>
      </c>
    </row>
    <row r="182" s="2" customFormat="1" ht="24.15" customHeight="1">
      <c r="A182" s="40"/>
      <c r="B182" s="41"/>
      <c r="C182" s="202" t="s">
        <v>285</v>
      </c>
      <c r="D182" s="202" t="s">
        <v>124</v>
      </c>
      <c r="E182" s="203" t="s">
        <v>286</v>
      </c>
      <c r="F182" s="204" t="s">
        <v>287</v>
      </c>
      <c r="G182" s="205" t="s">
        <v>221</v>
      </c>
      <c r="H182" s="206">
        <v>16.199999999999999</v>
      </c>
      <c r="I182" s="207"/>
      <c r="J182" s="208">
        <f>ROUND(I182*H182,2)</f>
        <v>0</v>
      </c>
      <c r="K182" s="204" t="s">
        <v>128</v>
      </c>
      <c r="L182" s="46"/>
      <c r="M182" s="209" t="s">
        <v>19</v>
      </c>
      <c r="N182" s="210" t="s">
        <v>46</v>
      </c>
      <c r="O182" s="86"/>
      <c r="P182" s="211">
        <f>O182*H182</f>
        <v>0</v>
      </c>
      <c r="Q182" s="211">
        <v>0.00033</v>
      </c>
      <c r="R182" s="211">
        <f>Q182*H182</f>
        <v>0.0053460000000000001</v>
      </c>
      <c r="S182" s="211">
        <v>0</v>
      </c>
      <c r="T182" s="212">
        <f>S182*H182</f>
        <v>0</v>
      </c>
      <c r="U182" s="40"/>
      <c r="V182" s="40"/>
      <c r="W182" s="40"/>
      <c r="X182" s="40"/>
      <c r="Y182" s="40"/>
      <c r="Z182" s="40"/>
      <c r="AA182" s="40"/>
      <c r="AB182" s="40"/>
      <c r="AC182" s="40"/>
      <c r="AD182" s="40"/>
      <c r="AE182" s="40"/>
      <c r="AR182" s="213" t="s">
        <v>129</v>
      </c>
      <c r="AT182" s="213" t="s">
        <v>124</v>
      </c>
      <c r="AU182" s="213" t="s">
        <v>85</v>
      </c>
      <c r="AY182" s="19" t="s">
        <v>122</v>
      </c>
      <c r="BE182" s="214">
        <f>IF(N182="základní",J182,0)</f>
        <v>0</v>
      </c>
      <c r="BF182" s="214">
        <f>IF(N182="snížená",J182,0)</f>
        <v>0</v>
      </c>
      <c r="BG182" s="214">
        <f>IF(N182="zákl. přenesená",J182,0)</f>
        <v>0</v>
      </c>
      <c r="BH182" s="214">
        <f>IF(N182="sníž. přenesená",J182,0)</f>
        <v>0</v>
      </c>
      <c r="BI182" s="214">
        <f>IF(N182="nulová",J182,0)</f>
        <v>0</v>
      </c>
      <c r="BJ182" s="19" t="s">
        <v>83</v>
      </c>
      <c r="BK182" s="214">
        <f>ROUND(I182*H182,2)</f>
        <v>0</v>
      </c>
      <c r="BL182" s="19" t="s">
        <v>129</v>
      </c>
      <c r="BM182" s="213" t="s">
        <v>288</v>
      </c>
    </row>
    <row r="183" s="2" customFormat="1">
      <c r="A183" s="40"/>
      <c r="B183" s="41"/>
      <c r="C183" s="42"/>
      <c r="D183" s="215" t="s">
        <v>131</v>
      </c>
      <c r="E183" s="42"/>
      <c r="F183" s="216" t="s">
        <v>289</v>
      </c>
      <c r="G183" s="42"/>
      <c r="H183" s="42"/>
      <c r="I183" s="217"/>
      <c r="J183" s="42"/>
      <c r="K183" s="42"/>
      <c r="L183" s="46"/>
      <c r="M183" s="218"/>
      <c r="N183" s="219"/>
      <c r="O183" s="86"/>
      <c r="P183" s="86"/>
      <c r="Q183" s="86"/>
      <c r="R183" s="86"/>
      <c r="S183" s="86"/>
      <c r="T183" s="87"/>
      <c r="U183" s="40"/>
      <c r="V183" s="40"/>
      <c r="W183" s="40"/>
      <c r="X183" s="40"/>
      <c r="Y183" s="40"/>
      <c r="Z183" s="40"/>
      <c r="AA183" s="40"/>
      <c r="AB183" s="40"/>
      <c r="AC183" s="40"/>
      <c r="AD183" s="40"/>
      <c r="AE183" s="40"/>
      <c r="AT183" s="19" t="s">
        <v>131</v>
      </c>
      <c r="AU183" s="19" t="s">
        <v>85</v>
      </c>
    </row>
    <row r="184" s="15" customFormat="1">
      <c r="A184" s="15"/>
      <c r="B184" s="254"/>
      <c r="C184" s="255"/>
      <c r="D184" s="222" t="s">
        <v>133</v>
      </c>
      <c r="E184" s="256" t="s">
        <v>19</v>
      </c>
      <c r="F184" s="257" t="s">
        <v>290</v>
      </c>
      <c r="G184" s="255"/>
      <c r="H184" s="256" t="s">
        <v>19</v>
      </c>
      <c r="I184" s="258"/>
      <c r="J184" s="255"/>
      <c r="K184" s="255"/>
      <c r="L184" s="259"/>
      <c r="M184" s="260"/>
      <c r="N184" s="261"/>
      <c r="O184" s="261"/>
      <c r="P184" s="261"/>
      <c r="Q184" s="261"/>
      <c r="R184" s="261"/>
      <c r="S184" s="261"/>
      <c r="T184" s="262"/>
      <c r="U184" s="15"/>
      <c r="V184" s="15"/>
      <c r="W184" s="15"/>
      <c r="X184" s="15"/>
      <c r="Y184" s="15"/>
      <c r="Z184" s="15"/>
      <c r="AA184" s="15"/>
      <c r="AB184" s="15"/>
      <c r="AC184" s="15"/>
      <c r="AD184" s="15"/>
      <c r="AE184" s="15"/>
      <c r="AT184" s="263" t="s">
        <v>133</v>
      </c>
      <c r="AU184" s="263" t="s">
        <v>85</v>
      </c>
      <c r="AV184" s="15" t="s">
        <v>83</v>
      </c>
      <c r="AW184" s="15" t="s">
        <v>37</v>
      </c>
      <c r="AX184" s="15" t="s">
        <v>75</v>
      </c>
      <c r="AY184" s="263" t="s">
        <v>122</v>
      </c>
    </row>
    <row r="185" s="13" customFormat="1">
      <c r="A185" s="13"/>
      <c r="B185" s="220"/>
      <c r="C185" s="221"/>
      <c r="D185" s="222" t="s">
        <v>133</v>
      </c>
      <c r="E185" s="223" t="s">
        <v>19</v>
      </c>
      <c r="F185" s="224" t="s">
        <v>291</v>
      </c>
      <c r="G185" s="221"/>
      <c r="H185" s="225">
        <v>16.199999999999999</v>
      </c>
      <c r="I185" s="226"/>
      <c r="J185" s="221"/>
      <c r="K185" s="221"/>
      <c r="L185" s="227"/>
      <c r="M185" s="228"/>
      <c r="N185" s="229"/>
      <c r="O185" s="229"/>
      <c r="P185" s="229"/>
      <c r="Q185" s="229"/>
      <c r="R185" s="229"/>
      <c r="S185" s="229"/>
      <c r="T185" s="230"/>
      <c r="U185" s="13"/>
      <c r="V185" s="13"/>
      <c r="W185" s="13"/>
      <c r="X185" s="13"/>
      <c r="Y185" s="13"/>
      <c r="Z185" s="13"/>
      <c r="AA185" s="13"/>
      <c r="AB185" s="13"/>
      <c r="AC185" s="13"/>
      <c r="AD185" s="13"/>
      <c r="AE185" s="13"/>
      <c r="AT185" s="231" t="s">
        <v>133</v>
      </c>
      <c r="AU185" s="231" t="s">
        <v>85</v>
      </c>
      <c r="AV185" s="13" t="s">
        <v>85</v>
      </c>
      <c r="AW185" s="13" t="s">
        <v>37</v>
      </c>
      <c r="AX185" s="13" t="s">
        <v>75</v>
      </c>
      <c r="AY185" s="231" t="s">
        <v>122</v>
      </c>
    </row>
    <row r="186" s="14" customFormat="1">
      <c r="A186" s="14"/>
      <c r="B186" s="232"/>
      <c r="C186" s="233"/>
      <c r="D186" s="222" t="s">
        <v>133</v>
      </c>
      <c r="E186" s="234" t="s">
        <v>19</v>
      </c>
      <c r="F186" s="235" t="s">
        <v>135</v>
      </c>
      <c r="G186" s="233"/>
      <c r="H186" s="236">
        <v>16.199999999999999</v>
      </c>
      <c r="I186" s="237"/>
      <c r="J186" s="233"/>
      <c r="K186" s="233"/>
      <c r="L186" s="238"/>
      <c r="M186" s="239"/>
      <c r="N186" s="240"/>
      <c r="O186" s="240"/>
      <c r="P186" s="240"/>
      <c r="Q186" s="240"/>
      <c r="R186" s="240"/>
      <c r="S186" s="240"/>
      <c r="T186" s="241"/>
      <c r="U186" s="14"/>
      <c r="V186" s="14"/>
      <c r="W186" s="14"/>
      <c r="X186" s="14"/>
      <c r="Y186" s="14"/>
      <c r="Z186" s="14"/>
      <c r="AA186" s="14"/>
      <c r="AB186" s="14"/>
      <c r="AC186" s="14"/>
      <c r="AD186" s="14"/>
      <c r="AE186" s="14"/>
      <c r="AT186" s="242" t="s">
        <v>133</v>
      </c>
      <c r="AU186" s="242" t="s">
        <v>85</v>
      </c>
      <c r="AV186" s="14" t="s">
        <v>129</v>
      </c>
      <c r="AW186" s="14" t="s">
        <v>37</v>
      </c>
      <c r="AX186" s="14" t="s">
        <v>83</v>
      </c>
      <c r="AY186" s="242" t="s">
        <v>122</v>
      </c>
    </row>
    <row r="187" s="2" customFormat="1" ht="16.5" customHeight="1">
      <c r="A187" s="40"/>
      <c r="B187" s="41"/>
      <c r="C187" s="243" t="s">
        <v>292</v>
      </c>
      <c r="D187" s="243" t="s">
        <v>177</v>
      </c>
      <c r="E187" s="244" t="s">
        <v>293</v>
      </c>
      <c r="F187" s="245" t="s">
        <v>294</v>
      </c>
      <c r="G187" s="246" t="s">
        <v>160</v>
      </c>
      <c r="H187" s="247">
        <v>0.01</v>
      </c>
      <c r="I187" s="248"/>
      <c r="J187" s="249">
        <f>ROUND(I187*H187,2)</f>
        <v>0</v>
      </c>
      <c r="K187" s="245" t="s">
        <v>128</v>
      </c>
      <c r="L187" s="250"/>
      <c r="M187" s="251" t="s">
        <v>19</v>
      </c>
      <c r="N187" s="252" t="s">
        <v>46</v>
      </c>
      <c r="O187" s="86"/>
      <c r="P187" s="211">
        <f>O187*H187</f>
        <v>0</v>
      </c>
      <c r="Q187" s="211">
        <v>1</v>
      </c>
      <c r="R187" s="211">
        <f>Q187*H187</f>
        <v>0.01</v>
      </c>
      <c r="S187" s="211">
        <v>0</v>
      </c>
      <c r="T187" s="212">
        <f>S187*H187</f>
        <v>0</v>
      </c>
      <c r="U187" s="40"/>
      <c r="V187" s="40"/>
      <c r="W187" s="40"/>
      <c r="X187" s="40"/>
      <c r="Y187" s="40"/>
      <c r="Z187" s="40"/>
      <c r="AA187" s="40"/>
      <c r="AB187" s="40"/>
      <c r="AC187" s="40"/>
      <c r="AD187" s="40"/>
      <c r="AE187" s="40"/>
      <c r="AR187" s="213" t="s">
        <v>170</v>
      </c>
      <c r="AT187" s="213" t="s">
        <v>177</v>
      </c>
      <c r="AU187" s="213" t="s">
        <v>85</v>
      </c>
      <c r="AY187" s="19" t="s">
        <v>122</v>
      </c>
      <c r="BE187" s="214">
        <f>IF(N187="základní",J187,0)</f>
        <v>0</v>
      </c>
      <c r="BF187" s="214">
        <f>IF(N187="snížená",J187,0)</f>
        <v>0</v>
      </c>
      <c r="BG187" s="214">
        <f>IF(N187="zákl. přenesená",J187,0)</f>
        <v>0</v>
      </c>
      <c r="BH187" s="214">
        <f>IF(N187="sníž. přenesená",J187,0)</f>
        <v>0</v>
      </c>
      <c r="BI187" s="214">
        <f>IF(N187="nulová",J187,0)</f>
        <v>0</v>
      </c>
      <c r="BJ187" s="19" t="s">
        <v>83</v>
      </c>
      <c r="BK187" s="214">
        <f>ROUND(I187*H187,2)</f>
        <v>0</v>
      </c>
      <c r="BL187" s="19" t="s">
        <v>129</v>
      </c>
      <c r="BM187" s="213" t="s">
        <v>295</v>
      </c>
    </row>
    <row r="188" s="13" customFormat="1">
      <c r="A188" s="13"/>
      <c r="B188" s="220"/>
      <c r="C188" s="221"/>
      <c r="D188" s="222" t="s">
        <v>133</v>
      </c>
      <c r="E188" s="221"/>
      <c r="F188" s="224" t="s">
        <v>296</v>
      </c>
      <c r="G188" s="221"/>
      <c r="H188" s="225">
        <v>0.01</v>
      </c>
      <c r="I188" s="226"/>
      <c r="J188" s="221"/>
      <c r="K188" s="221"/>
      <c r="L188" s="227"/>
      <c r="M188" s="228"/>
      <c r="N188" s="229"/>
      <c r="O188" s="229"/>
      <c r="P188" s="229"/>
      <c r="Q188" s="229"/>
      <c r="R188" s="229"/>
      <c r="S188" s="229"/>
      <c r="T188" s="230"/>
      <c r="U188" s="13"/>
      <c r="V188" s="13"/>
      <c r="W188" s="13"/>
      <c r="X188" s="13"/>
      <c r="Y188" s="13"/>
      <c r="Z188" s="13"/>
      <c r="AA188" s="13"/>
      <c r="AB188" s="13"/>
      <c r="AC188" s="13"/>
      <c r="AD188" s="13"/>
      <c r="AE188" s="13"/>
      <c r="AT188" s="231" t="s">
        <v>133</v>
      </c>
      <c r="AU188" s="231" t="s">
        <v>85</v>
      </c>
      <c r="AV188" s="13" t="s">
        <v>85</v>
      </c>
      <c r="AW188" s="13" t="s">
        <v>4</v>
      </c>
      <c r="AX188" s="13" t="s">
        <v>83</v>
      </c>
      <c r="AY188" s="231" t="s">
        <v>122</v>
      </c>
    </row>
    <row r="189" s="2" customFormat="1" ht="16.5" customHeight="1">
      <c r="A189" s="40"/>
      <c r="B189" s="41"/>
      <c r="C189" s="202" t="s">
        <v>297</v>
      </c>
      <c r="D189" s="202" t="s">
        <v>124</v>
      </c>
      <c r="E189" s="203" t="s">
        <v>298</v>
      </c>
      <c r="F189" s="204" t="s">
        <v>299</v>
      </c>
      <c r="G189" s="205" t="s">
        <v>221</v>
      </c>
      <c r="H189" s="206">
        <v>16.199999999999999</v>
      </c>
      <c r="I189" s="207"/>
      <c r="J189" s="208">
        <f>ROUND(I189*H189,2)</f>
        <v>0</v>
      </c>
      <c r="K189" s="204" t="s">
        <v>128</v>
      </c>
      <c r="L189" s="46"/>
      <c r="M189" s="209" t="s">
        <v>19</v>
      </c>
      <c r="N189" s="210" t="s">
        <v>46</v>
      </c>
      <c r="O189" s="86"/>
      <c r="P189" s="211">
        <f>O189*H189</f>
        <v>0</v>
      </c>
      <c r="Q189" s="211">
        <v>0</v>
      </c>
      <c r="R189" s="211">
        <f>Q189*H189</f>
        <v>0</v>
      </c>
      <c r="S189" s="211">
        <v>0</v>
      </c>
      <c r="T189" s="212">
        <f>S189*H189</f>
        <v>0</v>
      </c>
      <c r="U189" s="40"/>
      <c r="V189" s="40"/>
      <c r="W189" s="40"/>
      <c r="X189" s="40"/>
      <c r="Y189" s="40"/>
      <c r="Z189" s="40"/>
      <c r="AA189" s="40"/>
      <c r="AB189" s="40"/>
      <c r="AC189" s="40"/>
      <c r="AD189" s="40"/>
      <c r="AE189" s="40"/>
      <c r="AR189" s="213" t="s">
        <v>129</v>
      </c>
      <c r="AT189" s="213" t="s">
        <v>124</v>
      </c>
      <c r="AU189" s="213" t="s">
        <v>85</v>
      </c>
      <c r="AY189" s="19" t="s">
        <v>122</v>
      </c>
      <c r="BE189" s="214">
        <f>IF(N189="základní",J189,0)</f>
        <v>0</v>
      </c>
      <c r="BF189" s="214">
        <f>IF(N189="snížená",J189,0)</f>
        <v>0</v>
      </c>
      <c r="BG189" s="214">
        <f>IF(N189="zákl. přenesená",J189,0)</f>
        <v>0</v>
      </c>
      <c r="BH189" s="214">
        <f>IF(N189="sníž. přenesená",J189,0)</f>
        <v>0</v>
      </c>
      <c r="BI189" s="214">
        <f>IF(N189="nulová",J189,0)</f>
        <v>0</v>
      </c>
      <c r="BJ189" s="19" t="s">
        <v>83</v>
      </c>
      <c r="BK189" s="214">
        <f>ROUND(I189*H189,2)</f>
        <v>0</v>
      </c>
      <c r="BL189" s="19" t="s">
        <v>129</v>
      </c>
      <c r="BM189" s="213" t="s">
        <v>300</v>
      </c>
    </row>
    <row r="190" s="2" customFormat="1">
      <c r="A190" s="40"/>
      <c r="B190" s="41"/>
      <c r="C190" s="42"/>
      <c r="D190" s="215" t="s">
        <v>131</v>
      </c>
      <c r="E190" s="42"/>
      <c r="F190" s="216" t="s">
        <v>301</v>
      </c>
      <c r="G190" s="42"/>
      <c r="H190" s="42"/>
      <c r="I190" s="217"/>
      <c r="J190" s="42"/>
      <c r="K190" s="42"/>
      <c r="L190" s="46"/>
      <c r="M190" s="218"/>
      <c r="N190" s="219"/>
      <c r="O190" s="86"/>
      <c r="P190" s="86"/>
      <c r="Q190" s="86"/>
      <c r="R190" s="86"/>
      <c r="S190" s="86"/>
      <c r="T190" s="87"/>
      <c r="U190" s="40"/>
      <c r="V190" s="40"/>
      <c r="W190" s="40"/>
      <c r="X190" s="40"/>
      <c r="Y190" s="40"/>
      <c r="Z190" s="40"/>
      <c r="AA190" s="40"/>
      <c r="AB190" s="40"/>
      <c r="AC190" s="40"/>
      <c r="AD190" s="40"/>
      <c r="AE190" s="40"/>
      <c r="AT190" s="19" t="s">
        <v>131</v>
      </c>
      <c r="AU190" s="19" t="s">
        <v>85</v>
      </c>
    </row>
    <row r="191" s="12" customFormat="1" ht="22.8" customHeight="1">
      <c r="A191" s="12"/>
      <c r="B191" s="186"/>
      <c r="C191" s="187"/>
      <c r="D191" s="188" t="s">
        <v>74</v>
      </c>
      <c r="E191" s="200" t="s">
        <v>302</v>
      </c>
      <c r="F191" s="200" t="s">
        <v>303</v>
      </c>
      <c r="G191" s="187"/>
      <c r="H191" s="187"/>
      <c r="I191" s="190"/>
      <c r="J191" s="201">
        <f>BK191</f>
        <v>0</v>
      </c>
      <c r="K191" s="187"/>
      <c r="L191" s="192"/>
      <c r="M191" s="193"/>
      <c r="N191" s="194"/>
      <c r="O191" s="194"/>
      <c r="P191" s="195">
        <f>SUM(P192:P223)</f>
        <v>0</v>
      </c>
      <c r="Q191" s="194"/>
      <c r="R191" s="195">
        <f>SUM(R192:R223)</f>
        <v>0</v>
      </c>
      <c r="S191" s="194"/>
      <c r="T191" s="196">
        <f>SUM(T192:T223)</f>
        <v>0</v>
      </c>
      <c r="U191" s="12"/>
      <c r="V191" s="12"/>
      <c r="W191" s="12"/>
      <c r="X191" s="12"/>
      <c r="Y191" s="12"/>
      <c r="Z191" s="12"/>
      <c r="AA191" s="12"/>
      <c r="AB191" s="12"/>
      <c r="AC191" s="12"/>
      <c r="AD191" s="12"/>
      <c r="AE191" s="12"/>
      <c r="AR191" s="197" t="s">
        <v>83</v>
      </c>
      <c r="AT191" s="198" t="s">
        <v>74</v>
      </c>
      <c r="AU191" s="198" t="s">
        <v>83</v>
      </c>
      <c r="AY191" s="197" t="s">
        <v>122</v>
      </c>
      <c r="BK191" s="199">
        <f>SUM(BK192:BK223)</f>
        <v>0</v>
      </c>
    </row>
    <row r="192" s="2" customFormat="1" ht="21.75" customHeight="1">
      <c r="A192" s="40"/>
      <c r="B192" s="41"/>
      <c r="C192" s="202" t="s">
        <v>304</v>
      </c>
      <c r="D192" s="202" t="s">
        <v>124</v>
      </c>
      <c r="E192" s="203" t="s">
        <v>305</v>
      </c>
      <c r="F192" s="204" t="s">
        <v>306</v>
      </c>
      <c r="G192" s="205" t="s">
        <v>160</v>
      </c>
      <c r="H192" s="206">
        <v>0.59999999999999998</v>
      </c>
      <c r="I192" s="207"/>
      <c r="J192" s="208">
        <f>ROUND(I192*H192,2)</f>
        <v>0</v>
      </c>
      <c r="K192" s="204" t="s">
        <v>128</v>
      </c>
      <c r="L192" s="46"/>
      <c r="M192" s="209" t="s">
        <v>19</v>
      </c>
      <c r="N192" s="210" t="s">
        <v>46</v>
      </c>
      <c r="O192" s="86"/>
      <c r="P192" s="211">
        <f>O192*H192</f>
        <v>0</v>
      </c>
      <c r="Q192" s="211">
        <v>0</v>
      </c>
      <c r="R192" s="211">
        <f>Q192*H192</f>
        <v>0</v>
      </c>
      <c r="S192" s="211">
        <v>0</v>
      </c>
      <c r="T192" s="212">
        <f>S192*H192</f>
        <v>0</v>
      </c>
      <c r="U192" s="40"/>
      <c r="V192" s="40"/>
      <c r="W192" s="40"/>
      <c r="X192" s="40"/>
      <c r="Y192" s="40"/>
      <c r="Z192" s="40"/>
      <c r="AA192" s="40"/>
      <c r="AB192" s="40"/>
      <c r="AC192" s="40"/>
      <c r="AD192" s="40"/>
      <c r="AE192" s="40"/>
      <c r="AR192" s="213" t="s">
        <v>129</v>
      </c>
      <c r="AT192" s="213" t="s">
        <v>124</v>
      </c>
      <c r="AU192" s="213" t="s">
        <v>85</v>
      </c>
      <c r="AY192" s="19" t="s">
        <v>122</v>
      </c>
      <c r="BE192" s="214">
        <f>IF(N192="základní",J192,0)</f>
        <v>0</v>
      </c>
      <c r="BF192" s="214">
        <f>IF(N192="snížená",J192,0)</f>
        <v>0</v>
      </c>
      <c r="BG192" s="214">
        <f>IF(N192="zákl. přenesená",J192,0)</f>
        <v>0</v>
      </c>
      <c r="BH192" s="214">
        <f>IF(N192="sníž. přenesená",J192,0)</f>
        <v>0</v>
      </c>
      <c r="BI192" s="214">
        <f>IF(N192="nulová",J192,0)</f>
        <v>0</v>
      </c>
      <c r="BJ192" s="19" t="s">
        <v>83</v>
      </c>
      <c r="BK192" s="214">
        <f>ROUND(I192*H192,2)</f>
        <v>0</v>
      </c>
      <c r="BL192" s="19" t="s">
        <v>129</v>
      </c>
      <c r="BM192" s="213" t="s">
        <v>307</v>
      </c>
    </row>
    <row r="193" s="2" customFormat="1">
      <c r="A193" s="40"/>
      <c r="B193" s="41"/>
      <c r="C193" s="42"/>
      <c r="D193" s="215" t="s">
        <v>131</v>
      </c>
      <c r="E193" s="42"/>
      <c r="F193" s="216" t="s">
        <v>308</v>
      </c>
      <c r="G193" s="42"/>
      <c r="H193" s="42"/>
      <c r="I193" s="217"/>
      <c r="J193" s="42"/>
      <c r="K193" s="42"/>
      <c r="L193" s="46"/>
      <c r="M193" s="218"/>
      <c r="N193" s="219"/>
      <c r="O193" s="86"/>
      <c r="P193" s="86"/>
      <c r="Q193" s="86"/>
      <c r="R193" s="86"/>
      <c r="S193" s="86"/>
      <c r="T193" s="87"/>
      <c r="U193" s="40"/>
      <c r="V193" s="40"/>
      <c r="W193" s="40"/>
      <c r="X193" s="40"/>
      <c r="Y193" s="40"/>
      <c r="Z193" s="40"/>
      <c r="AA193" s="40"/>
      <c r="AB193" s="40"/>
      <c r="AC193" s="40"/>
      <c r="AD193" s="40"/>
      <c r="AE193" s="40"/>
      <c r="AT193" s="19" t="s">
        <v>131</v>
      </c>
      <c r="AU193" s="19" t="s">
        <v>85</v>
      </c>
    </row>
    <row r="194" s="13" customFormat="1">
      <c r="A194" s="13"/>
      <c r="B194" s="220"/>
      <c r="C194" s="221"/>
      <c r="D194" s="222" t="s">
        <v>133</v>
      </c>
      <c r="E194" s="223" t="s">
        <v>19</v>
      </c>
      <c r="F194" s="224" t="s">
        <v>284</v>
      </c>
      <c r="G194" s="221"/>
      <c r="H194" s="225">
        <v>0.59999999999999998</v>
      </c>
      <c r="I194" s="226"/>
      <c r="J194" s="221"/>
      <c r="K194" s="221"/>
      <c r="L194" s="227"/>
      <c r="M194" s="228"/>
      <c r="N194" s="229"/>
      <c r="O194" s="229"/>
      <c r="P194" s="229"/>
      <c r="Q194" s="229"/>
      <c r="R194" s="229"/>
      <c r="S194" s="229"/>
      <c r="T194" s="230"/>
      <c r="U194" s="13"/>
      <c r="V194" s="13"/>
      <c r="W194" s="13"/>
      <c r="X194" s="13"/>
      <c r="Y194" s="13"/>
      <c r="Z194" s="13"/>
      <c r="AA194" s="13"/>
      <c r="AB194" s="13"/>
      <c r="AC194" s="13"/>
      <c r="AD194" s="13"/>
      <c r="AE194" s="13"/>
      <c r="AT194" s="231" t="s">
        <v>133</v>
      </c>
      <c r="AU194" s="231" t="s">
        <v>85</v>
      </c>
      <c r="AV194" s="13" t="s">
        <v>85</v>
      </c>
      <c r="AW194" s="13" t="s">
        <v>37</v>
      </c>
      <c r="AX194" s="13" t="s">
        <v>75</v>
      </c>
      <c r="AY194" s="231" t="s">
        <v>122</v>
      </c>
    </row>
    <row r="195" s="14" customFormat="1">
      <c r="A195" s="14"/>
      <c r="B195" s="232"/>
      <c r="C195" s="233"/>
      <c r="D195" s="222" t="s">
        <v>133</v>
      </c>
      <c r="E195" s="234" t="s">
        <v>19</v>
      </c>
      <c r="F195" s="235" t="s">
        <v>135</v>
      </c>
      <c r="G195" s="233"/>
      <c r="H195" s="236">
        <v>0.59999999999999998</v>
      </c>
      <c r="I195" s="237"/>
      <c r="J195" s="233"/>
      <c r="K195" s="233"/>
      <c r="L195" s="238"/>
      <c r="M195" s="239"/>
      <c r="N195" s="240"/>
      <c r="O195" s="240"/>
      <c r="P195" s="240"/>
      <c r="Q195" s="240"/>
      <c r="R195" s="240"/>
      <c r="S195" s="240"/>
      <c r="T195" s="241"/>
      <c r="U195" s="14"/>
      <c r="V195" s="14"/>
      <c r="W195" s="14"/>
      <c r="X195" s="14"/>
      <c r="Y195" s="14"/>
      <c r="Z195" s="14"/>
      <c r="AA195" s="14"/>
      <c r="AB195" s="14"/>
      <c r="AC195" s="14"/>
      <c r="AD195" s="14"/>
      <c r="AE195" s="14"/>
      <c r="AT195" s="242" t="s">
        <v>133</v>
      </c>
      <c r="AU195" s="242" t="s">
        <v>85</v>
      </c>
      <c r="AV195" s="14" t="s">
        <v>129</v>
      </c>
      <c r="AW195" s="14" t="s">
        <v>37</v>
      </c>
      <c r="AX195" s="14" t="s">
        <v>83</v>
      </c>
      <c r="AY195" s="242" t="s">
        <v>122</v>
      </c>
    </row>
    <row r="196" s="2" customFormat="1" ht="16.5" customHeight="1">
      <c r="A196" s="40"/>
      <c r="B196" s="41"/>
      <c r="C196" s="202" t="s">
        <v>309</v>
      </c>
      <c r="D196" s="202" t="s">
        <v>124</v>
      </c>
      <c r="E196" s="203" t="s">
        <v>310</v>
      </c>
      <c r="F196" s="204" t="s">
        <v>311</v>
      </c>
      <c r="G196" s="205" t="s">
        <v>160</v>
      </c>
      <c r="H196" s="206">
        <v>0.59999999999999998</v>
      </c>
      <c r="I196" s="207"/>
      <c r="J196" s="208">
        <f>ROUND(I196*H196,2)</f>
        <v>0</v>
      </c>
      <c r="K196" s="204" t="s">
        <v>128</v>
      </c>
      <c r="L196" s="46"/>
      <c r="M196" s="209" t="s">
        <v>19</v>
      </c>
      <c r="N196" s="210" t="s">
        <v>46</v>
      </c>
      <c r="O196" s="86"/>
      <c r="P196" s="211">
        <f>O196*H196</f>
        <v>0</v>
      </c>
      <c r="Q196" s="211">
        <v>0</v>
      </c>
      <c r="R196" s="211">
        <f>Q196*H196</f>
        <v>0</v>
      </c>
      <c r="S196" s="211">
        <v>0</v>
      </c>
      <c r="T196" s="212">
        <f>S196*H196</f>
        <v>0</v>
      </c>
      <c r="U196" s="40"/>
      <c r="V196" s="40"/>
      <c r="W196" s="40"/>
      <c r="X196" s="40"/>
      <c r="Y196" s="40"/>
      <c r="Z196" s="40"/>
      <c r="AA196" s="40"/>
      <c r="AB196" s="40"/>
      <c r="AC196" s="40"/>
      <c r="AD196" s="40"/>
      <c r="AE196" s="40"/>
      <c r="AR196" s="213" t="s">
        <v>129</v>
      </c>
      <c r="AT196" s="213" t="s">
        <v>124</v>
      </c>
      <c r="AU196" s="213" t="s">
        <v>85</v>
      </c>
      <c r="AY196" s="19" t="s">
        <v>122</v>
      </c>
      <c r="BE196" s="214">
        <f>IF(N196="základní",J196,0)</f>
        <v>0</v>
      </c>
      <c r="BF196" s="214">
        <f>IF(N196="snížená",J196,0)</f>
        <v>0</v>
      </c>
      <c r="BG196" s="214">
        <f>IF(N196="zákl. přenesená",J196,0)</f>
        <v>0</v>
      </c>
      <c r="BH196" s="214">
        <f>IF(N196="sníž. přenesená",J196,0)</f>
        <v>0</v>
      </c>
      <c r="BI196" s="214">
        <f>IF(N196="nulová",J196,0)</f>
        <v>0</v>
      </c>
      <c r="BJ196" s="19" t="s">
        <v>83</v>
      </c>
      <c r="BK196" s="214">
        <f>ROUND(I196*H196,2)</f>
        <v>0</v>
      </c>
      <c r="BL196" s="19" t="s">
        <v>129</v>
      </c>
      <c r="BM196" s="213" t="s">
        <v>312</v>
      </c>
    </row>
    <row r="197" s="2" customFormat="1">
      <c r="A197" s="40"/>
      <c r="B197" s="41"/>
      <c r="C197" s="42"/>
      <c r="D197" s="215" t="s">
        <v>131</v>
      </c>
      <c r="E197" s="42"/>
      <c r="F197" s="216" t="s">
        <v>313</v>
      </c>
      <c r="G197" s="42"/>
      <c r="H197" s="42"/>
      <c r="I197" s="217"/>
      <c r="J197" s="42"/>
      <c r="K197" s="42"/>
      <c r="L197" s="46"/>
      <c r="M197" s="218"/>
      <c r="N197" s="219"/>
      <c r="O197" s="86"/>
      <c r="P197" s="86"/>
      <c r="Q197" s="86"/>
      <c r="R197" s="86"/>
      <c r="S197" s="86"/>
      <c r="T197" s="87"/>
      <c r="U197" s="40"/>
      <c r="V197" s="40"/>
      <c r="W197" s="40"/>
      <c r="X197" s="40"/>
      <c r="Y197" s="40"/>
      <c r="Z197" s="40"/>
      <c r="AA197" s="40"/>
      <c r="AB197" s="40"/>
      <c r="AC197" s="40"/>
      <c r="AD197" s="40"/>
      <c r="AE197" s="40"/>
      <c r="AT197" s="19" t="s">
        <v>131</v>
      </c>
      <c r="AU197" s="19" t="s">
        <v>85</v>
      </c>
    </row>
    <row r="198" s="13" customFormat="1">
      <c r="A198" s="13"/>
      <c r="B198" s="220"/>
      <c r="C198" s="221"/>
      <c r="D198" s="222" t="s">
        <v>133</v>
      </c>
      <c r="E198" s="223" t="s">
        <v>19</v>
      </c>
      <c r="F198" s="224" t="s">
        <v>284</v>
      </c>
      <c r="G198" s="221"/>
      <c r="H198" s="225">
        <v>0.59999999999999998</v>
      </c>
      <c r="I198" s="226"/>
      <c r="J198" s="221"/>
      <c r="K198" s="221"/>
      <c r="L198" s="227"/>
      <c r="M198" s="228"/>
      <c r="N198" s="229"/>
      <c r="O198" s="229"/>
      <c r="P198" s="229"/>
      <c r="Q198" s="229"/>
      <c r="R198" s="229"/>
      <c r="S198" s="229"/>
      <c r="T198" s="230"/>
      <c r="U198" s="13"/>
      <c r="V198" s="13"/>
      <c r="W198" s="13"/>
      <c r="X198" s="13"/>
      <c r="Y198" s="13"/>
      <c r="Z198" s="13"/>
      <c r="AA198" s="13"/>
      <c r="AB198" s="13"/>
      <c r="AC198" s="13"/>
      <c r="AD198" s="13"/>
      <c r="AE198" s="13"/>
      <c r="AT198" s="231" t="s">
        <v>133</v>
      </c>
      <c r="AU198" s="231" t="s">
        <v>85</v>
      </c>
      <c r="AV198" s="13" t="s">
        <v>85</v>
      </c>
      <c r="AW198" s="13" t="s">
        <v>37</v>
      </c>
      <c r="AX198" s="13" t="s">
        <v>75</v>
      </c>
      <c r="AY198" s="231" t="s">
        <v>122</v>
      </c>
    </row>
    <row r="199" s="14" customFormat="1">
      <c r="A199" s="14"/>
      <c r="B199" s="232"/>
      <c r="C199" s="233"/>
      <c r="D199" s="222" t="s">
        <v>133</v>
      </c>
      <c r="E199" s="234" t="s">
        <v>19</v>
      </c>
      <c r="F199" s="235" t="s">
        <v>135</v>
      </c>
      <c r="G199" s="233"/>
      <c r="H199" s="236">
        <v>0.59999999999999998</v>
      </c>
      <c r="I199" s="237"/>
      <c r="J199" s="233"/>
      <c r="K199" s="233"/>
      <c r="L199" s="238"/>
      <c r="M199" s="239"/>
      <c r="N199" s="240"/>
      <c r="O199" s="240"/>
      <c r="P199" s="240"/>
      <c r="Q199" s="240"/>
      <c r="R199" s="240"/>
      <c r="S199" s="240"/>
      <c r="T199" s="241"/>
      <c r="U199" s="14"/>
      <c r="V199" s="14"/>
      <c r="W199" s="14"/>
      <c r="X199" s="14"/>
      <c r="Y199" s="14"/>
      <c r="Z199" s="14"/>
      <c r="AA199" s="14"/>
      <c r="AB199" s="14"/>
      <c r="AC199" s="14"/>
      <c r="AD199" s="14"/>
      <c r="AE199" s="14"/>
      <c r="AT199" s="242" t="s">
        <v>133</v>
      </c>
      <c r="AU199" s="242" t="s">
        <v>85</v>
      </c>
      <c r="AV199" s="14" t="s">
        <v>129</v>
      </c>
      <c r="AW199" s="14" t="s">
        <v>37</v>
      </c>
      <c r="AX199" s="14" t="s">
        <v>83</v>
      </c>
      <c r="AY199" s="242" t="s">
        <v>122</v>
      </c>
    </row>
    <row r="200" s="2" customFormat="1" ht="24.15" customHeight="1">
      <c r="A200" s="40"/>
      <c r="B200" s="41"/>
      <c r="C200" s="202" t="s">
        <v>314</v>
      </c>
      <c r="D200" s="202" t="s">
        <v>124</v>
      </c>
      <c r="E200" s="203" t="s">
        <v>315</v>
      </c>
      <c r="F200" s="204" t="s">
        <v>316</v>
      </c>
      <c r="G200" s="205" t="s">
        <v>160</v>
      </c>
      <c r="H200" s="206">
        <v>0.14999999999999999</v>
      </c>
      <c r="I200" s="207"/>
      <c r="J200" s="208">
        <f>ROUND(I200*H200,2)</f>
        <v>0</v>
      </c>
      <c r="K200" s="204" t="s">
        <v>128</v>
      </c>
      <c r="L200" s="46"/>
      <c r="M200" s="209" t="s">
        <v>19</v>
      </c>
      <c r="N200" s="210" t="s">
        <v>46</v>
      </c>
      <c r="O200" s="86"/>
      <c r="P200" s="211">
        <f>O200*H200</f>
        <v>0</v>
      </c>
      <c r="Q200" s="211">
        <v>0</v>
      </c>
      <c r="R200" s="211">
        <f>Q200*H200</f>
        <v>0</v>
      </c>
      <c r="S200" s="211">
        <v>0</v>
      </c>
      <c r="T200" s="212">
        <f>S200*H200</f>
        <v>0</v>
      </c>
      <c r="U200" s="40"/>
      <c r="V200" s="40"/>
      <c r="W200" s="40"/>
      <c r="X200" s="40"/>
      <c r="Y200" s="40"/>
      <c r="Z200" s="40"/>
      <c r="AA200" s="40"/>
      <c r="AB200" s="40"/>
      <c r="AC200" s="40"/>
      <c r="AD200" s="40"/>
      <c r="AE200" s="40"/>
      <c r="AR200" s="213" t="s">
        <v>129</v>
      </c>
      <c r="AT200" s="213" t="s">
        <v>124</v>
      </c>
      <c r="AU200" s="213" t="s">
        <v>85</v>
      </c>
      <c r="AY200" s="19" t="s">
        <v>122</v>
      </c>
      <c r="BE200" s="214">
        <f>IF(N200="základní",J200,0)</f>
        <v>0</v>
      </c>
      <c r="BF200" s="214">
        <f>IF(N200="snížená",J200,0)</f>
        <v>0</v>
      </c>
      <c r="BG200" s="214">
        <f>IF(N200="zákl. přenesená",J200,0)</f>
        <v>0</v>
      </c>
      <c r="BH200" s="214">
        <f>IF(N200="sníž. přenesená",J200,0)</f>
        <v>0</v>
      </c>
      <c r="BI200" s="214">
        <f>IF(N200="nulová",J200,0)</f>
        <v>0</v>
      </c>
      <c r="BJ200" s="19" t="s">
        <v>83</v>
      </c>
      <c r="BK200" s="214">
        <f>ROUND(I200*H200,2)</f>
        <v>0</v>
      </c>
      <c r="BL200" s="19" t="s">
        <v>129</v>
      </c>
      <c r="BM200" s="213" t="s">
        <v>317</v>
      </c>
    </row>
    <row r="201" s="2" customFormat="1">
      <c r="A201" s="40"/>
      <c r="B201" s="41"/>
      <c r="C201" s="42"/>
      <c r="D201" s="215" t="s">
        <v>131</v>
      </c>
      <c r="E201" s="42"/>
      <c r="F201" s="216" t="s">
        <v>318</v>
      </c>
      <c r="G201" s="42"/>
      <c r="H201" s="42"/>
      <c r="I201" s="217"/>
      <c r="J201" s="42"/>
      <c r="K201" s="42"/>
      <c r="L201" s="46"/>
      <c r="M201" s="218"/>
      <c r="N201" s="219"/>
      <c r="O201" s="86"/>
      <c r="P201" s="86"/>
      <c r="Q201" s="86"/>
      <c r="R201" s="86"/>
      <c r="S201" s="86"/>
      <c r="T201" s="87"/>
      <c r="U201" s="40"/>
      <c r="V201" s="40"/>
      <c r="W201" s="40"/>
      <c r="X201" s="40"/>
      <c r="Y201" s="40"/>
      <c r="Z201" s="40"/>
      <c r="AA201" s="40"/>
      <c r="AB201" s="40"/>
      <c r="AC201" s="40"/>
      <c r="AD201" s="40"/>
      <c r="AE201" s="40"/>
      <c r="AT201" s="19" t="s">
        <v>131</v>
      </c>
      <c r="AU201" s="19" t="s">
        <v>85</v>
      </c>
    </row>
    <row r="202" s="13" customFormat="1">
      <c r="A202" s="13"/>
      <c r="B202" s="220"/>
      <c r="C202" s="221"/>
      <c r="D202" s="222" t="s">
        <v>133</v>
      </c>
      <c r="E202" s="223" t="s">
        <v>19</v>
      </c>
      <c r="F202" s="224" t="s">
        <v>319</v>
      </c>
      <c r="G202" s="221"/>
      <c r="H202" s="225">
        <v>0.14999999999999999</v>
      </c>
      <c r="I202" s="226"/>
      <c r="J202" s="221"/>
      <c r="K202" s="221"/>
      <c r="L202" s="227"/>
      <c r="M202" s="228"/>
      <c r="N202" s="229"/>
      <c r="O202" s="229"/>
      <c r="P202" s="229"/>
      <c r="Q202" s="229"/>
      <c r="R202" s="229"/>
      <c r="S202" s="229"/>
      <c r="T202" s="230"/>
      <c r="U202" s="13"/>
      <c r="V202" s="13"/>
      <c r="W202" s="13"/>
      <c r="X202" s="13"/>
      <c r="Y202" s="13"/>
      <c r="Z202" s="13"/>
      <c r="AA202" s="13"/>
      <c r="AB202" s="13"/>
      <c r="AC202" s="13"/>
      <c r="AD202" s="13"/>
      <c r="AE202" s="13"/>
      <c r="AT202" s="231" t="s">
        <v>133</v>
      </c>
      <c r="AU202" s="231" t="s">
        <v>85</v>
      </c>
      <c r="AV202" s="13" t="s">
        <v>85</v>
      </c>
      <c r="AW202" s="13" t="s">
        <v>37</v>
      </c>
      <c r="AX202" s="13" t="s">
        <v>83</v>
      </c>
      <c r="AY202" s="231" t="s">
        <v>122</v>
      </c>
    </row>
    <row r="203" s="2" customFormat="1" ht="24.15" customHeight="1">
      <c r="A203" s="40"/>
      <c r="B203" s="41"/>
      <c r="C203" s="202" t="s">
        <v>320</v>
      </c>
      <c r="D203" s="202" t="s">
        <v>124</v>
      </c>
      <c r="E203" s="203" t="s">
        <v>321</v>
      </c>
      <c r="F203" s="204" t="s">
        <v>322</v>
      </c>
      <c r="G203" s="205" t="s">
        <v>160</v>
      </c>
      <c r="H203" s="206">
        <v>6.3810000000000002</v>
      </c>
      <c r="I203" s="207"/>
      <c r="J203" s="208">
        <f>ROUND(I203*H203,2)</f>
        <v>0</v>
      </c>
      <c r="K203" s="204" t="s">
        <v>128</v>
      </c>
      <c r="L203" s="46"/>
      <c r="M203" s="209" t="s">
        <v>19</v>
      </c>
      <c r="N203" s="210" t="s">
        <v>46</v>
      </c>
      <c r="O203" s="86"/>
      <c r="P203" s="211">
        <f>O203*H203</f>
        <v>0</v>
      </c>
      <c r="Q203" s="211">
        <v>0</v>
      </c>
      <c r="R203" s="211">
        <f>Q203*H203</f>
        <v>0</v>
      </c>
      <c r="S203" s="211">
        <v>0</v>
      </c>
      <c r="T203" s="212">
        <f>S203*H203</f>
        <v>0</v>
      </c>
      <c r="U203" s="40"/>
      <c r="V203" s="40"/>
      <c r="W203" s="40"/>
      <c r="X203" s="40"/>
      <c r="Y203" s="40"/>
      <c r="Z203" s="40"/>
      <c r="AA203" s="40"/>
      <c r="AB203" s="40"/>
      <c r="AC203" s="40"/>
      <c r="AD203" s="40"/>
      <c r="AE203" s="40"/>
      <c r="AR203" s="213" t="s">
        <v>129</v>
      </c>
      <c r="AT203" s="213" t="s">
        <v>124</v>
      </c>
      <c r="AU203" s="213" t="s">
        <v>85</v>
      </c>
      <c r="AY203" s="19" t="s">
        <v>122</v>
      </c>
      <c r="BE203" s="214">
        <f>IF(N203="základní",J203,0)</f>
        <v>0</v>
      </c>
      <c r="BF203" s="214">
        <f>IF(N203="snížená",J203,0)</f>
        <v>0</v>
      </c>
      <c r="BG203" s="214">
        <f>IF(N203="zákl. přenesená",J203,0)</f>
        <v>0</v>
      </c>
      <c r="BH203" s="214">
        <f>IF(N203="sníž. přenesená",J203,0)</f>
        <v>0</v>
      </c>
      <c r="BI203" s="214">
        <f>IF(N203="nulová",J203,0)</f>
        <v>0</v>
      </c>
      <c r="BJ203" s="19" t="s">
        <v>83</v>
      </c>
      <c r="BK203" s="214">
        <f>ROUND(I203*H203,2)</f>
        <v>0</v>
      </c>
      <c r="BL203" s="19" t="s">
        <v>129</v>
      </c>
      <c r="BM203" s="213" t="s">
        <v>323</v>
      </c>
    </row>
    <row r="204" s="2" customFormat="1">
      <c r="A204" s="40"/>
      <c r="B204" s="41"/>
      <c r="C204" s="42"/>
      <c r="D204" s="215" t="s">
        <v>131</v>
      </c>
      <c r="E204" s="42"/>
      <c r="F204" s="216" t="s">
        <v>324</v>
      </c>
      <c r="G204" s="42"/>
      <c r="H204" s="42"/>
      <c r="I204" s="217"/>
      <c r="J204" s="42"/>
      <c r="K204" s="42"/>
      <c r="L204" s="46"/>
      <c r="M204" s="218"/>
      <c r="N204" s="219"/>
      <c r="O204" s="86"/>
      <c r="P204" s="86"/>
      <c r="Q204" s="86"/>
      <c r="R204" s="86"/>
      <c r="S204" s="86"/>
      <c r="T204" s="87"/>
      <c r="U204" s="40"/>
      <c r="V204" s="40"/>
      <c r="W204" s="40"/>
      <c r="X204" s="40"/>
      <c r="Y204" s="40"/>
      <c r="Z204" s="40"/>
      <c r="AA204" s="40"/>
      <c r="AB204" s="40"/>
      <c r="AC204" s="40"/>
      <c r="AD204" s="40"/>
      <c r="AE204" s="40"/>
      <c r="AT204" s="19" t="s">
        <v>131</v>
      </c>
      <c r="AU204" s="19" t="s">
        <v>85</v>
      </c>
    </row>
    <row r="205" s="13" customFormat="1">
      <c r="A205" s="13"/>
      <c r="B205" s="220"/>
      <c r="C205" s="221"/>
      <c r="D205" s="222" t="s">
        <v>133</v>
      </c>
      <c r="E205" s="223" t="s">
        <v>19</v>
      </c>
      <c r="F205" s="224" t="s">
        <v>325</v>
      </c>
      <c r="G205" s="221"/>
      <c r="H205" s="225">
        <v>0.081000000000000003</v>
      </c>
      <c r="I205" s="226"/>
      <c r="J205" s="221"/>
      <c r="K205" s="221"/>
      <c r="L205" s="227"/>
      <c r="M205" s="228"/>
      <c r="N205" s="229"/>
      <c r="O205" s="229"/>
      <c r="P205" s="229"/>
      <c r="Q205" s="229"/>
      <c r="R205" s="229"/>
      <c r="S205" s="229"/>
      <c r="T205" s="230"/>
      <c r="U205" s="13"/>
      <c r="V205" s="13"/>
      <c r="W205" s="13"/>
      <c r="X205" s="13"/>
      <c r="Y205" s="13"/>
      <c r="Z205" s="13"/>
      <c r="AA205" s="13"/>
      <c r="AB205" s="13"/>
      <c r="AC205" s="13"/>
      <c r="AD205" s="13"/>
      <c r="AE205" s="13"/>
      <c r="AT205" s="231" t="s">
        <v>133</v>
      </c>
      <c r="AU205" s="231" t="s">
        <v>85</v>
      </c>
      <c r="AV205" s="13" t="s">
        <v>85</v>
      </c>
      <c r="AW205" s="13" t="s">
        <v>37</v>
      </c>
      <c r="AX205" s="13" t="s">
        <v>75</v>
      </c>
      <c r="AY205" s="231" t="s">
        <v>122</v>
      </c>
    </row>
    <row r="206" s="13" customFormat="1">
      <c r="A206" s="13"/>
      <c r="B206" s="220"/>
      <c r="C206" s="221"/>
      <c r="D206" s="222" t="s">
        <v>133</v>
      </c>
      <c r="E206" s="223" t="s">
        <v>19</v>
      </c>
      <c r="F206" s="224" t="s">
        <v>326</v>
      </c>
      <c r="G206" s="221"/>
      <c r="H206" s="225">
        <v>6.2999999999999998</v>
      </c>
      <c r="I206" s="226"/>
      <c r="J206" s="221"/>
      <c r="K206" s="221"/>
      <c r="L206" s="227"/>
      <c r="M206" s="228"/>
      <c r="N206" s="229"/>
      <c r="O206" s="229"/>
      <c r="P206" s="229"/>
      <c r="Q206" s="229"/>
      <c r="R206" s="229"/>
      <c r="S206" s="229"/>
      <c r="T206" s="230"/>
      <c r="U206" s="13"/>
      <c r="V206" s="13"/>
      <c r="W206" s="13"/>
      <c r="X206" s="13"/>
      <c r="Y206" s="13"/>
      <c r="Z206" s="13"/>
      <c r="AA206" s="13"/>
      <c r="AB206" s="13"/>
      <c r="AC206" s="13"/>
      <c r="AD206" s="13"/>
      <c r="AE206" s="13"/>
      <c r="AT206" s="231" t="s">
        <v>133</v>
      </c>
      <c r="AU206" s="231" t="s">
        <v>85</v>
      </c>
      <c r="AV206" s="13" t="s">
        <v>85</v>
      </c>
      <c r="AW206" s="13" t="s">
        <v>37</v>
      </c>
      <c r="AX206" s="13" t="s">
        <v>75</v>
      </c>
      <c r="AY206" s="231" t="s">
        <v>122</v>
      </c>
    </row>
    <row r="207" s="14" customFormat="1">
      <c r="A207" s="14"/>
      <c r="B207" s="232"/>
      <c r="C207" s="233"/>
      <c r="D207" s="222" t="s">
        <v>133</v>
      </c>
      <c r="E207" s="234" t="s">
        <v>19</v>
      </c>
      <c r="F207" s="235" t="s">
        <v>135</v>
      </c>
      <c r="G207" s="233"/>
      <c r="H207" s="236">
        <v>6.3810000000000002</v>
      </c>
      <c r="I207" s="237"/>
      <c r="J207" s="233"/>
      <c r="K207" s="233"/>
      <c r="L207" s="238"/>
      <c r="M207" s="239"/>
      <c r="N207" s="240"/>
      <c r="O207" s="240"/>
      <c r="P207" s="240"/>
      <c r="Q207" s="240"/>
      <c r="R207" s="240"/>
      <c r="S207" s="240"/>
      <c r="T207" s="241"/>
      <c r="U207" s="14"/>
      <c r="V207" s="14"/>
      <c r="W207" s="14"/>
      <c r="X207" s="14"/>
      <c r="Y207" s="14"/>
      <c r="Z207" s="14"/>
      <c r="AA207" s="14"/>
      <c r="AB207" s="14"/>
      <c r="AC207" s="14"/>
      <c r="AD207" s="14"/>
      <c r="AE207" s="14"/>
      <c r="AT207" s="242" t="s">
        <v>133</v>
      </c>
      <c r="AU207" s="242" t="s">
        <v>85</v>
      </c>
      <c r="AV207" s="14" t="s">
        <v>129</v>
      </c>
      <c r="AW207" s="14" t="s">
        <v>37</v>
      </c>
      <c r="AX207" s="14" t="s">
        <v>83</v>
      </c>
      <c r="AY207" s="242" t="s">
        <v>122</v>
      </c>
    </row>
    <row r="208" s="2" customFormat="1" ht="24.15" customHeight="1">
      <c r="A208" s="40"/>
      <c r="B208" s="41"/>
      <c r="C208" s="202" t="s">
        <v>327</v>
      </c>
      <c r="D208" s="202" t="s">
        <v>124</v>
      </c>
      <c r="E208" s="203" t="s">
        <v>328</v>
      </c>
      <c r="F208" s="204" t="s">
        <v>329</v>
      </c>
      <c r="G208" s="205" t="s">
        <v>160</v>
      </c>
      <c r="H208" s="206">
        <v>6.3810000000000002</v>
      </c>
      <c r="I208" s="207"/>
      <c r="J208" s="208">
        <f>ROUND(I208*H208,2)</f>
        <v>0</v>
      </c>
      <c r="K208" s="204" t="s">
        <v>128</v>
      </c>
      <c r="L208" s="46"/>
      <c r="M208" s="209" t="s">
        <v>19</v>
      </c>
      <c r="N208" s="210" t="s">
        <v>46</v>
      </c>
      <c r="O208" s="86"/>
      <c r="P208" s="211">
        <f>O208*H208</f>
        <v>0</v>
      </c>
      <c r="Q208" s="211">
        <v>0</v>
      </c>
      <c r="R208" s="211">
        <f>Q208*H208</f>
        <v>0</v>
      </c>
      <c r="S208" s="211">
        <v>0</v>
      </c>
      <c r="T208" s="212">
        <f>S208*H208</f>
        <v>0</v>
      </c>
      <c r="U208" s="40"/>
      <c r="V208" s="40"/>
      <c r="W208" s="40"/>
      <c r="X208" s="40"/>
      <c r="Y208" s="40"/>
      <c r="Z208" s="40"/>
      <c r="AA208" s="40"/>
      <c r="AB208" s="40"/>
      <c r="AC208" s="40"/>
      <c r="AD208" s="40"/>
      <c r="AE208" s="40"/>
      <c r="AR208" s="213" t="s">
        <v>129</v>
      </c>
      <c r="AT208" s="213" t="s">
        <v>124</v>
      </c>
      <c r="AU208" s="213" t="s">
        <v>85</v>
      </c>
      <c r="AY208" s="19" t="s">
        <v>122</v>
      </c>
      <c r="BE208" s="214">
        <f>IF(N208="základní",J208,0)</f>
        <v>0</v>
      </c>
      <c r="BF208" s="214">
        <f>IF(N208="snížená",J208,0)</f>
        <v>0</v>
      </c>
      <c r="BG208" s="214">
        <f>IF(N208="zákl. přenesená",J208,0)</f>
        <v>0</v>
      </c>
      <c r="BH208" s="214">
        <f>IF(N208="sníž. přenesená",J208,0)</f>
        <v>0</v>
      </c>
      <c r="BI208" s="214">
        <f>IF(N208="nulová",J208,0)</f>
        <v>0</v>
      </c>
      <c r="BJ208" s="19" t="s">
        <v>83</v>
      </c>
      <c r="BK208" s="214">
        <f>ROUND(I208*H208,2)</f>
        <v>0</v>
      </c>
      <c r="BL208" s="19" t="s">
        <v>129</v>
      </c>
      <c r="BM208" s="213" t="s">
        <v>330</v>
      </c>
    </row>
    <row r="209" s="2" customFormat="1">
      <c r="A209" s="40"/>
      <c r="B209" s="41"/>
      <c r="C209" s="42"/>
      <c r="D209" s="215" t="s">
        <v>131</v>
      </c>
      <c r="E209" s="42"/>
      <c r="F209" s="216" t="s">
        <v>331</v>
      </c>
      <c r="G209" s="42"/>
      <c r="H209" s="42"/>
      <c r="I209" s="217"/>
      <c r="J209" s="42"/>
      <c r="K209" s="42"/>
      <c r="L209" s="46"/>
      <c r="M209" s="218"/>
      <c r="N209" s="219"/>
      <c r="O209" s="86"/>
      <c r="P209" s="86"/>
      <c r="Q209" s="86"/>
      <c r="R209" s="86"/>
      <c r="S209" s="86"/>
      <c r="T209" s="87"/>
      <c r="U209" s="40"/>
      <c r="V209" s="40"/>
      <c r="W209" s="40"/>
      <c r="X209" s="40"/>
      <c r="Y209" s="40"/>
      <c r="Z209" s="40"/>
      <c r="AA209" s="40"/>
      <c r="AB209" s="40"/>
      <c r="AC209" s="40"/>
      <c r="AD209" s="40"/>
      <c r="AE209" s="40"/>
      <c r="AT209" s="19" t="s">
        <v>131</v>
      </c>
      <c r="AU209" s="19" t="s">
        <v>85</v>
      </c>
    </row>
    <row r="210" s="13" customFormat="1">
      <c r="A210" s="13"/>
      <c r="B210" s="220"/>
      <c r="C210" s="221"/>
      <c r="D210" s="222" t="s">
        <v>133</v>
      </c>
      <c r="E210" s="223" t="s">
        <v>19</v>
      </c>
      <c r="F210" s="224" t="s">
        <v>325</v>
      </c>
      <c r="G210" s="221"/>
      <c r="H210" s="225">
        <v>0.081000000000000003</v>
      </c>
      <c r="I210" s="226"/>
      <c r="J210" s="221"/>
      <c r="K210" s="221"/>
      <c r="L210" s="227"/>
      <c r="M210" s="228"/>
      <c r="N210" s="229"/>
      <c r="O210" s="229"/>
      <c r="P210" s="229"/>
      <c r="Q210" s="229"/>
      <c r="R210" s="229"/>
      <c r="S210" s="229"/>
      <c r="T210" s="230"/>
      <c r="U210" s="13"/>
      <c r="V210" s="13"/>
      <c r="W210" s="13"/>
      <c r="X210" s="13"/>
      <c r="Y210" s="13"/>
      <c r="Z210" s="13"/>
      <c r="AA210" s="13"/>
      <c r="AB210" s="13"/>
      <c r="AC210" s="13"/>
      <c r="AD210" s="13"/>
      <c r="AE210" s="13"/>
      <c r="AT210" s="231" t="s">
        <v>133</v>
      </c>
      <c r="AU210" s="231" t="s">
        <v>85</v>
      </c>
      <c r="AV210" s="13" t="s">
        <v>85</v>
      </c>
      <c r="AW210" s="13" t="s">
        <v>37</v>
      </c>
      <c r="AX210" s="13" t="s">
        <v>75</v>
      </c>
      <c r="AY210" s="231" t="s">
        <v>122</v>
      </c>
    </row>
    <row r="211" s="13" customFormat="1">
      <c r="A211" s="13"/>
      <c r="B211" s="220"/>
      <c r="C211" s="221"/>
      <c r="D211" s="222" t="s">
        <v>133</v>
      </c>
      <c r="E211" s="223" t="s">
        <v>19</v>
      </c>
      <c r="F211" s="224" t="s">
        <v>326</v>
      </c>
      <c r="G211" s="221"/>
      <c r="H211" s="225">
        <v>6.2999999999999998</v>
      </c>
      <c r="I211" s="226"/>
      <c r="J211" s="221"/>
      <c r="K211" s="221"/>
      <c r="L211" s="227"/>
      <c r="M211" s="228"/>
      <c r="N211" s="229"/>
      <c r="O211" s="229"/>
      <c r="P211" s="229"/>
      <c r="Q211" s="229"/>
      <c r="R211" s="229"/>
      <c r="S211" s="229"/>
      <c r="T211" s="230"/>
      <c r="U211" s="13"/>
      <c r="V211" s="13"/>
      <c r="W211" s="13"/>
      <c r="X211" s="13"/>
      <c r="Y211" s="13"/>
      <c r="Z211" s="13"/>
      <c r="AA211" s="13"/>
      <c r="AB211" s="13"/>
      <c r="AC211" s="13"/>
      <c r="AD211" s="13"/>
      <c r="AE211" s="13"/>
      <c r="AT211" s="231" t="s">
        <v>133</v>
      </c>
      <c r="AU211" s="231" t="s">
        <v>85</v>
      </c>
      <c r="AV211" s="13" t="s">
        <v>85</v>
      </c>
      <c r="AW211" s="13" t="s">
        <v>37</v>
      </c>
      <c r="AX211" s="13" t="s">
        <v>75</v>
      </c>
      <c r="AY211" s="231" t="s">
        <v>122</v>
      </c>
    </row>
    <row r="212" s="14" customFormat="1">
      <c r="A212" s="14"/>
      <c r="B212" s="232"/>
      <c r="C212" s="233"/>
      <c r="D212" s="222" t="s">
        <v>133</v>
      </c>
      <c r="E212" s="234" t="s">
        <v>19</v>
      </c>
      <c r="F212" s="235" t="s">
        <v>135</v>
      </c>
      <c r="G212" s="233"/>
      <c r="H212" s="236">
        <v>6.3810000000000002</v>
      </c>
      <c r="I212" s="237"/>
      <c r="J212" s="233"/>
      <c r="K212" s="233"/>
      <c r="L212" s="238"/>
      <c r="M212" s="239"/>
      <c r="N212" s="240"/>
      <c r="O212" s="240"/>
      <c r="P212" s="240"/>
      <c r="Q212" s="240"/>
      <c r="R212" s="240"/>
      <c r="S212" s="240"/>
      <c r="T212" s="241"/>
      <c r="U212" s="14"/>
      <c r="V212" s="14"/>
      <c r="W212" s="14"/>
      <c r="X212" s="14"/>
      <c r="Y212" s="14"/>
      <c r="Z212" s="14"/>
      <c r="AA212" s="14"/>
      <c r="AB212" s="14"/>
      <c r="AC212" s="14"/>
      <c r="AD212" s="14"/>
      <c r="AE212" s="14"/>
      <c r="AT212" s="242" t="s">
        <v>133</v>
      </c>
      <c r="AU212" s="242" t="s">
        <v>85</v>
      </c>
      <c r="AV212" s="14" t="s">
        <v>129</v>
      </c>
      <c r="AW212" s="14" t="s">
        <v>37</v>
      </c>
      <c r="AX212" s="14" t="s">
        <v>83</v>
      </c>
      <c r="AY212" s="242" t="s">
        <v>122</v>
      </c>
    </row>
    <row r="213" s="2" customFormat="1" ht="16.5" customHeight="1">
      <c r="A213" s="40"/>
      <c r="B213" s="41"/>
      <c r="C213" s="202" t="s">
        <v>332</v>
      </c>
      <c r="D213" s="202" t="s">
        <v>124</v>
      </c>
      <c r="E213" s="203" t="s">
        <v>333</v>
      </c>
      <c r="F213" s="204" t="s">
        <v>334</v>
      </c>
      <c r="G213" s="205" t="s">
        <v>160</v>
      </c>
      <c r="H213" s="206">
        <v>6.3810000000000002</v>
      </c>
      <c r="I213" s="207"/>
      <c r="J213" s="208">
        <f>ROUND(I213*H213,2)</f>
        <v>0</v>
      </c>
      <c r="K213" s="204" t="s">
        <v>128</v>
      </c>
      <c r="L213" s="46"/>
      <c r="M213" s="209" t="s">
        <v>19</v>
      </c>
      <c r="N213" s="210" t="s">
        <v>46</v>
      </c>
      <c r="O213" s="86"/>
      <c r="P213" s="211">
        <f>O213*H213</f>
        <v>0</v>
      </c>
      <c r="Q213" s="211">
        <v>0</v>
      </c>
      <c r="R213" s="211">
        <f>Q213*H213</f>
        <v>0</v>
      </c>
      <c r="S213" s="211">
        <v>0</v>
      </c>
      <c r="T213" s="212">
        <f>S213*H213</f>
        <v>0</v>
      </c>
      <c r="U213" s="40"/>
      <c r="V213" s="40"/>
      <c r="W213" s="40"/>
      <c r="X213" s="40"/>
      <c r="Y213" s="40"/>
      <c r="Z213" s="40"/>
      <c r="AA213" s="40"/>
      <c r="AB213" s="40"/>
      <c r="AC213" s="40"/>
      <c r="AD213" s="40"/>
      <c r="AE213" s="40"/>
      <c r="AR213" s="213" t="s">
        <v>129</v>
      </c>
      <c r="AT213" s="213" t="s">
        <v>124</v>
      </c>
      <c r="AU213" s="213" t="s">
        <v>85</v>
      </c>
      <c r="AY213" s="19" t="s">
        <v>122</v>
      </c>
      <c r="BE213" s="214">
        <f>IF(N213="základní",J213,0)</f>
        <v>0</v>
      </c>
      <c r="BF213" s="214">
        <f>IF(N213="snížená",J213,0)</f>
        <v>0</v>
      </c>
      <c r="BG213" s="214">
        <f>IF(N213="zákl. přenesená",J213,0)</f>
        <v>0</v>
      </c>
      <c r="BH213" s="214">
        <f>IF(N213="sníž. přenesená",J213,0)</f>
        <v>0</v>
      </c>
      <c r="BI213" s="214">
        <f>IF(N213="nulová",J213,0)</f>
        <v>0</v>
      </c>
      <c r="BJ213" s="19" t="s">
        <v>83</v>
      </c>
      <c r="BK213" s="214">
        <f>ROUND(I213*H213,2)</f>
        <v>0</v>
      </c>
      <c r="BL213" s="19" t="s">
        <v>129</v>
      </c>
      <c r="BM213" s="213" t="s">
        <v>335</v>
      </c>
    </row>
    <row r="214" s="2" customFormat="1">
      <c r="A214" s="40"/>
      <c r="B214" s="41"/>
      <c r="C214" s="42"/>
      <c r="D214" s="215" t="s">
        <v>131</v>
      </c>
      <c r="E214" s="42"/>
      <c r="F214" s="216" t="s">
        <v>336</v>
      </c>
      <c r="G214" s="42"/>
      <c r="H214" s="42"/>
      <c r="I214" s="217"/>
      <c r="J214" s="42"/>
      <c r="K214" s="42"/>
      <c r="L214" s="46"/>
      <c r="M214" s="218"/>
      <c r="N214" s="219"/>
      <c r="O214" s="86"/>
      <c r="P214" s="86"/>
      <c r="Q214" s="86"/>
      <c r="R214" s="86"/>
      <c r="S214" s="86"/>
      <c r="T214" s="87"/>
      <c r="U214" s="40"/>
      <c r="V214" s="40"/>
      <c r="W214" s="40"/>
      <c r="X214" s="40"/>
      <c r="Y214" s="40"/>
      <c r="Z214" s="40"/>
      <c r="AA214" s="40"/>
      <c r="AB214" s="40"/>
      <c r="AC214" s="40"/>
      <c r="AD214" s="40"/>
      <c r="AE214" s="40"/>
      <c r="AT214" s="19" t="s">
        <v>131</v>
      </c>
      <c r="AU214" s="19" t="s">
        <v>85</v>
      </c>
    </row>
    <row r="215" s="13" customFormat="1">
      <c r="A215" s="13"/>
      <c r="B215" s="220"/>
      <c r="C215" s="221"/>
      <c r="D215" s="222" t="s">
        <v>133</v>
      </c>
      <c r="E215" s="223" t="s">
        <v>19</v>
      </c>
      <c r="F215" s="224" t="s">
        <v>325</v>
      </c>
      <c r="G215" s="221"/>
      <c r="H215" s="225">
        <v>0.081000000000000003</v>
      </c>
      <c r="I215" s="226"/>
      <c r="J215" s="221"/>
      <c r="K215" s="221"/>
      <c r="L215" s="227"/>
      <c r="M215" s="228"/>
      <c r="N215" s="229"/>
      <c r="O215" s="229"/>
      <c r="P215" s="229"/>
      <c r="Q215" s="229"/>
      <c r="R215" s="229"/>
      <c r="S215" s="229"/>
      <c r="T215" s="230"/>
      <c r="U215" s="13"/>
      <c r="V215" s="13"/>
      <c r="W215" s="13"/>
      <c r="X215" s="13"/>
      <c r="Y215" s="13"/>
      <c r="Z215" s="13"/>
      <c r="AA215" s="13"/>
      <c r="AB215" s="13"/>
      <c r="AC215" s="13"/>
      <c r="AD215" s="13"/>
      <c r="AE215" s="13"/>
      <c r="AT215" s="231" t="s">
        <v>133</v>
      </c>
      <c r="AU215" s="231" t="s">
        <v>85</v>
      </c>
      <c r="AV215" s="13" t="s">
        <v>85</v>
      </c>
      <c r="AW215" s="13" t="s">
        <v>37</v>
      </c>
      <c r="AX215" s="13" t="s">
        <v>75</v>
      </c>
      <c r="AY215" s="231" t="s">
        <v>122</v>
      </c>
    </row>
    <row r="216" s="13" customFormat="1">
      <c r="A216" s="13"/>
      <c r="B216" s="220"/>
      <c r="C216" s="221"/>
      <c r="D216" s="222" t="s">
        <v>133</v>
      </c>
      <c r="E216" s="223" t="s">
        <v>19</v>
      </c>
      <c r="F216" s="224" t="s">
        <v>326</v>
      </c>
      <c r="G216" s="221"/>
      <c r="H216" s="225">
        <v>6.2999999999999998</v>
      </c>
      <c r="I216" s="226"/>
      <c r="J216" s="221"/>
      <c r="K216" s="221"/>
      <c r="L216" s="227"/>
      <c r="M216" s="228"/>
      <c r="N216" s="229"/>
      <c r="O216" s="229"/>
      <c r="P216" s="229"/>
      <c r="Q216" s="229"/>
      <c r="R216" s="229"/>
      <c r="S216" s="229"/>
      <c r="T216" s="230"/>
      <c r="U216" s="13"/>
      <c r="V216" s="13"/>
      <c r="W216" s="13"/>
      <c r="X216" s="13"/>
      <c r="Y216" s="13"/>
      <c r="Z216" s="13"/>
      <c r="AA216" s="13"/>
      <c r="AB216" s="13"/>
      <c r="AC216" s="13"/>
      <c r="AD216" s="13"/>
      <c r="AE216" s="13"/>
      <c r="AT216" s="231" t="s">
        <v>133</v>
      </c>
      <c r="AU216" s="231" t="s">
        <v>85</v>
      </c>
      <c r="AV216" s="13" t="s">
        <v>85</v>
      </c>
      <c r="AW216" s="13" t="s">
        <v>37</v>
      </c>
      <c r="AX216" s="13" t="s">
        <v>75</v>
      </c>
      <c r="AY216" s="231" t="s">
        <v>122</v>
      </c>
    </row>
    <row r="217" s="14" customFormat="1">
      <c r="A217" s="14"/>
      <c r="B217" s="232"/>
      <c r="C217" s="233"/>
      <c r="D217" s="222" t="s">
        <v>133</v>
      </c>
      <c r="E217" s="234" t="s">
        <v>19</v>
      </c>
      <c r="F217" s="235" t="s">
        <v>135</v>
      </c>
      <c r="G217" s="233"/>
      <c r="H217" s="236">
        <v>6.3810000000000002</v>
      </c>
      <c r="I217" s="237"/>
      <c r="J217" s="233"/>
      <c r="K217" s="233"/>
      <c r="L217" s="238"/>
      <c r="M217" s="239"/>
      <c r="N217" s="240"/>
      <c r="O217" s="240"/>
      <c r="P217" s="240"/>
      <c r="Q217" s="240"/>
      <c r="R217" s="240"/>
      <c r="S217" s="240"/>
      <c r="T217" s="241"/>
      <c r="U217" s="14"/>
      <c r="V217" s="14"/>
      <c r="W217" s="14"/>
      <c r="X217" s="14"/>
      <c r="Y217" s="14"/>
      <c r="Z217" s="14"/>
      <c r="AA217" s="14"/>
      <c r="AB217" s="14"/>
      <c r="AC217" s="14"/>
      <c r="AD217" s="14"/>
      <c r="AE217" s="14"/>
      <c r="AT217" s="242" t="s">
        <v>133</v>
      </c>
      <c r="AU217" s="242" t="s">
        <v>85</v>
      </c>
      <c r="AV217" s="14" t="s">
        <v>129</v>
      </c>
      <c r="AW217" s="14" t="s">
        <v>37</v>
      </c>
      <c r="AX217" s="14" t="s">
        <v>83</v>
      </c>
      <c r="AY217" s="242" t="s">
        <v>122</v>
      </c>
    </row>
    <row r="218" s="2" customFormat="1" ht="24.15" customHeight="1">
      <c r="A218" s="40"/>
      <c r="B218" s="41"/>
      <c r="C218" s="202" t="s">
        <v>337</v>
      </c>
      <c r="D218" s="202" t="s">
        <v>124</v>
      </c>
      <c r="E218" s="203" t="s">
        <v>338</v>
      </c>
      <c r="F218" s="204" t="s">
        <v>339</v>
      </c>
      <c r="G218" s="205" t="s">
        <v>160</v>
      </c>
      <c r="H218" s="206">
        <v>6.3810000000000002</v>
      </c>
      <c r="I218" s="207"/>
      <c r="J218" s="208">
        <f>ROUND(I218*H218,2)</f>
        <v>0</v>
      </c>
      <c r="K218" s="204" t="s">
        <v>128</v>
      </c>
      <c r="L218" s="46"/>
      <c r="M218" s="209" t="s">
        <v>19</v>
      </c>
      <c r="N218" s="210" t="s">
        <v>46</v>
      </c>
      <c r="O218" s="86"/>
      <c r="P218" s="211">
        <f>O218*H218</f>
        <v>0</v>
      </c>
      <c r="Q218" s="211">
        <v>0</v>
      </c>
      <c r="R218" s="211">
        <f>Q218*H218</f>
        <v>0</v>
      </c>
      <c r="S218" s="211">
        <v>0</v>
      </c>
      <c r="T218" s="212">
        <f>S218*H218</f>
        <v>0</v>
      </c>
      <c r="U218" s="40"/>
      <c r="V218" s="40"/>
      <c r="W218" s="40"/>
      <c r="X218" s="40"/>
      <c r="Y218" s="40"/>
      <c r="Z218" s="40"/>
      <c r="AA218" s="40"/>
      <c r="AB218" s="40"/>
      <c r="AC218" s="40"/>
      <c r="AD218" s="40"/>
      <c r="AE218" s="40"/>
      <c r="AR218" s="213" t="s">
        <v>129</v>
      </c>
      <c r="AT218" s="213" t="s">
        <v>124</v>
      </c>
      <c r="AU218" s="213" t="s">
        <v>85</v>
      </c>
      <c r="AY218" s="19" t="s">
        <v>122</v>
      </c>
      <c r="BE218" s="214">
        <f>IF(N218="základní",J218,0)</f>
        <v>0</v>
      </c>
      <c r="BF218" s="214">
        <f>IF(N218="snížená",J218,0)</f>
        <v>0</v>
      </c>
      <c r="BG218" s="214">
        <f>IF(N218="zákl. přenesená",J218,0)</f>
        <v>0</v>
      </c>
      <c r="BH218" s="214">
        <f>IF(N218="sníž. přenesená",J218,0)</f>
        <v>0</v>
      </c>
      <c r="BI218" s="214">
        <f>IF(N218="nulová",J218,0)</f>
        <v>0</v>
      </c>
      <c r="BJ218" s="19" t="s">
        <v>83</v>
      </c>
      <c r="BK218" s="214">
        <f>ROUND(I218*H218,2)</f>
        <v>0</v>
      </c>
      <c r="BL218" s="19" t="s">
        <v>129</v>
      </c>
      <c r="BM218" s="213" t="s">
        <v>340</v>
      </c>
    </row>
    <row r="219" s="2" customFormat="1">
      <c r="A219" s="40"/>
      <c r="B219" s="41"/>
      <c r="C219" s="42"/>
      <c r="D219" s="215" t="s">
        <v>131</v>
      </c>
      <c r="E219" s="42"/>
      <c r="F219" s="216" t="s">
        <v>341</v>
      </c>
      <c r="G219" s="42"/>
      <c r="H219" s="42"/>
      <c r="I219" s="217"/>
      <c r="J219" s="42"/>
      <c r="K219" s="42"/>
      <c r="L219" s="46"/>
      <c r="M219" s="218"/>
      <c r="N219" s="219"/>
      <c r="O219" s="86"/>
      <c r="P219" s="86"/>
      <c r="Q219" s="86"/>
      <c r="R219" s="86"/>
      <c r="S219" s="86"/>
      <c r="T219" s="87"/>
      <c r="U219" s="40"/>
      <c r="V219" s="40"/>
      <c r="W219" s="40"/>
      <c r="X219" s="40"/>
      <c r="Y219" s="40"/>
      <c r="Z219" s="40"/>
      <c r="AA219" s="40"/>
      <c r="AB219" s="40"/>
      <c r="AC219" s="40"/>
      <c r="AD219" s="40"/>
      <c r="AE219" s="40"/>
      <c r="AT219" s="19" t="s">
        <v>131</v>
      </c>
      <c r="AU219" s="19" t="s">
        <v>85</v>
      </c>
    </row>
    <row r="220" s="13" customFormat="1">
      <c r="A220" s="13"/>
      <c r="B220" s="220"/>
      <c r="C220" s="221"/>
      <c r="D220" s="222" t="s">
        <v>133</v>
      </c>
      <c r="E220" s="223" t="s">
        <v>19</v>
      </c>
      <c r="F220" s="224" t="s">
        <v>325</v>
      </c>
      <c r="G220" s="221"/>
      <c r="H220" s="225">
        <v>0.081000000000000003</v>
      </c>
      <c r="I220" s="226"/>
      <c r="J220" s="221"/>
      <c r="K220" s="221"/>
      <c r="L220" s="227"/>
      <c r="M220" s="228"/>
      <c r="N220" s="229"/>
      <c r="O220" s="229"/>
      <c r="P220" s="229"/>
      <c r="Q220" s="229"/>
      <c r="R220" s="229"/>
      <c r="S220" s="229"/>
      <c r="T220" s="230"/>
      <c r="U220" s="13"/>
      <c r="V220" s="13"/>
      <c r="W220" s="13"/>
      <c r="X220" s="13"/>
      <c r="Y220" s="13"/>
      <c r="Z220" s="13"/>
      <c r="AA220" s="13"/>
      <c r="AB220" s="13"/>
      <c r="AC220" s="13"/>
      <c r="AD220" s="13"/>
      <c r="AE220" s="13"/>
      <c r="AT220" s="231" t="s">
        <v>133</v>
      </c>
      <c r="AU220" s="231" t="s">
        <v>85</v>
      </c>
      <c r="AV220" s="13" t="s">
        <v>85</v>
      </c>
      <c r="AW220" s="13" t="s">
        <v>37</v>
      </c>
      <c r="AX220" s="13" t="s">
        <v>75</v>
      </c>
      <c r="AY220" s="231" t="s">
        <v>122</v>
      </c>
    </row>
    <row r="221" s="13" customFormat="1">
      <c r="A221" s="13"/>
      <c r="B221" s="220"/>
      <c r="C221" s="221"/>
      <c r="D221" s="222" t="s">
        <v>133</v>
      </c>
      <c r="E221" s="223" t="s">
        <v>19</v>
      </c>
      <c r="F221" s="224" t="s">
        <v>326</v>
      </c>
      <c r="G221" s="221"/>
      <c r="H221" s="225">
        <v>6.2999999999999998</v>
      </c>
      <c r="I221" s="226"/>
      <c r="J221" s="221"/>
      <c r="K221" s="221"/>
      <c r="L221" s="227"/>
      <c r="M221" s="228"/>
      <c r="N221" s="229"/>
      <c r="O221" s="229"/>
      <c r="P221" s="229"/>
      <c r="Q221" s="229"/>
      <c r="R221" s="229"/>
      <c r="S221" s="229"/>
      <c r="T221" s="230"/>
      <c r="U221" s="13"/>
      <c r="V221" s="13"/>
      <c r="W221" s="13"/>
      <c r="X221" s="13"/>
      <c r="Y221" s="13"/>
      <c r="Z221" s="13"/>
      <c r="AA221" s="13"/>
      <c r="AB221" s="13"/>
      <c r="AC221" s="13"/>
      <c r="AD221" s="13"/>
      <c r="AE221" s="13"/>
      <c r="AT221" s="231" t="s">
        <v>133</v>
      </c>
      <c r="AU221" s="231" t="s">
        <v>85</v>
      </c>
      <c r="AV221" s="13" t="s">
        <v>85</v>
      </c>
      <c r="AW221" s="13" t="s">
        <v>37</v>
      </c>
      <c r="AX221" s="13" t="s">
        <v>75</v>
      </c>
      <c r="AY221" s="231" t="s">
        <v>122</v>
      </c>
    </row>
    <row r="222" s="14" customFormat="1">
      <c r="A222" s="14"/>
      <c r="B222" s="232"/>
      <c r="C222" s="233"/>
      <c r="D222" s="222" t="s">
        <v>133</v>
      </c>
      <c r="E222" s="234" t="s">
        <v>19</v>
      </c>
      <c r="F222" s="235" t="s">
        <v>135</v>
      </c>
      <c r="G222" s="233"/>
      <c r="H222" s="236">
        <v>6.3810000000000002</v>
      </c>
      <c r="I222" s="237"/>
      <c r="J222" s="233"/>
      <c r="K222" s="233"/>
      <c r="L222" s="238"/>
      <c r="M222" s="239"/>
      <c r="N222" s="240"/>
      <c r="O222" s="240"/>
      <c r="P222" s="240"/>
      <c r="Q222" s="240"/>
      <c r="R222" s="240"/>
      <c r="S222" s="240"/>
      <c r="T222" s="241"/>
      <c r="U222" s="14"/>
      <c r="V222" s="14"/>
      <c r="W222" s="14"/>
      <c r="X222" s="14"/>
      <c r="Y222" s="14"/>
      <c r="Z222" s="14"/>
      <c r="AA222" s="14"/>
      <c r="AB222" s="14"/>
      <c r="AC222" s="14"/>
      <c r="AD222" s="14"/>
      <c r="AE222" s="14"/>
      <c r="AT222" s="242" t="s">
        <v>133</v>
      </c>
      <c r="AU222" s="242" t="s">
        <v>85</v>
      </c>
      <c r="AV222" s="14" t="s">
        <v>129</v>
      </c>
      <c r="AW222" s="14" t="s">
        <v>37</v>
      </c>
      <c r="AX222" s="14" t="s">
        <v>83</v>
      </c>
      <c r="AY222" s="242" t="s">
        <v>122</v>
      </c>
    </row>
    <row r="223" s="2" customFormat="1" ht="24.15" customHeight="1">
      <c r="A223" s="40"/>
      <c r="B223" s="41"/>
      <c r="C223" s="202" t="s">
        <v>342</v>
      </c>
      <c r="D223" s="202" t="s">
        <v>124</v>
      </c>
      <c r="E223" s="203" t="s">
        <v>343</v>
      </c>
      <c r="F223" s="204" t="s">
        <v>344</v>
      </c>
      <c r="G223" s="205" t="s">
        <v>160</v>
      </c>
      <c r="H223" s="206">
        <v>0.45000000000000001</v>
      </c>
      <c r="I223" s="207"/>
      <c r="J223" s="208">
        <f>ROUND(I223*H223,2)</f>
        <v>0</v>
      </c>
      <c r="K223" s="204" t="s">
        <v>19</v>
      </c>
      <c r="L223" s="46"/>
      <c r="M223" s="209" t="s">
        <v>19</v>
      </c>
      <c r="N223" s="210" t="s">
        <v>46</v>
      </c>
      <c r="O223" s="86"/>
      <c r="P223" s="211">
        <f>O223*H223</f>
        <v>0</v>
      </c>
      <c r="Q223" s="211">
        <v>0</v>
      </c>
      <c r="R223" s="211">
        <f>Q223*H223</f>
        <v>0</v>
      </c>
      <c r="S223" s="211">
        <v>0</v>
      </c>
      <c r="T223" s="212">
        <f>S223*H223</f>
        <v>0</v>
      </c>
      <c r="U223" s="40"/>
      <c r="V223" s="40"/>
      <c r="W223" s="40"/>
      <c r="X223" s="40"/>
      <c r="Y223" s="40"/>
      <c r="Z223" s="40"/>
      <c r="AA223" s="40"/>
      <c r="AB223" s="40"/>
      <c r="AC223" s="40"/>
      <c r="AD223" s="40"/>
      <c r="AE223" s="40"/>
      <c r="AR223" s="213" t="s">
        <v>129</v>
      </c>
      <c r="AT223" s="213" t="s">
        <v>124</v>
      </c>
      <c r="AU223" s="213" t="s">
        <v>85</v>
      </c>
      <c r="AY223" s="19" t="s">
        <v>122</v>
      </c>
      <c r="BE223" s="214">
        <f>IF(N223="základní",J223,0)</f>
        <v>0</v>
      </c>
      <c r="BF223" s="214">
        <f>IF(N223="snížená",J223,0)</f>
        <v>0</v>
      </c>
      <c r="BG223" s="214">
        <f>IF(N223="zákl. přenesená",J223,0)</f>
        <v>0</v>
      </c>
      <c r="BH223" s="214">
        <f>IF(N223="sníž. přenesená",J223,0)</f>
        <v>0</v>
      </c>
      <c r="BI223" s="214">
        <f>IF(N223="nulová",J223,0)</f>
        <v>0</v>
      </c>
      <c r="BJ223" s="19" t="s">
        <v>83</v>
      </c>
      <c r="BK223" s="214">
        <f>ROUND(I223*H223,2)</f>
        <v>0</v>
      </c>
      <c r="BL223" s="19" t="s">
        <v>129</v>
      </c>
      <c r="BM223" s="213" t="s">
        <v>345</v>
      </c>
    </row>
    <row r="224" s="12" customFormat="1" ht="22.8" customHeight="1">
      <c r="A224" s="12"/>
      <c r="B224" s="186"/>
      <c r="C224" s="187"/>
      <c r="D224" s="188" t="s">
        <v>74</v>
      </c>
      <c r="E224" s="200" t="s">
        <v>346</v>
      </c>
      <c r="F224" s="200" t="s">
        <v>347</v>
      </c>
      <c r="G224" s="187"/>
      <c r="H224" s="187"/>
      <c r="I224" s="190"/>
      <c r="J224" s="201">
        <f>BK224</f>
        <v>0</v>
      </c>
      <c r="K224" s="187"/>
      <c r="L224" s="192"/>
      <c r="M224" s="193"/>
      <c r="N224" s="194"/>
      <c r="O224" s="194"/>
      <c r="P224" s="195">
        <f>SUM(P225:P226)</f>
        <v>0</v>
      </c>
      <c r="Q224" s="194"/>
      <c r="R224" s="195">
        <f>SUM(R225:R226)</f>
        <v>0</v>
      </c>
      <c r="S224" s="194"/>
      <c r="T224" s="196">
        <f>SUM(T225:T226)</f>
        <v>0</v>
      </c>
      <c r="U224" s="12"/>
      <c r="V224" s="12"/>
      <c r="W224" s="12"/>
      <c r="X224" s="12"/>
      <c r="Y224" s="12"/>
      <c r="Z224" s="12"/>
      <c r="AA224" s="12"/>
      <c r="AB224" s="12"/>
      <c r="AC224" s="12"/>
      <c r="AD224" s="12"/>
      <c r="AE224" s="12"/>
      <c r="AR224" s="197" t="s">
        <v>83</v>
      </c>
      <c r="AT224" s="198" t="s">
        <v>74</v>
      </c>
      <c r="AU224" s="198" t="s">
        <v>83</v>
      </c>
      <c r="AY224" s="197" t="s">
        <v>122</v>
      </c>
      <c r="BK224" s="199">
        <f>SUM(BK225:BK226)</f>
        <v>0</v>
      </c>
    </row>
    <row r="225" s="2" customFormat="1" ht="33" customHeight="1">
      <c r="A225" s="40"/>
      <c r="B225" s="41"/>
      <c r="C225" s="202" t="s">
        <v>348</v>
      </c>
      <c r="D225" s="202" t="s">
        <v>124</v>
      </c>
      <c r="E225" s="203" t="s">
        <v>349</v>
      </c>
      <c r="F225" s="204" t="s">
        <v>350</v>
      </c>
      <c r="G225" s="205" t="s">
        <v>160</v>
      </c>
      <c r="H225" s="206">
        <v>8.2379999999999995</v>
      </c>
      <c r="I225" s="207"/>
      <c r="J225" s="208">
        <f>ROUND(I225*H225,2)</f>
        <v>0</v>
      </c>
      <c r="K225" s="204" t="s">
        <v>128</v>
      </c>
      <c r="L225" s="46"/>
      <c r="M225" s="209" t="s">
        <v>19</v>
      </c>
      <c r="N225" s="210" t="s">
        <v>46</v>
      </c>
      <c r="O225" s="86"/>
      <c r="P225" s="211">
        <f>O225*H225</f>
        <v>0</v>
      </c>
      <c r="Q225" s="211">
        <v>0</v>
      </c>
      <c r="R225" s="211">
        <f>Q225*H225</f>
        <v>0</v>
      </c>
      <c r="S225" s="211">
        <v>0</v>
      </c>
      <c r="T225" s="212">
        <f>S225*H225</f>
        <v>0</v>
      </c>
      <c r="U225" s="40"/>
      <c r="V225" s="40"/>
      <c r="W225" s="40"/>
      <c r="X225" s="40"/>
      <c r="Y225" s="40"/>
      <c r="Z225" s="40"/>
      <c r="AA225" s="40"/>
      <c r="AB225" s="40"/>
      <c r="AC225" s="40"/>
      <c r="AD225" s="40"/>
      <c r="AE225" s="40"/>
      <c r="AR225" s="213" t="s">
        <v>129</v>
      </c>
      <c r="AT225" s="213" t="s">
        <v>124</v>
      </c>
      <c r="AU225" s="213" t="s">
        <v>85</v>
      </c>
      <c r="AY225" s="19" t="s">
        <v>122</v>
      </c>
      <c r="BE225" s="214">
        <f>IF(N225="základní",J225,0)</f>
        <v>0</v>
      </c>
      <c r="BF225" s="214">
        <f>IF(N225="snížená",J225,0)</f>
        <v>0</v>
      </c>
      <c r="BG225" s="214">
        <f>IF(N225="zákl. přenesená",J225,0)</f>
        <v>0</v>
      </c>
      <c r="BH225" s="214">
        <f>IF(N225="sníž. přenesená",J225,0)</f>
        <v>0</v>
      </c>
      <c r="BI225" s="214">
        <f>IF(N225="nulová",J225,0)</f>
        <v>0</v>
      </c>
      <c r="BJ225" s="19" t="s">
        <v>83</v>
      </c>
      <c r="BK225" s="214">
        <f>ROUND(I225*H225,2)</f>
        <v>0</v>
      </c>
      <c r="BL225" s="19" t="s">
        <v>129</v>
      </c>
      <c r="BM225" s="213" t="s">
        <v>351</v>
      </c>
    </row>
    <row r="226" s="2" customFormat="1">
      <c r="A226" s="40"/>
      <c r="B226" s="41"/>
      <c r="C226" s="42"/>
      <c r="D226" s="215" t="s">
        <v>131</v>
      </c>
      <c r="E226" s="42"/>
      <c r="F226" s="216" t="s">
        <v>352</v>
      </c>
      <c r="G226" s="42"/>
      <c r="H226" s="42"/>
      <c r="I226" s="217"/>
      <c r="J226" s="42"/>
      <c r="K226" s="42"/>
      <c r="L226" s="46"/>
      <c r="M226" s="218"/>
      <c r="N226" s="219"/>
      <c r="O226" s="86"/>
      <c r="P226" s="86"/>
      <c r="Q226" s="86"/>
      <c r="R226" s="86"/>
      <c r="S226" s="86"/>
      <c r="T226" s="87"/>
      <c r="U226" s="40"/>
      <c r="V226" s="40"/>
      <c r="W226" s="40"/>
      <c r="X226" s="40"/>
      <c r="Y226" s="40"/>
      <c r="Z226" s="40"/>
      <c r="AA226" s="40"/>
      <c r="AB226" s="40"/>
      <c r="AC226" s="40"/>
      <c r="AD226" s="40"/>
      <c r="AE226" s="40"/>
      <c r="AT226" s="19" t="s">
        <v>131</v>
      </c>
      <c r="AU226" s="19" t="s">
        <v>85</v>
      </c>
    </row>
    <row r="227" s="12" customFormat="1" ht="25.92" customHeight="1">
      <c r="A227" s="12"/>
      <c r="B227" s="186"/>
      <c r="C227" s="187"/>
      <c r="D227" s="188" t="s">
        <v>74</v>
      </c>
      <c r="E227" s="189" t="s">
        <v>353</v>
      </c>
      <c r="F227" s="189" t="s">
        <v>354</v>
      </c>
      <c r="G227" s="187"/>
      <c r="H227" s="187"/>
      <c r="I227" s="190"/>
      <c r="J227" s="191">
        <f>BK227</f>
        <v>0</v>
      </c>
      <c r="K227" s="187"/>
      <c r="L227" s="192"/>
      <c r="M227" s="193"/>
      <c r="N227" s="194"/>
      <c r="O227" s="194"/>
      <c r="P227" s="195">
        <f>P228+P241</f>
        <v>0</v>
      </c>
      <c r="Q227" s="194"/>
      <c r="R227" s="195">
        <f>R228+R241</f>
        <v>0.0046920000000000009</v>
      </c>
      <c r="S227" s="194"/>
      <c r="T227" s="196">
        <f>T228+T241</f>
        <v>0</v>
      </c>
      <c r="U227" s="12"/>
      <c r="V227" s="12"/>
      <c r="W227" s="12"/>
      <c r="X227" s="12"/>
      <c r="Y227" s="12"/>
      <c r="Z227" s="12"/>
      <c r="AA227" s="12"/>
      <c r="AB227" s="12"/>
      <c r="AC227" s="12"/>
      <c r="AD227" s="12"/>
      <c r="AE227" s="12"/>
      <c r="AR227" s="197" t="s">
        <v>85</v>
      </c>
      <c r="AT227" s="198" t="s">
        <v>74</v>
      </c>
      <c r="AU227" s="198" t="s">
        <v>75</v>
      </c>
      <c r="AY227" s="197" t="s">
        <v>122</v>
      </c>
      <c r="BK227" s="199">
        <f>BK228+BK241</f>
        <v>0</v>
      </c>
    </row>
    <row r="228" s="12" customFormat="1" ht="22.8" customHeight="1">
      <c r="A228" s="12"/>
      <c r="B228" s="186"/>
      <c r="C228" s="187"/>
      <c r="D228" s="188" t="s">
        <v>74</v>
      </c>
      <c r="E228" s="200" t="s">
        <v>355</v>
      </c>
      <c r="F228" s="200" t="s">
        <v>356</v>
      </c>
      <c r="G228" s="187"/>
      <c r="H228" s="187"/>
      <c r="I228" s="190"/>
      <c r="J228" s="201">
        <f>BK228</f>
        <v>0</v>
      </c>
      <c r="K228" s="187"/>
      <c r="L228" s="192"/>
      <c r="M228" s="193"/>
      <c r="N228" s="194"/>
      <c r="O228" s="194"/>
      <c r="P228" s="195">
        <f>SUM(P229:P240)</f>
        <v>0</v>
      </c>
      <c r="Q228" s="194"/>
      <c r="R228" s="195">
        <f>SUM(R229:R240)</f>
        <v>0.0046920000000000009</v>
      </c>
      <c r="S228" s="194"/>
      <c r="T228" s="196">
        <f>SUM(T229:T240)</f>
        <v>0</v>
      </c>
      <c r="U228" s="12"/>
      <c r="V228" s="12"/>
      <c r="W228" s="12"/>
      <c r="X228" s="12"/>
      <c r="Y228" s="12"/>
      <c r="Z228" s="12"/>
      <c r="AA228" s="12"/>
      <c r="AB228" s="12"/>
      <c r="AC228" s="12"/>
      <c r="AD228" s="12"/>
      <c r="AE228" s="12"/>
      <c r="AR228" s="197" t="s">
        <v>85</v>
      </c>
      <c r="AT228" s="198" t="s">
        <v>74</v>
      </c>
      <c r="AU228" s="198" t="s">
        <v>83</v>
      </c>
      <c r="AY228" s="197" t="s">
        <v>122</v>
      </c>
      <c r="BK228" s="199">
        <f>SUM(BK229:BK240)</f>
        <v>0</v>
      </c>
    </row>
    <row r="229" s="2" customFormat="1" ht="24.15" customHeight="1">
      <c r="A229" s="40"/>
      <c r="B229" s="41"/>
      <c r="C229" s="202" t="s">
        <v>357</v>
      </c>
      <c r="D229" s="202" t="s">
        <v>124</v>
      </c>
      <c r="E229" s="203" t="s">
        <v>358</v>
      </c>
      <c r="F229" s="204" t="s">
        <v>359</v>
      </c>
      <c r="G229" s="205" t="s">
        <v>221</v>
      </c>
      <c r="H229" s="206">
        <v>12</v>
      </c>
      <c r="I229" s="207"/>
      <c r="J229" s="208">
        <f>ROUND(I229*H229,2)</f>
        <v>0</v>
      </c>
      <c r="K229" s="204" t="s">
        <v>128</v>
      </c>
      <c r="L229" s="46"/>
      <c r="M229" s="209" t="s">
        <v>19</v>
      </c>
      <c r="N229" s="210" t="s">
        <v>46</v>
      </c>
      <c r="O229" s="86"/>
      <c r="P229" s="211">
        <f>O229*H229</f>
        <v>0</v>
      </c>
      <c r="Q229" s="211">
        <v>0</v>
      </c>
      <c r="R229" s="211">
        <f>Q229*H229</f>
        <v>0</v>
      </c>
      <c r="S229" s="211">
        <v>0</v>
      </c>
      <c r="T229" s="212">
        <f>S229*H229</f>
        <v>0</v>
      </c>
      <c r="U229" s="40"/>
      <c r="V229" s="40"/>
      <c r="W229" s="40"/>
      <c r="X229" s="40"/>
      <c r="Y229" s="40"/>
      <c r="Z229" s="40"/>
      <c r="AA229" s="40"/>
      <c r="AB229" s="40"/>
      <c r="AC229" s="40"/>
      <c r="AD229" s="40"/>
      <c r="AE229" s="40"/>
      <c r="AR229" s="213" t="s">
        <v>218</v>
      </c>
      <c r="AT229" s="213" t="s">
        <v>124</v>
      </c>
      <c r="AU229" s="213" t="s">
        <v>85</v>
      </c>
      <c r="AY229" s="19" t="s">
        <v>122</v>
      </c>
      <c r="BE229" s="214">
        <f>IF(N229="základní",J229,0)</f>
        <v>0</v>
      </c>
      <c r="BF229" s="214">
        <f>IF(N229="snížená",J229,0)</f>
        <v>0</v>
      </c>
      <c r="BG229" s="214">
        <f>IF(N229="zákl. přenesená",J229,0)</f>
        <v>0</v>
      </c>
      <c r="BH229" s="214">
        <f>IF(N229="sníž. přenesená",J229,0)</f>
        <v>0</v>
      </c>
      <c r="BI229" s="214">
        <f>IF(N229="nulová",J229,0)</f>
        <v>0</v>
      </c>
      <c r="BJ229" s="19" t="s">
        <v>83</v>
      </c>
      <c r="BK229" s="214">
        <f>ROUND(I229*H229,2)</f>
        <v>0</v>
      </c>
      <c r="BL229" s="19" t="s">
        <v>218</v>
      </c>
      <c r="BM229" s="213" t="s">
        <v>360</v>
      </c>
    </row>
    <row r="230" s="2" customFormat="1">
      <c r="A230" s="40"/>
      <c r="B230" s="41"/>
      <c r="C230" s="42"/>
      <c r="D230" s="215" t="s">
        <v>131</v>
      </c>
      <c r="E230" s="42"/>
      <c r="F230" s="216" t="s">
        <v>361</v>
      </c>
      <c r="G230" s="42"/>
      <c r="H230" s="42"/>
      <c r="I230" s="217"/>
      <c r="J230" s="42"/>
      <c r="K230" s="42"/>
      <c r="L230" s="46"/>
      <c r="M230" s="218"/>
      <c r="N230" s="219"/>
      <c r="O230" s="86"/>
      <c r="P230" s="86"/>
      <c r="Q230" s="86"/>
      <c r="R230" s="86"/>
      <c r="S230" s="86"/>
      <c r="T230" s="87"/>
      <c r="U230" s="40"/>
      <c r="V230" s="40"/>
      <c r="W230" s="40"/>
      <c r="X230" s="40"/>
      <c r="Y230" s="40"/>
      <c r="Z230" s="40"/>
      <c r="AA230" s="40"/>
      <c r="AB230" s="40"/>
      <c r="AC230" s="40"/>
      <c r="AD230" s="40"/>
      <c r="AE230" s="40"/>
      <c r="AT230" s="19" t="s">
        <v>131</v>
      </c>
      <c r="AU230" s="19" t="s">
        <v>85</v>
      </c>
    </row>
    <row r="231" s="13" customFormat="1">
      <c r="A231" s="13"/>
      <c r="B231" s="220"/>
      <c r="C231" s="221"/>
      <c r="D231" s="222" t="s">
        <v>133</v>
      </c>
      <c r="E231" s="223" t="s">
        <v>19</v>
      </c>
      <c r="F231" s="224" t="s">
        <v>362</v>
      </c>
      <c r="G231" s="221"/>
      <c r="H231" s="225">
        <v>12</v>
      </c>
      <c r="I231" s="226"/>
      <c r="J231" s="221"/>
      <c r="K231" s="221"/>
      <c r="L231" s="227"/>
      <c r="M231" s="228"/>
      <c r="N231" s="229"/>
      <c r="O231" s="229"/>
      <c r="P231" s="229"/>
      <c r="Q231" s="229"/>
      <c r="R231" s="229"/>
      <c r="S231" s="229"/>
      <c r="T231" s="230"/>
      <c r="U231" s="13"/>
      <c r="V231" s="13"/>
      <c r="W231" s="13"/>
      <c r="X231" s="13"/>
      <c r="Y231" s="13"/>
      <c r="Z231" s="13"/>
      <c r="AA231" s="13"/>
      <c r="AB231" s="13"/>
      <c r="AC231" s="13"/>
      <c r="AD231" s="13"/>
      <c r="AE231" s="13"/>
      <c r="AT231" s="231" t="s">
        <v>133</v>
      </c>
      <c r="AU231" s="231" t="s">
        <v>85</v>
      </c>
      <c r="AV231" s="13" t="s">
        <v>85</v>
      </c>
      <c r="AW231" s="13" t="s">
        <v>37</v>
      </c>
      <c r="AX231" s="13" t="s">
        <v>83</v>
      </c>
      <c r="AY231" s="231" t="s">
        <v>122</v>
      </c>
    </row>
    <row r="232" s="2" customFormat="1" ht="16.5" customHeight="1">
      <c r="A232" s="40"/>
      <c r="B232" s="41"/>
      <c r="C232" s="243" t="s">
        <v>363</v>
      </c>
      <c r="D232" s="243" t="s">
        <v>177</v>
      </c>
      <c r="E232" s="244" t="s">
        <v>364</v>
      </c>
      <c r="F232" s="245" t="s">
        <v>365</v>
      </c>
      <c r="G232" s="246" t="s">
        <v>221</v>
      </c>
      <c r="H232" s="247">
        <v>13.800000000000001</v>
      </c>
      <c r="I232" s="248"/>
      <c r="J232" s="249">
        <f>ROUND(I232*H232,2)</f>
        <v>0</v>
      </c>
      <c r="K232" s="245" t="s">
        <v>128</v>
      </c>
      <c r="L232" s="250"/>
      <c r="M232" s="251" t="s">
        <v>19</v>
      </c>
      <c r="N232" s="252" t="s">
        <v>46</v>
      </c>
      <c r="O232" s="86"/>
      <c r="P232" s="211">
        <f>O232*H232</f>
        <v>0</v>
      </c>
      <c r="Q232" s="211">
        <v>0.00034000000000000002</v>
      </c>
      <c r="R232" s="211">
        <f>Q232*H232</f>
        <v>0.0046920000000000009</v>
      </c>
      <c r="S232" s="211">
        <v>0</v>
      </c>
      <c r="T232" s="212">
        <f>S232*H232</f>
        <v>0</v>
      </c>
      <c r="U232" s="40"/>
      <c r="V232" s="40"/>
      <c r="W232" s="40"/>
      <c r="X232" s="40"/>
      <c r="Y232" s="40"/>
      <c r="Z232" s="40"/>
      <c r="AA232" s="40"/>
      <c r="AB232" s="40"/>
      <c r="AC232" s="40"/>
      <c r="AD232" s="40"/>
      <c r="AE232" s="40"/>
      <c r="AR232" s="213" t="s">
        <v>309</v>
      </c>
      <c r="AT232" s="213" t="s">
        <v>177</v>
      </c>
      <c r="AU232" s="213" t="s">
        <v>85</v>
      </c>
      <c r="AY232" s="19" t="s">
        <v>122</v>
      </c>
      <c r="BE232" s="214">
        <f>IF(N232="základní",J232,0)</f>
        <v>0</v>
      </c>
      <c r="BF232" s="214">
        <f>IF(N232="snížená",J232,0)</f>
        <v>0</v>
      </c>
      <c r="BG232" s="214">
        <f>IF(N232="zákl. přenesená",J232,0)</f>
        <v>0</v>
      </c>
      <c r="BH232" s="214">
        <f>IF(N232="sníž. přenesená",J232,0)</f>
        <v>0</v>
      </c>
      <c r="BI232" s="214">
        <f>IF(N232="nulová",J232,0)</f>
        <v>0</v>
      </c>
      <c r="BJ232" s="19" t="s">
        <v>83</v>
      </c>
      <c r="BK232" s="214">
        <f>ROUND(I232*H232,2)</f>
        <v>0</v>
      </c>
      <c r="BL232" s="19" t="s">
        <v>218</v>
      </c>
      <c r="BM232" s="213" t="s">
        <v>366</v>
      </c>
    </row>
    <row r="233" s="13" customFormat="1">
      <c r="A233" s="13"/>
      <c r="B233" s="220"/>
      <c r="C233" s="221"/>
      <c r="D233" s="222" t="s">
        <v>133</v>
      </c>
      <c r="E233" s="221"/>
      <c r="F233" s="224" t="s">
        <v>367</v>
      </c>
      <c r="G233" s="221"/>
      <c r="H233" s="225">
        <v>13.800000000000001</v>
      </c>
      <c r="I233" s="226"/>
      <c r="J233" s="221"/>
      <c r="K233" s="221"/>
      <c r="L233" s="227"/>
      <c r="M233" s="228"/>
      <c r="N233" s="229"/>
      <c r="O233" s="229"/>
      <c r="P233" s="229"/>
      <c r="Q233" s="229"/>
      <c r="R233" s="229"/>
      <c r="S233" s="229"/>
      <c r="T233" s="230"/>
      <c r="U233" s="13"/>
      <c r="V233" s="13"/>
      <c r="W233" s="13"/>
      <c r="X233" s="13"/>
      <c r="Y233" s="13"/>
      <c r="Z233" s="13"/>
      <c r="AA233" s="13"/>
      <c r="AB233" s="13"/>
      <c r="AC233" s="13"/>
      <c r="AD233" s="13"/>
      <c r="AE233" s="13"/>
      <c r="AT233" s="231" t="s">
        <v>133</v>
      </c>
      <c r="AU233" s="231" t="s">
        <v>85</v>
      </c>
      <c r="AV233" s="13" t="s">
        <v>85</v>
      </c>
      <c r="AW233" s="13" t="s">
        <v>4</v>
      </c>
      <c r="AX233" s="13" t="s">
        <v>83</v>
      </c>
      <c r="AY233" s="231" t="s">
        <v>122</v>
      </c>
    </row>
    <row r="234" s="2" customFormat="1" ht="24.15" customHeight="1">
      <c r="A234" s="40"/>
      <c r="B234" s="41"/>
      <c r="C234" s="202" t="s">
        <v>368</v>
      </c>
      <c r="D234" s="202" t="s">
        <v>124</v>
      </c>
      <c r="E234" s="203" t="s">
        <v>369</v>
      </c>
      <c r="F234" s="204" t="s">
        <v>370</v>
      </c>
      <c r="G234" s="205" t="s">
        <v>371</v>
      </c>
      <c r="H234" s="264"/>
      <c r="I234" s="207"/>
      <c r="J234" s="208">
        <f>ROUND(I234*H234,2)</f>
        <v>0</v>
      </c>
      <c r="K234" s="204" t="s">
        <v>128</v>
      </c>
      <c r="L234" s="46"/>
      <c r="M234" s="209" t="s">
        <v>19</v>
      </c>
      <c r="N234" s="210" t="s">
        <v>46</v>
      </c>
      <c r="O234" s="86"/>
      <c r="P234" s="211">
        <f>O234*H234</f>
        <v>0</v>
      </c>
      <c r="Q234" s="211">
        <v>0</v>
      </c>
      <c r="R234" s="211">
        <f>Q234*H234</f>
        <v>0</v>
      </c>
      <c r="S234" s="211">
        <v>0</v>
      </c>
      <c r="T234" s="212">
        <f>S234*H234</f>
        <v>0</v>
      </c>
      <c r="U234" s="40"/>
      <c r="V234" s="40"/>
      <c r="W234" s="40"/>
      <c r="X234" s="40"/>
      <c r="Y234" s="40"/>
      <c r="Z234" s="40"/>
      <c r="AA234" s="40"/>
      <c r="AB234" s="40"/>
      <c r="AC234" s="40"/>
      <c r="AD234" s="40"/>
      <c r="AE234" s="40"/>
      <c r="AR234" s="213" t="s">
        <v>218</v>
      </c>
      <c r="AT234" s="213" t="s">
        <v>124</v>
      </c>
      <c r="AU234" s="213" t="s">
        <v>85</v>
      </c>
      <c r="AY234" s="19" t="s">
        <v>122</v>
      </c>
      <c r="BE234" s="214">
        <f>IF(N234="základní",J234,0)</f>
        <v>0</v>
      </c>
      <c r="BF234" s="214">
        <f>IF(N234="snížená",J234,0)</f>
        <v>0</v>
      </c>
      <c r="BG234" s="214">
        <f>IF(N234="zákl. přenesená",J234,0)</f>
        <v>0</v>
      </c>
      <c r="BH234" s="214">
        <f>IF(N234="sníž. přenesená",J234,0)</f>
        <v>0</v>
      </c>
      <c r="BI234" s="214">
        <f>IF(N234="nulová",J234,0)</f>
        <v>0</v>
      </c>
      <c r="BJ234" s="19" t="s">
        <v>83</v>
      </c>
      <c r="BK234" s="214">
        <f>ROUND(I234*H234,2)</f>
        <v>0</v>
      </c>
      <c r="BL234" s="19" t="s">
        <v>218</v>
      </c>
      <c r="BM234" s="213" t="s">
        <v>372</v>
      </c>
    </row>
    <row r="235" s="2" customFormat="1">
      <c r="A235" s="40"/>
      <c r="B235" s="41"/>
      <c r="C235" s="42"/>
      <c r="D235" s="215" t="s">
        <v>131</v>
      </c>
      <c r="E235" s="42"/>
      <c r="F235" s="216" t="s">
        <v>373</v>
      </c>
      <c r="G235" s="42"/>
      <c r="H235" s="42"/>
      <c r="I235" s="217"/>
      <c r="J235" s="42"/>
      <c r="K235" s="42"/>
      <c r="L235" s="46"/>
      <c r="M235" s="218"/>
      <c r="N235" s="219"/>
      <c r="O235" s="86"/>
      <c r="P235" s="86"/>
      <c r="Q235" s="86"/>
      <c r="R235" s="86"/>
      <c r="S235" s="86"/>
      <c r="T235" s="87"/>
      <c r="U235" s="40"/>
      <c r="V235" s="40"/>
      <c r="W235" s="40"/>
      <c r="X235" s="40"/>
      <c r="Y235" s="40"/>
      <c r="Z235" s="40"/>
      <c r="AA235" s="40"/>
      <c r="AB235" s="40"/>
      <c r="AC235" s="40"/>
      <c r="AD235" s="40"/>
      <c r="AE235" s="40"/>
      <c r="AT235" s="19" t="s">
        <v>131</v>
      </c>
      <c r="AU235" s="19" t="s">
        <v>85</v>
      </c>
    </row>
    <row r="236" s="2" customFormat="1" ht="16.5" customHeight="1">
      <c r="A236" s="40"/>
      <c r="B236" s="41"/>
      <c r="C236" s="202" t="s">
        <v>374</v>
      </c>
      <c r="D236" s="202" t="s">
        <v>124</v>
      </c>
      <c r="E236" s="203" t="s">
        <v>375</v>
      </c>
      <c r="F236" s="204" t="s">
        <v>376</v>
      </c>
      <c r="G236" s="205" t="s">
        <v>239</v>
      </c>
      <c r="H236" s="206">
        <v>1</v>
      </c>
      <c r="I236" s="207"/>
      <c r="J236" s="208">
        <f>ROUND(I236*H236,2)</f>
        <v>0</v>
      </c>
      <c r="K236" s="204" t="s">
        <v>19</v>
      </c>
      <c r="L236" s="46"/>
      <c r="M236" s="209" t="s">
        <v>19</v>
      </c>
      <c r="N236" s="210" t="s">
        <v>46</v>
      </c>
      <c r="O236" s="86"/>
      <c r="P236" s="211">
        <f>O236*H236</f>
        <v>0</v>
      </c>
      <c r="Q236" s="211">
        <v>0</v>
      </c>
      <c r="R236" s="211">
        <f>Q236*H236</f>
        <v>0</v>
      </c>
      <c r="S236" s="211">
        <v>0</v>
      </c>
      <c r="T236" s="212">
        <f>S236*H236</f>
        <v>0</v>
      </c>
      <c r="U236" s="40"/>
      <c r="V236" s="40"/>
      <c r="W236" s="40"/>
      <c r="X236" s="40"/>
      <c r="Y236" s="40"/>
      <c r="Z236" s="40"/>
      <c r="AA236" s="40"/>
      <c r="AB236" s="40"/>
      <c r="AC236" s="40"/>
      <c r="AD236" s="40"/>
      <c r="AE236" s="40"/>
      <c r="AR236" s="213" t="s">
        <v>218</v>
      </c>
      <c r="AT236" s="213" t="s">
        <v>124</v>
      </c>
      <c r="AU236" s="213" t="s">
        <v>85</v>
      </c>
      <c r="AY236" s="19" t="s">
        <v>122</v>
      </c>
      <c r="BE236" s="214">
        <f>IF(N236="základní",J236,0)</f>
        <v>0</v>
      </c>
      <c r="BF236" s="214">
        <f>IF(N236="snížená",J236,0)</f>
        <v>0</v>
      </c>
      <c r="BG236" s="214">
        <f>IF(N236="zákl. přenesená",J236,0)</f>
        <v>0</v>
      </c>
      <c r="BH236" s="214">
        <f>IF(N236="sníž. přenesená",J236,0)</f>
        <v>0</v>
      </c>
      <c r="BI236" s="214">
        <f>IF(N236="nulová",J236,0)</f>
        <v>0</v>
      </c>
      <c r="BJ236" s="19" t="s">
        <v>83</v>
      </c>
      <c r="BK236" s="214">
        <f>ROUND(I236*H236,2)</f>
        <v>0</v>
      </c>
      <c r="BL236" s="19" t="s">
        <v>218</v>
      </c>
      <c r="BM236" s="213" t="s">
        <v>377</v>
      </c>
    </row>
    <row r="237" s="2" customFormat="1" ht="21.75" customHeight="1">
      <c r="A237" s="40"/>
      <c r="B237" s="41"/>
      <c r="C237" s="202" t="s">
        <v>378</v>
      </c>
      <c r="D237" s="202" t="s">
        <v>124</v>
      </c>
      <c r="E237" s="203" t="s">
        <v>379</v>
      </c>
      <c r="F237" s="204" t="s">
        <v>380</v>
      </c>
      <c r="G237" s="205" t="s">
        <v>381</v>
      </c>
      <c r="H237" s="206">
        <v>4</v>
      </c>
      <c r="I237" s="207"/>
      <c r="J237" s="208">
        <f>ROUND(I237*H237,2)</f>
        <v>0</v>
      </c>
      <c r="K237" s="204" t="s">
        <v>19</v>
      </c>
      <c r="L237" s="46"/>
      <c r="M237" s="209" t="s">
        <v>19</v>
      </c>
      <c r="N237" s="210" t="s">
        <v>46</v>
      </c>
      <c r="O237" s="86"/>
      <c r="P237" s="211">
        <f>O237*H237</f>
        <v>0</v>
      </c>
      <c r="Q237" s="211">
        <v>0</v>
      </c>
      <c r="R237" s="211">
        <f>Q237*H237</f>
        <v>0</v>
      </c>
      <c r="S237" s="211">
        <v>0</v>
      </c>
      <c r="T237" s="212">
        <f>S237*H237</f>
        <v>0</v>
      </c>
      <c r="U237" s="40"/>
      <c r="V237" s="40"/>
      <c r="W237" s="40"/>
      <c r="X237" s="40"/>
      <c r="Y237" s="40"/>
      <c r="Z237" s="40"/>
      <c r="AA237" s="40"/>
      <c r="AB237" s="40"/>
      <c r="AC237" s="40"/>
      <c r="AD237" s="40"/>
      <c r="AE237" s="40"/>
      <c r="AR237" s="213" t="s">
        <v>218</v>
      </c>
      <c r="AT237" s="213" t="s">
        <v>124</v>
      </c>
      <c r="AU237" s="213" t="s">
        <v>85</v>
      </c>
      <c r="AY237" s="19" t="s">
        <v>122</v>
      </c>
      <c r="BE237" s="214">
        <f>IF(N237="základní",J237,0)</f>
        <v>0</v>
      </c>
      <c r="BF237" s="214">
        <f>IF(N237="snížená",J237,0)</f>
        <v>0</v>
      </c>
      <c r="BG237" s="214">
        <f>IF(N237="zákl. přenesená",J237,0)</f>
        <v>0</v>
      </c>
      <c r="BH237" s="214">
        <f>IF(N237="sníž. přenesená",J237,0)</f>
        <v>0</v>
      </c>
      <c r="BI237" s="214">
        <f>IF(N237="nulová",J237,0)</f>
        <v>0</v>
      </c>
      <c r="BJ237" s="19" t="s">
        <v>83</v>
      </c>
      <c r="BK237" s="214">
        <f>ROUND(I237*H237,2)</f>
        <v>0</v>
      </c>
      <c r="BL237" s="19" t="s">
        <v>218</v>
      </c>
      <c r="BM237" s="213" t="s">
        <v>382</v>
      </c>
    </row>
    <row r="238" s="2" customFormat="1" ht="24.15" customHeight="1">
      <c r="A238" s="40"/>
      <c r="B238" s="41"/>
      <c r="C238" s="243" t="s">
        <v>383</v>
      </c>
      <c r="D238" s="243" t="s">
        <v>177</v>
      </c>
      <c r="E238" s="244" t="s">
        <v>384</v>
      </c>
      <c r="F238" s="245" t="s">
        <v>385</v>
      </c>
      <c r="G238" s="246" t="s">
        <v>381</v>
      </c>
      <c r="H238" s="247">
        <v>4</v>
      </c>
      <c r="I238" s="248"/>
      <c r="J238" s="249">
        <f>ROUND(I238*H238,2)</f>
        <v>0</v>
      </c>
      <c r="K238" s="245" t="s">
        <v>19</v>
      </c>
      <c r="L238" s="250"/>
      <c r="M238" s="251" t="s">
        <v>19</v>
      </c>
      <c r="N238" s="252" t="s">
        <v>46</v>
      </c>
      <c r="O238" s="86"/>
      <c r="P238" s="211">
        <f>O238*H238</f>
        <v>0</v>
      </c>
      <c r="Q238" s="211">
        <v>0</v>
      </c>
      <c r="R238" s="211">
        <f>Q238*H238</f>
        <v>0</v>
      </c>
      <c r="S238" s="211">
        <v>0</v>
      </c>
      <c r="T238" s="212">
        <f>S238*H238</f>
        <v>0</v>
      </c>
      <c r="U238" s="40"/>
      <c r="V238" s="40"/>
      <c r="W238" s="40"/>
      <c r="X238" s="40"/>
      <c r="Y238" s="40"/>
      <c r="Z238" s="40"/>
      <c r="AA238" s="40"/>
      <c r="AB238" s="40"/>
      <c r="AC238" s="40"/>
      <c r="AD238" s="40"/>
      <c r="AE238" s="40"/>
      <c r="AR238" s="213" t="s">
        <v>309</v>
      </c>
      <c r="AT238" s="213" t="s">
        <v>177</v>
      </c>
      <c r="AU238" s="213" t="s">
        <v>85</v>
      </c>
      <c r="AY238" s="19" t="s">
        <v>122</v>
      </c>
      <c r="BE238" s="214">
        <f>IF(N238="základní",J238,0)</f>
        <v>0</v>
      </c>
      <c r="BF238" s="214">
        <f>IF(N238="snížená",J238,0)</f>
        <v>0</v>
      </c>
      <c r="BG238" s="214">
        <f>IF(N238="zákl. přenesená",J238,0)</f>
        <v>0</v>
      </c>
      <c r="BH238" s="214">
        <f>IF(N238="sníž. přenesená",J238,0)</f>
        <v>0</v>
      </c>
      <c r="BI238" s="214">
        <f>IF(N238="nulová",J238,0)</f>
        <v>0</v>
      </c>
      <c r="BJ238" s="19" t="s">
        <v>83</v>
      </c>
      <c r="BK238" s="214">
        <f>ROUND(I238*H238,2)</f>
        <v>0</v>
      </c>
      <c r="BL238" s="19" t="s">
        <v>218</v>
      </c>
      <c r="BM238" s="213" t="s">
        <v>386</v>
      </c>
    </row>
    <row r="239" s="2" customFormat="1" ht="24.15" customHeight="1">
      <c r="A239" s="40"/>
      <c r="B239" s="41"/>
      <c r="C239" s="202" t="s">
        <v>387</v>
      </c>
      <c r="D239" s="202" t="s">
        <v>124</v>
      </c>
      <c r="E239" s="203" t="s">
        <v>388</v>
      </c>
      <c r="F239" s="204" t="s">
        <v>389</v>
      </c>
      <c r="G239" s="205" t="s">
        <v>245</v>
      </c>
      <c r="H239" s="206">
        <v>1</v>
      </c>
      <c r="I239" s="207"/>
      <c r="J239" s="208">
        <f>ROUND(I239*H239,2)</f>
        <v>0</v>
      </c>
      <c r="K239" s="204" t="s">
        <v>128</v>
      </c>
      <c r="L239" s="46"/>
      <c r="M239" s="209" t="s">
        <v>19</v>
      </c>
      <c r="N239" s="210" t="s">
        <v>46</v>
      </c>
      <c r="O239" s="86"/>
      <c r="P239" s="211">
        <f>O239*H239</f>
        <v>0</v>
      </c>
      <c r="Q239" s="211">
        <v>0</v>
      </c>
      <c r="R239" s="211">
        <f>Q239*H239</f>
        <v>0</v>
      </c>
      <c r="S239" s="211">
        <v>0</v>
      </c>
      <c r="T239" s="212">
        <f>S239*H239</f>
        <v>0</v>
      </c>
      <c r="U239" s="40"/>
      <c r="V239" s="40"/>
      <c r="W239" s="40"/>
      <c r="X239" s="40"/>
      <c r="Y239" s="40"/>
      <c r="Z239" s="40"/>
      <c r="AA239" s="40"/>
      <c r="AB239" s="40"/>
      <c r="AC239" s="40"/>
      <c r="AD239" s="40"/>
      <c r="AE239" s="40"/>
      <c r="AR239" s="213" t="s">
        <v>218</v>
      </c>
      <c r="AT239" s="213" t="s">
        <v>124</v>
      </c>
      <c r="AU239" s="213" t="s">
        <v>85</v>
      </c>
      <c r="AY239" s="19" t="s">
        <v>122</v>
      </c>
      <c r="BE239" s="214">
        <f>IF(N239="základní",J239,0)</f>
        <v>0</v>
      </c>
      <c r="BF239" s="214">
        <f>IF(N239="snížená",J239,0)</f>
        <v>0</v>
      </c>
      <c r="BG239" s="214">
        <f>IF(N239="zákl. přenesená",J239,0)</f>
        <v>0</v>
      </c>
      <c r="BH239" s="214">
        <f>IF(N239="sníž. přenesená",J239,0)</f>
        <v>0</v>
      </c>
      <c r="BI239" s="214">
        <f>IF(N239="nulová",J239,0)</f>
        <v>0</v>
      </c>
      <c r="BJ239" s="19" t="s">
        <v>83</v>
      </c>
      <c r="BK239" s="214">
        <f>ROUND(I239*H239,2)</f>
        <v>0</v>
      </c>
      <c r="BL239" s="19" t="s">
        <v>218</v>
      </c>
      <c r="BM239" s="213" t="s">
        <v>390</v>
      </c>
    </row>
    <row r="240" s="2" customFormat="1">
      <c r="A240" s="40"/>
      <c r="B240" s="41"/>
      <c r="C240" s="42"/>
      <c r="D240" s="215" t="s">
        <v>131</v>
      </c>
      <c r="E240" s="42"/>
      <c r="F240" s="216" t="s">
        <v>391</v>
      </c>
      <c r="G240" s="42"/>
      <c r="H240" s="42"/>
      <c r="I240" s="217"/>
      <c r="J240" s="42"/>
      <c r="K240" s="42"/>
      <c r="L240" s="46"/>
      <c r="M240" s="218"/>
      <c r="N240" s="219"/>
      <c r="O240" s="86"/>
      <c r="P240" s="86"/>
      <c r="Q240" s="86"/>
      <c r="R240" s="86"/>
      <c r="S240" s="86"/>
      <c r="T240" s="87"/>
      <c r="U240" s="40"/>
      <c r="V240" s="40"/>
      <c r="W240" s="40"/>
      <c r="X240" s="40"/>
      <c r="Y240" s="40"/>
      <c r="Z240" s="40"/>
      <c r="AA240" s="40"/>
      <c r="AB240" s="40"/>
      <c r="AC240" s="40"/>
      <c r="AD240" s="40"/>
      <c r="AE240" s="40"/>
      <c r="AT240" s="19" t="s">
        <v>131</v>
      </c>
      <c r="AU240" s="19" t="s">
        <v>85</v>
      </c>
    </row>
    <row r="241" s="12" customFormat="1" ht="22.8" customHeight="1">
      <c r="A241" s="12"/>
      <c r="B241" s="186"/>
      <c r="C241" s="187"/>
      <c r="D241" s="188" t="s">
        <v>74</v>
      </c>
      <c r="E241" s="200" t="s">
        <v>392</v>
      </c>
      <c r="F241" s="200" t="s">
        <v>393</v>
      </c>
      <c r="G241" s="187"/>
      <c r="H241" s="187"/>
      <c r="I241" s="190"/>
      <c r="J241" s="201">
        <f>BK241</f>
        <v>0</v>
      </c>
      <c r="K241" s="187"/>
      <c r="L241" s="192"/>
      <c r="M241" s="193"/>
      <c r="N241" s="194"/>
      <c r="O241" s="194"/>
      <c r="P241" s="195">
        <f>SUM(P242:P247)</f>
        <v>0</v>
      </c>
      <c r="Q241" s="194"/>
      <c r="R241" s="195">
        <f>SUM(R242:R247)</f>
        <v>0</v>
      </c>
      <c r="S241" s="194"/>
      <c r="T241" s="196">
        <f>SUM(T242:T247)</f>
        <v>0</v>
      </c>
      <c r="U241" s="12"/>
      <c r="V241" s="12"/>
      <c r="W241" s="12"/>
      <c r="X241" s="12"/>
      <c r="Y241" s="12"/>
      <c r="Z241" s="12"/>
      <c r="AA241" s="12"/>
      <c r="AB241" s="12"/>
      <c r="AC241" s="12"/>
      <c r="AD241" s="12"/>
      <c r="AE241" s="12"/>
      <c r="AR241" s="197" t="s">
        <v>85</v>
      </c>
      <c r="AT241" s="198" t="s">
        <v>74</v>
      </c>
      <c r="AU241" s="198" t="s">
        <v>83</v>
      </c>
      <c r="AY241" s="197" t="s">
        <v>122</v>
      </c>
      <c r="BK241" s="199">
        <f>SUM(BK242:BK247)</f>
        <v>0</v>
      </c>
    </row>
    <row r="242" s="2" customFormat="1" ht="375.9" customHeight="1">
      <c r="A242" s="40"/>
      <c r="B242" s="41"/>
      <c r="C242" s="202" t="s">
        <v>394</v>
      </c>
      <c r="D242" s="202" t="s">
        <v>124</v>
      </c>
      <c r="E242" s="203" t="s">
        <v>395</v>
      </c>
      <c r="F242" s="204" t="s">
        <v>396</v>
      </c>
      <c r="G242" s="205" t="s">
        <v>239</v>
      </c>
      <c r="H242" s="206">
        <v>1</v>
      </c>
      <c r="I242" s="207"/>
      <c r="J242" s="208">
        <f>ROUND(I242*H242,2)</f>
        <v>0</v>
      </c>
      <c r="K242" s="204" t="s">
        <v>19</v>
      </c>
      <c r="L242" s="46"/>
      <c r="M242" s="209" t="s">
        <v>19</v>
      </c>
      <c r="N242" s="210" t="s">
        <v>46</v>
      </c>
      <c r="O242" s="86"/>
      <c r="P242" s="211">
        <f>O242*H242</f>
        <v>0</v>
      </c>
      <c r="Q242" s="211">
        <v>0</v>
      </c>
      <c r="R242" s="211">
        <f>Q242*H242</f>
        <v>0</v>
      </c>
      <c r="S242" s="211">
        <v>0</v>
      </c>
      <c r="T242" s="212">
        <f>S242*H242</f>
        <v>0</v>
      </c>
      <c r="U242" s="40"/>
      <c r="V242" s="40"/>
      <c r="W242" s="40"/>
      <c r="X242" s="40"/>
      <c r="Y242" s="40"/>
      <c r="Z242" s="40"/>
      <c r="AA242" s="40"/>
      <c r="AB242" s="40"/>
      <c r="AC242" s="40"/>
      <c r="AD242" s="40"/>
      <c r="AE242" s="40"/>
      <c r="AR242" s="213" t="s">
        <v>218</v>
      </c>
      <c r="AT242" s="213" t="s">
        <v>124</v>
      </c>
      <c r="AU242" s="213" t="s">
        <v>85</v>
      </c>
      <c r="AY242" s="19" t="s">
        <v>122</v>
      </c>
      <c r="BE242" s="214">
        <f>IF(N242="základní",J242,0)</f>
        <v>0</v>
      </c>
      <c r="BF242" s="214">
        <f>IF(N242="snížená",J242,0)</f>
        <v>0</v>
      </c>
      <c r="BG242" s="214">
        <f>IF(N242="zákl. přenesená",J242,0)</f>
        <v>0</v>
      </c>
      <c r="BH242" s="214">
        <f>IF(N242="sníž. přenesená",J242,0)</f>
        <v>0</v>
      </c>
      <c r="BI242" s="214">
        <f>IF(N242="nulová",J242,0)</f>
        <v>0</v>
      </c>
      <c r="BJ242" s="19" t="s">
        <v>83</v>
      </c>
      <c r="BK242" s="214">
        <f>ROUND(I242*H242,2)</f>
        <v>0</v>
      </c>
      <c r="BL242" s="19" t="s">
        <v>218</v>
      </c>
      <c r="BM242" s="213" t="s">
        <v>397</v>
      </c>
    </row>
    <row r="243" s="2" customFormat="1" ht="16.5" customHeight="1">
      <c r="A243" s="40"/>
      <c r="B243" s="41"/>
      <c r="C243" s="202" t="s">
        <v>398</v>
      </c>
      <c r="D243" s="202" t="s">
        <v>124</v>
      </c>
      <c r="E243" s="203" t="s">
        <v>399</v>
      </c>
      <c r="F243" s="204" t="s">
        <v>400</v>
      </c>
      <c r="G243" s="205" t="s">
        <v>239</v>
      </c>
      <c r="H243" s="206">
        <v>1</v>
      </c>
      <c r="I243" s="207"/>
      <c r="J243" s="208">
        <f>ROUND(I243*H243,2)</f>
        <v>0</v>
      </c>
      <c r="K243" s="204" t="s">
        <v>19</v>
      </c>
      <c r="L243" s="46"/>
      <c r="M243" s="209" t="s">
        <v>19</v>
      </c>
      <c r="N243" s="210" t="s">
        <v>46</v>
      </c>
      <c r="O243" s="86"/>
      <c r="P243" s="211">
        <f>O243*H243</f>
        <v>0</v>
      </c>
      <c r="Q243" s="211">
        <v>0</v>
      </c>
      <c r="R243" s="211">
        <f>Q243*H243</f>
        <v>0</v>
      </c>
      <c r="S243" s="211">
        <v>0</v>
      </c>
      <c r="T243" s="212">
        <f>S243*H243</f>
        <v>0</v>
      </c>
      <c r="U243" s="40"/>
      <c r="V243" s="40"/>
      <c r="W243" s="40"/>
      <c r="X243" s="40"/>
      <c r="Y243" s="40"/>
      <c r="Z243" s="40"/>
      <c r="AA243" s="40"/>
      <c r="AB243" s="40"/>
      <c r="AC243" s="40"/>
      <c r="AD243" s="40"/>
      <c r="AE243" s="40"/>
      <c r="AR243" s="213" t="s">
        <v>218</v>
      </c>
      <c r="AT243" s="213" t="s">
        <v>124</v>
      </c>
      <c r="AU243" s="213" t="s">
        <v>85</v>
      </c>
      <c r="AY243" s="19" t="s">
        <v>122</v>
      </c>
      <c r="BE243" s="214">
        <f>IF(N243="základní",J243,0)</f>
        <v>0</v>
      </c>
      <c r="BF243" s="214">
        <f>IF(N243="snížená",J243,0)</f>
        <v>0</v>
      </c>
      <c r="BG243" s="214">
        <f>IF(N243="zákl. přenesená",J243,0)</f>
        <v>0</v>
      </c>
      <c r="BH243" s="214">
        <f>IF(N243="sníž. přenesená",J243,0)</f>
        <v>0</v>
      </c>
      <c r="BI243" s="214">
        <f>IF(N243="nulová",J243,0)</f>
        <v>0</v>
      </c>
      <c r="BJ243" s="19" t="s">
        <v>83</v>
      </c>
      <c r="BK243" s="214">
        <f>ROUND(I243*H243,2)</f>
        <v>0</v>
      </c>
      <c r="BL243" s="19" t="s">
        <v>218</v>
      </c>
      <c r="BM243" s="213" t="s">
        <v>401</v>
      </c>
    </row>
    <row r="244" s="2" customFormat="1" ht="16.5" customHeight="1">
      <c r="A244" s="40"/>
      <c r="B244" s="41"/>
      <c r="C244" s="202" t="s">
        <v>402</v>
      </c>
      <c r="D244" s="202" t="s">
        <v>124</v>
      </c>
      <c r="E244" s="203" t="s">
        <v>403</v>
      </c>
      <c r="F244" s="204" t="s">
        <v>404</v>
      </c>
      <c r="G244" s="205" t="s">
        <v>127</v>
      </c>
      <c r="H244" s="206">
        <v>1.2</v>
      </c>
      <c r="I244" s="207"/>
      <c r="J244" s="208">
        <f>ROUND(I244*H244,2)</f>
        <v>0</v>
      </c>
      <c r="K244" s="204" t="s">
        <v>19</v>
      </c>
      <c r="L244" s="46"/>
      <c r="M244" s="209" t="s">
        <v>19</v>
      </c>
      <c r="N244" s="210" t="s">
        <v>46</v>
      </c>
      <c r="O244" s="86"/>
      <c r="P244" s="211">
        <f>O244*H244</f>
        <v>0</v>
      </c>
      <c r="Q244" s="211">
        <v>0</v>
      </c>
      <c r="R244" s="211">
        <f>Q244*H244</f>
        <v>0</v>
      </c>
      <c r="S244" s="211">
        <v>0</v>
      </c>
      <c r="T244" s="212">
        <f>S244*H244</f>
        <v>0</v>
      </c>
      <c r="U244" s="40"/>
      <c r="V244" s="40"/>
      <c r="W244" s="40"/>
      <c r="X244" s="40"/>
      <c r="Y244" s="40"/>
      <c r="Z244" s="40"/>
      <c r="AA244" s="40"/>
      <c r="AB244" s="40"/>
      <c r="AC244" s="40"/>
      <c r="AD244" s="40"/>
      <c r="AE244" s="40"/>
      <c r="AR244" s="213" t="s">
        <v>218</v>
      </c>
      <c r="AT244" s="213" t="s">
        <v>124</v>
      </c>
      <c r="AU244" s="213" t="s">
        <v>85</v>
      </c>
      <c r="AY244" s="19" t="s">
        <v>122</v>
      </c>
      <c r="BE244" s="214">
        <f>IF(N244="základní",J244,0)</f>
        <v>0</v>
      </c>
      <c r="BF244" s="214">
        <f>IF(N244="snížená",J244,0)</f>
        <v>0</v>
      </c>
      <c r="BG244" s="214">
        <f>IF(N244="zákl. přenesená",J244,0)</f>
        <v>0</v>
      </c>
      <c r="BH244" s="214">
        <f>IF(N244="sníž. přenesená",J244,0)</f>
        <v>0</v>
      </c>
      <c r="BI244" s="214">
        <f>IF(N244="nulová",J244,0)</f>
        <v>0</v>
      </c>
      <c r="BJ244" s="19" t="s">
        <v>83</v>
      </c>
      <c r="BK244" s="214">
        <f>ROUND(I244*H244,2)</f>
        <v>0</v>
      </c>
      <c r="BL244" s="19" t="s">
        <v>218</v>
      </c>
      <c r="BM244" s="213" t="s">
        <v>405</v>
      </c>
    </row>
    <row r="245" s="2" customFormat="1" ht="24.15" customHeight="1">
      <c r="A245" s="40"/>
      <c r="B245" s="41"/>
      <c r="C245" s="202" t="s">
        <v>406</v>
      </c>
      <c r="D245" s="202" t="s">
        <v>124</v>
      </c>
      <c r="E245" s="203" t="s">
        <v>407</v>
      </c>
      <c r="F245" s="204" t="s">
        <v>408</v>
      </c>
      <c r="G245" s="205" t="s">
        <v>239</v>
      </c>
      <c r="H245" s="206">
        <v>1</v>
      </c>
      <c r="I245" s="207"/>
      <c r="J245" s="208">
        <f>ROUND(I245*H245,2)</f>
        <v>0</v>
      </c>
      <c r="K245" s="204" t="s">
        <v>19</v>
      </c>
      <c r="L245" s="46"/>
      <c r="M245" s="209" t="s">
        <v>19</v>
      </c>
      <c r="N245" s="210" t="s">
        <v>46</v>
      </c>
      <c r="O245" s="86"/>
      <c r="P245" s="211">
        <f>O245*H245</f>
        <v>0</v>
      </c>
      <c r="Q245" s="211">
        <v>0</v>
      </c>
      <c r="R245" s="211">
        <f>Q245*H245</f>
        <v>0</v>
      </c>
      <c r="S245" s="211">
        <v>0</v>
      </c>
      <c r="T245" s="212">
        <f>S245*H245</f>
        <v>0</v>
      </c>
      <c r="U245" s="40"/>
      <c r="V245" s="40"/>
      <c r="W245" s="40"/>
      <c r="X245" s="40"/>
      <c r="Y245" s="40"/>
      <c r="Z245" s="40"/>
      <c r="AA245" s="40"/>
      <c r="AB245" s="40"/>
      <c r="AC245" s="40"/>
      <c r="AD245" s="40"/>
      <c r="AE245" s="40"/>
      <c r="AR245" s="213" t="s">
        <v>129</v>
      </c>
      <c r="AT245" s="213" t="s">
        <v>124</v>
      </c>
      <c r="AU245" s="213" t="s">
        <v>85</v>
      </c>
      <c r="AY245" s="19" t="s">
        <v>122</v>
      </c>
      <c r="BE245" s="214">
        <f>IF(N245="základní",J245,0)</f>
        <v>0</v>
      </c>
      <c r="BF245" s="214">
        <f>IF(N245="snížená",J245,0)</f>
        <v>0</v>
      </c>
      <c r="BG245" s="214">
        <f>IF(N245="zákl. přenesená",J245,0)</f>
        <v>0</v>
      </c>
      <c r="BH245" s="214">
        <f>IF(N245="sníž. přenesená",J245,0)</f>
        <v>0</v>
      </c>
      <c r="BI245" s="214">
        <f>IF(N245="nulová",J245,0)</f>
        <v>0</v>
      </c>
      <c r="BJ245" s="19" t="s">
        <v>83</v>
      </c>
      <c r="BK245" s="214">
        <f>ROUND(I245*H245,2)</f>
        <v>0</v>
      </c>
      <c r="BL245" s="19" t="s">
        <v>129</v>
      </c>
      <c r="BM245" s="213" t="s">
        <v>409</v>
      </c>
    </row>
    <row r="246" s="2" customFormat="1" ht="24.15" customHeight="1">
      <c r="A246" s="40"/>
      <c r="B246" s="41"/>
      <c r="C246" s="202" t="s">
        <v>410</v>
      </c>
      <c r="D246" s="202" t="s">
        <v>124</v>
      </c>
      <c r="E246" s="203" t="s">
        <v>411</v>
      </c>
      <c r="F246" s="204" t="s">
        <v>412</v>
      </c>
      <c r="G246" s="205" t="s">
        <v>371</v>
      </c>
      <c r="H246" s="264"/>
      <c r="I246" s="207"/>
      <c r="J246" s="208">
        <f>ROUND(I246*H246,2)</f>
        <v>0</v>
      </c>
      <c r="K246" s="204" t="s">
        <v>128</v>
      </c>
      <c r="L246" s="46"/>
      <c r="M246" s="209" t="s">
        <v>19</v>
      </c>
      <c r="N246" s="210" t="s">
        <v>46</v>
      </c>
      <c r="O246" s="86"/>
      <c r="P246" s="211">
        <f>O246*H246</f>
        <v>0</v>
      </c>
      <c r="Q246" s="211">
        <v>0</v>
      </c>
      <c r="R246" s="211">
        <f>Q246*H246</f>
        <v>0</v>
      </c>
      <c r="S246" s="211">
        <v>0</v>
      </c>
      <c r="T246" s="212">
        <f>S246*H246</f>
        <v>0</v>
      </c>
      <c r="U246" s="40"/>
      <c r="V246" s="40"/>
      <c r="W246" s="40"/>
      <c r="X246" s="40"/>
      <c r="Y246" s="40"/>
      <c r="Z246" s="40"/>
      <c r="AA246" s="40"/>
      <c r="AB246" s="40"/>
      <c r="AC246" s="40"/>
      <c r="AD246" s="40"/>
      <c r="AE246" s="40"/>
      <c r="AR246" s="213" t="s">
        <v>218</v>
      </c>
      <c r="AT246" s="213" t="s">
        <v>124</v>
      </c>
      <c r="AU246" s="213" t="s">
        <v>85</v>
      </c>
      <c r="AY246" s="19" t="s">
        <v>122</v>
      </c>
      <c r="BE246" s="214">
        <f>IF(N246="základní",J246,0)</f>
        <v>0</v>
      </c>
      <c r="BF246" s="214">
        <f>IF(N246="snížená",J246,0)</f>
        <v>0</v>
      </c>
      <c r="BG246" s="214">
        <f>IF(N246="zákl. přenesená",J246,0)</f>
        <v>0</v>
      </c>
      <c r="BH246" s="214">
        <f>IF(N246="sníž. přenesená",J246,0)</f>
        <v>0</v>
      </c>
      <c r="BI246" s="214">
        <f>IF(N246="nulová",J246,0)</f>
        <v>0</v>
      </c>
      <c r="BJ246" s="19" t="s">
        <v>83</v>
      </c>
      <c r="BK246" s="214">
        <f>ROUND(I246*H246,2)</f>
        <v>0</v>
      </c>
      <c r="BL246" s="19" t="s">
        <v>218</v>
      </c>
      <c r="BM246" s="213" t="s">
        <v>413</v>
      </c>
    </row>
    <row r="247" s="2" customFormat="1">
      <c r="A247" s="40"/>
      <c r="B247" s="41"/>
      <c r="C247" s="42"/>
      <c r="D247" s="215" t="s">
        <v>131</v>
      </c>
      <c r="E247" s="42"/>
      <c r="F247" s="216" t="s">
        <v>414</v>
      </c>
      <c r="G247" s="42"/>
      <c r="H247" s="42"/>
      <c r="I247" s="217"/>
      <c r="J247" s="42"/>
      <c r="K247" s="42"/>
      <c r="L247" s="46"/>
      <c r="M247" s="218"/>
      <c r="N247" s="219"/>
      <c r="O247" s="86"/>
      <c r="P247" s="86"/>
      <c r="Q247" s="86"/>
      <c r="R247" s="86"/>
      <c r="S247" s="86"/>
      <c r="T247" s="87"/>
      <c r="U247" s="40"/>
      <c r="V247" s="40"/>
      <c r="W247" s="40"/>
      <c r="X247" s="40"/>
      <c r="Y247" s="40"/>
      <c r="Z247" s="40"/>
      <c r="AA247" s="40"/>
      <c r="AB247" s="40"/>
      <c r="AC247" s="40"/>
      <c r="AD247" s="40"/>
      <c r="AE247" s="40"/>
      <c r="AT247" s="19" t="s">
        <v>131</v>
      </c>
      <c r="AU247" s="19" t="s">
        <v>85</v>
      </c>
    </row>
    <row r="248" s="12" customFormat="1" ht="25.92" customHeight="1">
      <c r="A248" s="12"/>
      <c r="B248" s="186"/>
      <c r="C248" s="187"/>
      <c r="D248" s="188" t="s">
        <v>74</v>
      </c>
      <c r="E248" s="189" t="s">
        <v>415</v>
      </c>
      <c r="F248" s="189" t="s">
        <v>416</v>
      </c>
      <c r="G248" s="187"/>
      <c r="H248" s="187"/>
      <c r="I248" s="190"/>
      <c r="J248" s="191">
        <f>BK248</f>
        <v>0</v>
      </c>
      <c r="K248" s="187"/>
      <c r="L248" s="192"/>
      <c r="M248" s="193"/>
      <c r="N248" s="194"/>
      <c r="O248" s="194"/>
      <c r="P248" s="195">
        <f>P249</f>
        <v>0</v>
      </c>
      <c r="Q248" s="194"/>
      <c r="R248" s="195">
        <f>R249</f>
        <v>0</v>
      </c>
      <c r="S248" s="194"/>
      <c r="T248" s="196">
        <f>T249</f>
        <v>0</v>
      </c>
      <c r="U248" s="12"/>
      <c r="V248" s="12"/>
      <c r="W248" s="12"/>
      <c r="X248" s="12"/>
      <c r="Y248" s="12"/>
      <c r="Z248" s="12"/>
      <c r="AA248" s="12"/>
      <c r="AB248" s="12"/>
      <c r="AC248" s="12"/>
      <c r="AD248" s="12"/>
      <c r="AE248" s="12"/>
      <c r="AR248" s="197" t="s">
        <v>152</v>
      </c>
      <c r="AT248" s="198" t="s">
        <v>74</v>
      </c>
      <c r="AU248" s="198" t="s">
        <v>75</v>
      </c>
      <c r="AY248" s="197" t="s">
        <v>122</v>
      </c>
      <c r="BK248" s="199">
        <f>BK249</f>
        <v>0</v>
      </c>
    </row>
    <row r="249" s="12" customFormat="1" ht="22.8" customHeight="1">
      <c r="A249" s="12"/>
      <c r="B249" s="186"/>
      <c r="C249" s="187"/>
      <c r="D249" s="188" t="s">
        <v>74</v>
      </c>
      <c r="E249" s="200" t="s">
        <v>417</v>
      </c>
      <c r="F249" s="200" t="s">
        <v>418</v>
      </c>
      <c r="G249" s="187"/>
      <c r="H249" s="187"/>
      <c r="I249" s="190"/>
      <c r="J249" s="201">
        <f>BK249</f>
        <v>0</v>
      </c>
      <c r="K249" s="187"/>
      <c r="L249" s="192"/>
      <c r="M249" s="193"/>
      <c r="N249" s="194"/>
      <c r="O249" s="194"/>
      <c r="P249" s="195">
        <f>SUM(P250:P252)</f>
        <v>0</v>
      </c>
      <c r="Q249" s="194"/>
      <c r="R249" s="195">
        <f>SUM(R250:R252)</f>
        <v>0</v>
      </c>
      <c r="S249" s="194"/>
      <c r="T249" s="196">
        <f>SUM(T250:T252)</f>
        <v>0</v>
      </c>
      <c r="U249" s="12"/>
      <c r="V249" s="12"/>
      <c r="W249" s="12"/>
      <c r="X249" s="12"/>
      <c r="Y249" s="12"/>
      <c r="Z249" s="12"/>
      <c r="AA249" s="12"/>
      <c r="AB249" s="12"/>
      <c r="AC249" s="12"/>
      <c r="AD249" s="12"/>
      <c r="AE249" s="12"/>
      <c r="AR249" s="197" t="s">
        <v>152</v>
      </c>
      <c r="AT249" s="198" t="s">
        <v>74</v>
      </c>
      <c r="AU249" s="198" t="s">
        <v>83</v>
      </c>
      <c r="AY249" s="197" t="s">
        <v>122</v>
      </c>
      <c r="BK249" s="199">
        <f>SUM(BK250:BK252)</f>
        <v>0</v>
      </c>
    </row>
    <row r="250" s="2" customFormat="1" ht="16.5" customHeight="1">
      <c r="A250" s="40"/>
      <c r="B250" s="41"/>
      <c r="C250" s="202" t="s">
        <v>419</v>
      </c>
      <c r="D250" s="202" t="s">
        <v>124</v>
      </c>
      <c r="E250" s="203" t="s">
        <v>420</v>
      </c>
      <c r="F250" s="204" t="s">
        <v>418</v>
      </c>
      <c r="G250" s="205" t="s">
        <v>239</v>
      </c>
      <c r="H250" s="206">
        <v>1</v>
      </c>
      <c r="I250" s="207"/>
      <c r="J250" s="208">
        <f>ROUND(I250*H250,2)</f>
        <v>0</v>
      </c>
      <c r="K250" s="204" t="s">
        <v>128</v>
      </c>
      <c r="L250" s="46"/>
      <c r="M250" s="209" t="s">
        <v>19</v>
      </c>
      <c r="N250" s="210" t="s">
        <v>46</v>
      </c>
      <c r="O250" s="86"/>
      <c r="P250" s="211">
        <f>O250*H250</f>
        <v>0</v>
      </c>
      <c r="Q250" s="211">
        <v>0</v>
      </c>
      <c r="R250" s="211">
        <f>Q250*H250</f>
        <v>0</v>
      </c>
      <c r="S250" s="211">
        <v>0</v>
      </c>
      <c r="T250" s="212">
        <f>S250*H250</f>
        <v>0</v>
      </c>
      <c r="U250" s="40"/>
      <c r="V250" s="40"/>
      <c r="W250" s="40"/>
      <c r="X250" s="40"/>
      <c r="Y250" s="40"/>
      <c r="Z250" s="40"/>
      <c r="AA250" s="40"/>
      <c r="AB250" s="40"/>
      <c r="AC250" s="40"/>
      <c r="AD250" s="40"/>
      <c r="AE250" s="40"/>
      <c r="AR250" s="213" t="s">
        <v>421</v>
      </c>
      <c r="AT250" s="213" t="s">
        <v>124</v>
      </c>
      <c r="AU250" s="213" t="s">
        <v>85</v>
      </c>
      <c r="AY250" s="19" t="s">
        <v>122</v>
      </c>
      <c r="BE250" s="214">
        <f>IF(N250="základní",J250,0)</f>
        <v>0</v>
      </c>
      <c r="BF250" s="214">
        <f>IF(N250="snížená",J250,0)</f>
        <v>0</v>
      </c>
      <c r="BG250" s="214">
        <f>IF(N250="zákl. přenesená",J250,0)</f>
        <v>0</v>
      </c>
      <c r="BH250" s="214">
        <f>IF(N250="sníž. přenesená",J250,0)</f>
        <v>0</v>
      </c>
      <c r="BI250" s="214">
        <f>IF(N250="nulová",J250,0)</f>
        <v>0</v>
      </c>
      <c r="BJ250" s="19" t="s">
        <v>83</v>
      </c>
      <c r="BK250" s="214">
        <f>ROUND(I250*H250,2)</f>
        <v>0</v>
      </c>
      <c r="BL250" s="19" t="s">
        <v>421</v>
      </c>
      <c r="BM250" s="213" t="s">
        <v>422</v>
      </c>
    </row>
    <row r="251" s="2" customFormat="1">
      <c r="A251" s="40"/>
      <c r="B251" s="41"/>
      <c r="C251" s="42"/>
      <c r="D251" s="215" t="s">
        <v>131</v>
      </c>
      <c r="E251" s="42"/>
      <c r="F251" s="216" t="s">
        <v>423</v>
      </c>
      <c r="G251" s="42"/>
      <c r="H251" s="42"/>
      <c r="I251" s="217"/>
      <c r="J251" s="42"/>
      <c r="K251" s="42"/>
      <c r="L251" s="46"/>
      <c r="M251" s="218"/>
      <c r="N251" s="219"/>
      <c r="O251" s="86"/>
      <c r="P251" s="86"/>
      <c r="Q251" s="86"/>
      <c r="R251" s="86"/>
      <c r="S251" s="86"/>
      <c r="T251" s="87"/>
      <c r="U251" s="40"/>
      <c r="V251" s="40"/>
      <c r="W251" s="40"/>
      <c r="X251" s="40"/>
      <c r="Y251" s="40"/>
      <c r="Z251" s="40"/>
      <c r="AA251" s="40"/>
      <c r="AB251" s="40"/>
      <c r="AC251" s="40"/>
      <c r="AD251" s="40"/>
      <c r="AE251" s="40"/>
      <c r="AT251" s="19" t="s">
        <v>131</v>
      </c>
      <c r="AU251" s="19" t="s">
        <v>85</v>
      </c>
    </row>
    <row r="252" s="2" customFormat="1" ht="16.5" customHeight="1">
      <c r="A252" s="40"/>
      <c r="B252" s="41"/>
      <c r="C252" s="202" t="s">
        <v>424</v>
      </c>
      <c r="D252" s="202" t="s">
        <v>124</v>
      </c>
      <c r="E252" s="203" t="s">
        <v>425</v>
      </c>
      <c r="F252" s="204" t="s">
        <v>426</v>
      </c>
      <c r="G252" s="205" t="s">
        <v>256</v>
      </c>
      <c r="H252" s="206">
        <v>1</v>
      </c>
      <c r="I252" s="207"/>
      <c r="J252" s="208">
        <f>ROUND(I252*H252,2)</f>
        <v>0</v>
      </c>
      <c r="K252" s="204" t="s">
        <v>19</v>
      </c>
      <c r="L252" s="46"/>
      <c r="M252" s="265" t="s">
        <v>19</v>
      </c>
      <c r="N252" s="266" t="s">
        <v>46</v>
      </c>
      <c r="O252" s="267"/>
      <c r="P252" s="268">
        <f>O252*H252</f>
        <v>0</v>
      </c>
      <c r="Q252" s="268">
        <v>0</v>
      </c>
      <c r="R252" s="268">
        <f>Q252*H252</f>
        <v>0</v>
      </c>
      <c r="S252" s="268">
        <v>0</v>
      </c>
      <c r="T252" s="269">
        <f>S252*H252</f>
        <v>0</v>
      </c>
      <c r="U252" s="40"/>
      <c r="V252" s="40"/>
      <c r="W252" s="40"/>
      <c r="X252" s="40"/>
      <c r="Y252" s="40"/>
      <c r="Z252" s="40"/>
      <c r="AA252" s="40"/>
      <c r="AB252" s="40"/>
      <c r="AC252" s="40"/>
      <c r="AD252" s="40"/>
      <c r="AE252" s="40"/>
      <c r="AR252" s="213" t="s">
        <v>129</v>
      </c>
      <c r="AT252" s="213" t="s">
        <v>124</v>
      </c>
      <c r="AU252" s="213" t="s">
        <v>85</v>
      </c>
      <c r="AY252" s="19" t="s">
        <v>122</v>
      </c>
      <c r="BE252" s="214">
        <f>IF(N252="základní",J252,0)</f>
        <v>0</v>
      </c>
      <c r="BF252" s="214">
        <f>IF(N252="snížená",J252,0)</f>
        <v>0</v>
      </c>
      <c r="BG252" s="214">
        <f>IF(N252="zákl. přenesená",J252,0)</f>
        <v>0</v>
      </c>
      <c r="BH252" s="214">
        <f>IF(N252="sníž. přenesená",J252,0)</f>
        <v>0</v>
      </c>
      <c r="BI252" s="214">
        <f>IF(N252="nulová",J252,0)</f>
        <v>0</v>
      </c>
      <c r="BJ252" s="19" t="s">
        <v>83</v>
      </c>
      <c r="BK252" s="214">
        <f>ROUND(I252*H252,2)</f>
        <v>0</v>
      </c>
      <c r="BL252" s="19" t="s">
        <v>129</v>
      </c>
      <c r="BM252" s="213" t="s">
        <v>427</v>
      </c>
    </row>
    <row r="253" s="2" customFormat="1" ht="6.96" customHeight="1">
      <c r="A253" s="40"/>
      <c r="B253" s="61"/>
      <c r="C253" s="62"/>
      <c r="D253" s="62"/>
      <c r="E253" s="62"/>
      <c r="F253" s="62"/>
      <c r="G253" s="62"/>
      <c r="H253" s="62"/>
      <c r="I253" s="62"/>
      <c r="J253" s="62"/>
      <c r="K253" s="62"/>
      <c r="L253" s="46"/>
      <c r="M253" s="40"/>
      <c r="O253" s="40"/>
      <c r="P253" s="40"/>
      <c r="Q253" s="40"/>
      <c r="R253" s="40"/>
      <c r="S253" s="40"/>
      <c r="T253" s="40"/>
      <c r="U253" s="40"/>
      <c r="V253" s="40"/>
      <c r="W253" s="40"/>
      <c r="X253" s="40"/>
      <c r="Y253" s="40"/>
      <c r="Z253" s="40"/>
      <c r="AA253" s="40"/>
      <c r="AB253" s="40"/>
      <c r="AC253" s="40"/>
      <c r="AD253" s="40"/>
      <c r="AE253" s="40"/>
    </row>
  </sheetData>
  <sheetProtection sheet="1" autoFilter="0" formatColumns="0" formatRows="0" objects="1" scenarios="1" spinCount="100000" saltValue="BcFBUvC7h8lG+P24mmhZ6LNm85fH1akpkWAvAk4Rtx+KLy+4tUmTyk7+ImvY+3DA4SNVjIJO3Tag91uhXr0OOw==" hashValue="YVrgwTYayWMmB+cWww1Cgu6+juLStcKSHqIKxAJwGLbshJGhX9iCY7AuHNtePCvbRs3PImvPoI66IDKMn/qd3g==" algorithmName="SHA-512" password="CC35"/>
  <autoFilter ref="C92:K252"/>
  <mergeCells count="9">
    <mergeCell ref="E7:H7"/>
    <mergeCell ref="E9:H9"/>
    <mergeCell ref="E18:H18"/>
    <mergeCell ref="E27:H27"/>
    <mergeCell ref="E48:H48"/>
    <mergeCell ref="E50:H50"/>
    <mergeCell ref="E83:H83"/>
    <mergeCell ref="E85:H85"/>
    <mergeCell ref="L2:V2"/>
  </mergeCells>
  <hyperlinks>
    <hyperlink ref="F97" r:id="rId1" display="https://podminky.urs.cz/item/CS_URS_2026_01/113107037"/>
    <hyperlink ref="F101" r:id="rId2" display="https://podminky.urs.cz/item/CS_URS_2026_01/131213702"/>
    <hyperlink ref="F105" r:id="rId3" display="https://podminky.urs.cz/item/CS_URS_2026_01/162751117"/>
    <hyperlink ref="F109" r:id="rId4" display="https://podminky.urs.cz/item/CS_URS_2026_01/162751119"/>
    <hyperlink ref="F113" r:id="rId5" display="https://podminky.urs.cz/item/CS_URS_2026_01/167111101"/>
    <hyperlink ref="F117" r:id="rId6" display="https://podminky.urs.cz/item/CS_URS_2026_01/171201221"/>
    <hyperlink ref="F121" r:id="rId7" display="https://podminky.urs.cz/item/CS_URS_2026_01/174111101"/>
    <hyperlink ref="F124" r:id="rId8" display="https://podminky.urs.cz/item/CS_URS_2026_01/175111101"/>
    <hyperlink ref="F131" r:id="rId9" display="https://podminky.urs.cz/item/CS_URS_2026_01/273321411"/>
    <hyperlink ref="F135" r:id="rId10" display="https://podminky.urs.cz/item/CS_URS_2026_01/273325912"/>
    <hyperlink ref="F138" r:id="rId11" display="https://podminky.urs.cz/item/CS_URS_2026_01/273351121"/>
    <hyperlink ref="F142" r:id="rId12" display="https://podminky.urs.cz/item/CS_URS_2026_01/273351122"/>
    <hyperlink ref="F144" r:id="rId13" display="https://podminky.urs.cz/item/CS_URS_2026_01/273362021"/>
    <hyperlink ref="F149" r:id="rId14" display="https://podminky.urs.cz/item/CS_URS_2026_01/430361821"/>
    <hyperlink ref="F153" r:id="rId15" display="https://podminky.urs.cz/item/CS_URS_2026_01/434311115"/>
    <hyperlink ref="F156" r:id="rId16" display="https://podminky.urs.cz/item/CS_URS_2026_01/434351141"/>
    <hyperlink ref="F160" r:id="rId17" display="https://podminky.urs.cz/item/CS_URS_2026_01/434351142"/>
    <hyperlink ref="F171" r:id="rId18" display="https://podminky.urs.cz/item/CS_URS_2026_01/919735124"/>
    <hyperlink ref="F174" r:id="rId19" display="https://podminky.urs.cz/item/CS_URS_2026_01/966008221"/>
    <hyperlink ref="F176" r:id="rId20" display="https://podminky.urs.cz/item/CS_URS_2026_01/977151113"/>
    <hyperlink ref="F179" r:id="rId21" display="https://podminky.urs.cz/item/CS_URS_2026_01/981332111"/>
    <hyperlink ref="F183" r:id="rId22" display="https://podminky.urs.cz/item/CS_URS_2026_01/985331212"/>
    <hyperlink ref="F190" r:id="rId23" display="https://podminky.urs.cz/item/CS_URS_2026_01/985331912"/>
    <hyperlink ref="F193" r:id="rId24" display="https://podminky.urs.cz/item/CS_URS_2026_01/997006512"/>
    <hyperlink ref="F197" r:id="rId25" display="https://podminky.urs.cz/item/CS_URS_2026_01/997006519"/>
    <hyperlink ref="F201" r:id="rId26" display="https://podminky.urs.cz/item/CS_URS_2026_01/997013811"/>
    <hyperlink ref="F204" r:id="rId27" display="https://podminky.urs.cz/item/CS_URS_2026_01/997221561"/>
    <hyperlink ref="F209" r:id="rId28" display="https://podminky.urs.cz/item/CS_URS_2026_01/997221569"/>
    <hyperlink ref="F214" r:id="rId29" display="https://podminky.urs.cz/item/CS_URS_2026_01/997221612"/>
    <hyperlink ref="F219" r:id="rId30" display="https://podminky.urs.cz/item/CS_URS_2026_01/997221625"/>
    <hyperlink ref="F226" r:id="rId31" display="https://podminky.urs.cz/item/CS_URS_2026_01/998018001"/>
    <hyperlink ref="F230" r:id="rId32" display="https://podminky.urs.cz/item/CS_URS_2026_01/741122232"/>
    <hyperlink ref="F235" r:id="rId33" display="https://podminky.urs.cz/item/CS_URS_2026_01/998741311"/>
    <hyperlink ref="F240" r:id="rId34" display="https://podminky.urs.cz/item/CS_URS_2026_01/741810001"/>
    <hyperlink ref="F247" r:id="rId35" display="https://podminky.urs.cz/item/CS_URS_2026_01/998767201"/>
    <hyperlink ref="F251" r:id="rId36" display="https://podminky.urs.cz/item/CS_URS_2026_01/030001000"/>
  </hyperlinks>
  <pageMargins left="0.39375" right="0.39375" top="0.39375" bottom="0.39375" header="0" footer="0"/>
  <pageSetup paperSize="9" orientation="landscape" blackAndWhite="1" fitToHeight="100"/>
  <headerFooter>
    <oddFooter>&amp;CStrana &amp;P z &amp;N</oddFooter>
  </headerFooter>
  <drawing r:id="rId37"/>
</worksheet>
</file>

<file path=xl/worksheets/sheet3.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70" customWidth="1"/>
    <col min="2" max="2" width="1.667969" style="270" customWidth="1"/>
    <col min="3" max="4" width="5" style="270" customWidth="1"/>
    <col min="5" max="5" width="11.66016" style="270" customWidth="1"/>
    <col min="6" max="6" width="9.160156" style="270" customWidth="1"/>
    <col min="7" max="7" width="5" style="270" customWidth="1"/>
    <col min="8" max="8" width="77.83203" style="270" customWidth="1"/>
    <col min="9" max="10" width="20" style="270" customWidth="1"/>
    <col min="11" max="11" width="1.667969" style="270" customWidth="1"/>
  </cols>
  <sheetData>
    <row r="1" s="1" customFormat="1" ht="37.5" customHeight="1"/>
    <row r="2" s="1" customFormat="1" ht="7.5" customHeight="1">
      <c r="B2" s="271"/>
      <c r="C2" s="272"/>
      <c r="D2" s="272"/>
      <c r="E2" s="272"/>
      <c r="F2" s="272"/>
      <c r="G2" s="272"/>
      <c r="H2" s="272"/>
      <c r="I2" s="272"/>
      <c r="J2" s="272"/>
      <c r="K2" s="273"/>
    </row>
    <row r="3" s="16" customFormat="1" ht="45" customHeight="1">
      <c r="B3" s="274"/>
      <c r="C3" s="275" t="s">
        <v>428</v>
      </c>
      <c r="D3" s="275"/>
      <c r="E3" s="275"/>
      <c r="F3" s="275"/>
      <c r="G3" s="275"/>
      <c r="H3" s="275"/>
      <c r="I3" s="275"/>
      <c r="J3" s="275"/>
      <c r="K3" s="276"/>
    </row>
    <row r="4" s="1" customFormat="1" ht="25.5" customHeight="1">
      <c r="B4" s="277"/>
      <c r="C4" s="278" t="s">
        <v>429</v>
      </c>
      <c r="D4" s="278"/>
      <c r="E4" s="278"/>
      <c r="F4" s="278"/>
      <c r="G4" s="278"/>
      <c r="H4" s="278"/>
      <c r="I4" s="278"/>
      <c r="J4" s="278"/>
      <c r="K4" s="279"/>
    </row>
    <row r="5" s="1" customFormat="1" ht="5.25" customHeight="1">
      <c r="B5" s="277"/>
      <c r="C5" s="280"/>
      <c r="D5" s="280"/>
      <c r="E5" s="280"/>
      <c r="F5" s="280"/>
      <c r="G5" s="280"/>
      <c r="H5" s="280"/>
      <c r="I5" s="280"/>
      <c r="J5" s="280"/>
      <c r="K5" s="279"/>
    </row>
    <row r="6" s="1" customFormat="1" ht="15" customHeight="1">
      <c r="B6" s="277"/>
      <c r="C6" s="281" t="s">
        <v>430</v>
      </c>
      <c r="D6" s="281"/>
      <c r="E6" s="281"/>
      <c r="F6" s="281"/>
      <c r="G6" s="281"/>
      <c r="H6" s="281"/>
      <c r="I6" s="281"/>
      <c r="J6" s="281"/>
      <c r="K6" s="279"/>
    </row>
    <row r="7" s="1" customFormat="1" ht="15" customHeight="1">
      <c r="B7" s="282"/>
      <c r="C7" s="281" t="s">
        <v>431</v>
      </c>
      <c r="D7" s="281"/>
      <c r="E7" s="281"/>
      <c r="F7" s="281"/>
      <c r="G7" s="281"/>
      <c r="H7" s="281"/>
      <c r="I7" s="281"/>
      <c r="J7" s="281"/>
      <c r="K7" s="279"/>
    </row>
    <row r="8" s="1" customFormat="1" ht="12.75" customHeight="1">
      <c r="B8" s="282"/>
      <c r="C8" s="281"/>
      <c r="D8" s="281"/>
      <c r="E8" s="281"/>
      <c r="F8" s="281"/>
      <c r="G8" s="281"/>
      <c r="H8" s="281"/>
      <c r="I8" s="281"/>
      <c r="J8" s="281"/>
      <c r="K8" s="279"/>
    </row>
    <row r="9" s="1" customFormat="1" ht="15" customHeight="1">
      <c r="B9" s="282"/>
      <c r="C9" s="281" t="s">
        <v>432</v>
      </c>
      <c r="D9" s="281"/>
      <c r="E9" s="281"/>
      <c r="F9" s="281"/>
      <c r="G9" s="281"/>
      <c r="H9" s="281"/>
      <c r="I9" s="281"/>
      <c r="J9" s="281"/>
      <c r="K9" s="279"/>
    </row>
    <row r="10" s="1" customFormat="1" ht="15" customHeight="1">
      <c r="B10" s="282"/>
      <c r="C10" s="281"/>
      <c r="D10" s="281" t="s">
        <v>433</v>
      </c>
      <c r="E10" s="281"/>
      <c r="F10" s="281"/>
      <c r="G10" s="281"/>
      <c r="H10" s="281"/>
      <c r="I10" s="281"/>
      <c r="J10" s="281"/>
      <c r="K10" s="279"/>
    </row>
    <row r="11" s="1" customFormat="1" ht="15" customHeight="1">
      <c r="B11" s="282"/>
      <c r="C11" s="283"/>
      <c r="D11" s="281" t="s">
        <v>434</v>
      </c>
      <c r="E11" s="281"/>
      <c r="F11" s="281"/>
      <c r="G11" s="281"/>
      <c r="H11" s="281"/>
      <c r="I11" s="281"/>
      <c r="J11" s="281"/>
      <c r="K11" s="279"/>
    </row>
    <row r="12" s="1" customFormat="1" ht="15" customHeight="1">
      <c r="B12" s="282"/>
      <c r="C12" s="283"/>
      <c r="D12" s="281"/>
      <c r="E12" s="281"/>
      <c r="F12" s="281"/>
      <c r="G12" s="281"/>
      <c r="H12" s="281"/>
      <c r="I12" s="281"/>
      <c r="J12" s="281"/>
      <c r="K12" s="279"/>
    </row>
    <row r="13" s="1" customFormat="1" ht="15" customHeight="1">
      <c r="B13" s="282"/>
      <c r="C13" s="283"/>
      <c r="D13" s="284" t="s">
        <v>435</v>
      </c>
      <c r="E13" s="281"/>
      <c r="F13" s="281"/>
      <c r="G13" s="281"/>
      <c r="H13" s="281"/>
      <c r="I13" s="281"/>
      <c r="J13" s="281"/>
      <c r="K13" s="279"/>
    </row>
    <row r="14" s="1" customFormat="1" ht="12.75" customHeight="1">
      <c r="B14" s="282"/>
      <c r="C14" s="283"/>
      <c r="D14" s="283"/>
      <c r="E14" s="283"/>
      <c r="F14" s="283"/>
      <c r="G14" s="283"/>
      <c r="H14" s="283"/>
      <c r="I14" s="283"/>
      <c r="J14" s="283"/>
      <c r="K14" s="279"/>
    </row>
    <row r="15" s="1" customFormat="1" ht="15" customHeight="1">
      <c r="B15" s="282"/>
      <c r="C15" s="283"/>
      <c r="D15" s="281" t="s">
        <v>436</v>
      </c>
      <c r="E15" s="281"/>
      <c r="F15" s="281"/>
      <c r="G15" s="281"/>
      <c r="H15" s="281"/>
      <c r="I15" s="281"/>
      <c r="J15" s="281"/>
      <c r="K15" s="279"/>
    </row>
    <row r="16" s="1" customFormat="1" ht="15" customHeight="1">
      <c r="B16" s="282"/>
      <c r="C16" s="283"/>
      <c r="D16" s="281" t="s">
        <v>437</v>
      </c>
      <c r="E16" s="281"/>
      <c r="F16" s="281"/>
      <c r="G16" s="281"/>
      <c r="H16" s="281"/>
      <c r="I16" s="281"/>
      <c r="J16" s="281"/>
      <c r="K16" s="279"/>
    </row>
    <row r="17" s="1" customFormat="1" ht="15" customHeight="1">
      <c r="B17" s="282"/>
      <c r="C17" s="283"/>
      <c r="D17" s="281" t="s">
        <v>438</v>
      </c>
      <c r="E17" s="281"/>
      <c r="F17" s="281"/>
      <c r="G17" s="281"/>
      <c r="H17" s="281"/>
      <c r="I17" s="281"/>
      <c r="J17" s="281"/>
      <c r="K17" s="279"/>
    </row>
    <row r="18" s="1" customFormat="1" ht="15" customHeight="1">
      <c r="B18" s="282"/>
      <c r="C18" s="283"/>
      <c r="D18" s="283"/>
      <c r="E18" s="285" t="s">
        <v>82</v>
      </c>
      <c r="F18" s="281" t="s">
        <v>439</v>
      </c>
      <c r="G18" s="281"/>
      <c r="H18" s="281"/>
      <c r="I18" s="281"/>
      <c r="J18" s="281"/>
      <c r="K18" s="279"/>
    </row>
    <row r="19" s="1" customFormat="1" ht="15" customHeight="1">
      <c r="B19" s="282"/>
      <c r="C19" s="283"/>
      <c r="D19" s="283"/>
      <c r="E19" s="285" t="s">
        <v>440</v>
      </c>
      <c r="F19" s="281" t="s">
        <v>441</v>
      </c>
      <c r="G19" s="281"/>
      <c r="H19" s="281"/>
      <c r="I19" s="281"/>
      <c r="J19" s="281"/>
      <c r="K19" s="279"/>
    </row>
    <row r="20" s="1" customFormat="1" ht="15" customHeight="1">
      <c r="B20" s="282"/>
      <c r="C20" s="283"/>
      <c r="D20" s="283"/>
      <c r="E20" s="285" t="s">
        <v>442</v>
      </c>
      <c r="F20" s="281" t="s">
        <v>443</v>
      </c>
      <c r="G20" s="281"/>
      <c r="H20" s="281"/>
      <c r="I20" s="281"/>
      <c r="J20" s="281"/>
      <c r="K20" s="279"/>
    </row>
    <row r="21" s="1" customFormat="1" ht="15" customHeight="1">
      <c r="B21" s="282"/>
      <c r="C21" s="283"/>
      <c r="D21" s="283"/>
      <c r="E21" s="285" t="s">
        <v>444</v>
      </c>
      <c r="F21" s="281" t="s">
        <v>445</v>
      </c>
      <c r="G21" s="281"/>
      <c r="H21" s="281"/>
      <c r="I21" s="281"/>
      <c r="J21" s="281"/>
      <c r="K21" s="279"/>
    </row>
    <row r="22" s="1" customFormat="1" ht="15" customHeight="1">
      <c r="B22" s="282"/>
      <c r="C22" s="283"/>
      <c r="D22" s="283"/>
      <c r="E22" s="285" t="s">
        <v>446</v>
      </c>
      <c r="F22" s="281" t="s">
        <v>447</v>
      </c>
      <c r="G22" s="281"/>
      <c r="H22" s="281"/>
      <c r="I22" s="281"/>
      <c r="J22" s="281"/>
      <c r="K22" s="279"/>
    </row>
    <row r="23" s="1" customFormat="1" ht="15" customHeight="1">
      <c r="B23" s="282"/>
      <c r="C23" s="283"/>
      <c r="D23" s="283"/>
      <c r="E23" s="285" t="s">
        <v>448</v>
      </c>
      <c r="F23" s="281" t="s">
        <v>449</v>
      </c>
      <c r="G23" s="281"/>
      <c r="H23" s="281"/>
      <c r="I23" s="281"/>
      <c r="J23" s="281"/>
      <c r="K23" s="279"/>
    </row>
    <row r="24" s="1" customFormat="1" ht="12.75" customHeight="1">
      <c r="B24" s="282"/>
      <c r="C24" s="283"/>
      <c r="D24" s="283"/>
      <c r="E24" s="283"/>
      <c r="F24" s="283"/>
      <c r="G24" s="283"/>
      <c r="H24" s="283"/>
      <c r="I24" s="283"/>
      <c r="J24" s="283"/>
      <c r="K24" s="279"/>
    </row>
    <row r="25" s="1" customFormat="1" ht="15" customHeight="1">
      <c r="B25" s="282"/>
      <c r="C25" s="281" t="s">
        <v>450</v>
      </c>
      <c r="D25" s="281"/>
      <c r="E25" s="281"/>
      <c r="F25" s="281"/>
      <c r="G25" s="281"/>
      <c r="H25" s="281"/>
      <c r="I25" s="281"/>
      <c r="J25" s="281"/>
      <c r="K25" s="279"/>
    </row>
    <row r="26" s="1" customFormat="1" ht="15" customHeight="1">
      <c r="B26" s="282"/>
      <c r="C26" s="281" t="s">
        <v>451</v>
      </c>
      <c r="D26" s="281"/>
      <c r="E26" s="281"/>
      <c r="F26" s="281"/>
      <c r="G26" s="281"/>
      <c r="H26" s="281"/>
      <c r="I26" s="281"/>
      <c r="J26" s="281"/>
      <c r="K26" s="279"/>
    </row>
    <row r="27" s="1" customFormat="1" ht="15" customHeight="1">
      <c r="B27" s="282"/>
      <c r="C27" s="281"/>
      <c r="D27" s="281" t="s">
        <v>452</v>
      </c>
      <c r="E27" s="281"/>
      <c r="F27" s="281"/>
      <c r="G27" s="281"/>
      <c r="H27" s="281"/>
      <c r="I27" s="281"/>
      <c r="J27" s="281"/>
      <c r="K27" s="279"/>
    </row>
    <row r="28" s="1" customFormat="1" ht="15" customHeight="1">
      <c r="B28" s="282"/>
      <c r="C28" s="283"/>
      <c r="D28" s="281" t="s">
        <v>453</v>
      </c>
      <c r="E28" s="281"/>
      <c r="F28" s="281"/>
      <c r="G28" s="281"/>
      <c r="H28" s="281"/>
      <c r="I28" s="281"/>
      <c r="J28" s="281"/>
      <c r="K28" s="279"/>
    </row>
    <row r="29" s="1" customFormat="1" ht="12.75" customHeight="1">
      <c r="B29" s="282"/>
      <c r="C29" s="283"/>
      <c r="D29" s="283"/>
      <c r="E29" s="283"/>
      <c r="F29" s="283"/>
      <c r="G29" s="283"/>
      <c r="H29" s="283"/>
      <c r="I29" s="283"/>
      <c r="J29" s="283"/>
      <c r="K29" s="279"/>
    </row>
    <row r="30" s="1" customFormat="1" ht="15" customHeight="1">
      <c r="B30" s="282"/>
      <c r="C30" s="283"/>
      <c r="D30" s="281" t="s">
        <v>454</v>
      </c>
      <c r="E30" s="281"/>
      <c r="F30" s="281"/>
      <c r="G30" s="281"/>
      <c r="H30" s="281"/>
      <c r="I30" s="281"/>
      <c r="J30" s="281"/>
      <c r="K30" s="279"/>
    </row>
    <row r="31" s="1" customFormat="1" ht="15" customHeight="1">
      <c r="B31" s="282"/>
      <c r="C31" s="283"/>
      <c r="D31" s="281" t="s">
        <v>455</v>
      </c>
      <c r="E31" s="281"/>
      <c r="F31" s="281"/>
      <c r="G31" s="281"/>
      <c r="H31" s="281"/>
      <c r="I31" s="281"/>
      <c r="J31" s="281"/>
      <c r="K31" s="279"/>
    </row>
    <row r="32" s="1" customFormat="1" ht="12.75" customHeight="1">
      <c r="B32" s="282"/>
      <c r="C32" s="283"/>
      <c r="D32" s="283"/>
      <c r="E32" s="283"/>
      <c r="F32" s="283"/>
      <c r="G32" s="283"/>
      <c r="H32" s="283"/>
      <c r="I32" s="283"/>
      <c r="J32" s="283"/>
      <c r="K32" s="279"/>
    </row>
    <row r="33" s="1" customFormat="1" ht="15" customHeight="1">
      <c r="B33" s="282"/>
      <c r="C33" s="283"/>
      <c r="D33" s="281" t="s">
        <v>456</v>
      </c>
      <c r="E33" s="281"/>
      <c r="F33" s="281"/>
      <c r="G33" s="281"/>
      <c r="H33" s="281"/>
      <c r="I33" s="281"/>
      <c r="J33" s="281"/>
      <c r="K33" s="279"/>
    </row>
    <row r="34" s="1" customFormat="1" ht="15" customHeight="1">
      <c r="B34" s="282"/>
      <c r="C34" s="283"/>
      <c r="D34" s="281" t="s">
        <v>457</v>
      </c>
      <c r="E34" s="281"/>
      <c r="F34" s="281"/>
      <c r="G34" s="281"/>
      <c r="H34" s="281"/>
      <c r="I34" s="281"/>
      <c r="J34" s="281"/>
      <c r="K34" s="279"/>
    </row>
    <row r="35" s="1" customFormat="1" ht="15" customHeight="1">
      <c r="B35" s="282"/>
      <c r="C35" s="283"/>
      <c r="D35" s="281" t="s">
        <v>458</v>
      </c>
      <c r="E35" s="281"/>
      <c r="F35" s="281"/>
      <c r="G35" s="281"/>
      <c r="H35" s="281"/>
      <c r="I35" s="281"/>
      <c r="J35" s="281"/>
      <c r="K35" s="279"/>
    </row>
    <row r="36" s="1" customFormat="1" ht="15" customHeight="1">
      <c r="B36" s="282"/>
      <c r="C36" s="283"/>
      <c r="D36" s="281"/>
      <c r="E36" s="284" t="s">
        <v>108</v>
      </c>
      <c r="F36" s="281"/>
      <c r="G36" s="281" t="s">
        <v>459</v>
      </c>
      <c r="H36" s="281"/>
      <c r="I36" s="281"/>
      <c r="J36" s="281"/>
      <c r="K36" s="279"/>
    </row>
    <row r="37" s="1" customFormat="1" ht="30.75" customHeight="1">
      <c r="B37" s="282"/>
      <c r="C37" s="283"/>
      <c r="D37" s="281"/>
      <c r="E37" s="284" t="s">
        <v>460</v>
      </c>
      <c r="F37" s="281"/>
      <c r="G37" s="281" t="s">
        <v>461</v>
      </c>
      <c r="H37" s="281"/>
      <c r="I37" s="281"/>
      <c r="J37" s="281"/>
      <c r="K37" s="279"/>
    </row>
    <row r="38" s="1" customFormat="1" ht="15" customHeight="1">
      <c r="B38" s="282"/>
      <c r="C38" s="283"/>
      <c r="D38" s="281"/>
      <c r="E38" s="284" t="s">
        <v>56</v>
      </c>
      <c r="F38" s="281"/>
      <c r="G38" s="281" t="s">
        <v>462</v>
      </c>
      <c r="H38" s="281"/>
      <c r="I38" s="281"/>
      <c r="J38" s="281"/>
      <c r="K38" s="279"/>
    </row>
    <row r="39" s="1" customFormat="1" ht="15" customHeight="1">
      <c r="B39" s="282"/>
      <c r="C39" s="283"/>
      <c r="D39" s="281"/>
      <c r="E39" s="284" t="s">
        <v>57</v>
      </c>
      <c r="F39" s="281"/>
      <c r="G39" s="281" t="s">
        <v>463</v>
      </c>
      <c r="H39" s="281"/>
      <c r="I39" s="281"/>
      <c r="J39" s="281"/>
      <c r="K39" s="279"/>
    </row>
    <row r="40" s="1" customFormat="1" ht="15" customHeight="1">
      <c r="B40" s="282"/>
      <c r="C40" s="283"/>
      <c r="D40" s="281"/>
      <c r="E40" s="284" t="s">
        <v>109</v>
      </c>
      <c r="F40" s="281"/>
      <c r="G40" s="281" t="s">
        <v>464</v>
      </c>
      <c r="H40" s="281"/>
      <c r="I40" s="281"/>
      <c r="J40" s="281"/>
      <c r="K40" s="279"/>
    </row>
    <row r="41" s="1" customFormat="1" ht="15" customHeight="1">
      <c r="B41" s="282"/>
      <c r="C41" s="283"/>
      <c r="D41" s="281"/>
      <c r="E41" s="284" t="s">
        <v>110</v>
      </c>
      <c r="F41" s="281"/>
      <c r="G41" s="281" t="s">
        <v>465</v>
      </c>
      <c r="H41" s="281"/>
      <c r="I41" s="281"/>
      <c r="J41" s="281"/>
      <c r="K41" s="279"/>
    </row>
    <row r="42" s="1" customFormat="1" ht="15" customHeight="1">
      <c r="B42" s="282"/>
      <c r="C42" s="283"/>
      <c r="D42" s="281"/>
      <c r="E42" s="284" t="s">
        <v>466</v>
      </c>
      <c r="F42" s="281"/>
      <c r="G42" s="281" t="s">
        <v>467</v>
      </c>
      <c r="H42" s="281"/>
      <c r="I42" s="281"/>
      <c r="J42" s="281"/>
      <c r="K42" s="279"/>
    </row>
    <row r="43" s="1" customFormat="1" ht="15" customHeight="1">
      <c r="B43" s="282"/>
      <c r="C43" s="283"/>
      <c r="D43" s="281"/>
      <c r="E43" s="284"/>
      <c r="F43" s="281"/>
      <c r="G43" s="281" t="s">
        <v>468</v>
      </c>
      <c r="H43" s="281"/>
      <c r="I43" s="281"/>
      <c r="J43" s="281"/>
      <c r="K43" s="279"/>
    </row>
    <row r="44" s="1" customFormat="1" ht="15" customHeight="1">
      <c r="B44" s="282"/>
      <c r="C44" s="283"/>
      <c r="D44" s="281"/>
      <c r="E44" s="284" t="s">
        <v>469</v>
      </c>
      <c r="F44" s="281"/>
      <c r="G44" s="281" t="s">
        <v>470</v>
      </c>
      <c r="H44" s="281"/>
      <c r="I44" s="281"/>
      <c r="J44" s="281"/>
      <c r="K44" s="279"/>
    </row>
    <row r="45" s="1" customFormat="1" ht="15" customHeight="1">
      <c r="B45" s="282"/>
      <c r="C45" s="283"/>
      <c r="D45" s="281"/>
      <c r="E45" s="284" t="s">
        <v>112</v>
      </c>
      <c r="F45" s="281"/>
      <c r="G45" s="281" t="s">
        <v>471</v>
      </c>
      <c r="H45" s="281"/>
      <c r="I45" s="281"/>
      <c r="J45" s="281"/>
      <c r="K45" s="279"/>
    </row>
    <row r="46" s="1" customFormat="1" ht="12.75" customHeight="1">
      <c r="B46" s="282"/>
      <c r="C46" s="283"/>
      <c r="D46" s="281"/>
      <c r="E46" s="281"/>
      <c r="F46" s="281"/>
      <c r="G46" s="281"/>
      <c r="H46" s="281"/>
      <c r="I46" s="281"/>
      <c r="J46" s="281"/>
      <c r="K46" s="279"/>
    </row>
    <row r="47" s="1" customFormat="1" ht="15" customHeight="1">
      <c r="B47" s="282"/>
      <c r="C47" s="283"/>
      <c r="D47" s="281" t="s">
        <v>472</v>
      </c>
      <c r="E47" s="281"/>
      <c r="F47" s="281"/>
      <c r="G47" s="281"/>
      <c r="H47" s="281"/>
      <c r="I47" s="281"/>
      <c r="J47" s="281"/>
      <c r="K47" s="279"/>
    </row>
    <row r="48" s="1" customFormat="1" ht="15" customHeight="1">
      <c r="B48" s="282"/>
      <c r="C48" s="283"/>
      <c r="D48" s="283"/>
      <c r="E48" s="281" t="s">
        <v>473</v>
      </c>
      <c r="F48" s="281"/>
      <c r="G48" s="281"/>
      <c r="H48" s="281"/>
      <c r="I48" s="281"/>
      <c r="J48" s="281"/>
      <c r="K48" s="279"/>
    </row>
    <row r="49" s="1" customFormat="1" ht="15" customHeight="1">
      <c r="B49" s="282"/>
      <c r="C49" s="283"/>
      <c r="D49" s="283"/>
      <c r="E49" s="281" t="s">
        <v>474</v>
      </c>
      <c r="F49" s="281"/>
      <c r="G49" s="281"/>
      <c r="H49" s="281"/>
      <c r="I49" s="281"/>
      <c r="J49" s="281"/>
      <c r="K49" s="279"/>
    </row>
    <row r="50" s="1" customFormat="1" ht="15" customHeight="1">
      <c r="B50" s="282"/>
      <c r="C50" s="283"/>
      <c r="D50" s="283"/>
      <c r="E50" s="281" t="s">
        <v>475</v>
      </c>
      <c r="F50" s="281"/>
      <c r="G50" s="281"/>
      <c r="H50" s="281"/>
      <c r="I50" s="281"/>
      <c r="J50" s="281"/>
      <c r="K50" s="279"/>
    </row>
    <row r="51" s="1" customFormat="1" ht="15" customHeight="1">
      <c r="B51" s="282"/>
      <c r="C51" s="283"/>
      <c r="D51" s="281" t="s">
        <v>476</v>
      </c>
      <c r="E51" s="281"/>
      <c r="F51" s="281"/>
      <c r="G51" s="281"/>
      <c r="H51" s="281"/>
      <c r="I51" s="281"/>
      <c r="J51" s="281"/>
      <c r="K51" s="279"/>
    </row>
    <row r="52" s="1" customFormat="1" ht="25.5" customHeight="1">
      <c r="B52" s="277"/>
      <c r="C52" s="278" t="s">
        <v>477</v>
      </c>
      <c r="D52" s="278"/>
      <c r="E52" s="278"/>
      <c r="F52" s="278"/>
      <c r="G52" s="278"/>
      <c r="H52" s="278"/>
      <c r="I52" s="278"/>
      <c r="J52" s="278"/>
      <c r="K52" s="279"/>
    </row>
    <row r="53" s="1" customFormat="1" ht="5.25" customHeight="1">
      <c r="B53" s="277"/>
      <c r="C53" s="280"/>
      <c r="D53" s="280"/>
      <c r="E53" s="280"/>
      <c r="F53" s="280"/>
      <c r="G53" s="280"/>
      <c r="H53" s="280"/>
      <c r="I53" s="280"/>
      <c r="J53" s="280"/>
      <c r="K53" s="279"/>
    </row>
    <row r="54" s="1" customFormat="1" ht="15" customHeight="1">
      <c r="B54" s="277"/>
      <c r="C54" s="281" t="s">
        <v>478</v>
      </c>
      <c r="D54" s="281"/>
      <c r="E54" s="281"/>
      <c r="F54" s="281"/>
      <c r="G54" s="281"/>
      <c r="H54" s="281"/>
      <c r="I54" s="281"/>
      <c r="J54" s="281"/>
      <c r="K54" s="279"/>
    </row>
    <row r="55" s="1" customFormat="1" ht="15" customHeight="1">
      <c r="B55" s="277"/>
      <c r="C55" s="281" t="s">
        <v>479</v>
      </c>
      <c r="D55" s="281"/>
      <c r="E55" s="281"/>
      <c r="F55" s="281"/>
      <c r="G55" s="281"/>
      <c r="H55" s="281"/>
      <c r="I55" s="281"/>
      <c r="J55" s="281"/>
      <c r="K55" s="279"/>
    </row>
    <row r="56" s="1" customFormat="1" ht="12.75" customHeight="1">
      <c r="B56" s="277"/>
      <c r="C56" s="281"/>
      <c r="D56" s="281"/>
      <c r="E56" s="281"/>
      <c r="F56" s="281"/>
      <c r="G56" s="281"/>
      <c r="H56" s="281"/>
      <c r="I56" s="281"/>
      <c r="J56" s="281"/>
      <c r="K56" s="279"/>
    </row>
    <row r="57" s="1" customFormat="1" ht="15" customHeight="1">
      <c r="B57" s="277"/>
      <c r="C57" s="281" t="s">
        <v>480</v>
      </c>
      <c r="D57" s="281"/>
      <c r="E57" s="281"/>
      <c r="F57" s="281"/>
      <c r="G57" s="281"/>
      <c r="H57" s="281"/>
      <c r="I57" s="281"/>
      <c r="J57" s="281"/>
      <c r="K57" s="279"/>
    </row>
    <row r="58" s="1" customFormat="1" ht="15" customHeight="1">
      <c r="B58" s="277"/>
      <c r="C58" s="283"/>
      <c r="D58" s="281" t="s">
        <v>481</v>
      </c>
      <c r="E58" s="281"/>
      <c r="F58" s="281"/>
      <c r="G58" s="281"/>
      <c r="H58" s="281"/>
      <c r="I58" s="281"/>
      <c r="J58" s="281"/>
      <c r="K58" s="279"/>
    </row>
    <row r="59" s="1" customFormat="1" ht="15" customHeight="1">
      <c r="B59" s="277"/>
      <c r="C59" s="283"/>
      <c r="D59" s="281" t="s">
        <v>482</v>
      </c>
      <c r="E59" s="281"/>
      <c r="F59" s="281"/>
      <c r="G59" s="281"/>
      <c r="H59" s="281"/>
      <c r="I59" s="281"/>
      <c r="J59" s="281"/>
      <c r="K59" s="279"/>
    </row>
    <row r="60" s="1" customFormat="1" ht="15" customHeight="1">
      <c r="B60" s="277"/>
      <c r="C60" s="283"/>
      <c r="D60" s="281" t="s">
        <v>483</v>
      </c>
      <c r="E60" s="281"/>
      <c r="F60" s="281"/>
      <c r="G60" s="281"/>
      <c r="H60" s="281"/>
      <c r="I60" s="281"/>
      <c r="J60" s="281"/>
      <c r="K60" s="279"/>
    </row>
    <row r="61" s="1" customFormat="1" ht="15" customHeight="1">
      <c r="B61" s="277"/>
      <c r="C61" s="283"/>
      <c r="D61" s="281" t="s">
        <v>484</v>
      </c>
      <c r="E61" s="281"/>
      <c r="F61" s="281"/>
      <c r="G61" s="281"/>
      <c r="H61" s="281"/>
      <c r="I61" s="281"/>
      <c r="J61" s="281"/>
      <c r="K61" s="279"/>
    </row>
    <row r="62" s="1" customFormat="1" ht="15" customHeight="1">
      <c r="B62" s="277"/>
      <c r="C62" s="283"/>
      <c r="D62" s="286" t="s">
        <v>485</v>
      </c>
      <c r="E62" s="286"/>
      <c r="F62" s="286"/>
      <c r="G62" s="286"/>
      <c r="H62" s="286"/>
      <c r="I62" s="286"/>
      <c r="J62" s="286"/>
      <c r="K62" s="279"/>
    </row>
    <row r="63" s="1" customFormat="1" ht="15" customHeight="1">
      <c r="B63" s="277"/>
      <c r="C63" s="283"/>
      <c r="D63" s="281" t="s">
        <v>486</v>
      </c>
      <c r="E63" s="281"/>
      <c r="F63" s="281"/>
      <c r="G63" s="281"/>
      <c r="H63" s="281"/>
      <c r="I63" s="281"/>
      <c r="J63" s="281"/>
      <c r="K63" s="279"/>
    </row>
    <row r="64" s="1" customFormat="1" ht="12.75" customHeight="1">
      <c r="B64" s="277"/>
      <c r="C64" s="283"/>
      <c r="D64" s="283"/>
      <c r="E64" s="287"/>
      <c r="F64" s="283"/>
      <c r="G64" s="283"/>
      <c r="H64" s="283"/>
      <c r="I64" s="283"/>
      <c r="J64" s="283"/>
      <c r="K64" s="279"/>
    </row>
    <row r="65" s="1" customFormat="1" ht="15" customHeight="1">
      <c r="B65" s="277"/>
      <c r="C65" s="283"/>
      <c r="D65" s="281" t="s">
        <v>487</v>
      </c>
      <c r="E65" s="281"/>
      <c r="F65" s="281"/>
      <c r="G65" s="281"/>
      <c r="H65" s="281"/>
      <c r="I65" s="281"/>
      <c r="J65" s="281"/>
      <c r="K65" s="279"/>
    </row>
    <row r="66" s="1" customFormat="1" ht="15" customHeight="1">
      <c r="B66" s="277"/>
      <c r="C66" s="283"/>
      <c r="D66" s="286" t="s">
        <v>488</v>
      </c>
      <c r="E66" s="286"/>
      <c r="F66" s="286"/>
      <c r="G66" s="286"/>
      <c r="H66" s="286"/>
      <c r="I66" s="286"/>
      <c r="J66" s="286"/>
      <c r="K66" s="279"/>
    </row>
    <row r="67" s="1" customFormat="1" ht="15" customHeight="1">
      <c r="B67" s="277"/>
      <c r="C67" s="283"/>
      <c r="D67" s="281" t="s">
        <v>489</v>
      </c>
      <c r="E67" s="281"/>
      <c r="F67" s="281"/>
      <c r="G67" s="281"/>
      <c r="H67" s="281"/>
      <c r="I67" s="281"/>
      <c r="J67" s="281"/>
      <c r="K67" s="279"/>
    </row>
    <row r="68" s="1" customFormat="1" ht="15" customHeight="1">
      <c r="B68" s="277"/>
      <c r="C68" s="283"/>
      <c r="D68" s="281" t="s">
        <v>490</v>
      </c>
      <c r="E68" s="281"/>
      <c r="F68" s="281"/>
      <c r="G68" s="281"/>
      <c r="H68" s="281"/>
      <c r="I68" s="281"/>
      <c r="J68" s="281"/>
      <c r="K68" s="279"/>
    </row>
    <row r="69" s="1" customFormat="1" ht="15" customHeight="1">
      <c r="B69" s="277"/>
      <c r="C69" s="283"/>
      <c r="D69" s="281" t="s">
        <v>491</v>
      </c>
      <c r="E69" s="281"/>
      <c r="F69" s="281"/>
      <c r="G69" s="281"/>
      <c r="H69" s="281"/>
      <c r="I69" s="281"/>
      <c r="J69" s="281"/>
      <c r="K69" s="279"/>
    </row>
    <row r="70" s="1" customFormat="1" ht="15" customHeight="1">
      <c r="B70" s="277"/>
      <c r="C70" s="283"/>
      <c r="D70" s="281" t="s">
        <v>492</v>
      </c>
      <c r="E70" s="281"/>
      <c r="F70" s="281"/>
      <c r="G70" s="281"/>
      <c r="H70" s="281"/>
      <c r="I70" s="281"/>
      <c r="J70" s="281"/>
      <c r="K70" s="279"/>
    </row>
    <row r="71" s="1" customFormat="1" ht="12.75" customHeight="1">
      <c r="B71" s="288"/>
      <c r="C71" s="289"/>
      <c r="D71" s="289"/>
      <c r="E71" s="289"/>
      <c r="F71" s="289"/>
      <c r="G71" s="289"/>
      <c r="H71" s="289"/>
      <c r="I71" s="289"/>
      <c r="J71" s="289"/>
      <c r="K71" s="290"/>
    </row>
    <row r="72" s="1" customFormat="1" ht="18.75" customHeight="1">
      <c r="B72" s="291"/>
      <c r="C72" s="291"/>
      <c r="D72" s="291"/>
      <c r="E72" s="291"/>
      <c r="F72" s="291"/>
      <c r="G72" s="291"/>
      <c r="H72" s="291"/>
      <c r="I72" s="291"/>
      <c r="J72" s="291"/>
      <c r="K72" s="292"/>
    </row>
    <row r="73" s="1" customFormat="1" ht="18.75" customHeight="1">
      <c r="B73" s="292"/>
      <c r="C73" s="292"/>
      <c r="D73" s="292"/>
      <c r="E73" s="292"/>
      <c r="F73" s="292"/>
      <c r="G73" s="292"/>
      <c r="H73" s="292"/>
      <c r="I73" s="292"/>
      <c r="J73" s="292"/>
      <c r="K73" s="292"/>
    </row>
    <row r="74" s="1" customFormat="1" ht="7.5" customHeight="1">
      <c r="B74" s="293"/>
      <c r="C74" s="294"/>
      <c r="D74" s="294"/>
      <c r="E74" s="294"/>
      <c r="F74" s="294"/>
      <c r="G74" s="294"/>
      <c r="H74" s="294"/>
      <c r="I74" s="294"/>
      <c r="J74" s="294"/>
      <c r="K74" s="295"/>
    </row>
    <row r="75" s="1" customFormat="1" ht="45" customHeight="1">
      <c r="B75" s="296"/>
      <c r="C75" s="297" t="s">
        <v>493</v>
      </c>
      <c r="D75" s="297"/>
      <c r="E75" s="297"/>
      <c r="F75" s="297"/>
      <c r="G75" s="297"/>
      <c r="H75" s="297"/>
      <c r="I75" s="297"/>
      <c r="J75" s="297"/>
      <c r="K75" s="298"/>
    </row>
    <row r="76" s="1" customFormat="1" ht="17.25" customHeight="1">
      <c r="B76" s="296"/>
      <c r="C76" s="299" t="s">
        <v>494</v>
      </c>
      <c r="D76" s="299"/>
      <c r="E76" s="299"/>
      <c r="F76" s="299" t="s">
        <v>495</v>
      </c>
      <c r="G76" s="300"/>
      <c r="H76" s="299" t="s">
        <v>57</v>
      </c>
      <c r="I76" s="299" t="s">
        <v>60</v>
      </c>
      <c r="J76" s="299" t="s">
        <v>496</v>
      </c>
      <c r="K76" s="298"/>
    </row>
    <row r="77" s="1" customFormat="1" ht="17.25" customHeight="1">
      <c r="B77" s="296"/>
      <c r="C77" s="301" t="s">
        <v>497</v>
      </c>
      <c r="D77" s="301"/>
      <c r="E77" s="301"/>
      <c r="F77" s="302" t="s">
        <v>498</v>
      </c>
      <c r="G77" s="303"/>
      <c r="H77" s="301"/>
      <c r="I77" s="301"/>
      <c r="J77" s="301" t="s">
        <v>499</v>
      </c>
      <c r="K77" s="298"/>
    </row>
    <row r="78" s="1" customFormat="1" ht="5.25" customHeight="1">
      <c r="B78" s="296"/>
      <c r="C78" s="304"/>
      <c r="D78" s="304"/>
      <c r="E78" s="304"/>
      <c r="F78" s="304"/>
      <c r="G78" s="305"/>
      <c r="H78" s="304"/>
      <c r="I78" s="304"/>
      <c r="J78" s="304"/>
      <c r="K78" s="298"/>
    </row>
    <row r="79" s="1" customFormat="1" ht="15" customHeight="1">
      <c r="B79" s="296"/>
      <c r="C79" s="284" t="s">
        <v>56</v>
      </c>
      <c r="D79" s="306"/>
      <c r="E79" s="306"/>
      <c r="F79" s="307" t="s">
        <v>500</v>
      </c>
      <c r="G79" s="308"/>
      <c r="H79" s="284" t="s">
        <v>501</v>
      </c>
      <c r="I79" s="284" t="s">
        <v>502</v>
      </c>
      <c r="J79" s="284">
        <v>20</v>
      </c>
      <c r="K79" s="298"/>
    </row>
    <row r="80" s="1" customFormat="1" ht="15" customHeight="1">
      <c r="B80" s="296"/>
      <c r="C80" s="284" t="s">
        <v>503</v>
      </c>
      <c r="D80" s="284"/>
      <c r="E80" s="284"/>
      <c r="F80" s="307" t="s">
        <v>500</v>
      </c>
      <c r="G80" s="308"/>
      <c r="H80" s="284" t="s">
        <v>504</v>
      </c>
      <c r="I80" s="284" t="s">
        <v>502</v>
      </c>
      <c r="J80" s="284">
        <v>120</v>
      </c>
      <c r="K80" s="298"/>
    </row>
    <row r="81" s="1" customFormat="1" ht="15" customHeight="1">
      <c r="B81" s="309"/>
      <c r="C81" s="284" t="s">
        <v>505</v>
      </c>
      <c r="D81" s="284"/>
      <c r="E81" s="284"/>
      <c r="F81" s="307" t="s">
        <v>506</v>
      </c>
      <c r="G81" s="308"/>
      <c r="H81" s="284" t="s">
        <v>507</v>
      </c>
      <c r="I81" s="284" t="s">
        <v>502</v>
      </c>
      <c r="J81" s="284">
        <v>50</v>
      </c>
      <c r="K81" s="298"/>
    </row>
    <row r="82" s="1" customFormat="1" ht="15" customHeight="1">
      <c r="B82" s="309"/>
      <c r="C82" s="284" t="s">
        <v>508</v>
      </c>
      <c r="D82" s="284"/>
      <c r="E82" s="284"/>
      <c r="F82" s="307" t="s">
        <v>500</v>
      </c>
      <c r="G82" s="308"/>
      <c r="H82" s="284" t="s">
        <v>509</v>
      </c>
      <c r="I82" s="284" t="s">
        <v>510</v>
      </c>
      <c r="J82" s="284"/>
      <c r="K82" s="298"/>
    </row>
    <row r="83" s="1" customFormat="1" ht="15" customHeight="1">
      <c r="B83" s="309"/>
      <c r="C83" s="310" t="s">
        <v>511</v>
      </c>
      <c r="D83" s="310"/>
      <c r="E83" s="310"/>
      <c r="F83" s="311" t="s">
        <v>506</v>
      </c>
      <c r="G83" s="310"/>
      <c r="H83" s="310" t="s">
        <v>512</v>
      </c>
      <c r="I83" s="310" t="s">
        <v>502</v>
      </c>
      <c r="J83" s="310">
        <v>15</v>
      </c>
      <c r="K83" s="298"/>
    </row>
    <row r="84" s="1" customFormat="1" ht="15" customHeight="1">
      <c r="B84" s="309"/>
      <c r="C84" s="310" t="s">
        <v>513</v>
      </c>
      <c r="D84" s="310"/>
      <c r="E84" s="310"/>
      <c r="F84" s="311" t="s">
        <v>506</v>
      </c>
      <c r="G84" s="310"/>
      <c r="H84" s="310" t="s">
        <v>514</v>
      </c>
      <c r="I84" s="310" t="s">
        <v>502</v>
      </c>
      <c r="J84" s="310">
        <v>15</v>
      </c>
      <c r="K84" s="298"/>
    </row>
    <row r="85" s="1" customFormat="1" ht="15" customHeight="1">
      <c r="B85" s="309"/>
      <c r="C85" s="310" t="s">
        <v>515</v>
      </c>
      <c r="D85" s="310"/>
      <c r="E85" s="310"/>
      <c r="F85" s="311" t="s">
        <v>506</v>
      </c>
      <c r="G85" s="310"/>
      <c r="H85" s="310" t="s">
        <v>516</v>
      </c>
      <c r="I85" s="310" t="s">
        <v>502</v>
      </c>
      <c r="J85" s="310">
        <v>20</v>
      </c>
      <c r="K85" s="298"/>
    </row>
    <row r="86" s="1" customFormat="1" ht="15" customHeight="1">
      <c r="B86" s="309"/>
      <c r="C86" s="310" t="s">
        <v>517</v>
      </c>
      <c r="D86" s="310"/>
      <c r="E86" s="310"/>
      <c r="F86" s="311" t="s">
        <v>506</v>
      </c>
      <c r="G86" s="310"/>
      <c r="H86" s="310" t="s">
        <v>518</v>
      </c>
      <c r="I86" s="310" t="s">
        <v>502</v>
      </c>
      <c r="J86" s="310">
        <v>20</v>
      </c>
      <c r="K86" s="298"/>
    </row>
    <row r="87" s="1" customFormat="1" ht="15" customHeight="1">
      <c r="B87" s="309"/>
      <c r="C87" s="284" t="s">
        <v>519</v>
      </c>
      <c r="D87" s="284"/>
      <c r="E87" s="284"/>
      <c r="F87" s="307" t="s">
        <v>506</v>
      </c>
      <c r="G87" s="308"/>
      <c r="H87" s="284" t="s">
        <v>520</v>
      </c>
      <c r="I87" s="284" t="s">
        <v>502</v>
      </c>
      <c r="J87" s="284">
        <v>50</v>
      </c>
      <c r="K87" s="298"/>
    </row>
    <row r="88" s="1" customFormat="1" ht="15" customHeight="1">
      <c r="B88" s="309"/>
      <c r="C88" s="284" t="s">
        <v>521</v>
      </c>
      <c r="D88" s="284"/>
      <c r="E88" s="284"/>
      <c r="F88" s="307" t="s">
        <v>506</v>
      </c>
      <c r="G88" s="308"/>
      <c r="H88" s="284" t="s">
        <v>522</v>
      </c>
      <c r="I88" s="284" t="s">
        <v>502</v>
      </c>
      <c r="J88" s="284">
        <v>20</v>
      </c>
      <c r="K88" s="298"/>
    </row>
    <row r="89" s="1" customFormat="1" ht="15" customHeight="1">
      <c r="B89" s="309"/>
      <c r="C89" s="284" t="s">
        <v>523</v>
      </c>
      <c r="D89" s="284"/>
      <c r="E89" s="284"/>
      <c r="F89" s="307" t="s">
        <v>506</v>
      </c>
      <c r="G89" s="308"/>
      <c r="H89" s="284" t="s">
        <v>524</v>
      </c>
      <c r="I89" s="284" t="s">
        <v>502</v>
      </c>
      <c r="J89" s="284">
        <v>20</v>
      </c>
      <c r="K89" s="298"/>
    </row>
    <row r="90" s="1" customFormat="1" ht="15" customHeight="1">
      <c r="B90" s="309"/>
      <c r="C90" s="284" t="s">
        <v>525</v>
      </c>
      <c r="D90" s="284"/>
      <c r="E90" s="284"/>
      <c r="F90" s="307" t="s">
        <v>506</v>
      </c>
      <c r="G90" s="308"/>
      <c r="H90" s="284" t="s">
        <v>526</v>
      </c>
      <c r="I90" s="284" t="s">
        <v>502</v>
      </c>
      <c r="J90" s="284">
        <v>50</v>
      </c>
      <c r="K90" s="298"/>
    </row>
    <row r="91" s="1" customFormat="1" ht="15" customHeight="1">
      <c r="B91" s="309"/>
      <c r="C91" s="284" t="s">
        <v>527</v>
      </c>
      <c r="D91" s="284"/>
      <c r="E91" s="284"/>
      <c r="F91" s="307" t="s">
        <v>506</v>
      </c>
      <c r="G91" s="308"/>
      <c r="H91" s="284" t="s">
        <v>527</v>
      </c>
      <c r="I91" s="284" t="s">
        <v>502</v>
      </c>
      <c r="J91" s="284">
        <v>50</v>
      </c>
      <c r="K91" s="298"/>
    </row>
    <row r="92" s="1" customFormat="1" ht="15" customHeight="1">
      <c r="B92" s="309"/>
      <c r="C92" s="284" t="s">
        <v>528</v>
      </c>
      <c r="D92" s="284"/>
      <c r="E92" s="284"/>
      <c r="F92" s="307" t="s">
        <v>506</v>
      </c>
      <c r="G92" s="308"/>
      <c r="H92" s="284" t="s">
        <v>529</v>
      </c>
      <c r="I92" s="284" t="s">
        <v>502</v>
      </c>
      <c r="J92" s="284">
        <v>255</v>
      </c>
      <c r="K92" s="298"/>
    </row>
    <row r="93" s="1" customFormat="1" ht="15" customHeight="1">
      <c r="B93" s="309"/>
      <c r="C93" s="284" t="s">
        <v>530</v>
      </c>
      <c r="D93" s="284"/>
      <c r="E93" s="284"/>
      <c r="F93" s="307" t="s">
        <v>500</v>
      </c>
      <c r="G93" s="308"/>
      <c r="H93" s="284" t="s">
        <v>531</v>
      </c>
      <c r="I93" s="284" t="s">
        <v>532</v>
      </c>
      <c r="J93" s="284"/>
      <c r="K93" s="298"/>
    </row>
    <row r="94" s="1" customFormat="1" ht="15" customHeight="1">
      <c r="B94" s="309"/>
      <c r="C94" s="284" t="s">
        <v>533</v>
      </c>
      <c r="D94" s="284"/>
      <c r="E94" s="284"/>
      <c r="F94" s="307" t="s">
        <v>500</v>
      </c>
      <c r="G94" s="308"/>
      <c r="H94" s="284" t="s">
        <v>534</v>
      </c>
      <c r="I94" s="284" t="s">
        <v>535</v>
      </c>
      <c r="J94" s="284"/>
      <c r="K94" s="298"/>
    </row>
    <row r="95" s="1" customFormat="1" ht="15" customHeight="1">
      <c r="B95" s="309"/>
      <c r="C95" s="284" t="s">
        <v>536</v>
      </c>
      <c r="D95" s="284"/>
      <c r="E95" s="284"/>
      <c r="F95" s="307" t="s">
        <v>500</v>
      </c>
      <c r="G95" s="308"/>
      <c r="H95" s="284" t="s">
        <v>536</v>
      </c>
      <c r="I95" s="284" t="s">
        <v>535</v>
      </c>
      <c r="J95" s="284"/>
      <c r="K95" s="298"/>
    </row>
    <row r="96" s="1" customFormat="1" ht="15" customHeight="1">
      <c r="B96" s="309"/>
      <c r="C96" s="284" t="s">
        <v>41</v>
      </c>
      <c r="D96" s="284"/>
      <c r="E96" s="284"/>
      <c r="F96" s="307" t="s">
        <v>500</v>
      </c>
      <c r="G96" s="308"/>
      <c r="H96" s="284" t="s">
        <v>537</v>
      </c>
      <c r="I96" s="284" t="s">
        <v>535</v>
      </c>
      <c r="J96" s="284"/>
      <c r="K96" s="298"/>
    </row>
    <row r="97" s="1" customFormat="1" ht="15" customHeight="1">
      <c r="B97" s="309"/>
      <c r="C97" s="284" t="s">
        <v>51</v>
      </c>
      <c r="D97" s="284"/>
      <c r="E97" s="284"/>
      <c r="F97" s="307" t="s">
        <v>500</v>
      </c>
      <c r="G97" s="308"/>
      <c r="H97" s="284" t="s">
        <v>538</v>
      </c>
      <c r="I97" s="284" t="s">
        <v>535</v>
      </c>
      <c r="J97" s="284"/>
      <c r="K97" s="298"/>
    </row>
    <row r="98" s="1" customFormat="1" ht="15" customHeight="1">
      <c r="B98" s="312"/>
      <c r="C98" s="313"/>
      <c r="D98" s="313"/>
      <c r="E98" s="313"/>
      <c r="F98" s="313"/>
      <c r="G98" s="313"/>
      <c r="H98" s="313"/>
      <c r="I98" s="313"/>
      <c r="J98" s="313"/>
      <c r="K98" s="314"/>
    </row>
    <row r="99" s="1" customFormat="1" ht="18.75" customHeight="1">
      <c r="B99" s="315"/>
      <c r="C99" s="316"/>
      <c r="D99" s="316"/>
      <c r="E99" s="316"/>
      <c r="F99" s="316"/>
      <c r="G99" s="316"/>
      <c r="H99" s="316"/>
      <c r="I99" s="316"/>
      <c r="J99" s="316"/>
      <c r="K99" s="315"/>
    </row>
    <row r="100" s="1" customFormat="1" ht="18.75" customHeight="1">
      <c r="B100" s="292"/>
      <c r="C100" s="292"/>
      <c r="D100" s="292"/>
      <c r="E100" s="292"/>
      <c r="F100" s="292"/>
      <c r="G100" s="292"/>
      <c r="H100" s="292"/>
      <c r="I100" s="292"/>
      <c r="J100" s="292"/>
      <c r="K100" s="292"/>
    </row>
    <row r="101" s="1" customFormat="1" ht="7.5" customHeight="1">
      <c r="B101" s="293"/>
      <c r="C101" s="294"/>
      <c r="D101" s="294"/>
      <c r="E101" s="294"/>
      <c r="F101" s="294"/>
      <c r="G101" s="294"/>
      <c r="H101" s="294"/>
      <c r="I101" s="294"/>
      <c r="J101" s="294"/>
      <c r="K101" s="295"/>
    </row>
    <row r="102" s="1" customFormat="1" ht="45" customHeight="1">
      <c r="B102" s="296"/>
      <c r="C102" s="297" t="s">
        <v>539</v>
      </c>
      <c r="D102" s="297"/>
      <c r="E102" s="297"/>
      <c r="F102" s="297"/>
      <c r="G102" s="297"/>
      <c r="H102" s="297"/>
      <c r="I102" s="297"/>
      <c r="J102" s="297"/>
      <c r="K102" s="298"/>
    </row>
    <row r="103" s="1" customFormat="1" ht="17.25" customHeight="1">
      <c r="B103" s="296"/>
      <c r="C103" s="299" t="s">
        <v>494</v>
      </c>
      <c r="D103" s="299"/>
      <c r="E103" s="299"/>
      <c r="F103" s="299" t="s">
        <v>495</v>
      </c>
      <c r="G103" s="300"/>
      <c r="H103" s="299" t="s">
        <v>57</v>
      </c>
      <c r="I103" s="299" t="s">
        <v>60</v>
      </c>
      <c r="J103" s="299" t="s">
        <v>496</v>
      </c>
      <c r="K103" s="298"/>
    </row>
    <row r="104" s="1" customFormat="1" ht="17.25" customHeight="1">
      <c r="B104" s="296"/>
      <c r="C104" s="301" t="s">
        <v>497</v>
      </c>
      <c r="D104" s="301"/>
      <c r="E104" s="301"/>
      <c r="F104" s="302" t="s">
        <v>498</v>
      </c>
      <c r="G104" s="303"/>
      <c r="H104" s="301"/>
      <c r="I104" s="301"/>
      <c r="J104" s="301" t="s">
        <v>499</v>
      </c>
      <c r="K104" s="298"/>
    </row>
    <row r="105" s="1" customFormat="1" ht="5.25" customHeight="1">
      <c r="B105" s="296"/>
      <c r="C105" s="299"/>
      <c r="D105" s="299"/>
      <c r="E105" s="299"/>
      <c r="F105" s="299"/>
      <c r="G105" s="317"/>
      <c r="H105" s="299"/>
      <c r="I105" s="299"/>
      <c r="J105" s="299"/>
      <c r="K105" s="298"/>
    </row>
    <row r="106" s="1" customFormat="1" ht="15" customHeight="1">
      <c r="B106" s="296"/>
      <c r="C106" s="284" t="s">
        <v>56</v>
      </c>
      <c r="D106" s="306"/>
      <c r="E106" s="306"/>
      <c r="F106" s="307" t="s">
        <v>500</v>
      </c>
      <c r="G106" s="284"/>
      <c r="H106" s="284" t="s">
        <v>540</v>
      </c>
      <c r="I106" s="284" t="s">
        <v>502</v>
      </c>
      <c r="J106" s="284">
        <v>20</v>
      </c>
      <c r="K106" s="298"/>
    </row>
    <row r="107" s="1" customFormat="1" ht="15" customHeight="1">
      <c r="B107" s="296"/>
      <c r="C107" s="284" t="s">
        <v>503</v>
      </c>
      <c r="D107" s="284"/>
      <c r="E107" s="284"/>
      <c r="F107" s="307" t="s">
        <v>500</v>
      </c>
      <c r="G107" s="284"/>
      <c r="H107" s="284" t="s">
        <v>540</v>
      </c>
      <c r="I107" s="284" t="s">
        <v>502</v>
      </c>
      <c r="J107" s="284">
        <v>120</v>
      </c>
      <c r="K107" s="298"/>
    </row>
    <row r="108" s="1" customFormat="1" ht="15" customHeight="1">
      <c r="B108" s="309"/>
      <c r="C108" s="284" t="s">
        <v>505</v>
      </c>
      <c r="D108" s="284"/>
      <c r="E108" s="284"/>
      <c r="F108" s="307" t="s">
        <v>506</v>
      </c>
      <c r="G108" s="284"/>
      <c r="H108" s="284" t="s">
        <v>540</v>
      </c>
      <c r="I108" s="284" t="s">
        <v>502</v>
      </c>
      <c r="J108" s="284">
        <v>50</v>
      </c>
      <c r="K108" s="298"/>
    </row>
    <row r="109" s="1" customFormat="1" ht="15" customHeight="1">
      <c r="B109" s="309"/>
      <c r="C109" s="284" t="s">
        <v>508</v>
      </c>
      <c r="D109" s="284"/>
      <c r="E109" s="284"/>
      <c r="F109" s="307" t="s">
        <v>500</v>
      </c>
      <c r="G109" s="284"/>
      <c r="H109" s="284" t="s">
        <v>540</v>
      </c>
      <c r="I109" s="284" t="s">
        <v>510</v>
      </c>
      <c r="J109" s="284"/>
      <c r="K109" s="298"/>
    </row>
    <row r="110" s="1" customFormat="1" ht="15" customHeight="1">
      <c r="B110" s="309"/>
      <c r="C110" s="284" t="s">
        <v>519</v>
      </c>
      <c r="D110" s="284"/>
      <c r="E110" s="284"/>
      <c r="F110" s="307" t="s">
        <v>506</v>
      </c>
      <c r="G110" s="284"/>
      <c r="H110" s="284" t="s">
        <v>540</v>
      </c>
      <c r="I110" s="284" t="s">
        <v>502</v>
      </c>
      <c r="J110" s="284">
        <v>50</v>
      </c>
      <c r="K110" s="298"/>
    </row>
    <row r="111" s="1" customFormat="1" ht="15" customHeight="1">
      <c r="B111" s="309"/>
      <c r="C111" s="284" t="s">
        <v>527</v>
      </c>
      <c r="D111" s="284"/>
      <c r="E111" s="284"/>
      <c r="F111" s="307" t="s">
        <v>506</v>
      </c>
      <c r="G111" s="284"/>
      <c r="H111" s="284" t="s">
        <v>540</v>
      </c>
      <c r="I111" s="284" t="s">
        <v>502</v>
      </c>
      <c r="J111" s="284">
        <v>50</v>
      </c>
      <c r="K111" s="298"/>
    </row>
    <row r="112" s="1" customFormat="1" ht="15" customHeight="1">
      <c r="B112" s="309"/>
      <c r="C112" s="284" t="s">
        <v>525</v>
      </c>
      <c r="D112" s="284"/>
      <c r="E112" s="284"/>
      <c r="F112" s="307" t="s">
        <v>506</v>
      </c>
      <c r="G112" s="284"/>
      <c r="H112" s="284" t="s">
        <v>540</v>
      </c>
      <c r="I112" s="284" t="s">
        <v>502</v>
      </c>
      <c r="J112" s="284">
        <v>50</v>
      </c>
      <c r="K112" s="298"/>
    </row>
    <row r="113" s="1" customFormat="1" ht="15" customHeight="1">
      <c r="B113" s="309"/>
      <c r="C113" s="284" t="s">
        <v>56</v>
      </c>
      <c r="D113" s="284"/>
      <c r="E113" s="284"/>
      <c r="F113" s="307" t="s">
        <v>500</v>
      </c>
      <c r="G113" s="284"/>
      <c r="H113" s="284" t="s">
        <v>541</v>
      </c>
      <c r="I113" s="284" t="s">
        <v>502</v>
      </c>
      <c r="J113" s="284">
        <v>20</v>
      </c>
      <c r="K113" s="298"/>
    </row>
    <row r="114" s="1" customFormat="1" ht="15" customHeight="1">
      <c r="B114" s="309"/>
      <c r="C114" s="284" t="s">
        <v>542</v>
      </c>
      <c r="D114" s="284"/>
      <c r="E114" s="284"/>
      <c r="F114" s="307" t="s">
        <v>500</v>
      </c>
      <c r="G114" s="284"/>
      <c r="H114" s="284" t="s">
        <v>543</v>
      </c>
      <c r="I114" s="284" t="s">
        <v>502</v>
      </c>
      <c r="J114" s="284">
        <v>120</v>
      </c>
      <c r="K114" s="298"/>
    </row>
    <row r="115" s="1" customFormat="1" ht="15" customHeight="1">
      <c r="B115" s="309"/>
      <c r="C115" s="284" t="s">
        <v>41</v>
      </c>
      <c r="D115" s="284"/>
      <c r="E115" s="284"/>
      <c r="F115" s="307" t="s">
        <v>500</v>
      </c>
      <c r="G115" s="284"/>
      <c r="H115" s="284" t="s">
        <v>544</v>
      </c>
      <c r="I115" s="284" t="s">
        <v>535</v>
      </c>
      <c r="J115" s="284"/>
      <c r="K115" s="298"/>
    </row>
    <row r="116" s="1" customFormat="1" ht="15" customHeight="1">
      <c r="B116" s="309"/>
      <c r="C116" s="284" t="s">
        <v>51</v>
      </c>
      <c r="D116" s="284"/>
      <c r="E116" s="284"/>
      <c r="F116" s="307" t="s">
        <v>500</v>
      </c>
      <c r="G116" s="284"/>
      <c r="H116" s="284" t="s">
        <v>545</v>
      </c>
      <c r="I116" s="284" t="s">
        <v>535</v>
      </c>
      <c r="J116" s="284"/>
      <c r="K116" s="298"/>
    </row>
    <row r="117" s="1" customFormat="1" ht="15" customHeight="1">
      <c r="B117" s="309"/>
      <c r="C117" s="284" t="s">
        <v>60</v>
      </c>
      <c r="D117" s="284"/>
      <c r="E117" s="284"/>
      <c r="F117" s="307" t="s">
        <v>500</v>
      </c>
      <c r="G117" s="284"/>
      <c r="H117" s="284" t="s">
        <v>546</v>
      </c>
      <c r="I117" s="284" t="s">
        <v>547</v>
      </c>
      <c r="J117" s="284"/>
      <c r="K117" s="298"/>
    </row>
    <row r="118" s="1" customFormat="1" ht="15" customHeight="1">
      <c r="B118" s="312"/>
      <c r="C118" s="318"/>
      <c r="D118" s="318"/>
      <c r="E118" s="318"/>
      <c r="F118" s="318"/>
      <c r="G118" s="318"/>
      <c r="H118" s="318"/>
      <c r="I118" s="318"/>
      <c r="J118" s="318"/>
      <c r="K118" s="314"/>
    </row>
    <row r="119" s="1" customFormat="1" ht="18.75" customHeight="1">
      <c r="B119" s="319"/>
      <c r="C119" s="320"/>
      <c r="D119" s="320"/>
      <c r="E119" s="320"/>
      <c r="F119" s="321"/>
      <c r="G119" s="320"/>
      <c r="H119" s="320"/>
      <c r="I119" s="320"/>
      <c r="J119" s="320"/>
      <c r="K119" s="319"/>
    </row>
    <row r="120" s="1" customFormat="1" ht="18.75" customHeight="1">
      <c r="B120" s="292"/>
      <c r="C120" s="292"/>
      <c r="D120" s="292"/>
      <c r="E120" s="292"/>
      <c r="F120" s="292"/>
      <c r="G120" s="292"/>
      <c r="H120" s="292"/>
      <c r="I120" s="292"/>
      <c r="J120" s="292"/>
      <c r="K120" s="292"/>
    </row>
    <row r="121" s="1" customFormat="1" ht="7.5" customHeight="1">
      <c r="B121" s="322"/>
      <c r="C121" s="323"/>
      <c r="D121" s="323"/>
      <c r="E121" s="323"/>
      <c r="F121" s="323"/>
      <c r="G121" s="323"/>
      <c r="H121" s="323"/>
      <c r="I121" s="323"/>
      <c r="J121" s="323"/>
      <c r="K121" s="324"/>
    </row>
    <row r="122" s="1" customFormat="1" ht="45" customHeight="1">
      <c r="B122" s="325"/>
      <c r="C122" s="275" t="s">
        <v>548</v>
      </c>
      <c r="D122" s="275"/>
      <c r="E122" s="275"/>
      <c r="F122" s="275"/>
      <c r="G122" s="275"/>
      <c r="H122" s="275"/>
      <c r="I122" s="275"/>
      <c r="J122" s="275"/>
      <c r="K122" s="326"/>
    </row>
    <row r="123" s="1" customFormat="1" ht="17.25" customHeight="1">
      <c r="B123" s="327"/>
      <c r="C123" s="299" t="s">
        <v>494</v>
      </c>
      <c r="D123" s="299"/>
      <c r="E123" s="299"/>
      <c r="F123" s="299" t="s">
        <v>495</v>
      </c>
      <c r="G123" s="300"/>
      <c r="H123" s="299" t="s">
        <v>57</v>
      </c>
      <c r="I123" s="299" t="s">
        <v>60</v>
      </c>
      <c r="J123" s="299" t="s">
        <v>496</v>
      </c>
      <c r="K123" s="328"/>
    </row>
    <row r="124" s="1" customFormat="1" ht="17.25" customHeight="1">
      <c r="B124" s="327"/>
      <c r="C124" s="301" t="s">
        <v>497</v>
      </c>
      <c r="D124" s="301"/>
      <c r="E124" s="301"/>
      <c r="F124" s="302" t="s">
        <v>498</v>
      </c>
      <c r="G124" s="303"/>
      <c r="H124" s="301"/>
      <c r="I124" s="301"/>
      <c r="J124" s="301" t="s">
        <v>499</v>
      </c>
      <c r="K124" s="328"/>
    </row>
    <row r="125" s="1" customFormat="1" ht="5.25" customHeight="1">
      <c r="B125" s="329"/>
      <c r="C125" s="304"/>
      <c r="D125" s="304"/>
      <c r="E125" s="304"/>
      <c r="F125" s="304"/>
      <c r="G125" s="330"/>
      <c r="H125" s="304"/>
      <c r="I125" s="304"/>
      <c r="J125" s="304"/>
      <c r="K125" s="331"/>
    </row>
    <row r="126" s="1" customFormat="1" ht="15" customHeight="1">
      <c r="B126" s="329"/>
      <c r="C126" s="284" t="s">
        <v>503</v>
      </c>
      <c r="D126" s="306"/>
      <c r="E126" s="306"/>
      <c r="F126" s="307" t="s">
        <v>500</v>
      </c>
      <c r="G126" s="284"/>
      <c r="H126" s="284" t="s">
        <v>540</v>
      </c>
      <c r="I126" s="284" t="s">
        <v>502</v>
      </c>
      <c r="J126" s="284">
        <v>120</v>
      </c>
      <c r="K126" s="332"/>
    </row>
    <row r="127" s="1" customFormat="1" ht="15" customHeight="1">
      <c r="B127" s="329"/>
      <c r="C127" s="284" t="s">
        <v>549</v>
      </c>
      <c r="D127" s="284"/>
      <c r="E127" s="284"/>
      <c r="F127" s="307" t="s">
        <v>500</v>
      </c>
      <c r="G127" s="284"/>
      <c r="H127" s="284" t="s">
        <v>550</v>
      </c>
      <c r="I127" s="284" t="s">
        <v>502</v>
      </c>
      <c r="J127" s="284" t="s">
        <v>551</v>
      </c>
      <c r="K127" s="332"/>
    </row>
    <row r="128" s="1" customFormat="1" ht="15" customHeight="1">
      <c r="B128" s="329"/>
      <c r="C128" s="284" t="s">
        <v>448</v>
      </c>
      <c r="D128" s="284"/>
      <c r="E128" s="284"/>
      <c r="F128" s="307" t="s">
        <v>500</v>
      </c>
      <c r="G128" s="284"/>
      <c r="H128" s="284" t="s">
        <v>552</v>
      </c>
      <c r="I128" s="284" t="s">
        <v>502</v>
      </c>
      <c r="J128" s="284" t="s">
        <v>551</v>
      </c>
      <c r="K128" s="332"/>
    </row>
    <row r="129" s="1" customFormat="1" ht="15" customHeight="1">
      <c r="B129" s="329"/>
      <c r="C129" s="284" t="s">
        <v>511</v>
      </c>
      <c r="D129" s="284"/>
      <c r="E129" s="284"/>
      <c r="F129" s="307" t="s">
        <v>506</v>
      </c>
      <c r="G129" s="284"/>
      <c r="H129" s="284" t="s">
        <v>512</v>
      </c>
      <c r="I129" s="284" t="s">
        <v>502</v>
      </c>
      <c r="J129" s="284">
        <v>15</v>
      </c>
      <c r="K129" s="332"/>
    </row>
    <row r="130" s="1" customFormat="1" ht="15" customHeight="1">
      <c r="B130" s="329"/>
      <c r="C130" s="310" t="s">
        <v>513</v>
      </c>
      <c r="D130" s="310"/>
      <c r="E130" s="310"/>
      <c r="F130" s="311" t="s">
        <v>506</v>
      </c>
      <c r="G130" s="310"/>
      <c r="H130" s="310" t="s">
        <v>514</v>
      </c>
      <c r="I130" s="310" t="s">
        <v>502</v>
      </c>
      <c r="J130" s="310">
        <v>15</v>
      </c>
      <c r="K130" s="332"/>
    </row>
    <row r="131" s="1" customFormat="1" ht="15" customHeight="1">
      <c r="B131" s="329"/>
      <c r="C131" s="310" t="s">
        <v>515</v>
      </c>
      <c r="D131" s="310"/>
      <c r="E131" s="310"/>
      <c r="F131" s="311" t="s">
        <v>506</v>
      </c>
      <c r="G131" s="310"/>
      <c r="H131" s="310" t="s">
        <v>516</v>
      </c>
      <c r="I131" s="310" t="s">
        <v>502</v>
      </c>
      <c r="J131" s="310">
        <v>20</v>
      </c>
      <c r="K131" s="332"/>
    </row>
    <row r="132" s="1" customFormat="1" ht="15" customHeight="1">
      <c r="B132" s="329"/>
      <c r="C132" s="310" t="s">
        <v>517</v>
      </c>
      <c r="D132" s="310"/>
      <c r="E132" s="310"/>
      <c r="F132" s="311" t="s">
        <v>506</v>
      </c>
      <c r="G132" s="310"/>
      <c r="H132" s="310" t="s">
        <v>518</v>
      </c>
      <c r="I132" s="310" t="s">
        <v>502</v>
      </c>
      <c r="J132" s="310">
        <v>20</v>
      </c>
      <c r="K132" s="332"/>
    </row>
    <row r="133" s="1" customFormat="1" ht="15" customHeight="1">
      <c r="B133" s="329"/>
      <c r="C133" s="284" t="s">
        <v>505</v>
      </c>
      <c r="D133" s="284"/>
      <c r="E133" s="284"/>
      <c r="F133" s="307" t="s">
        <v>506</v>
      </c>
      <c r="G133" s="284"/>
      <c r="H133" s="284" t="s">
        <v>540</v>
      </c>
      <c r="I133" s="284" t="s">
        <v>502</v>
      </c>
      <c r="J133" s="284">
        <v>50</v>
      </c>
      <c r="K133" s="332"/>
    </row>
    <row r="134" s="1" customFormat="1" ht="15" customHeight="1">
      <c r="B134" s="329"/>
      <c r="C134" s="284" t="s">
        <v>519</v>
      </c>
      <c r="D134" s="284"/>
      <c r="E134" s="284"/>
      <c r="F134" s="307" t="s">
        <v>506</v>
      </c>
      <c r="G134" s="284"/>
      <c r="H134" s="284" t="s">
        <v>540</v>
      </c>
      <c r="I134" s="284" t="s">
        <v>502</v>
      </c>
      <c r="J134" s="284">
        <v>50</v>
      </c>
      <c r="K134" s="332"/>
    </row>
    <row r="135" s="1" customFormat="1" ht="15" customHeight="1">
      <c r="B135" s="329"/>
      <c r="C135" s="284" t="s">
        <v>525</v>
      </c>
      <c r="D135" s="284"/>
      <c r="E135" s="284"/>
      <c r="F135" s="307" t="s">
        <v>506</v>
      </c>
      <c r="G135" s="284"/>
      <c r="H135" s="284" t="s">
        <v>540</v>
      </c>
      <c r="I135" s="284" t="s">
        <v>502</v>
      </c>
      <c r="J135" s="284">
        <v>50</v>
      </c>
      <c r="K135" s="332"/>
    </row>
    <row r="136" s="1" customFormat="1" ht="15" customHeight="1">
      <c r="B136" s="329"/>
      <c r="C136" s="284" t="s">
        <v>527</v>
      </c>
      <c r="D136" s="284"/>
      <c r="E136" s="284"/>
      <c r="F136" s="307" t="s">
        <v>506</v>
      </c>
      <c r="G136" s="284"/>
      <c r="H136" s="284" t="s">
        <v>540</v>
      </c>
      <c r="I136" s="284" t="s">
        <v>502</v>
      </c>
      <c r="J136" s="284">
        <v>50</v>
      </c>
      <c r="K136" s="332"/>
    </row>
    <row r="137" s="1" customFormat="1" ht="15" customHeight="1">
      <c r="B137" s="329"/>
      <c r="C137" s="284" t="s">
        <v>528</v>
      </c>
      <c r="D137" s="284"/>
      <c r="E137" s="284"/>
      <c r="F137" s="307" t="s">
        <v>506</v>
      </c>
      <c r="G137" s="284"/>
      <c r="H137" s="284" t="s">
        <v>553</v>
      </c>
      <c r="I137" s="284" t="s">
        <v>502</v>
      </c>
      <c r="J137" s="284">
        <v>255</v>
      </c>
      <c r="K137" s="332"/>
    </row>
    <row r="138" s="1" customFormat="1" ht="15" customHeight="1">
      <c r="B138" s="329"/>
      <c r="C138" s="284" t="s">
        <v>530</v>
      </c>
      <c r="D138" s="284"/>
      <c r="E138" s="284"/>
      <c r="F138" s="307" t="s">
        <v>500</v>
      </c>
      <c r="G138" s="284"/>
      <c r="H138" s="284" t="s">
        <v>554</v>
      </c>
      <c r="I138" s="284" t="s">
        <v>532</v>
      </c>
      <c r="J138" s="284"/>
      <c r="K138" s="332"/>
    </row>
    <row r="139" s="1" customFormat="1" ht="15" customHeight="1">
      <c r="B139" s="329"/>
      <c r="C139" s="284" t="s">
        <v>533</v>
      </c>
      <c r="D139" s="284"/>
      <c r="E139" s="284"/>
      <c r="F139" s="307" t="s">
        <v>500</v>
      </c>
      <c r="G139" s="284"/>
      <c r="H139" s="284" t="s">
        <v>555</v>
      </c>
      <c r="I139" s="284" t="s">
        <v>535</v>
      </c>
      <c r="J139" s="284"/>
      <c r="K139" s="332"/>
    </row>
    <row r="140" s="1" customFormat="1" ht="15" customHeight="1">
      <c r="B140" s="329"/>
      <c r="C140" s="284" t="s">
        <v>536</v>
      </c>
      <c r="D140" s="284"/>
      <c r="E140" s="284"/>
      <c r="F140" s="307" t="s">
        <v>500</v>
      </c>
      <c r="G140" s="284"/>
      <c r="H140" s="284" t="s">
        <v>536</v>
      </c>
      <c r="I140" s="284" t="s">
        <v>535</v>
      </c>
      <c r="J140" s="284"/>
      <c r="K140" s="332"/>
    </row>
    <row r="141" s="1" customFormat="1" ht="15" customHeight="1">
      <c r="B141" s="329"/>
      <c r="C141" s="284" t="s">
        <v>41</v>
      </c>
      <c r="D141" s="284"/>
      <c r="E141" s="284"/>
      <c r="F141" s="307" t="s">
        <v>500</v>
      </c>
      <c r="G141" s="284"/>
      <c r="H141" s="284" t="s">
        <v>556</v>
      </c>
      <c r="I141" s="284" t="s">
        <v>535</v>
      </c>
      <c r="J141" s="284"/>
      <c r="K141" s="332"/>
    </row>
    <row r="142" s="1" customFormat="1" ht="15" customHeight="1">
      <c r="B142" s="329"/>
      <c r="C142" s="284" t="s">
        <v>557</v>
      </c>
      <c r="D142" s="284"/>
      <c r="E142" s="284"/>
      <c r="F142" s="307" t="s">
        <v>500</v>
      </c>
      <c r="G142" s="284"/>
      <c r="H142" s="284" t="s">
        <v>558</v>
      </c>
      <c r="I142" s="284" t="s">
        <v>535</v>
      </c>
      <c r="J142" s="284"/>
      <c r="K142" s="332"/>
    </row>
    <row r="143" s="1" customFormat="1" ht="15" customHeight="1">
      <c r="B143" s="333"/>
      <c r="C143" s="334"/>
      <c r="D143" s="334"/>
      <c r="E143" s="334"/>
      <c r="F143" s="334"/>
      <c r="G143" s="334"/>
      <c r="H143" s="334"/>
      <c r="I143" s="334"/>
      <c r="J143" s="334"/>
      <c r="K143" s="335"/>
    </row>
    <row r="144" s="1" customFormat="1" ht="18.75" customHeight="1">
      <c r="B144" s="320"/>
      <c r="C144" s="320"/>
      <c r="D144" s="320"/>
      <c r="E144" s="320"/>
      <c r="F144" s="321"/>
      <c r="G144" s="320"/>
      <c r="H144" s="320"/>
      <c r="I144" s="320"/>
      <c r="J144" s="320"/>
      <c r="K144" s="320"/>
    </row>
    <row r="145" s="1" customFormat="1" ht="18.75" customHeight="1">
      <c r="B145" s="292"/>
      <c r="C145" s="292"/>
      <c r="D145" s="292"/>
      <c r="E145" s="292"/>
      <c r="F145" s="292"/>
      <c r="G145" s="292"/>
      <c r="H145" s="292"/>
      <c r="I145" s="292"/>
      <c r="J145" s="292"/>
      <c r="K145" s="292"/>
    </row>
    <row r="146" s="1" customFormat="1" ht="7.5" customHeight="1">
      <c r="B146" s="293"/>
      <c r="C146" s="294"/>
      <c r="D146" s="294"/>
      <c r="E146" s="294"/>
      <c r="F146" s="294"/>
      <c r="G146" s="294"/>
      <c r="H146" s="294"/>
      <c r="I146" s="294"/>
      <c r="J146" s="294"/>
      <c r="K146" s="295"/>
    </row>
    <row r="147" s="1" customFormat="1" ht="45" customHeight="1">
      <c r="B147" s="296"/>
      <c r="C147" s="297" t="s">
        <v>559</v>
      </c>
      <c r="D147" s="297"/>
      <c r="E147" s="297"/>
      <c r="F147" s="297"/>
      <c r="G147" s="297"/>
      <c r="H147" s="297"/>
      <c r="I147" s="297"/>
      <c r="J147" s="297"/>
      <c r="K147" s="298"/>
    </row>
    <row r="148" s="1" customFormat="1" ht="17.25" customHeight="1">
      <c r="B148" s="296"/>
      <c r="C148" s="299" t="s">
        <v>494</v>
      </c>
      <c r="D148" s="299"/>
      <c r="E148" s="299"/>
      <c r="F148" s="299" t="s">
        <v>495</v>
      </c>
      <c r="G148" s="300"/>
      <c r="H148" s="299" t="s">
        <v>57</v>
      </c>
      <c r="I148" s="299" t="s">
        <v>60</v>
      </c>
      <c r="J148" s="299" t="s">
        <v>496</v>
      </c>
      <c r="K148" s="298"/>
    </row>
    <row r="149" s="1" customFormat="1" ht="17.25" customHeight="1">
      <c r="B149" s="296"/>
      <c r="C149" s="301" t="s">
        <v>497</v>
      </c>
      <c r="D149" s="301"/>
      <c r="E149" s="301"/>
      <c r="F149" s="302" t="s">
        <v>498</v>
      </c>
      <c r="G149" s="303"/>
      <c r="H149" s="301"/>
      <c r="I149" s="301"/>
      <c r="J149" s="301" t="s">
        <v>499</v>
      </c>
      <c r="K149" s="298"/>
    </row>
    <row r="150" s="1" customFormat="1" ht="5.25" customHeight="1">
      <c r="B150" s="309"/>
      <c r="C150" s="304"/>
      <c r="D150" s="304"/>
      <c r="E150" s="304"/>
      <c r="F150" s="304"/>
      <c r="G150" s="305"/>
      <c r="H150" s="304"/>
      <c r="I150" s="304"/>
      <c r="J150" s="304"/>
      <c r="K150" s="332"/>
    </row>
    <row r="151" s="1" customFormat="1" ht="15" customHeight="1">
      <c r="B151" s="309"/>
      <c r="C151" s="336" t="s">
        <v>503</v>
      </c>
      <c r="D151" s="284"/>
      <c r="E151" s="284"/>
      <c r="F151" s="337" t="s">
        <v>500</v>
      </c>
      <c r="G151" s="284"/>
      <c r="H151" s="336" t="s">
        <v>540</v>
      </c>
      <c r="I151" s="336" t="s">
        <v>502</v>
      </c>
      <c r="J151" s="336">
        <v>120</v>
      </c>
      <c r="K151" s="332"/>
    </row>
    <row r="152" s="1" customFormat="1" ht="15" customHeight="1">
      <c r="B152" s="309"/>
      <c r="C152" s="336" t="s">
        <v>549</v>
      </c>
      <c r="D152" s="284"/>
      <c r="E152" s="284"/>
      <c r="F152" s="337" t="s">
        <v>500</v>
      </c>
      <c r="G152" s="284"/>
      <c r="H152" s="336" t="s">
        <v>560</v>
      </c>
      <c r="I152" s="336" t="s">
        <v>502</v>
      </c>
      <c r="J152" s="336" t="s">
        <v>551</v>
      </c>
      <c r="K152" s="332"/>
    </row>
    <row r="153" s="1" customFormat="1" ht="15" customHeight="1">
      <c r="B153" s="309"/>
      <c r="C153" s="336" t="s">
        <v>448</v>
      </c>
      <c r="D153" s="284"/>
      <c r="E153" s="284"/>
      <c r="F153" s="337" t="s">
        <v>500</v>
      </c>
      <c r="G153" s="284"/>
      <c r="H153" s="336" t="s">
        <v>561</v>
      </c>
      <c r="I153" s="336" t="s">
        <v>502</v>
      </c>
      <c r="J153" s="336" t="s">
        <v>551</v>
      </c>
      <c r="K153" s="332"/>
    </row>
    <row r="154" s="1" customFormat="1" ht="15" customHeight="1">
      <c r="B154" s="309"/>
      <c r="C154" s="336" t="s">
        <v>505</v>
      </c>
      <c r="D154" s="284"/>
      <c r="E154" s="284"/>
      <c r="F154" s="337" t="s">
        <v>506</v>
      </c>
      <c r="G154" s="284"/>
      <c r="H154" s="336" t="s">
        <v>540</v>
      </c>
      <c r="I154" s="336" t="s">
        <v>502</v>
      </c>
      <c r="J154" s="336">
        <v>50</v>
      </c>
      <c r="K154" s="332"/>
    </row>
    <row r="155" s="1" customFormat="1" ht="15" customHeight="1">
      <c r="B155" s="309"/>
      <c r="C155" s="336" t="s">
        <v>508</v>
      </c>
      <c r="D155" s="284"/>
      <c r="E155" s="284"/>
      <c r="F155" s="337" t="s">
        <v>500</v>
      </c>
      <c r="G155" s="284"/>
      <c r="H155" s="336" t="s">
        <v>540</v>
      </c>
      <c r="I155" s="336" t="s">
        <v>510</v>
      </c>
      <c r="J155" s="336"/>
      <c r="K155" s="332"/>
    </row>
    <row r="156" s="1" customFormat="1" ht="15" customHeight="1">
      <c r="B156" s="309"/>
      <c r="C156" s="336" t="s">
        <v>519</v>
      </c>
      <c r="D156" s="284"/>
      <c r="E156" s="284"/>
      <c r="F156" s="337" t="s">
        <v>506</v>
      </c>
      <c r="G156" s="284"/>
      <c r="H156" s="336" t="s">
        <v>540</v>
      </c>
      <c r="I156" s="336" t="s">
        <v>502</v>
      </c>
      <c r="J156" s="336">
        <v>50</v>
      </c>
      <c r="K156" s="332"/>
    </row>
    <row r="157" s="1" customFormat="1" ht="15" customHeight="1">
      <c r="B157" s="309"/>
      <c r="C157" s="336" t="s">
        <v>527</v>
      </c>
      <c r="D157" s="284"/>
      <c r="E157" s="284"/>
      <c r="F157" s="337" t="s">
        <v>506</v>
      </c>
      <c r="G157" s="284"/>
      <c r="H157" s="336" t="s">
        <v>540</v>
      </c>
      <c r="I157" s="336" t="s">
        <v>502</v>
      </c>
      <c r="J157" s="336">
        <v>50</v>
      </c>
      <c r="K157" s="332"/>
    </row>
    <row r="158" s="1" customFormat="1" ht="15" customHeight="1">
      <c r="B158" s="309"/>
      <c r="C158" s="336" t="s">
        <v>525</v>
      </c>
      <c r="D158" s="284"/>
      <c r="E158" s="284"/>
      <c r="F158" s="337" t="s">
        <v>506</v>
      </c>
      <c r="G158" s="284"/>
      <c r="H158" s="336" t="s">
        <v>540</v>
      </c>
      <c r="I158" s="336" t="s">
        <v>502</v>
      </c>
      <c r="J158" s="336">
        <v>50</v>
      </c>
      <c r="K158" s="332"/>
    </row>
    <row r="159" s="1" customFormat="1" ht="15" customHeight="1">
      <c r="B159" s="309"/>
      <c r="C159" s="336" t="s">
        <v>90</v>
      </c>
      <c r="D159" s="284"/>
      <c r="E159" s="284"/>
      <c r="F159" s="337" t="s">
        <v>500</v>
      </c>
      <c r="G159" s="284"/>
      <c r="H159" s="336" t="s">
        <v>562</v>
      </c>
      <c r="I159" s="336" t="s">
        <v>502</v>
      </c>
      <c r="J159" s="336" t="s">
        <v>563</v>
      </c>
      <c r="K159" s="332"/>
    </row>
    <row r="160" s="1" customFormat="1" ht="15" customHeight="1">
      <c r="B160" s="309"/>
      <c r="C160" s="336" t="s">
        <v>564</v>
      </c>
      <c r="D160" s="284"/>
      <c r="E160" s="284"/>
      <c r="F160" s="337" t="s">
        <v>500</v>
      </c>
      <c r="G160" s="284"/>
      <c r="H160" s="336" t="s">
        <v>565</v>
      </c>
      <c r="I160" s="336" t="s">
        <v>535</v>
      </c>
      <c r="J160" s="336"/>
      <c r="K160" s="332"/>
    </row>
    <row r="161" s="1" customFormat="1" ht="15" customHeight="1">
      <c r="B161" s="338"/>
      <c r="C161" s="318"/>
      <c r="D161" s="318"/>
      <c r="E161" s="318"/>
      <c r="F161" s="318"/>
      <c r="G161" s="318"/>
      <c r="H161" s="318"/>
      <c r="I161" s="318"/>
      <c r="J161" s="318"/>
      <c r="K161" s="339"/>
    </row>
    <row r="162" s="1" customFormat="1" ht="18.75" customHeight="1">
      <c r="B162" s="320"/>
      <c r="C162" s="330"/>
      <c r="D162" s="330"/>
      <c r="E162" s="330"/>
      <c r="F162" s="340"/>
      <c r="G162" s="330"/>
      <c r="H162" s="330"/>
      <c r="I162" s="330"/>
      <c r="J162" s="330"/>
      <c r="K162" s="320"/>
    </row>
    <row r="163" s="1" customFormat="1" ht="18.75" customHeight="1">
      <c r="B163" s="292"/>
      <c r="C163" s="292"/>
      <c r="D163" s="292"/>
      <c r="E163" s="292"/>
      <c r="F163" s="292"/>
      <c r="G163" s="292"/>
      <c r="H163" s="292"/>
      <c r="I163" s="292"/>
      <c r="J163" s="292"/>
      <c r="K163" s="292"/>
    </row>
    <row r="164" s="1" customFormat="1" ht="7.5" customHeight="1">
      <c r="B164" s="271"/>
      <c r="C164" s="272"/>
      <c r="D164" s="272"/>
      <c r="E164" s="272"/>
      <c r="F164" s="272"/>
      <c r="G164" s="272"/>
      <c r="H164" s="272"/>
      <c r="I164" s="272"/>
      <c r="J164" s="272"/>
      <c r="K164" s="273"/>
    </row>
    <row r="165" s="1" customFormat="1" ht="45" customHeight="1">
      <c r="B165" s="274"/>
      <c r="C165" s="275" t="s">
        <v>566</v>
      </c>
      <c r="D165" s="275"/>
      <c r="E165" s="275"/>
      <c r="F165" s="275"/>
      <c r="G165" s="275"/>
      <c r="H165" s="275"/>
      <c r="I165" s="275"/>
      <c r="J165" s="275"/>
      <c r="K165" s="276"/>
    </row>
    <row r="166" s="1" customFormat="1" ht="17.25" customHeight="1">
      <c r="B166" s="274"/>
      <c r="C166" s="299" t="s">
        <v>494</v>
      </c>
      <c r="D166" s="299"/>
      <c r="E166" s="299"/>
      <c r="F166" s="299" t="s">
        <v>495</v>
      </c>
      <c r="G166" s="341"/>
      <c r="H166" s="342" t="s">
        <v>57</v>
      </c>
      <c r="I166" s="342" t="s">
        <v>60</v>
      </c>
      <c r="J166" s="299" t="s">
        <v>496</v>
      </c>
      <c r="K166" s="276"/>
    </row>
    <row r="167" s="1" customFormat="1" ht="17.25" customHeight="1">
      <c r="B167" s="277"/>
      <c r="C167" s="301" t="s">
        <v>497</v>
      </c>
      <c r="D167" s="301"/>
      <c r="E167" s="301"/>
      <c r="F167" s="302" t="s">
        <v>498</v>
      </c>
      <c r="G167" s="343"/>
      <c r="H167" s="344"/>
      <c r="I167" s="344"/>
      <c r="J167" s="301" t="s">
        <v>499</v>
      </c>
      <c r="K167" s="279"/>
    </row>
    <row r="168" s="1" customFormat="1" ht="5.25" customHeight="1">
      <c r="B168" s="309"/>
      <c r="C168" s="304"/>
      <c r="D168" s="304"/>
      <c r="E168" s="304"/>
      <c r="F168" s="304"/>
      <c r="G168" s="305"/>
      <c r="H168" s="304"/>
      <c r="I168" s="304"/>
      <c r="J168" s="304"/>
      <c r="K168" s="332"/>
    </row>
    <row r="169" s="1" customFormat="1" ht="15" customHeight="1">
      <c r="B169" s="309"/>
      <c r="C169" s="284" t="s">
        <v>503</v>
      </c>
      <c r="D169" s="284"/>
      <c r="E169" s="284"/>
      <c r="F169" s="307" t="s">
        <v>500</v>
      </c>
      <c r="G169" s="284"/>
      <c r="H169" s="284" t="s">
        <v>540</v>
      </c>
      <c r="I169" s="284" t="s">
        <v>502</v>
      </c>
      <c r="J169" s="284">
        <v>120</v>
      </c>
      <c r="K169" s="332"/>
    </row>
    <row r="170" s="1" customFormat="1" ht="15" customHeight="1">
      <c r="B170" s="309"/>
      <c r="C170" s="284" t="s">
        <v>549</v>
      </c>
      <c r="D170" s="284"/>
      <c r="E170" s="284"/>
      <c r="F170" s="307" t="s">
        <v>500</v>
      </c>
      <c r="G170" s="284"/>
      <c r="H170" s="284" t="s">
        <v>550</v>
      </c>
      <c r="I170" s="284" t="s">
        <v>502</v>
      </c>
      <c r="J170" s="284" t="s">
        <v>551</v>
      </c>
      <c r="K170" s="332"/>
    </row>
    <row r="171" s="1" customFormat="1" ht="15" customHeight="1">
      <c r="B171" s="309"/>
      <c r="C171" s="284" t="s">
        <v>448</v>
      </c>
      <c r="D171" s="284"/>
      <c r="E171" s="284"/>
      <c r="F171" s="307" t="s">
        <v>500</v>
      </c>
      <c r="G171" s="284"/>
      <c r="H171" s="284" t="s">
        <v>567</v>
      </c>
      <c r="I171" s="284" t="s">
        <v>502</v>
      </c>
      <c r="J171" s="284" t="s">
        <v>551</v>
      </c>
      <c r="K171" s="332"/>
    </row>
    <row r="172" s="1" customFormat="1" ht="15" customHeight="1">
      <c r="B172" s="309"/>
      <c r="C172" s="284" t="s">
        <v>505</v>
      </c>
      <c r="D172" s="284"/>
      <c r="E172" s="284"/>
      <c r="F172" s="307" t="s">
        <v>506</v>
      </c>
      <c r="G172" s="284"/>
      <c r="H172" s="284" t="s">
        <v>567</v>
      </c>
      <c r="I172" s="284" t="s">
        <v>502</v>
      </c>
      <c r="J172" s="284">
        <v>50</v>
      </c>
      <c r="K172" s="332"/>
    </row>
    <row r="173" s="1" customFormat="1" ht="15" customHeight="1">
      <c r="B173" s="309"/>
      <c r="C173" s="284" t="s">
        <v>508</v>
      </c>
      <c r="D173" s="284"/>
      <c r="E173" s="284"/>
      <c r="F173" s="307" t="s">
        <v>500</v>
      </c>
      <c r="G173" s="284"/>
      <c r="H173" s="284" t="s">
        <v>567</v>
      </c>
      <c r="I173" s="284" t="s">
        <v>510</v>
      </c>
      <c r="J173" s="284"/>
      <c r="K173" s="332"/>
    </row>
    <row r="174" s="1" customFormat="1" ht="15" customHeight="1">
      <c r="B174" s="309"/>
      <c r="C174" s="284" t="s">
        <v>519</v>
      </c>
      <c r="D174" s="284"/>
      <c r="E174" s="284"/>
      <c r="F174" s="307" t="s">
        <v>506</v>
      </c>
      <c r="G174" s="284"/>
      <c r="H174" s="284" t="s">
        <v>567</v>
      </c>
      <c r="I174" s="284" t="s">
        <v>502</v>
      </c>
      <c r="J174" s="284">
        <v>50</v>
      </c>
      <c r="K174" s="332"/>
    </row>
    <row r="175" s="1" customFormat="1" ht="15" customHeight="1">
      <c r="B175" s="309"/>
      <c r="C175" s="284" t="s">
        <v>527</v>
      </c>
      <c r="D175" s="284"/>
      <c r="E175" s="284"/>
      <c r="F175" s="307" t="s">
        <v>506</v>
      </c>
      <c r="G175" s="284"/>
      <c r="H175" s="284" t="s">
        <v>567</v>
      </c>
      <c r="I175" s="284" t="s">
        <v>502</v>
      </c>
      <c r="J175" s="284">
        <v>50</v>
      </c>
      <c r="K175" s="332"/>
    </row>
    <row r="176" s="1" customFormat="1" ht="15" customHeight="1">
      <c r="B176" s="309"/>
      <c r="C176" s="284" t="s">
        <v>525</v>
      </c>
      <c r="D176" s="284"/>
      <c r="E176" s="284"/>
      <c r="F176" s="307" t="s">
        <v>506</v>
      </c>
      <c r="G176" s="284"/>
      <c r="H176" s="284" t="s">
        <v>567</v>
      </c>
      <c r="I176" s="284" t="s">
        <v>502</v>
      </c>
      <c r="J176" s="284">
        <v>50</v>
      </c>
      <c r="K176" s="332"/>
    </row>
    <row r="177" s="1" customFormat="1" ht="15" customHeight="1">
      <c r="B177" s="309"/>
      <c r="C177" s="284" t="s">
        <v>108</v>
      </c>
      <c r="D177" s="284"/>
      <c r="E177" s="284"/>
      <c r="F177" s="307" t="s">
        <v>500</v>
      </c>
      <c r="G177" s="284"/>
      <c r="H177" s="284" t="s">
        <v>568</v>
      </c>
      <c r="I177" s="284" t="s">
        <v>569</v>
      </c>
      <c r="J177" s="284"/>
      <c r="K177" s="332"/>
    </row>
    <row r="178" s="1" customFormat="1" ht="15" customHeight="1">
      <c r="B178" s="309"/>
      <c r="C178" s="284" t="s">
        <v>60</v>
      </c>
      <c r="D178" s="284"/>
      <c r="E178" s="284"/>
      <c r="F178" s="307" t="s">
        <v>500</v>
      </c>
      <c r="G178" s="284"/>
      <c r="H178" s="284" t="s">
        <v>570</v>
      </c>
      <c r="I178" s="284" t="s">
        <v>571</v>
      </c>
      <c r="J178" s="284">
        <v>1</v>
      </c>
      <c r="K178" s="332"/>
    </row>
    <row r="179" s="1" customFormat="1" ht="15" customHeight="1">
      <c r="B179" s="309"/>
      <c r="C179" s="284" t="s">
        <v>56</v>
      </c>
      <c r="D179" s="284"/>
      <c r="E179" s="284"/>
      <c r="F179" s="307" t="s">
        <v>500</v>
      </c>
      <c r="G179" s="284"/>
      <c r="H179" s="284" t="s">
        <v>572</v>
      </c>
      <c r="I179" s="284" t="s">
        <v>502</v>
      </c>
      <c r="J179" s="284">
        <v>20</v>
      </c>
      <c r="K179" s="332"/>
    </row>
    <row r="180" s="1" customFormat="1" ht="15" customHeight="1">
      <c r="B180" s="309"/>
      <c r="C180" s="284" t="s">
        <v>57</v>
      </c>
      <c r="D180" s="284"/>
      <c r="E180" s="284"/>
      <c r="F180" s="307" t="s">
        <v>500</v>
      </c>
      <c r="G180" s="284"/>
      <c r="H180" s="284" t="s">
        <v>573</v>
      </c>
      <c r="I180" s="284" t="s">
        <v>502</v>
      </c>
      <c r="J180" s="284">
        <v>255</v>
      </c>
      <c r="K180" s="332"/>
    </row>
    <row r="181" s="1" customFormat="1" ht="15" customHeight="1">
      <c r="B181" s="309"/>
      <c r="C181" s="284" t="s">
        <v>109</v>
      </c>
      <c r="D181" s="284"/>
      <c r="E181" s="284"/>
      <c r="F181" s="307" t="s">
        <v>500</v>
      </c>
      <c r="G181" s="284"/>
      <c r="H181" s="284" t="s">
        <v>464</v>
      </c>
      <c r="I181" s="284" t="s">
        <v>502</v>
      </c>
      <c r="J181" s="284">
        <v>10</v>
      </c>
      <c r="K181" s="332"/>
    </row>
    <row r="182" s="1" customFormat="1" ht="15" customHeight="1">
      <c r="B182" s="309"/>
      <c r="C182" s="284" t="s">
        <v>110</v>
      </c>
      <c r="D182" s="284"/>
      <c r="E182" s="284"/>
      <c r="F182" s="307" t="s">
        <v>500</v>
      </c>
      <c r="G182" s="284"/>
      <c r="H182" s="284" t="s">
        <v>574</v>
      </c>
      <c r="I182" s="284" t="s">
        <v>535</v>
      </c>
      <c r="J182" s="284"/>
      <c r="K182" s="332"/>
    </row>
    <row r="183" s="1" customFormat="1" ht="15" customHeight="1">
      <c r="B183" s="309"/>
      <c r="C183" s="284" t="s">
        <v>575</v>
      </c>
      <c r="D183" s="284"/>
      <c r="E183" s="284"/>
      <c r="F183" s="307" t="s">
        <v>500</v>
      </c>
      <c r="G183" s="284"/>
      <c r="H183" s="284" t="s">
        <v>576</v>
      </c>
      <c r="I183" s="284" t="s">
        <v>535</v>
      </c>
      <c r="J183" s="284"/>
      <c r="K183" s="332"/>
    </row>
    <row r="184" s="1" customFormat="1" ht="15" customHeight="1">
      <c r="B184" s="309"/>
      <c r="C184" s="284" t="s">
        <v>564</v>
      </c>
      <c r="D184" s="284"/>
      <c r="E184" s="284"/>
      <c r="F184" s="307" t="s">
        <v>500</v>
      </c>
      <c r="G184" s="284"/>
      <c r="H184" s="284" t="s">
        <v>577</v>
      </c>
      <c r="I184" s="284" t="s">
        <v>535</v>
      </c>
      <c r="J184" s="284"/>
      <c r="K184" s="332"/>
    </row>
    <row r="185" s="1" customFormat="1" ht="15" customHeight="1">
      <c r="B185" s="309"/>
      <c r="C185" s="284" t="s">
        <v>112</v>
      </c>
      <c r="D185" s="284"/>
      <c r="E185" s="284"/>
      <c r="F185" s="307" t="s">
        <v>506</v>
      </c>
      <c r="G185" s="284"/>
      <c r="H185" s="284" t="s">
        <v>578</v>
      </c>
      <c r="I185" s="284" t="s">
        <v>502</v>
      </c>
      <c r="J185" s="284">
        <v>50</v>
      </c>
      <c r="K185" s="332"/>
    </row>
    <row r="186" s="1" customFormat="1" ht="15" customHeight="1">
      <c r="B186" s="309"/>
      <c r="C186" s="284" t="s">
        <v>579</v>
      </c>
      <c r="D186" s="284"/>
      <c r="E186" s="284"/>
      <c r="F186" s="307" t="s">
        <v>506</v>
      </c>
      <c r="G186" s="284"/>
      <c r="H186" s="284" t="s">
        <v>580</v>
      </c>
      <c r="I186" s="284" t="s">
        <v>581</v>
      </c>
      <c r="J186" s="284"/>
      <c r="K186" s="332"/>
    </row>
    <row r="187" s="1" customFormat="1" ht="15" customHeight="1">
      <c r="B187" s="309"/>
      <c r="C187" s="284" t="s">
        <v>582</v>
      </c>
      <c r="D187" s="284"/>
      <c r="E187" s="284"/>
      <c r="F187" s="307" t="s">
        <v>506</v>
      </c>
      <c r="G187" s="284"/>
      <c r="H187" s="284" t="s">
        <v>583</v>
      </c>
      <c r="I187" s="284" t="s">
        <v>581</v>
      </c>
      <c r="J187" s="284"/>
      <c r="K187" s="332"/>
    </row>
    <row r="188" s="1" customFormat="1" ht="15" customHeight="1">
      <c r="B188" s="309"/>
      <c r="C188" s="284" t="s">
        <v>584</v>
      </c>
      <c r="D188" s="284"/>
      <c r="E188" s="284"/>
      <c r="F188" s="307" t="s">
        <v>506</v>
      </c>
      <c r="G188" s="284"/>
      <c r="H188" s="284" t="s">
        <v>585</v>
      </c>
      <c r="I188" s="284" t="s">
        <v>581</v>
      </c>
      <c r="J188" s="284"/>
      <c r="K188" s="332"/>
    </row>
    <row r="189" s="1" customFormat="1" ht="15" customHeight="1">
      <c r="B189" s="309"/>
      <c r="C189" s="345" t="s">
        <v>586</v>
      </c>
      <c r="D189" s="284"/>
      <c r="E189" s="284"/>
      <c r="F189" s="307" t="s">
        <v>506</v>
      </c>
      <c r="G189" s="284"/>
      <c r="H189" s="284" t="s">
        <v>587</v>
      </c>
      <c r="I189" s="284" t="s">
        <v>588</v>
      </c>
      <c r="J189" s="346" t="s">
        <v>589</v>
      </c>
      <c r="K189" s="332"/>
    </row>
    <row r="190" s="17" customFormat="1" ht="15" customHeight="1">
      <c r="B190" s="347"/>
      <c r="C190" s="348" t="s">
        <v>590</v>
      </c>
      <c r="D190" s="349"/>
      <c r="E190" s="349"/>
      <c r="F190" s="350" t="s">
        <v>506</v>
      </c>
      <c r="G190" s="349"/>
      <c r="H190" s="349" t="s">
        <v>591</v>
      </c>
      <c r="I190" s="349" t="s">
        <v>588</v>
      </c>
      <c r="J190" s="351" t="s">
        <v>589</v>
      </c>
      <c r="K190" s="352"/>
    </row>
    <row r="191" s="1" customFormat="1" ht="15" customHeight="1">
      <c r="B191" s="309"/>
      <c r="C191" s="345" t="s">
        <v>45</v>
      </c>
      <c r="D191" s="284"/>
      <c r="E191" s="284"/>
      <c r="F191" s="307" t="s">
        <v>500</v>
      </c>
      <c r="G191" s="284"/>
      <c r="H191" s="281" t="s">
        <v>592</v>
      </c>
      <c r="I191" s="284" t="s">
        <v>593</v>
      </c>
      <c r="J191" s="284"/>
      <c r="K191" s="332"/>
    </row>
    <row r="192" s="1" customFormat="1" ht="15" customHeight="1">
      <c r="B192" s="309"/>
      <c r="C192" s="345" t="s">
        <v>594</v>
      </c>
      <c r="D192" s="284"/>
      <c r="E192" s="284"/>
      <c r="F192" s="307" t="s">
        <v>500</v>
      </c>
      <c r="G192" s="284"/>
      <c r="H192" s="284" t="s">
        <v>595</v>
      </c>
      <c r="I192" s="284" t="s">
        <v>535</v>
      </c>
      <c r="J192" s="284"/>
      <c r="K192" s="332"/>
    </row>
    <row r="193" s="1" customFormat="1" ht="15" customHeight="1">
      <c r="B193" s="309"/>
      <c r="C193" s="345" t="s">
        <v>596</v>
      </c>
      <c r="D193" s="284"/>
      <c r="E193" s="284"/>
      <c r="F193" s="307" t="s">
        <v>500</v>
      </c>
      <c r="G193" s="284"/>
      <c r="H193" s="284" t="s">
        <v>597</v>
      </c>
      <c r="I193" s="284" t="s">
        <v>535</v>
      </c>
      <c r="J193" s="284"/>
      <c r="K193" s="332"/>
    </row>
    <row r="194" s="1" customFormat="1" ht="15" customHeight="1">
      <c r="B194" s="309"/>
      <c r="C194" s="345" t="s">
        <v>598</v>
      </c>
      <c r="D194" s="284"/>
      <c r="E194" s="284"/>
      <c r="F194" s="307" t="s">
        <v>506</v>
      </c>
      <c r="G194" s="284"/>
      <c r="H194" s="284" t="s">
        <v>599</v>
      </c>
      <c r="I194" s="284" t="s">
        <v>535</v>
      </c>
      <c r="J194" s="284"/>
      <c r="K194" s="332"/>
    </row>
    <row r="195" s="1" customFormat="1" ht="15" customHeight="1">
      <c r="B195" s="338"/>
      <c r="C195" s="353"/>
      <c r="D195" s="318"/>
      <c r="E195" s="318"/>
      <c r="F195" s="318"/>
      <c r="G195" s="318"/>
      <c r="H195" s="318"/>
      <c r="I195" s="318"/>
      <c r="J195" s="318"/>
      <c r="K195" s="339"/>
    </row>
    <row r="196" s="1" customFormat="1" ht="18.75" customHeight="1">
      <c r="B196" s="320"/>
      <c r="C196" s="330"/>
      <c r="D196" s="330"/>
      <c r="E196" s="330"/>
      <c r="F196" s="340"/>
      <c r="G196" s="330"/>
      <c r="H196" s="330"/>
      <c r="I196" s="330"/>
      <c r="J196" s="330"/>
      <c r="K196" s="320"/>
    </row>
    <row r="197" s="1" customFormat="1" ht="18.75" customHeight="1">
      <c r="B197" s="320"/>
      <c r="C197" s="330"/>
      <c r="D197" s="330"/>
      <c r="E197" s="330"/>
      <c r="F197" s="340"/>
      <c r="G197" s="330"/>
      <c r="H197" s="330"/>
      <c r="I197" s="330"/>
      <c r="J197" s="330"/>
      <c r="K197" s="320"/>
    </row>
    <row r="198" s="1" customFormat="1" ht="18.75" customHeight="1">
      <c r="B198" s="292"/>
      <c r="C198" s="292"/>
      <c r="D198" s="292"/>
      <c r="E198" s="292"/>
      <c r="F198" s="292"/>
      <c r="G198" s="292"/>
      <c r="H198" s="292"/>
      <c r="I198" s="292"/>
      <c r="J198" s="292"/>
      <c r="K198" s="292"/>
    </row>
    <row r="199" s="1" customFormat="1" ht="13.5">
      <c r="B199" s="271"/>
      <c r="C199" s="272"/>
      <c r="D199" s="272"/>
      <c r="E199" s="272"/>
      <c r="F199" s="272"/>
      <c r="G199" s="272"/>
      <c r="H199" s="272"/>
      <c r="I199" s="272"/>
      <c r="J199" s="272"/>
      <c r="K199" s="273"/>
    </row>
    <row r="200" s="1" customFormat="1" ht="21">
      <c r="B200" s="274"/>
      <c r="C200" s="275" t="s">
        <v>600</v>
      </c>
      <c r="D200" s="275"/>
      <c r="E200" s="275"/>
      <c r="F200" s="275"/>
      <c r="G200" s="275"/>
      <c r="H200" s="275"/>
      <c r="I200" s="275"/>
      <c r="J200" s="275"/>
      <c r="K200" s="276"/>
    </row>
    <row r="201" s="1" customFormat="1" ht="25.5" customHeight="1">
      <c r="B201" s="274"/>
      <c r="C201" s="354" t="s">
        <v>601</v>
      </c>
      <c r="D201" s="354"/>
      <c r="E201" s="354"/>
      <c r="F201" s="354" t="s">
        <v>602</v>
      </c>
      <c r="G201" s="355"/>
      <c r="H201" s="354" t="s">
        <v>603</v>
      </c>
      <c r="I201" s="354"/>
      <c r="J201" s="354"/>
      <c r="K201" s="276"/>
    </row>
    <row r="202" s="1" customFormat="1" ht="5.25" customHeight="1">
      <c r="B202" s="309"/>
      <c r="C202" s="304"/>
      <c r="D202" s="304"/>
      <c r="E202" s="304"/>
      <c r="F202" s="304"/>
      <c r="G202" s="330"/>
      <c r="H202" s="304"/>
      <c r="I202" s="304"/>
      <c r="J202" s="304"/>
      <c r="K202" s="332"/>
    </row>
    <row r="203" s="1" customFormat="1" ht="15" customHeight="1">
      <c r="B203" s="309"/>
      <c r="C203" s="284" t="s">
        <v>593</v>
      </c>
      <c r="D203" s="284"/>
      <c r="E203" s="284"/>
      <c r="F203" s="307" t="s">
        <v>46</v>
      </c>
      <c r="G203" s="284"/>
      <c r="H203" s="284" t="s">
        <v>604</v>
      </c>
      <c r="I203" s="284"/>
      <c r="J203" s="284"/>
      <c r="K203" s="332"/>
    </row>
    <row r="204" s="1" customFormat="1" ht="15" customHeight="1">
      <c r="B204" s="309"/>
      <c r="C204" s="284"/>
      <c r="D204" s="284"/>
      <c r="E204" s="284"/>
      <c r="F204" s="307" t="s">
        <v>47</v>
      </c>
      <c r="G204" s="284"/>
      <c r="H204" s="284" t="s">
        <v>605</v>
      </c>
      <c r="I204" s="284"/>
      <c r="J204" s="284"/>
      <c r="K204" s="332"/>
    </row>
    <row r="205" s="1" customFormat="1" ht="15" customHeight="1">
      <c r="B205" s="309"/>
      <c r="C205" s="284"/>
      <c r="D205" s="284"/>
      <c r="E205" s="284"/>
      <c r="F205" s="307" t="s">
        <v>50</v>
      </c>
      <c r="G205" s="284"/>
      <c r="H205" s="284" t="s">
        <v>606</v>
      </c>
      <c r="I205" s="284"/>
      <c r="J205" s="284"/>
      <c r="K205" s="332"/>
    </row>
    <row r="206" s="1" customFormat="1" ht="15" customHeight="1">
      <c r="B206" s="309"/>
      <c r="C206" s="284"/>
      <c r="D206" s="284"/>
      <c r="E206" s="284"/>
      <c r="F206" s="307" t="s">
        <v>48</v>
      </c>
      <c r="G206" s="284"/>
      <c r="H206" s="284" t="s">
        <v>607</v>
      </c>
      <c r="I206" s="284"/>
      <c r="J206" s="284"/>
      <c r="K206" s="332"/>
    </row>
    <row r="207" s="1" customFormat="1" ht="15" customHeight="1">
      <c r="B207" s="309"/>
      <c r="C207" s="284"/>
      <c r="D207" s="284"/>
      <c r="E207" s="284"/>
      <c r="F207" s="307" t="s">
        <v>49</v>
      </c>
      <c r="G207" s="284"/>
      <c r="H207" s="284" t="s">
        <v>608</v>
      </c>
      <c r="I207" s="284"/>
      <c r="J207" s="284"/>
      <c r="K207" s="332"/>
    </row>
    <row r="208" s="1" customFormat="1" ht="15" customHeight="1">
      <c r="B208" s="309"/>
      <c r="C208" s="284"/>
      <c r="D208" s="284"/>
      <c r="E208" s="284"/>
      <c r="F208" s="307"/>
      <c r="G208" s="284"/>
      <c r="H208" s="284"/>
      <c r="I208" s="284"/>
      <c r="J208" s="284"/>
      <c r="K208" s="332"/>
    </row>
    <row r="209" s="1" customFormat="1" ht="15" customHeight="1">
      <c r="B209" s="309"/>
      <c r="C209" s="284" t="s">
        <v>547</v>
      </c>
      <c r="D209" s="284"/>
      <c r="E209" s="284"/>
      <c r="F209" s="307" t="s">
        <v>82</v>
      </c>
      <c r="G209" s="284"/>
      <c r="H209" s="284" t="s">
        <v>609</v>
      </c>
      <c r="I209" s="284"/>
      <c r="J209" s="284"/>
      <c r="K209" s="332"/>
    </row>
    <row r="210" s="1" customFormat="1" ht="15" customHeight="1">
      <c r="B210" s="309"/>
      <c r="C210" s="284"/>
      <c r="D210" s="284"/>
      <c r="E210" s="284"/>
      <c r="F210" s="307" t="s">
        <v>442</v>
      </c>
      <c r="G210" s="284"/>
      <c r="H210" s="284" t="s">
        <v>443</v>
      </c>
      <c r="I210" s="284"/>
      <c r="J210" s="284"/>
      <c r="K210" s="332"/>
    </row>
    <row r="211" s="1" customFormat="1" ht="15" customHeight="1">
      <c r="B211" s="309"/>
      <c r="C211" s="284"/>
      <c r="D211" s="284"/>
      <c r="E211" s="284"/>
      <c r="F211" s="307" t="s">
        <v>440</v>
      </c>
      <c r="G211" s="284"/>
      <c r="H211" s="284" t="s">
        <v>610</v>
      </c>
      <c r="I211" s="284"/>
      <c r="J211" s="284"/>
      <c r="K211" s="332"/>
    </row>
    <row r="212" s="1" customFormat="1" ht="15" customHeight="1">
      <c r="B212" s="356"/>
      <c r="C212" s="284"/>
      <c r="D212" s="284"/>
      <c r="E212" s="284"/>
      <c r="F212" s="307" t="s">
        <v>444</v>
      </c>
      <c r="G212" s="345"/>
      <c r="H212" s="336" t="s">
        <v>445</v>
      </c>
      <c r="I212" s="336"/>
      <c r="J212" s="336"/>
      <c r="K212" s="357"/>
    </row>
    <row r="213" s="1" customFormat="1" ht="15" customHeight="1">
      <c r="B213" s="356"/>
      <c r="C213" s="284"/>
      <c r="D213" s="284"/>
      <c r="E213" s="284"/>
      <c r="F213" s="307" t="s">
        <v>446</v>
      </c>
      <c r="G213" s="345"/>
      <c r="H213" s="336" t="s">
        <v>611</v>
      </c>
      <c r="I213" s="336"/>
      <c r="J213" s="336"/>
      <c r="K213" s="357"/>
    </row>
    <row r="214" s="1" customFormat="1" ht="15" customHeight="1">
      <c r="B214" s="356"/>
      <c r="C214" s="284"/>
      <c r="D214" s="284"/>
      <c r="E214" s="284"/>
      <c r="F214" s="307"/>
      <c r="G214" s="345"/>
      <c r="H214" s="336"/>
      <c r="I214" s="336"/>
      <c r="J214" s="336"/>
      <c r="K214" s="357"/>
    </row>
    <row r="215" s="1" customFormat="1" ht="15" customHeight="1">
      <c r="B215" s="356"/>
      <c r="C215" s="284" t="s">
        <v>571</v>
      </c>
      <c r="D215" s="284"/>
      <c r="E215" s="284"/>
      <c r="F215" s="307">
        <v>1</v>
      </c>
      <c r="G215" s="345"/>
      <c r="H215" s="336" t="s">
        <v>612</v>
      </c>
      <c r="I215" s="336"/>
      <c r="J215" s="336"/>
      <c r="K215" s="357"/>
    </row>
    <row r="216" s="1" customFormat="1" ht="15" customHeight="1">
      <c r="B216" s="356"/>
      <c r="C216" s="284"/>
      <c r="D216" s="284"/>
      <c r="E216" s="284"/>
      <c r="F216" s="307">
        <v>2</v>
      </c>
      <c r="G216" s="345"/>
      <c r="H216" s="336" t="s">
        <v>613</v>
      </c>
      <c r="I216" s="336"/>
      <c r="J216" s="336"/>
      <c r="K216" s="357"/>
    </row>
    <row r="217" s="1" customFormat="1" ht="15" customHeight="1">
      <c r="B217" s="356"/>
      <c r="C217" s="284"/>
      <c r="D217" s="284"/>
      <c r="E217" s="284"/>
      <c r="F217" s="307">
        <v>3</v>
      </c>
      <c r="G217" s="345"/>
      <c r="H217" s="336" t="s">
        <v>614</v>
      </c>
      <c r="I217" s="336"/>
      <c r="J217" s="336"/>
      <c r="K217" s="357"/>
    </row>
    <row r="218" s="1" customFormat="1" ht="15" customHeight="1">
      <c r="B218" s="356"/>
      <c r="C218" s="284"/>
      <c r="D218" s="284"/>
      <c r="E218" s="284"/>
      <c r="F218" s="307">
        <v>4</v>
      </c>
      <c r="G218" s="345"/>
      <c r="H218" s="336" t="s">
        <v>615</v>
      </c>
      <c r="I218" s="336"/>
      <c r="J218" s="336"/>
      <c r="K218" s="357"/>
    </row>
    <row r="219" s="1" customFormat="1" ht="12.75" customHeight="1">
      <c r="B219" s="358"/>
      <c r="C219" s="359"/>
      <c r="D219" s="359"/>
      <c r="E219" s="359"/>
      <c r="F219" s="359"/>
      <c r="G219" s="359"/>
      <c r="H219" s="359"/>
      <c r="I219" s="359"/>
      <c r="J219" s="359"/>
      <c r="K219" s="360"/>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KROUPA\Jiří Kroupa</dc:creator>
  <cp:lastModifiedBy>KROUPA\Jiří Kroupa</cp:lastModifiedBy>
  <dcterms:created xsi:type="dcterms:W3CDTF">2026-02-21T14:33:04Z</dcterms:created>
  <dcterms:modified xsi:type="dcterms:W3CDTF">2026-02-21T14:33:06Z</dcterms:modified>
</cp:coreProperties>
</file>