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7935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<sst xmlns="http://schemas.openxmlformats.org/spreadsheetml/2006/main" count="233" uniqueCount="151">
  <si>
    <t>Prostředek na mytí ve formě tekutého písku, určený na trouby, grily, smaltované ploténky, plynové i elektrické sporáky, balení 750ml</t>
  </si>
  <si>
    <t>Čistič octový, odstraňující vodní kámen, skvrny od vody a mýdla v kuchyni, koupelně a na WC, balení 1000ml</t>
  </si>
  <si>
    <t>například Diava, Colormat</t>
  </si>
  <si>
    <t>Leštěnka na nábytek, s čistícím a leštícím účinkem, obolná vůči vodě, obsah balení 500ml</t>
  </si>
  <si>
    <t>například Real gel Chlorax</t>
  </si>
  <si>
    <t>Čisticí prostředek na odpady koncentrovaný, balení 1000g</t>
  </si>
  <si>
    <t>kilogram</t>
  </si>
  <si>
    <t>Prací prostředek na bílé prádlo zabraňující změně velikosti oblečení, obsahující látky k zajištění bělosti, balení 10kg</t>
  </si>
  <si>
    <t>Prací prostředek na barevné prádlo s obsahem antibarviv, zabraňující zabarvení a změně velikosti oblečení, balení 10kg</t>
  </si>
  <si>
    <t>například  Woolite, Perwool</t>
  </si>
  <si>
    <t>Avivážní prostředek na prádlo usnadňující žehlení, parfemované, hypoalergení, balení 1000ml</t>
  </si>
  <si>
    <t>Krémy, mýdla</t>
  </si>
  <si>
    <t>Univerzální čisticí a desinfekční prostředek, použití k desinfekci podlahových ploch, předmětů a hygienického náčiní, balení 5000ml</t>
  </si>
  <si>
    <t xml:space="preserve">Papír toaletní 1 vrstvý, recykl do zásobníku, návin 24m, gramáž 30g/m2, přípustná tolerance +- 5% </t>
  </si>
  <si>
    <t>Krém na ruce ochranný měsíčkový, hydratační a regenerační efekt, balení tuba</t>
  </si>
  <si>
    <t>Pytle do odpadkových košů, polyetylénové, tloušťka 7,3 mikronů, rozměry 50 x 60 cm, objem 35 litrů, balení 50 ks</t>
  </si>
  <si>
    <t xml:space="preserve">Pytle do odpadkových košů, polyetylénové, tloušťka 7,4 mikronů, rozměry 60 x 80 cm, objem 70 litrů, balení 50 ks </t>
  </si>
  <si>
    <t>Sáček svačinový mikrotenový, rozměry 200mm x 300mm, balení 50 ks</t>
  </si>
  <si>
    <t>Folie potravinová, rozměry 45cm x 300m), průsvitná, balení role 135m2</t>
  </si>
  <si>
    <t>Bližší informace</t>
  </si>
  <si>
    <t>pár</t>
  </si>
  <si>
    <t>Identifikace uchazeče</t>
  </si>
  <si>
    <t>Druh výrobku</t>
  </si>
  <si>
    <t>Papírové potřeby</t>
  </si>
  <si>
    <t>kus</t>
  </si>
  <si>
    <t>Ostatní</t>
  </si>
  <si>
    <t>litr</t>
  </si>
  <si>
    <t>Ochranné potřeby</t>
  </si>
  <si>
    <t>WC osvěžovače</t>
  </si>
  <si>
    <t>Mycí a prací prostředky</t>
  </si>
  <si>
    <t>Desinfekční prostředky</t>
  </si>
  <si>
    <t>Měrná jednotka (MJ)</t>
  </si>
  <si>
    <t>Ručník papírový, 2-vrstvý, bílý, vymačkávaný, perforovaný, systém H1, po vyjmutí dutinky umožňuje odvíjení papíru ze středu role, do zásobníku, výška 21cm, návin 150m, průměr 19cm</t>
  </si>
  <si>
    <t xml:space="preserve">Papír toaletní "JUMBO" kotouč 23cm, 1 vrstvý, recykl do zásobníku, návin 300m, gramáž 30g/m2, přípustná tolerance +- 5% </t>
  </si>
  <si>
    <t>Cena bez DPH / MJ</t>
  </si>
  <si>
    <t>Ručník papírový skládaný zelený ZZ, 1 vrstva, 23,2x23cm, gramáž 40g/m2, 250 lístků/balení, 20 balení/karton</t>
  </si>
  <si>
    <t>balení</t>
  </si>
  <si>
    <t>Ubrousky papírové bílé, 100 % celulóza, 33x33cm (nebo 30 x 30cm), balení 100 ks, dvouvrstvé</t>
  </si>
  <si>
    <t>krabička</t>
  </si>
  <si>
    <t>Kartáč na láhve průměr 50 mm, těleso plast, vlákno silon</t>
  </si>
  <si>
    <t>Houbička na nádobí velká, tvarovaná pro lepší úchop, molitan + abrazivum, rozměr cca 9,5x6,5x4 cm</t>
  </si>
  <si>
    <t>Utěrka, houbová, výborná savost, možnost vyvářet, neplstí se, rozměr cca 20 x 16 cm, balení 3 ks, různé barvy</t>
  </si>
  <si>
    <t>Smeták na hůl, plastové těleso 29 cm s UH závitem, syntetická vlákna (PET), hůl 120 cm kovová, plastový potah, závěs</t>
  </si>
  <si>
    <t>Kosmetické kapesníky, 100 % celulóza, 2 vrstvé, velmi jemné, v krabičce (s minimálním počtem kapesníků v krabičce 100ks)</t>
  </si>
  <si>
    <t>CENOVÁ NABÍDKA</t>
  </si>
  <si>
    <t>název / jméno uchazeče</t>
  </si>
  <si>
    <t>jméno a příjmení podepsané osoby (hůlkovým písmem)</t>
  </si>
  <si>
    <t>Odpadkové pytle, tašky, sáčky, folie</t>
  </si>
  <si>
    <t>Utěrka víceúčelová, syntetická kůže (syntetická tkanina), vhodná na okna a auta, možnost praní v pračce, rozměr cca 40 x 38 cm</t>
  </si>
  <si>
    <t>Hadr mycí podlahový, bílý netkaný, rozměr 52x70 cm 75% bavlna, 25% viskóza</t>
  </si>
  <si>
    <t>Drátěnka malá kovová, na nádobí, vnější průměr 6 cm, vnitřní průměr 3 cm</t>
  </si>
  <si>
    <t>Souprava WC, kartáč + nádoba, plastový, minimálně tři barevné varianty, stabilní nádoba, štětiny kartáče rovnoměrně rozdělené, rukojeť upravená pro úchop</t>
  </si>
  <si>
    <t>Mop, tyč 100% recyklovaná ocel, třásně bavlna</t>
  </si>
  <si>
    <t>Kartáček ruční oboustranný, délka žíní cca 4 cm</t>
  </si>
  <si>
    <t>Koště zatloukané s holí cca 120 cm, dřevěné těleso 24 cm, syntetická vlákna (PVC) - nylon</t>
  </si>
  <si>
    <t>Zástěra jednorázová papírová - materiál polyetylen</t>
  </si>
  <si>
    <t>Holítka pánská jednorázová - měrná jednotka 1 břit</t>
  </si>
  <si>
    <t>břit</t>
  </si>
  <si>
    <t>Pěna na holení obsahující látky přispívající k regeneraci pokožky</t>
  </si>
  <si>
    <t>například Biolit</t>
  </si>
  <si>
    <t>Repelent spray, odpuzující a hubící hmyz, obsah jednoho kusu minimálně 200 ml, ochrana proti klíšťatům, komárům</t>
  </si>
  <si>
    <t>Kbelík plastový objem 10l, průměr 27,5 cm x výška 26 cm, kovové ucho s plastovým úchytem, minimálně tři barevné varianty</t>
  </si>
  <si>
    <t>Kbelík plastový objem 20l, průměr 27,5 cm x výška 26 cm, kovové ucho s plastovým úchytem, minimálně tři barevné varianty</t>
  </si>
  <si>
    <t>například Brilanz</t>
  </si>
  <si>
    <t>Šampon na vlasy - objemový, proti lupům, na mastné vlasy</t>
  </si>
  <si>
    <t>Rukavice pracovní, gumové, úklidové, se speciální výstelkou sající vlhkost (4 x více než bavlněná), tepelná izolace, pětiprsté, výstelka napuštěna ochranným krémem s antibakteriální ochranou, velikosti: malé, střední, velké</t>
  </si>
  <si>
    <t>například Vileda Comfort Care gumové</t>
  </si>
  <si>
    <t>například Dermatril 740</t>
  </si>
  <si>
    <t>Rukavice pracovní potravinářské, jednorázové nepudrované nitrilové rukavice, tloušťka 0,11mm, zaoblené zdrsněné konce prstů, bez silikonu, v krabičce (s minimálním počtem rukavic v krabičce 100ks), různé velikosti</t>
  </si>
  <si>
    <t>Rukavice vyšetřovací latexové, jednorázové, pudrované, z přírodního latexu, vysoká pevnost a jemnost, v krabičce (s minimálním počtem rukavic v krabičce 100ks), různé velikosti</t>
  </si>
  <si>
    <t>například Sänger PRIMA Griff</t>
  </si>
  <si>
    <t>Krém na ruce ochranný, vysoce regenerační, rychle se vstřebávající, nezanechávající pocit mastnoty</t>
  </si>
  <si>
    <t>Čisticí prostředek do jader WC rozpustný (závěsný), omezující vznik usazenin, působící antibakteriálně, parfemovaný</t>
  </si>
  <si>
    <t>WC osvěžovač vzduchu neutralizující nepříjemné pachy</t>
  </si>
  <si>
    <t>například Clin na okna</t>
  </si>
  <si>
    <t>Prostředek pro čištění a lesk skleněných a hladkých omyvatelných ploch, balení 5000 ml</t>
  </si>
  <si>
    <t>Čistič na podlahy, pro profesionální použití, koncentrovaný parfémovaný prostředek, pH 5 až 7, pro čištění mokrou cestou, dávkování 20 až 50 ml/10l vody, balení 1000 ml</t>
  </si>
  <si>
    <t>Čisticí prostředek na WC ve formě čisticího krému, na velmi znečištěné plochy, s vůní, odstraňuje vodní a močový kámen, ničí choroboplodné zárodky, balení 750ml</t>
  </si>
  <si>
    <t>Čisticí prostředek na WC ve formě saponátu, na velmi znečištěné plochy, s vůní, odstraňuje vodní a močový kámen, ničí choroboplodné zárodky, balení 5000ml</t>
  </si>
  <si>
    <t>Čisticí prostředek na koupelny ve formě čisticího krému, na velmi znečištěné plochy, s vůní, odstraňuje vodní kámen, ničí choroboplodné zárodky, balení 750ml</t>
  </si>
  <si>
    <t>Čisticí prostředek na koupelny ve formě saponátu, na velmi znečištěné plochy, s vůní, odstraňuje vodní kámen, ničí choroboplodné zárodky, balení 5000ml</t>
  </si>
  <si>
    <t>Prostředek na mytí nádobí ve formě saponátu, jemně působící, s dermatologickou přísadou a balzámem, balení 5000ml</t>
  </si>
  <si>
    <t>Prostředek na mytí nádobí tekutý, odstraňující mastnotu, PH neutrální k pokožce, balení 5000ml</t>
  </si>
  <si>
    <t>Prostředek na mytí nádobí ve formě krému s přísadou abrazivních látek, balení 750ml</t>
  </si>
  <si>
    <t>Pytle černé na pleny typ 100T, rozměry 70mm x 110 mm, balení 15 ks v roli</t>
  </si>
  <si>
    <t>role</t>
  </si>
  <si>
    <t xml:space="preserve">Pytle do odpadkových košů, HD polyetylénové, rozměry 50 x 60 cm, objem 60 litrů, balení 25 ks </t>
  </si>
  <si>
    <t>Pytle do odpadkových košů, PE folie, rozměry 60 x 72 cm, balení 20 ks v roli</t>
  </si>
  <si>
    <t xml:space="preserve">Pytle do odpadkových košů, polyetylénové, tloušťka 40 mikronů, rozměry 70 x 110 cm, objem 120 litrů, balení 25 ks </t>
  </si>
  <si>
    <t>Sáček svačinový mikrotenový, rozměry 200mm x 300mm, balení 50 ks v roli</t>
  </si>
  <si>
    <t>Houbička na nádobí malá, molitan + abrazivum, rozměr cca 8x5,5x3,5 cm (může být 9 x 5,5 x 3 cm), 10 kusů v balení</t>
  </si>
  <si>
    <t>Utěrka podlahová nebalená, typ Petr, viskóza, rozměry 60 x 70 cm</t>
  </si>
  <si>
    <t>Utěrka víceúčelová nebalená, typ Petr, viskóza, rozměry 37 x 30 cm</t>
  </si>
  <si>
    <t>Mop plochý Fliper, 40 cm - 2 druck</t>
  </si>
  <si>
    <t>Držák na mopy speedy 40 x 11 cm</t>
  </si>
  <si>
    <t>Souprava lopatka a smetáček</t>
  </si>
  <si>
    <t>Rukavice potravinářské jednorázové, blokované, různé velikosti, 50 kusů v balení</t>
  </si>
  <si>
    <t>Rukavice vyšetřovací nitrilové, jednorázové nepudrované, 100 kusů v krabičce</t>
  </si>
  <si>
    <t>například Peha-soft nest.</t>
  </si>
  <si>
    <t>Rukavice úklidové gumové (latexové) pro domácnost, semišované drcenou bavlnou</t>
  </si>
  <si>
    <t>například Industry na nádobí</t>
  </si>
  <si>
    <t>například Flore čistič kuchyní a koupelen</t>
  </si>
  <si>
    <t>Tablety do myčky, 60 kusů v balení</t>
  </si>
  <si>
    <t>například Q-Power Ekonomy pack</t>
  </si>
  <si>
    <t>Odmašťovač na sporáky a keramiku, balení 5000ml</t>
  </si>
  <si>
    <t>například Sgrassa-Brilla</t>
  </si>
  <si>
    <t>Prací prostředek universal s peruhličitanem sodným</t>
  </si>
  <si>
    <t>například Tongo 14 kg</t>
  </si>
  <si>
    <t>Pytle do odpadkových košů, PE folie, rozměry 63 x 74 cm, objem 60 litrů, balení 50 ks</t>
  </si>
  <si>
    <t>Mýdlo toaletní tekuté, jemné, hygienické, s antibakteriální přísadou, šetrné k pokožce, různé parfemace, balení 5000ml</t>
  </si>
  <si>
    <t>například Domestos</t>
  </si>
  <si>
    <t>Prostředek na mytí nádobí ve formě saponátu, jemně působící, s dermatologickou přísadou a balzámem, balení 1000ml</t>
  </si>
  <si>
    <t>například Jar</t>
  </si>
  <si>
    <t>například Flore antibakteriální sanita, Savo</t>
  </si>
  <si>
    <t>Pytle do dopadkových košů, PE folie, pevné, vázací, rozměry 60 x 67 cm, objem 60 litrů, balení 20 ks</t>
  </si>
  <si>
    <t>Prostředek na mytí nádobí ve formě saponátu, jemně působící, s dermatologickou přísadou a balzámem, balení 500ml</t>
  </si>
  <si>
    <t>například Industry universal, Crystal, Hit podlaha, sonet Dezon</t>
  </si>
  <si>
    <t>například Real, Fixinela, Satur aktiv</t>
  </si>
  <si>
    <t>Desinfekční prostředek, použití k desinfekci podlahových ploch, předmětů a hygienického náčiní, balení 1000ml</t>
  </si>
  <si>
    <t>Mýdlo toaletní pevné s glycerinem</t>
  </si>
  <si>
    <t>například Indulona</t>
  </si>
  <si>
    <t>například Isolda</t>
  </si>
  <si>
    <t>Papír toaletní 1 vrstvý 400 útržků, do zásobníku, návin 36m, přípustná tolerance +- 5%, 4 kusy v balení</t>
  </si>
  <si>
    <t>Papír toaletní 2 vrstvý (200 útržků) nebo 3 vrstvý (150 útržků), do zásobníku, přípustná tolerance +- 5%, 8 kusů v balení</t>
  </si>
  <si>
    <t>karton</t>
  </si>
  <si>
    <t>Přípravek proti plísním s rozstřikovačem 500ml</t>
  </si>
  <si>
    <t>například Savo</t>
  </si>
  <si>
    <t>například Bref</t>
  </si>
  <si>
    <t>například Q-Power 300ml, Briese</t>
  </si>
  <si>
    <t>Desinfekční prostředek, použití k desinfekci podlahových ploch, předmětů a hygienického náčiní, balení 750ml s rozprašovačem</t>
  </si>
  <si>
    <t>například WC Flore gel, Savo WC, WC Bref gel</t>
  </si>
  <si>
    <t>například Drana, Cif, Real</t>
  </si>
  <si>
    <t>Čistič do kuchyně s rozprašovačem, balení 750ml</t>
  </si>
  <si>
    <t>například Savo do kuchyně</t>
  </si>
  <si>
    <t>například Pronto, Domol</t>
  </si>
  <si>
    <t>Spray proti prachu na nábytek, plastik, sklo, balení 250ml</t>
  </si>
  <si>
    <t>Čisticí prostředek na odpady koncentrovaný, gel, balení 1000ml</t>
  </si>
  <si>
    <t>například Savo razant</t>
  </si>
  <si>
    <t>například Industry, Lenor, Silan</t>
  </si>
  <si>
    <t>například Ideal pack</t>
  </si>
  <si>
    <t>například Long/Favorit/BT</t>
  </si>
  <si>
    <t>např. Big soft, Zewa</t>
  </si>
  <si>
    <t>množství měrných jednotek výrobku pro účely vymezení vzorku zboží dle čl. 6 výzvy k podání nabídky a prokázání splnění kvalifikace</t>
  </si>
  <si>
    <t>datum a podpis osoby oprávněné jednat jménem uchazeče či v zastoupení uchazeče</t>
  </si>
  <si>
    <t>I. část veřejné zakázky - papírové potřeby+odpadkové pytle, tašky, sáčky, folie</t>
  </si>
  <si>
    <t>II. část veřejné zakázky - ostatní+ochranné potřeby+krémy, mýdla+WC osvěžovače</t>
  </si>
  <si>
    <t>III. část veřejné zakázky - mycí a prací prostředky+desinfekční prostředky</t>
  </si>
  <si>
    <t>vymezení částí veřejné zakázky, pro které uchazeč podává nabídku</t>
  </si>
  <si>
    <t>např. Krystal sanac žlutý, Krystal sanac zelený, Cleamen antibakterial 410, Cleamen 570 dezi S, Cleamen 301/401 fresh booster sanitary</t>
  </si>
  <si>
    <t>ano                 x           ne</t>
  </si>
  <si>
    <t>Příloha č. 1 zadávací dokumentace veřejného zadavatele Centrum sociálních služeb Děčín, p.o. k veřejné zakázce "Dodávky drogistického zboží"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</si>
</sst>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33" borderId="0" xfId="0" applyNumberFormat="1" applyFill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4" fontId="0" fillId="0" borderId="0" xfId="0" applyNumberFormat="1" applyAlignment="1">
      <alignment vertical="center"/>
    </xf>
    <xf numFmtId="4" fontId="0" fillId="33" borderId="0" xfId="0" applyNumberFormat="1" applyFill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2" fillId="33" borderId="13" xfId="0" applyFont="1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3" fontId="0" fillId="33" borderId="14" xfId="0" applyNumberFormat="1" applyFill="1" applyBorder="1" applyAlignment="1">
      <alignment vertical="center"/>
    </xf>
    <xf numFmtId="4" fontId="0" fillId="33" borderId="15" xfId="0" applyNumberFormat="1" applyFill="1" applyBorder="1" applyAlignment="1">
      <alignment vertical="center"/>
    </xf>
    <xf numFmtId="0" fontId="2" fillId="33" borderId="13" xfId="0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 vertical="center"/>
    </xf>
    <xf numFmtId="4" fontId="0" fillId="34" borderId="11" xfId="0" applyNumberFormat="1" applyFill="1" applyBorder="1" applyAlignment="1">
      <alignment vertical="center"/>
    </xf>
    <xf numFmtId="4" fontId="0" fillId="34" borderId="12" xfId="0" applyNumberForma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4" fontId="2" fillId="0" borderId="17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2" fillId="0" borderId="18" xfId="0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70.28125" style="0" customWidth="1"/>
    <col min="2" max="2" width="30.140625" style="0" customWidth="1"/>
    <col min="3" max="3" width="11.7109375" style="4" customWidth="1"/>
    <col min="4" max="4" width="16.8515625" style="1" customWidth="1"/>
    <col min="5" max="5" width="13.00390625" style="0" customWidth="1"/>
    <col min="7" max="7" width="10.140625" style="28" bestFit="1" customWidth="1"/>
  </cols>
  <sheetData>
    <row r="1" ht="25.5">
      <c r="A1" s="72" t="s">
        <v>150</v>
      </c>
    </row>
    <row r="3" spans="1:2" ht="12.75">
      <c r="A3" s="72"/>
      <c r="B3" s="13" t="s">
        <v>44</v>
      </c>
    </row>
    <row r="5" ht="12.75">
      <c r="A5" s="13" t="s">
        <v>21</v>
      </c>
    </row>
    <row r="6" spans="1:2" ht="12.75">
      <c r="A6" s="3" t="s">
        <v>45</v>
      </c>
      <c r="B6" s="56"/>
    </row>
    <row r="7" spans="1:2" ht="32.25" customHeight="1">
      <c r="A7" s="63" t="s">
        <v>143</v>
      </c>
      <c r="B7" s="56"/>
    </row>
    <row r="8" spans="1:2" ht="12.75">
      <c r="A8" s="3" t="s">
        <v>46</v>
      </c>
      <c r="B8" s="56"/>
    </row>
    <row r="11" ht="38.25">
      <c r="B11" s="71" t="s">
        <v>147</v>
      </c>
    </row>
    <row r="12" spans="1:2" ht="12.75">
      <c r="A12" s="65" t="s">
        <v>144</v>
      </c>
      <c r="B12" s="70" t="s">
        <v>149</v>
      </c>
    </row>
    <row r="13" spans="1:2" ht="25.5">
      <c r="A13" s="66" t="s">
        <v>145</v>
      </c>
      <c r="B13" s="69" t="s">
        <v>149</v>
      </c>
    </row>
    <row r="14" spans="1:2" ht="12.75">
      <c r="A14" s="67" t="s">
        <v>146</v>
      </c>
      <c r="B14" s="69" t="s">
        <v>149</v>
      </c>
    </row>
    <row r="15" ht="12.75">
      <c r="A15" s="13"/>
    </row>
    <row r="17" spans="1:5" ht="140.25">
      <c r="A17" s="10" t="s">
        <v>22</v>
      </c>
      <c r="B17" s="10" t="s">
        <v>19</v>
      </c>
      <c r="C17" s="5" t="s">
        <v>31</v>
      </c>
      <c r="D17" s="11" t="s">
        <v>142</v>
      </c>
      <c r="E17" s="5" t="s">
        <v>34</v>
      </c>
    </row>
    <row r="18" spans="1:5" ht="12.75">
      <c r="A18" s="46"/>
      <c r="B18" s="46"/>
      <c r="C18" s="47"/>
      <c r="D18" s="48"/>
      <c r="E18" s="47"/>
    </row>
    <row r="19" ht="39" customHeight="1">
      <c r="A19" s="64" t="s">
        <v>144</v>
      </c>
    </row>
    <row r="20" spans="1:5" ht="12.75">
      <c r="A20" s="43" t="s">
        <v>23</v>
      </c>
      <c r="B20" s="39"/>
      <c r="C20" s="40"/>
      <c r="D20" s="44"/>
      <c r="E20" s="45"/>
    </row>
    <row r="21" spans="1:5" ht="25.5">
      <c r="A21" s="61" t="s">
        <v>33</v>
      </c>
      <c r="B21" s="14"/>
      <c r="C21" s="6" t="s">
        <v>24</v>
      </c>
      <c r="D21" s="16">
        <f>290+250+240+87</f>
        <v>867</v>
      </c>
      <c r="E21" s="57"/>
    </row>
    <row r="22" spans="1:5" ht="25.5">
      <c r="A22" s="61" t="s">
        <v>13</v>
      </c>
      <c r="B22" s="14"/>
      <c r="C22" s="6" t="s">
        <v>24</v>
      </c>
      <c r="D22" s="16">
        <f>54+20</f>
        <v>74</v>
      </c>
      <c r="E22" s="57"/>
    </row>
    <row r="23" spans="1:5" ht="25.5">
      <c r="A23" s="62" t="s">
        <v>122</v>
      </c>
      <c r="B23" s="24"/>
      <c r="C23" s="22" t="s">
        <v>36</v>
      </c>
      <c r="D23" s="23">
        <v>100</v>
      </c>
      <c r="E23" s="57"/>
    </row>
    <row r="24" spans="1:5" ht="25.5">
      <c r="A24" s="26" t="s">
        <v>123</v>
      </c>
      <c r="B24" s="24" t="s">
        <v>141</v>
      </c>
      <c r="C24" s="22" t="s">
        <v>36</v>
      </c>
      <c r="D24" s="23">
        <v>65</v>
      </c>
      <c r="E24" s="57"/>
    </row>
    <row r="25" spans="1:5" ht="25.5">
      <c r="A25" s="21" t="s">
        <v>35</v>
      </c>
      <c r="B25" s="14"/>
      <c r="C25" s="6" t="s">
        <v>124</v>
      </c>
      <c r="D25" s="16">
        <f>48+62+4+16</f>
        <v>130</v>
      </c>
      <c r="E25" s="57"/>
    </row>
    <row r="26" spans="1:5" ht="38.25">
      <c r="A26" s="21" t="s">
        <v>32</v>
      </c>
      <c r="B26" s="12"/>
      <c r="C26" s="6" t="s">
        <v>24</v>
      </c>
      <c r="D26" s="16">
        <f>270+30+35</f>
        <v>335</v>
      </c>
      <c r="E26" s="57"/>
    </row>
    <row r="27" spans="1:5" ht="25.5">
      <c r="A27" s="21" t="s">
        <v>37</v>
      </c>
      <c r="B27" s="14"/>
      <c r="C27" s="6" t="s">
        <v>36</v>
      </c>
      <c r="D27" s="16">
        <f>580+5+5</f>
        <v>590</v>
      </c>
      <c r="E27" s="57"/>
    </row>
    <row r="28" spans="1:5" ht="25.5">
      <c r="A28" s="30" t="s">
        <v>43</v>
      </c>
      <c r="B28" s="31"/>
      <c r="C28" s="32" t="s">
        <v>38</v>
      </c>
      <c r="D28" s="33">
        <v>60</v>
      </c>
      <c r="E28" s="58"/>
    </row>
    <row r="29" spans="1:5" ht="12.75">
      <c r="A29" s="38" t="s">
        <v>47</v>
      </c>
      <c r="B29" s="39"/>
      <c r="C29" s="40"/>
      <c r="D29" s="41"/>
      <c r="E29" s="42"/>
    </row>
    <row r="30" spans="1:5" ht="25.5">
      <c r="A30" s="34" t="s">
        <v>15</v>
      </c>
      <c r="B30" s="35"/>
      <c r="C30" s="36" t="s">
        <v>36</v>
      </c>
      <c r="D30" s="37">
        <f>36+50</f>
        <v>86</v>
      </c>
      <c r="E30" s="59"/>
    </row>
    <row r="31" spans="1:5" ht="25.5">
      <c r="A31" s="19" t="s">
        <v>86</v>
      </c>
      <c r="B31" s="3"/>
      <c r="C31" s="6" t="s">
        <v>36</v>
      </c>
      <c r="D31" s="16">
        <f>50+33+20+5</f>
        <v>108</v>
      </c>
      <c r="E31" s="57"/>
    </row>
    <row r="32" spans="1:5" ht="25.5">
      <c r="A32" s="19" t="s">
        <v>114</v>
      </c>
      <c r="B32" s="20"/>
      <c r="C32" s="22" t="s">
        <v>36</v>
      </c>
      <c r="D32" s="23">
        <v>80</v>
      </c>
      <c r="E32" s="57"/>
    </row>
    <row r="33" spans="1:5" ht="12.75">
      <c r="A33" s="19" t="s">
        <v>87</v>
      </c>
      <c r="B33" s="20"/>
      <c r="C33" s="22" t="s">
        <v>85</v>
      </c>
      <c r="D33" s="23">
        <v>1310</v>
      </c>
      <c r="E33" s="57"/>
    </row>
    <row r="34" spans="1:5" ht="25.5">
      <c r="A34" s="19" t="s">
        <v>108</v>
      </c>
      <c r="B34" s="20"/>
      <c r="C34" s="22" t="s">
        <v>36</v>
      </c>
      <c r="D34" s="23">
        <v>148</v>
      </c>
      <c r="E34" s="57"/>
    </row>
    <row r="35" spans="1:5" ht="25.5">
      <c r="A35" s="19" t="s">
        <v>16</v>
      </c>
      <c r="B35" s="20"/>
      <c r="C35" s="22" t="s">
        <v>36</v>
      </c>
      <c r="D35" s="23">
        <f>40+2+10</f>
        <v>52</v>
      </c>
      <c r="E35" s="57"/>
    </row>
    <row r="36" spans="1:5" ht="25.5">
      <c r="A36" s="19" t="s">
        <v>88</v>
      </c>
      <c r="B36" s="20"/>
      <c r="C36" s="22" t="s">
        <v>36</v>
      </c>
      <c r="D36" s="23">
        <f>92+210+5</f>
        <v>307</v>
      </c>
      <c r="E36" s="57"/>
    </row>
    <row r="37" spans="1:5" ht="12.75">
      <c r="A37" s="19" t="s">
        <v>84</v>
      </c>
      <c r="B37" s="20"/>
      <c r="C37" s="22" t="s">
        <v>85</v>
      </c>
      <c r="D37" s="23">
        <v>368</v>
      </c>
      <c r="E37" s="57"/>
    </row>
    <row r="38" spans="1:5" ht="12.75">
      <c r="A38" s="20" t="s">
        <v>17</v>
      </c>
      <c r="B38" s="20"/>
      <c r="C38" s="22" t="s">
        <v>36</v>
      </c>
      <c r="D38" s="23">
        <v>10</v>
      </c>
      <c r="E38" s="57"/>
    </row>
    <row r="39" spans="1:5" ht="12.75">
      <c r="A39" s="20" t="s">
        <v>89</v>
      </c>
      <c r="B39" s="20"/>
      <c r="C39" s="22" t="s">
        <v>85</v>
      </c>
      <c r="D39" s="23">
        <v>120</v>
      </c>
      <c r="E39" s="57"/>
    </row>
    <row r="40" spans="1:5" ht="12.75">
      <c r="A40" s="20" t="s">
        <v>18</v>
      </c>
      <c r="B40" s="3"/>
      <c r="C40" s="6" t="s">
        <v>36</v>
      </c>
      <c r="D40" s="16">
        <v>16</v>
      </c>
      <c r="E40" s="57"/>
    </row>
    <row r="41" spans="1:7" s="13" customFormat="1" ht="12.75">
      <c r="A41" s="50"/>
      <c r="C41" s="51"/>
      <c r="D41" s="52"/>
      <c r="E41" s="53"/>
      <c r="G41" s="53"/>
    </row>
    <row r="42" spans="1:7" s="13" customFormat="1" ht="12.75">
      <c r="A42" s="54"/>
      <c r="C42" s="51"/>
      <c r="D42" s="52"/>
      <c r="E42" s="53"/>
      <c r="G42" s="53"/>
    </row>
    <row r="43" spans="1:5" ht="35.25" customHeight="1">
      <c r="A43" s="60" t="s">
        <v>145</v>
      </c>
      <c r="D43" s="17"/>
      <c r="E43" s="28"/>
    </row>
    <row r="44" spans="1:5" ht="12.75">
      <c r="A44" s="43" t="s">
        <v>25</v>
      </c>
      <c r="B44" s="39"/>
      <c r="C44" s="40"/>
      <c r="D44" s="41"/>
      <c r="E44" s="42"/>
    </row>
    <row r="45" spans="1:5" ht="25.5">
      <c r="A45" s="2" t="s">
        <v>90</v>
      </c>
      <c r="B45" s="3"/>
      <c r="C45" s="6" t="s">
        <v>36</v>
      </c>
      <c r="D45" s="16">
        <f>240+30+20+9+10+5</f>
        <v>314</v>
      </c>
      <c r="E45" s="57"/>
    </row>
    <row r="46" spans="1:5" ht="25.5">
      <c r="A46" s="2" t="s">
        <v>40</v>
      </c>
      <c r="B46" s="3"/>
      <c r="C46" s="6" t="s">
        <v>36</v>
      </c>
      <c r="D46" s="16">
        <v>10</v>
      </c>
      <c r="E46" s="57"/>
    </row>
    <row r="47" spans="1:5" ht="25.5">
      <c r="A47" s="2" t="s">
        <v>41</v>
      </c>
      <c r="B47" s="3"/>
      <c r="C47" s="6" t="s">
        <v>36</v>
      </c>
      <c r="D47" s="16">
        <f>13+10</f>
        <v>23</v>
      </c>
      <c r="E47" s="57"/>
    </row>
    <row r="48" spans="1:5" ht="12.75">
      <c r="A48" s="19" t="s">
        <v>91</v>
      </c>
      <c r="B48" s="20"/>
      <c r="C48" s="22" t="s">
        <v>24</v>
      </c>
      <c r="D48" s="23">
        <v>150</v>
      </c>
      <c r="E48" s="57"/>
    </row>
    <row r="49" spans="1:5" ht="12.75">
      <c r="A49" s="19" t="s">
        <v>92</v>
      </c>
      <c r="B49" s="20"/>
      <c r="C49" s="22" t="s">
        <v>24</v>
      </c>
      <c r="D49" s="23">
        <v>630</v>
      </c>
      <c r="E49" s="57"/>
    </row>
    <row r="50" spans="1:5" ht="25.5">
      <c r="A50" s="19" t="s">
        <v>48</v>
      </c>
      <c r="B50" s="20"/>
      <c r="C50" s="22" t="s">
        <v>24</v>
      </c>
      <c r="D50" s="23">
        <f>160+20+10</f>
        <v>190</v>
      </c>
      <c r="E50" s="57"/>
    </row>
    <row r="51" spans="1:5" ht="12.75">
      <c r="A51" s="19" t="s">
        <v>49</v>
      </c>
      <c r="B51" s="20"/>
      <c r="C51" s="22" t="s">
        <v>24</v>
      </c>
      <c r="D51" s="23">
        <f>20+21+19+30+15</f>
        <v>105</v>
      </c>
      <c r="E51" s="57"/>
    </row>
    <row r="52" spans="1:5" ht="12.75">
      <c r="A52" s="20" t="s">
        <v>52</v>
      </c>
      <c r="B52" s="20"/>
      <c r="C52" s="22" t="s">
        <v>24</v>
      </c>
      <c r="D52" s="23">
        <v>18</v>
      </c>
      <c r="E52" s="57"/>
    </row>
    <row r="53" spans="1:5" ht="12.75">
      <c r="A53" s="20" t="s">
        <v>93</v>
      </c>
      <c r="B53" s="20"/>
      <c r="C53" s="22" t="s">
        <v>24</v>
      </c>
      <c r="D53" s="23">
        <v>70</v>
      </c>
      <c r="E53" s="57"/>
    </row>
    <row r="54" spans="1:5" ht="12.75">
      <c r="A54" s="20" t="s">
        <v>94</v>
      </c>
      <c r="B54" s="20"/>
      <c r="C54" s="22" t="s">
        <v>24</v>
      </c>
      <c r="D54" s="23">
        <v>5</v>
      </c>
      <c r="E54" s="57"/>
    </row>
    <row r="55" spans="1:5" ht="12.75">
      <c r="A55" s="20" t="s">
        <v>95</v>
      </c>
      <c r="B55" s="20"/>
      <c r="C55" s="22" t="s">
        <v>24</v>
      </c>
      <c r="D55" s="23">
        <v>6</v>
      </c>
      <c r="E55" s="57"/>
    </row>
    <row r="56" spans="1:5" ht="12.75">
      <c r="A56" s="20" t="s">
        <v>50</v>
      </c>
      <c r="B56" s="20"/>
      <c r="C56" s="22" t="s">
        <v>24</v>
      </c>
      <c r="D56" s="23">
        <v>200</v>
      </c>
      <c r="E56" s="57"/>
    </row>
    <row r="57" spans="1:5" ht="25.5">
      <c r="A57" s="19" t="s">
        <v>51</v>
      </c>
      <c r="B57" s="20"/>
      <c r="C57" s="22" t="s">
        <v>24</v>
      </c>
      <c r="D57" s="23">
        <f>30+2+5+6</f>
        <v>43</v>
      </c>
      <c r="E57" s="57"/>
    </row>
    <row r="58" spans="1:5" ht="25.5">
      <c r="A58" s="2" t="s">
        <v>42</v>
      </c>
      <c r="B58" s="3"/>
      <c r="C58" s="6" t="s">
        <v>24</v>
      </c>
      <c r="D58" s="16">
        <f>5+4+4</f>
        <v>13</v>
      </c>
      <c r="E58" s="57"/>
    </row>
    <row r="59" spans="1:5" ht="25.5">
      <c r="A59" s="2" t="s">
        <v>54</v>
      </c>
      <c r="B59" s="3"/>
      <c r="C59" s="6" t="s">
        <v>24</v>
      </c>
      <c r="D59" s="16">
        <f>5+2</f>
        <v>7</v>
      </c>
      <c r="E59" s="57"/>
    </row>
    <row r="60" spans="1:5" ht="12.75">
      <c r="A60" s="3" t="s">
        <v>53</v>
      </c>
      <c r="B60" s="3"/>
      <c r="C60" s="6" t="s">
        <v>24</v>
      </c>
      <c r="D60" s="16">
        <v>6</v>
      </c>
      <c r="E60" s="57"/>
    </row>
    <row r="61" spans="1:5" ht="12.75">
      <c r="A61" s="3" t="s">
        <v>39</v>
      </c>
      <c r="B61" s="3"/>
      <c r="C61" s="6" t="s">
        <v>24</v>
      </c>
      <c r="D61" s="16">
        <v>9</v>
      </c>
      <c r="E61" s="57"/>
    </row>
    <row r="62" spans="1:5" ht="12.75">
      <c r="A62" s="3" t="s">
        <v>55</v>
      </c>
      <c r="B62" s="3" t="s">
        <v>139</v>
      </c>
      <c r="C62" s="6" t="s">
        <v>24</v>
      </c>
      <c r="D62" s="16">
        <f>600+200</f>
        <v>800</v>
      </c>
      <c r="E62" s="57"/>
    </row>
    <row r="63" spans="1:5" ht="12.75">
      <c r="A63" s="3" t="s">
        <v>56</v>
      </c>
      <c r="B63" s="3"/>
      <c r="C63" s="6" t="s">
        <v>57</v>
      </c>
      <c r="D63" s="16">
        <v>50</v>
      </c>
      <c r="E63" s="57"/>
    </row>
    <row r="64" spans="1:5" ht="12.75">
      <c r="A64" s="3" t="s">
        <v>58</v>
      </c>
      <c r="B64" s="3"/>
      <c r="C64" s="6" t="s">
        <v>26</v>
      </c>
      <c r="D64" s="16">
        <v>10</v>
      </c>
      <c r="E64" s="57"/>
    </row>
    <row r="65" spans="1:5" ht="25.5">
      <c r="A65" s="2" t="s">
        <v>60</v>
      </c>
      <c r="B65" s="14" t="s">
        <v>59</v>
      </c>
      <c r="C65" s="6" t="s">
        <v>24</v>
      </c>
      <c r="D65" s="16">
        <f>1+10+4</f>
        <v>15</v>
      </c>
      <c r="E65" s="57"/>
    </row>
    <row r="66" spans="1:5" ht="25.5">
      <c r="A66" s="2" t="s">
        <v>61</v>
      </c>
      <c r="B66" s="15" t="s">
        <v>63</v>
      </c>
      <c r="C66" s="6" t="s">
        <v>24</v>
      </c>
      <c r="D66" s="16">
        <f>4+10</f>
        <v>14</v>
      </c>
      <c r="E66" s="57"/>
    </row>
    <row r="67" spans="1:5" ht="25.5">
      <c r="A67" s="2" t="s">
        <v>62</v>
      </c>
      <c r="B67" s="3"/>
      <c r="C67" s="6" t="s">
        <v>24</v>
      </c>
      <c r="D67" s="16">
        <f>1+4</f>
        <v>5</v>
      </c>
      <c r="E67" s="57"/>
    </row>
    <row r="68" spans="1:5" ht="12.75">
      <c r="A68" s="3" t="s">
        <v>64</v>
      </c>
      <c r="B68" s="3"/>
      <c r="C68" s="6" t="s">
        <v>26</v>
      </c>
      <c r="D68" s="16">
        <v>10</v>
      </c>
      <c r="E68" s="57"/>
    </row>
    <row r="69" spans="1:5" ht="12.75">
      <c r="A69" s="43" t="s">
        <v>27</v>
      </c>
      <c r="B69" s="39"/>
      <c r="C69" s="40"/>
      <c r="D69" s="41"/>
      <c r="E69" s="42"/>
    </row>
    <row r="70" spans="1:5" ht="38.25">
      <c r="A70" s="2" t="s">
        <v>68</v>
      </c>
      <c r="B70" s="14" t="s">
        <v>67</v>
      </c>
      <c r="C70" s="6" t="s">
        <v>38</v>
      </c>
      <c r="D70" s="16">
        <v>7</v>
      </c>
      <c r="E70" s="57"/>
    </row>
    <row r="71" spans="1:5" ht="12.75">
      <c r="A71" s="19" t="s">
        <v>96</v>
      </c>
      <c r="B71" s="24"/>
      <c r="C71" s="22" t="s">
        <v>36</v>
      </c>
      <c r="D71" s="23">
        <f>140+26</f>
        <v>166</v>
      </c>
      <c r="E71" s="57"/>
    </row>
    <row r="72" spans="1:5" ht="38.25">
      <c r="A72" s="19" t="s">
        <v>65</v>
      </c>
      <c r="B72" s="24" t="s">
        <v>66</v>
      </c>
      <c r="C72" s="22" t="s">
        <v>20</v>
      </c>
      <c r="D72" s="25">
        <f>40+64+40+15</f>
        <v>159</v>
      </c>
      <c r="E72" s="57"/>
    </row>
    <row r="73" spans="1:5" ht="25.5">
      <c r="A73" s="19" t="s">
        <v>99</v>
      </c>
      <c r="B73" s="24" t="s">
        <v>140</v>
      </c>
      <c r="C73" s="22" t="s">
        <v>20</v>
      </c>
      <c r="D73" s="25">
        <v>60</v>
      </c>
      <c r="E73" s="57"/>
    </row>
    <row r="74" spans="1:5" ht="12.75">
      <c r="A74" s="19" t="s">
        <v>97</v>
      </c>
      <c r="B74" s="24" t="s">
        <v>98</v>
      </c>
      <c r="C74" s="22" t="s">
        <v>38</v>
      </c>
      <c r="D74" s="25">
        <v>230</v>
      </c>
      <c r="E74" s="57"/>
    </row>
    <row r="75" spans="1:5" ht="38.25">
      <c r="A75" s="2" t="s">
        <v>69</v>
      </c>
      <c r="B75" s="14" t="s">
        <v>70</v>
      </c>
      <c r="C75" s="6" t="s">
        <v>38</v>
      </c>
      <c r="D75" s="16">
        <v>43</v>
      </c>
      <c r="E75" s="57"/>
    </row>
    <row r="76" spans="1:5" ht="12.75">
      <c r="A76" s="43" t="s">
        <v>11</v>
      </c>
      <c r="B76" s="39"/>
      <c r="C76" s="40"/>
      <c r="D76" s="41"/>
      <c r="E76" s="42"/>
    </row>
    <row r="77" spans="1:5" ht="25.5">
      <c r="A77" s="2" t="s">
        <v>71</v>
      </c>
      <c r="B77" s="3"/>
      <c r="C77" s="6" t="s">
        <v>26</v>
      </c>
      <c r="D77" s="16">
        <v>2</v>
      </c>
      <c r="E77" s="57"/>
    </row>
    <row r="78" spans="1:5" ht="12.75">
      <c r="A78" s="3" t="s">
        <v>14</v>
      </c>
      <c r="B78" s="3" t="s">
        <v>120</v>
      </c>
      <c r="C78" s="6" t="s">
        <v>24</v>
      </c>
      <c r="D78" s="16">
        <v>80</v>
      </c>
      <c r="E78" s="57"/>
    </row>
    <row r="79" spans="1:5" ht="12.75">
      <c r="A79" s="20" t="s">
        <v>119</v>
      </c>
      <c r="B79" s="24" t="s">
        <v>121</v>
      </c>
      <c r="C79" s="22" t="s">
        <v>24</v>
      </c>
      <c r="D79" s="23">
        <v>50</v>
      </c>
      <c r="E79" s="57"/>
    </row>
    <row r="80" spans="1:5" ht="25.5">
      <c r="A80" s="19" t="s">
        <v>109</v>
      </c>
      <c r="B80" s="24"/>
      <c r="C80" s="22" t="s">
        <v>26</v>
      </c>
      <c r="D80" s="23">
        <v>178</v>
      </c>
      <c r="E80" s="57"/>
    </row>
    <row r="81" spans="1:5" ht="12.75">
      <c r="A81" s="43" t="s">
        <v>28</v>
      </c>
      <c r="B81" s="39"/>
      <c r="C81" s="40"/>
      <c r="D81" s="41"/>
      <c r="E81" s="42"/>
    </row>
    <row r="82" spans="1:5" ht="25.5">
      <c r="A82" s="2" t="s">
        <v>72</v>
      </c>
      <c r="B82" s="14" t="s">
        <v>127</v>
      </c>
      <c r="C82" s="6" t="s">
        <v>24</v>
      </c>
      <c r="D82" s="16">
        <v>204</v>
      </c>
      <c r="E82" s="57"/>
    </row>
    <row r="83" spans="1:5" ht="12.75">
      <c r="A83" s="3" t="s">
        <v>73</v>
      </c>
      <c r="B83" s="3" t="s">
        <v>128</v>
      </c>
      <c r="C83" s="6" t="s">
        <v>24</v>
      </c>
      <c r="D83" s="16">
        <v>319</v>
      </c>
      <c r="E83" s="57"/>
    </row>
    <row r="84" spans="3:7" s="13" customFormat="1" ht="12.75">
      <c r="C84" s="51"/>
      <c r="D84" s="52"/>
      <c r="E84" s="53"/>
      <c r="G84" s="53"/>
    </row>
    <row r="85" spans="4:5" ht="12.75">
      <c r="D85" s="17"/>
      <c r="E85" s="28"/>
    </row>
    <row r="86" spans="1:5" ht="39" customHeight="1">
      <c r="A86" s="64" t="s">
        <v>146</v>
      </c>
      <c r="D86" s="17"/>
      <c r="E86" s="28"/>
    </row>
    <row r="87" spans="1:5" ht="12.75">
      <c r="A87" s="7" t="s">
        <v>29</v>
      </c>
      <c r="B87" s="8"/>
      <c r="C87" s="9"/>
      <c r="D87" s="18"/>
      <c r="E87" s="29"/>
    </row>
    <row r="88" spans="1:5" ht="38.25">
      <c r="A88" s="2" t="s">
        <v>76</v>
      </c>
      <c r="B88" s="21" t="s">
        <v>116</v>
      </c>
      <c r="C88" s="6" t="s">
        <v>26</v>
      </c>
      <c r="D88" s="16">
        <f>80+10+15+40+12</f>
        <v>157</v>
      </c>
      <c r="E88" s="57"/>
    </row>
    <row r="89" spans="1:5" ht="25.5">
      <c r="A89" s="2" t="s">
        <v>75</v>
      </c>
      <c r="B89" s="14" t="s">
        <v>74</v>
      </c>
      <c r="C89" s="6" t="s">
        <v>26</v>
      </c>
      <c r="D89" s="16">
        <f>10+15+37+5</f>
        <v>67</v>
      </c>
      <c r="E89" s="57"/>
    </row>
    <row r="90" spans="1:5" ht="25.5">
      <c r="A90" s="2" t="s">
        <v>80</v>
      </c>
      <c r="B90" s="14" t="s">
        <v>117</v>
      </c>
      <c r="C90" s="6" t="s">
        <v>26</v>
      </c>
      <c r="D90" s="16">
        <f>25+40+10</f>
        <v>75</v>
      </c>
      <c r="E90" s="57"/>
    </row>
    <row r="91" spans="1:5" ht="25.5">
      <c r="A91" s="2" t="s">
        <v>79</v>
      </c>
      <c r="B91" s="14" t="s">
        <v>117</v>
      </c>
      <c r="C91" s="6" t="s">
        <v>24</v>
      </c>
      <c r="D91" s="16">
        <f>50+10+35+10</f>
        <v>105</v>
      </c>
      <c r="E91" s="57"/>
    </row>
    <row r="92" spans="1:5" ht="25.5">
      <c r="A92" s="2" t="s">
        <v>78</v>
      </c>
      <c r="B92" s="14" t="s">
        <v>110</v>
      </c>
      <c r="C92" s="6" t="s">
        <v>26</v>
      </c>
      <c r="D92" s="16">
        <f>70+51+40</f>
        <v>161</v>
      </c>
      <c r="E92" s="57"/>
    </row>
    <row r="93" spans="1:5" ht="38.25">
      <c r="A93" s="2" t="s">
        <v>77</v>
      </c>
      <c r="B93" s="2" t="s">
        <v>130</v>
      </c>
      <c r="C93" s="6" t="s">
        <v>24</v>
      </c>
      <c r="D93" s="16">
        <f>170+30+35</f>
        <v>235</v>
      </c>
      <c r="E93" s="57"/>
    </row>
    <row r="94" spans="1:5" ht="25.5">
      <c r="A94" s="2" t="s">
        <v>81</v>
      </c>
      <c r="B94" s="3"/>
      <c r="C94" s="6" t="s">
        <v>26</v>
      </c>
      <c r="D94" s="16">
        <f>20+20</f>
        <v>40</v>
      </c>
      <c r="E94" s="57"/>
    </row>
    <row r="95" spans="1:5" ht="25.5">
      <c r="A95" s="19" t="s">
        <v>115</v>
      </c>
      <c r="B95" s="24" t="s">
        <v>112</v>
      </c>
      <c r="C95" s="22" t="s">
        <v>24</v>
      </c>
      <c r="D95" s="23">
        <v>21</v>
      </c>
      <c r="E95" s="57"/>
    </row>
    <row r="96" spans="1:5" ht="25.5">
      <c r="A96" s="19" t="s">
        <v>111</v>
      </c>
      <c r="B96" s="24" t="s">
        <v>112</v>
      </c>
      <c r="C96" s="22" t="s">
        <v>26</v>
      </c>
      <c r="D96" s="23">
        <f>50+50+10</f>
        <v>110</v>
      </c>
      <c r="E96" s="57"/>
    </row>
    <row r="97" spans="1:5" ht="25.5">
      <c r="A97" s="19" t="s">
        <v>82</v>
      </c>
      <c r="B97" s="24" t="s">
        <v>100</v>
      </c>
      <c r="C97" s="22" t="s">
        <v>26</v>
      </c>
      <c r="D97" s="23">
        <v>500</v>
      </c>
      <c r="E97" s="57"/>
    </row>
    <row r="98" spans="1:5" ht="12.75">
      <c r="A98" s="20" t="s">
        <v>83</v>
      </c>
      <c r="B98" s="20"/>
      <c r="C98" s="22" t="s">
        <v>24</v>
      </c>
      <c r="D98" s="23">
        <v>20</v>
      </c>
      <c r="E98" s="57"/>
    </row>
    <row r="99" spans="1:5" ht="25.5">
      <c r="A99" s="19" t="s">
        <v>0</v>
      </c>
      <c r="B99" s="24" t="s">
        <v>131</v>
      </c>
      <c r="C99" s="22" t="s">
        <v>24</v>
      </c>
      <c r="D99" s="23">
        <f>3+65+12+10+12</f>
        <v>102</v>
      </c>
      <c r="E99" s="57"/>
    </row>
    <row r="100" spans="1:5" ht="12.75">
      <c r="A100" s="19" t="s">
        <v>132</v>
      </c>
      <c r="B100" s="24" t="s">
        <v>133</v>
      </c>
      <c r="C100" s="22" t="s">
        <v>24</v>
      </c>
      <c r="D100" s="23">
        <v>10</v>
      </c>
      <c r="E100" s="57"/>
    </row>
    <row r="101" spans="1:5" ht="12.75">
      <c r="A101" s="19" t="s">
        <v>104</v>
      </c>
      <c r="B101" s="20" t="s">
        <v>105</v>
      </c>
      <c r="C101" s="22" t="s">
        <v>26</v>
      </c>
      <c r="D101" s="23">
        <v>30</v>
      </c>
      <c r="E101" s="57"/>
    </row>
    <row r="102" spans="1:5" ht="25.5">
      <c r="A102" s="2" t="s">
        <v>1</v>
      </c>
      <c r="B102" s="21" t="s">
        <v>101</v>
      </c>
      <c r="C102" s="6" t="s">
        <v>26</v>
      </c>
      <c r="D102" s="16">
        <f>224+13+10</f>
        <v>247</v>
      </c>
      <c r="E102" s="57"/>
    </row>
    <row r="103" spans="1:5" ht="12.75">
      <c r="A103" s="2" t="s">
        <v>135</v>
      </c>
      <c r="B103" s="3" t="s">
        <v>134</v>
      </c>
      <c r="C103" s="6" t="s">
        <v>24</v>
      </c>
      <c r="D103" s="16">
        <v>12</v>
      </c>
      <c r="E103" s="57"/>
    </row>
    <row r="104" spans="1:5" ht="25.5">
      <c r="A104" s="2" t="s">
        <v>3</v>
      </c>
      <c r="B104" s="14" t="s">
        <v>2</v>
      </c>
      <c r="C104" s="6" t="s">
        <v>24</v>
      </c>
      <c r="D104" s="16">
        <f>1+2+20+1</f>
        <v>24</v>
      </c>
      <c r="E104" s="57"/>
    </row>
    <row r="105" spans="1:5" ht="12.75">
      <c r="A105" s="3" t="s">
        <v>5</v>
      </c>
      <c r="B105" s="14" t="s">
        <v>4</v>
      </c>
      <c r="C105" s="6" t="s">
        <v>6</v>
      </c>
      <c r="D105" s="16">
        <f>6+10</f>
        <v>16</v>
      </c>
      <c r="E105" s="57"/>
    </row>
    <row r="106" spans="1:5" ht="12.75">
      <c r="A106" s="3" t="s">
        <v>136</v>
      </c>
      <c r="B106" s="14" t="s">
        <v>137</v>
      </c>
      <c r="C106" s="6" t="s">
        <v>26</v>
      </c>
      <c r="D106" s="16">
        <v>10</v>
      </c>
      <c r="E106" s="57"/>
    </row>
    <row r="107" spans="1:5" ht="25.5">
      <c r="A107" s="2" t="s">
        <v>10</v>
      </c>
      <c r="B107" s="14" t="s">
        <v>138</v>
      </c>
      <c r="C107" s="6" t="s">
        <v>26</v>
      </c>
      <c r="D107" s="16">
        <f>185+30+5+3</f>
        <v>223</v>
      </c>
      <c r="E107" s="57"/>
    </row>
    <row r="108" spans="1:5" ht="25.5">
      <c r="A108" s="2" t="s">
        <v>7</v>
      </c>
      <c r="B108" s="3"/>
      <c r="C108" s="6" t="s">
        <v>6</v>
      </c>
      <c r="D108" s="16">
        <f>72+10+1</f>
        <v>83</v>
      </c>
      <c r="E108" s="57"/>
    </row>
    <row r="109" spans="1:5" ht="25.5">
      <c r="A109" s="2" t="s">
        <v>8</v>
      </c>
      <c r="B109" s="14" t="s">
        <v>9</v>
      </c>
      <c r="C109" s="6" t="s">
        <v>6</v>
      </c>
      <c r="D109" s="16">
        <v>10</v>
      </c>
      <c r="E109" s="57"/>
    </row>
    <row r="110" spans="1:5" ht="12.75">
      <c r="A110" s="19" t="s">
        <v>106</v>
      </c>
      <c r="B110" s="24" t="s">
        <v>107</v>
      </c>
      <c r="C110" s="22" t="s">
        <v>6</v>
      </c>
      <c r="D110" s="23">
        <v>252</v>
      </c>
      <c r="E110" s="57"/>
    </row>
    <row r="111" spans="1:5" ht="12.75">
      <c r="A111" s="19" t="s">
        <v>102</v>
      </c>
      <c r="B111" s="24" t="s">
        <v>103</v>
      </c>
      <c r="C111" s="22" t="s">
        <v>36</v>
      </c>
      <c r="D111" s="23">
        <v>43</v>
      </c>
      <c r="E111" s="57"/>
    </row>
    <row r="112" spans="1:5" ht="12.75">
      <c r="A112" s="43" t="s">
        <v>30</v>
      </c>
      <c r="B112" s="39"/>
      <c r="C112" s="40"/>
      <c r="D112" s="41"/>
      <c r="E112" s="42"/>
    </row>
    <row r="113" spans="1:5" ht="25.5">
      <c r="A113" s="2" t="s">
        <v>12</v>
      </c>
      <c r="B113" s="21" t="s">
        <v>113</v>
      </c>
      <c r="C113" s="6" t="s">
        <v>26</v>
      </c>
      <c r="D113" s="16">
        <f>185+10+15+13+40+10</f>
        <v>273</v>
      </c>
      <c r="E113" s="57"/>
    </row>
    <row r="114" spans="1:5" ht="63.75">
      <c r="A114" s="26" t="s">
        <v>118</v>
      </c>
      <c r="B114" s="66" t="s">
        <v>148</v>
      </c>
      <c r="C114" s="22" t="s">
        <v>26</v>
      </c>
      <c r="D114" s="23">
        <f>40+30+15+5+5</f>
        <v>95</v>
      </c>
      <c r="E114" s="57"/>
    </row>
    <row r="115" spans="1:5" ht="25.5">
      <c r="A115" s="26" t="s">
        <v>129</v>
      </c>
      <c r="B115" s="24" t="s">
        <v>126</v>
      </c>
      <c r="C115" s="22" t="s">
        <v>24</v>
      </c>
      <c r="D115" s="23">
        <v>12</v>
      </c>
      <c r="E115" s="57"/>
    </row>
    <row r="116" spans="1:5" ht="12.75">
      <c r="A116" s="20" t="s">
        <v>125</v>
      </c>
      <c r="B116" s="20" t="s">
        <v>126</v>
      </c>
      <c r="C116" s="22" t="s">
        <v>24</v>
      </c>
      <c r="D116" s="27">
        <v>4</v>
      </c>
      <c r="E116" s="57"/>
    </row>
    <row r="117" spans="3:7" s="13" customFormat="1" ht="12.75">
      <c r="C117" s="51"/>
      <c r="D117" s="55"/>
      <c r="E117" s="68"/>
      <c r="G117" s="53"/>
    </row>
    <row r="119" ht="15.75">
      <c r="A119" s="49"/>
    </row>
  </sheetData>
  <sheetProtection/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CSS</dc:creator>
  <cp:keywords/>
  <dc:description/>
  <cp:lastModifiedBy>Podrábský</cp:lastModifiedBy>
  <cp:lastPrinted>2013-07-08T12:56:52Z</cp:lastPrinted>
  <dcterms:created xsi:type="dcterms:W3CDTF">2013-04-18T10:49:50Z</dcterms:created>
  <dcterms:modified xsi:type="dcterms:W3CDTF">2013-12-20T07:10:59Z</dcterms:modified>
  <cp:category/>
  <cp:version/>
  <cp:contentType/>
  <cp:contentStatus/>
</cp:coreProperties>
</file>