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firstSheet="1" activeTab="1"/>
  </bookViews>
  <sheets>
    <sheet name="Rekapitulace stavby" sheetId="1" r:id="rId1"/>
    <sheet name="MŠ - VÝMĚNA OKEN A MEZIOK..." sheetId="2" r:id="rId2"/>
    <sheet name="VRN - VEDLEJŠÍ ROZPOČTOVÉ..." sheetId="3" r:id="rId3"/>
    <sheet name="Pokyny pro vyplnění" sheetId="4" r:id="rId4"/>
  </sheets>
  <definedNames>
    <definedName name="_xlnm._FilterDatabase" localSheetId="1" hidden="1">'MŠ - VÝMĚNA OKEN A MEZIOK...'!$C$91:$K$91</definedName>
    <definedName name="_xlnm._FilterDatabase" localSheetId="2" hidden="1">'VRN - VEDLEJŠÍ ROZPOČTOVÉ...'!$C$77:$K$77</definedName>
    <definedName name="_xlnm.Print_Titles" localSheetId="1">'MŠ - VÝMĚNA OKEN A MEZIOK...'!$91:$91</definedName>
    <definedName name="_xlnm.Print_Titles" localSheetId="0">'Rekapitulace stavby'!$49:$49</definedName>
    <definedName name="_xlnm.Print_Titles" localSheetId="2">'VRN - VEDLEJŠÍ ROZPOČTOVÉ...'!$77:$77</definedName>
    <definedName name="_xlnm.Print_Area" localSheetId="1">'MŠ - VÝMĚNA OKEN A MEZIOK...'!$C$4:$J$36,'MŠ - VÝMĚNA OKEN A MEZIOK...'!$C$42:$J$73,'MŠ - VÝMĚNA OKEN A MEZIOK...'!$C$79:$K$272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  <definedName name="_xlnm.Print_Area" localSheetId="2">'VRN - VEDLEJŠÍ ROZPOČTOVÉ...'!$C$4:$J$36,'VRN - VEDLEJŠÍ ROZPOČTOVÉ...'!$C$42:$J$59,'VRN - VEDLEJŠÍ ROZPOČTOVÉ...'!$C$65:$K$81</definedName>
  </definedNames>
  <calcPr fullCalcOnLoad="1"/>
</workbook>
</file>

<file path=xl/sharedStrings.xml><?xml version="1.0" encoding="utf-8"?>
<sst xmlns="http://schemas.openxmlformats.org/spreadsheetml/2006/main" count="2619" uniqueCount="535">
  <si>
    <t>Export VZ</t>
  </si>
  <si>
    <t>List obsahuje:</t>
  </si>
  <si>
    <t>3.0</t>
  </si>
  <si>
    <t/>
  </si>
  <si>
    <t>False</t>
  </si>
  <si>
    <t>{7593b424-44d4-4ccf-913a-10b81c86ed23}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</si>
  <si>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</si>
  <si>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</si>
  <si>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</si>
  <si>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</si>
  <si>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</si>
  <si>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</si>
  <si>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</si>
  <si>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</si>
  <si>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</si>
  <si>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ZSaMSBreziny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</si>
  <si>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</si>
  <si>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0,1</t>
  </si>
  <si>
    <t>Stavba:</t>
  </si>
  <si>
    <t>ZŠ a MŠ Kosmonautů 177,Děčín-výměna oken  zazdívka MIV</t>
  </si>
  <si>
    <t>KSO:</t>
  </si>
  <si>
    <t>801 31 52</t>
  </si>
  <si>
    <t>CC-CZ:</t>
  </si>
  <si>
    <t>Místo:</t>
  </si>
  <si>
    <t>Děčín 27, Kosmonautů 177</t>
  </si>
  <si>
    <t>Datum:</t>
  </si>
  <si>
    <t>29.04.2016</t>
  </si>
  <si>
    <t>Zadavatel:</t>
  </si>
  <si>
    <t>IČ:</t>
  </si>
  <si>
    <t>ZŠ a MŠ Kosmonautů 177, Děčín 27</t>
  </si>
  <si>
    <t>DIČ:</t>
  </si>
  <si>
    <t>Uchazeč:</t>
  </si>
  <si>
    <t>Vyplň údaj</t>
  </si>
  <si>
    <t>Projektant:</t>
  </si>
  <si>
    <t>bez PD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</si>
  <si>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</si>
  <si>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</si>
  <si>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</si>
  <si>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</si>
  <si>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</si>
  <si>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</si>
  <si>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</si>
  <si>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</si>
  <si>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</si>
  <si>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</si>
  <si>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</si>
  <si>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</si>
  <si>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</si>
  <si>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</si>
  <si>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</si>
  <si>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</si>
  <si>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</si>
  <si>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</si>
  <si>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</si>
  <si>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</si>
  <si>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</si>
  <si>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</si>
  <si>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</si>
  <si>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</si>
  <si>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</si>
  <si>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</si>
  <si>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</si>
  <si>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</si>
  <si>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</si>
  <si>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</si>
  <si>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</si>
  <si>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</si>
  <si>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</si>
  <si>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</si>
  <si>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</si>
  <si>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</si>
  <si>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</si>
  <si>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</si>
  <si>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</si>
  <si>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</si>
  <si>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MŠ</t>
  </si>
  <si>
    <t>VÝMĚNA OKEN A MEZIOKENNÍCH VLOŽEK VE FASÁDĚ DO ULICE</t>
  </si>
  <si>
    <t>STA</t>
  </si>
  <si>
    <t>1</t>
  </si>
  <si>
    <t>{9055e872-5d95-41a4-9a85-2aa5459ed4f4}</t>
  </si>
  <si>
    <t>2</t>
  </si>
  <si>
    <t>VRN</t>
  </si>
  <si>
    <t>VEDLEJŠÍ ROZPOČTOVÉ NÁKLADY</t>
  </si>
  <si>
    <t>{86ee3a6b-91e7-4bd5-936d-bd9f88b5bd02}</t>
  </si>
  <si>
    <t>Zpět na list: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</si>
  <si>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</si>
  <si>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</si>
  <si>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</si>
  <si>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</si>
  <si>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</si>
  <si>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</si>
  <si>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</si>
  <si>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</si>
  <si>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</si>
  <si>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  34 - Stěny a příčky</t>
  </si>
  <si>
    <t xml:space="preserve">    6 - Úpravy povrchů, podlahy a osazování výplní</t>
  </si>
  <si>
    <t xml:space="preserve">      61 - Úprava povrchů vnitřních - NOVĚ VYZDÍVANÉ STĚNY</t>
  </si>
  <si>
    <t xml:space="preserve">      62 - Úprava povrchů vnějších - NOVĚ VYZDÍVANÉ STĚNY</t>
  </si>
  <si>
    <t xml:space="preserve">    9 - Ostatní konstrukce a práce, bourání</t>
  </si>
  <si>
    <t xml:space="preserve">      94 - Lešení a stavební výtahy</t>
  </si>
  <si>
    <t xml:space="preserve">      951 - Ostatní konstrukce a práce</t>
  </si>
  <si>
    <t xml:space="preserve">      96 - Bourání konstrukcí</t>
  </si>
  <si>
    <t xml:space="preserve">      992 -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</si>
  <si>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</si>
  <si>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</si>
  <si>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</si>
  <si>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784 - Dokončovací práce - malby - NOVĚ VYZDÍVANÉ STĚNY</t>
  </si>
  <si>
    <t xml:space="preserve">    786 - Dokončovací práce - žaluzie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</si>
  <si>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</si>
  <si>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</si>
  <si>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</si>
  <si>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</si>
  <si>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</si>
  <si>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</si>
  <si>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</si>
  <si>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</si>
  <si>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</si>
  <si>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</si>
  <si>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</si>
  <si>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</si>
  <si>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</si>
  <si>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</si>
  <si>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</si>
  <si>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</si>
  <si>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</si>
  <si>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</si>
  <si>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</si>
  <si>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34</t>
  </si>
  <si>
    <t>Stěny a příčky</t>
  </si>
  <si>
    <t>K</t>
  </si>
  <si>
    <t>342272632</t>
  </si>
  <si>
    <t>Stěny výplňové tl 300 mm z pórobetonových přesných hladkých tvárnic Ytong hmotnosti 500 kg/m3</t>
  </si>
  <si>
    <t>m2</t>
  </si>
  <si>
    <t>CS ÚRS 2016 01</t>
  </si>
  <si>
    <t>4</t>
  </si>
  <si>
    <t>1808029256</t>
  </si>
  <si>
    <t>VV</t>
  </si>
  <si>
    <t>1,75*(1,5+1,8+0,6*2+1,5+1,2+0,6+0,3)</t>
  </si>
  <si>
    <t>1,75*(1,5+1,8+0,6*2+1,5+1,5+0,6+0,3)</t>
  </si>
  <si>
    <t>2,85*0,2   "u dveří"</t>
  </si>
  <si>
    <t>Mezisoučet   dvoupodlažní část objektu</t>
  </si>
  <si>
    <t>1,75*(0,3+0,6+1,5+0,3+1,8+1,5)</t>
  </si>
  <si>
    <t>1,75*(0,6+2,4+0,3+0,3+0,3+0,6+1,5)</t>
  </si>
  <si>
    <t>1,75*(1,5+0,6+0,6+1,8+1,5)</t>
  </si>
  <si>
    <t>2,85*0,2*3   "u dveří"</t>
  </si>
  <si>
    <t>Mezisoučet   jednopodlažní část objektu</t>
  </si>
  <si>
    <t>Součet</t>
  </si>
  <si>
    <t>342291131</t>
  </si>
  <si>
    <t>Ukotvení stěn k betonovým konstrukcím plochými kotvami</t>
  </si>
  <si>
    <t>m</t>
  </si>
  <si>
    <t>-700299883</t>
  </si>
  <si>
    <t>2*(1,5+1,8+0,6*2+1,5+1,2+0,6+0,3)</t>
  </si>
  <si>
    <t>2*(1,5+1,8+0,6*2+1,5+1,5+0,6+0,3)</t>
  </si>
  <si>
    <t>1*0,2   "u dveří"</t>
  </si>
  <si>
    <t>1,75*4</t>
  </si>
  <si>
    <t>2*(0,3+0,6+1,5+0,3+1,8+1,5)</t>
  </si>
  <si>
    <t>2*(0,6+2,4+0,3+0,3+0,3+0,6+1,5)</t>
  </si>
  <si>
    <t>2*(1,5+0,6+0,6+1,8+1,5)</t>
  </si>
  <si>
    <t>1*0,2*3   "u dveří"</t>
  </si>
  <si>
    <t>6</t>
  </si>
  <si>
    <t>Úpravy povrchů, podlahy a osazování výplní</t>
  </si>
  <si>
    <t>61</t>
  </si>
  <si>
    <t>Úprava povrchů vnitřních - NOVĚ VYZDÍVANÉ STĚNY</t>
  </si>
  <si>
    <t>612142001</t>
  </si>
  <si>
    <t>Potažení vnitřních stěn sklovláknitým pletivem vtlačeným do tenkovrstvé hmoty</t>
  </si>
  <si>
    <t>-176259695</t>
  </si>
  <si>
    <t>(1,18+1,75*2)*0,1*11</t>
  </si>
  <si>
    <t>(2,36+1,75*2)*0,1*2</t>
  </si>
  <si>
    <t>(1,18+2,85*2)*0,1*1</t>
  </si>
  <si>
    <t>(1,18+1,75*2)*0,1*9</t>
  </si>
  <si>
    <t>(2,36+1,75*2)*0,1*4</t>
  </si>
  <si>
    <t>(1,18+2,85*2)*0,1*3</t>
  </si>
  <si>
    <t>612131121</t>
  </si>
  <si>
    <t>Penetrace akrylát-silikonová vnitřních stěn nanášená ručně</t>
  </si>
  <si>
    <t>398624661</t>
  </si>
  <si>
    <t>5</t>
  </si>
  <si>
    <t>612311131</t>
  </si>
  <si>
    <t>Potažení vnitřních stěn vápenným štukem tloušťky do 3 mm</t>
  </si>
  <si>
    <t>-1635952570</t>
  </si>
  <si>
    <t>1,2*1,75*20</t>
  </si>
  <si>
    <t>2,4*1,75*6</t>
  </si>
  <si>
    <t>1,2*2,9*4</t>
  </si>
  <si>
    <t>Mezisoučet   okna a dveře</t>
  </si>
  <si>
    <t>100</t>
  </si>
  <si>
    <t>Mezisoučet   kryty otopných těles a ostatní</t>
  </si>
  <si>
    <t>629135101.60R</t>
  </si>
  <si>
    <t>Vyrovnávací vrstva pod parapety z MC š do 150 mm</t>
  </si>
  <si>
    <t>-271115285</t>
  </si>
  <si>
    <t>1,2*20+2,4*6</t>
  </si>
  <si>
    <t>62</t>
  </si>
  <si>
    <t>Úprava povrchů vnějších - NOVĚ VYZDÍVANÉ STĚNY</t>
  </si>
  <si>
    <t>622142001</t>
  </si>
  <si>
    <t>Potažení vnějších stěn sklovláknitým pletivem vtlačeným do tenkovrstvé hmoty</t>
  </si>
  <si>
    <t>-234730891</t>
  </si>
  <si>
    <t>9</t>
  </si>
  <si>
    <t>622131121</t>
  </si>
  <si>
    <t>Penetrace akrylát-silikon vnějších stěn nanášená ručně</t>
  </si>
  <si>
    <t>491473622</t>
  </si>
  <si>
    <t>622521011</t>
  </si>
  <si>
    <t>Tenkovrstvá silikátová zrnitá omítka tl. 1,5 mm včetně penetrace vnějších stěn</t>
  </si>
  <si>
    <t>747480962</t>
  </si>
  <si>
    <t>629991011</t>
  </si>
  <si>
    <t>Zakrytí výplní otvorů a svislých ploch fólií přilepenou lepící páskou</t>
  </si>
  <si>
    <t>-1247472351</t>
  </si>
  <si>
    <t>629135101</t>
  </si>
  <si>
    <t>Vyrovnávací vrstva pod klempířské prvky z MC š do 150 mm</t>
  </si>
  <si>
    <t>-1332359884</t>
  </si>
  <si>
    <t>Ostatní konstrukce a práce, bourání</t>
  </si>
  <si>
    <t>94</t>
  </si>
  <si>
    <t>Lešení a stavební výtahy</t>
  </si>
  <si>
    <t>941211111</t>
  </si>
  <si>
    <t>783075718</t>
  </si>
  <si>
    <t>6*(1,5+1,8+0,6*2+1,5+1,5+0,6+0,3+0,2+1,2+1,2*6+2,4)</t>
  </si>
  <si>
    <t>16</t>
  </si>
  <si>
    <t>Ostatní konstrukce a práce</t>
  </si>
  <si>
    <t>kus</t>
  </si>
  <si>
    <t>96</t>
  </si>
  <si>
    <t>Bourání konstrukcí</t>
  </si>
  <si>
    <t>968062374</t>
  </si>
  <si>
    <t>Vybourání dřevěných rámů oken zdvojených včetně křídel pl do 1 m2</t>
  </si>
  <si>
    <t>-482840591</t>
  </si>
  <si>
    <t>"SVĚTLÍK NAD DVEŘMI"</t>
  </si>
  <si>
    <t>1*0,8*2</t>
  </si>
  <si>
    <t>968062376</t>
  </si>
  <si>
    <t>Vybourání dřevěných rámů oken zdvojených včetně křídel pl do 4 m2</t>
  </si>
  <si>
    <t>651795913</t>
  </si>
  <si>
    <t>1,18*1,75*11</t>
  </si>
  <si>
    <t>2,36*1,75*2</t>
  </si>
  <si>
    <t>1,18*1,75*8</t>
  </si>
  <si>
    <t>2,36*1,75*4</t>
  </si>
  <si>
    <t>968082017</t>
  </si>
  <si>
    <t>Vybourání plastových rámů oken zdvojených včetně křídel plochy přes 2 do 4 m2</t>
  </si>
  <si>
    <t>-913402269</t>
  </si>
  <si>
    <t>1,18*1,75*1</t>
  </si>
  <si>
    <t>787100802</t>
  </si>
  <si>
    <t>Vysklívání stěn, příček, balkónového zábradlí, výtahových šachet plochy do 3 m2 skla plochého</t>
  </si>
  <si>
    <t>-64966048</t>
  </si>
  <si>
    <t>764002851</t>
  </si>
  <si>
    <t>Demontáž oplechování parapetů do suti</t>
  </si>
  <si>
    <t>-1730692566</t>
  </si>
  <si>
    <t>1,5+1,18*5+2,36*1+1,8+0,6*2+1,5+1,5+0,6+0,3</t>
  </si>
  <si>
    <t>1,5+1,18*6+2,36*1+1,8+0,6*2+1,5+1,2+0,6+0,3</t>
  </si>
  <si>
    <t>0,3+0,6+1,5+0,3+1,8+1,5</t>
  </si>
  <si>
    <t>0,6+2,4+0,3+0,3+0,3+0,6+1,5</t>
  </si>
  <si>
    <t>1,5+0,6+0,6+1,8+1,5</t>
  </si>
  <si>
    <t>2,36*4+1,18*9</t>
  </si>
  <si>
    <t>32</t>
  </si>
  <si>
    <t>766441821</t>
  </si>
  <si>
    <t>Demontáž parapetních desek dřevěných nebo plastových šířky do 30 cm délky přes 1,0 m</t>
  </si>
  <si>
    <t>-25715068</t>
  </si>
  <si>
    <t>11+2</t>
  </si>
  <si>
    <t>9+4</t>
  </si>
  <si>
    <t>997013211</t>
  </si>
  <si>
    <t>Vnitrostaveništní doprava suti a vybouraných hmot pro budovy v do 6 m ručně</t>
  </si>
  <si>
    <t>t</t>
  </si>
  <si>
    <t>-275652009</t>
  </si>
  <si>
    <t>4,962*0,5   "CCA 50%"</t>
  </si>
  <si>
    <t>997013501</t>
  </si>
  <si>
    <t>Odvoz suti a vybouraných hmot na skládku nebo meziskládku do 1 km se složením</t>
  </si>
  <si>
    <t>340276763</t>
  </si>
  <si>
    <t>997013509</t>
  </si>
  <si>
    <t>Příplatek k odvozu suti a vybouraných hmot na skládku ZKD 1 km přes 1 km</t>
  </si>
  <si>
    <t>-1310631634</t>
  </si>
  <si>
    <t>4,962*12</t>
  </si>
  <si>
    <t>997013804</t>
  </si>
  <si>
    <t>Poplatek za uložení stavebního odpadu ze skla na skládce (skládkovné)</t>
  </si>
  <si>
    <t>-819321819</t>
  </si>
  <si>
    <t>997013811</t>
  </si>
  <si>
    <t>Poplatek za uložení stavebního dřevěného odpadu na skládce (skládkovné)</t>
  </si>
  <si>
    <t>1902677102</t>
  </si>
  <si>
    <t>997013814</t>
  </si>
  <si>
    <t>Poplatek za uložení stavebního odpadu z izolačních hmot na skládce (skládkovné)</t>
  </si>
  <si>
    <t>627400236</t>
  </si>
  <si>
    <t>997013831</t>
  </si>
  <si>
    <t>Poplatek za uložení stavebního směsného odpadu na skládce (skládkovné)</t>
  </si>
  <si>
    <t>-16408392</t>
  </si>
  <si>
    <t>4,962</t>
  </si>
  <si>
    <t>-(1,825+2,473+0,11)</t>
  </si>
  <si>
    <t>992</t>
  </si>
  <si>
    <t>Přesun hmot</t>
  </si>
  <si>
    <t>998018001</t>
  </si>
  <si>
    <t>265813141</t>
  </si>
  <si>
    <t>PSV</t>
  </si>
  <si>
    <t>Práce a dodávky PSV</t>
  </si>
  <si>
    <t>764</t>
  </si>
  <si>
    <t>Konstrukce klempířské</t>
  </si>
  <si>
    <t>764226402</t>
  </si>
  <si>
    <t>1597971947</t>
  </si>
  <si>
    <t>"RŠ UPŘESNIT DLE SKUTEČNOSTI"</t>
  </si>
  <si>
    <t>%</t>
  </si>
  <si>
    <t>766</t>
  </si>
  <si>
    <t>Konstrukce truhlářské</t>
  </si>
  <si>
    <t>766622136</t>
  </si>
  <si>
    <t>Montáž plastových oken plochy přes 1 m2 otevíravých výšky do 2,5 m s rámem do celostěnových panelů</t>
  </si>
  <si>
    <t>805555005</t>
  </si>
  <si>
    <t>1,18*1,75*9</t>
  </si>
  <si>
    <t>M</t>
  </si>
  <si>
    <t>611400170.61R</t>
  </si>
  <si>
    <t>okno plastové jednokřídlé otvíravé a vyklápěcí 118 x 175 cm bílé</t>
  </si>
  <si>
    <t>731338771</t>
  </si>
  <si>
    <t>611400310.62R</t>
  </si>
  <si>
    <t>okno plastové dvoudílné se sloupkem otvíravé a vyklápěcí + otvíravé a vyklápěcí 236 x 175 cm bílé</t>
  </si>
  <si>
    <t>2027123304</t>
  </si>
  <si>
    <t>611611400310.63R</t>
  </si>
  <si>
    <t>síť proti hmyzu do oken bílá včetně rámečku</t>
  </si>
  <si>
    <t>-1883504097</t>
  </si>
  <si>
    <t>"V KUCHYNI"</t>
  </si>
  <si>
    <t>766660621</t>
  </si>
  <si>
    <t>Montáž vchodových dveří 1křídlových s nadsvětlíkem do betonové kce</t>
  </si>
  <si>
    <t>-507271269</t>
  </si>
  <si>
    <t>611441640.62R</t>
  </si>
  <si>
    <t>-526796307</t>
  </si>
  <si>
    <t>766694112</t>
  </si>
  <si>
    <t>Montáž parapetních desek dřevěných nebo plastových šířky do 30 cm délky do 1,6 m</t>
  </si>
  <si>
    <t>1550808688</t>
  </si>
  <si>
    <t>766694113</t>
  </si>
  <si>
    <t>Montáž parapetních desek dřevěných nebo plastových šířky do 30 cm délky do 2,6 m</t>
  </si>
  <si>
    <t>1311328115</t>
  </si>
  <si>
    <t>611444000.60R</t>
  </si>
  <si>
    <t>parapet plastový vnitřní včetně koncovek</t>
  </si>
  <si>
    <t>1668988426</t>
  </si>
  <si>
    <t>784</t>
  </si>
  <si>
    <t>Dokončovací práce - malby - NOVĚ VYZDÍVANÉ STĚNY</t>
  </si>
  <si>
    <t>784181121</t>
  </si>
  <si>
    <t>Hloubková jednonásobná penetrace podkladu v místnostech výšky do 3,80 m</t>
  </si>
  <si>
    <t>-1218778137</t>
  </si>
  <si>
    <t>80</t>
  </si>
  <si>
    <t>784211111</t>
  </si>
  <si>
    <t>Dvojnásobné  bílé malby ze směsí za mokra velmi dobře otěruvzdorných v místnostech výšky do 3,80 m</t>
  </si>
  <si>
    <t>-271568933</t>
  </si>
  <si>
    <t>786</t>
  </si>
  <si>
    <t>Dokončovací práce - žaluzie</t>
  </si>
  <si>
    <t>786626121</t>
  </si>
  <si>
    <t>1686612451</t>
  </si>
  <si>
    <t>1,18*1,75*20</t>
  </si>
  <si>
    <t>2,36*1,75*6</t>
  </si>
  <si>
    <t>VRN - VEDLEJŠÍ ROZPOČTOVÉ NÁKLADY</t>
  </si>
  <si>
    <t>VRN - Vedlejší rozpočtové náklady</t>
  </si>
  <si>
    <t xml:space="preserve">    VRN3 - Zařízení staveniště</t>
  </si>
  <si>
    <t>Vedlejší rozpočtové náklady</t>
  </si>
  <si>
    <t>VRN3</t>
  </si>
  <si>
    <t>Zařízení staveniště</t>
  </si>
  <si>
    <t>1024</t>
  </si>
  <si>
    <t>-1232854915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</si>
  <si>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</si>
  <si>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</si>
  <si>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</si>
  <si>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</si>
  <si>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</si>
  <si>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</si>
  <si>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</si>
  <si>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</si>
  <si>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</si>
  <si>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</si>
  <si>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</si>
  <si>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</si>
  <si>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</si>
  <si>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</si>
  <si>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</si>
  <si>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</si>
  <si>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</si>
  <si>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</si>
  <si>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</si>
  <si>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</si>
  <si>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</si>
  <si>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</si>
  <si>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</si>
  <si>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</si>
  <si>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</si>
  <si>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</si>
  <si>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</si>
  <si>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</si>
  <si>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</si>
  <si>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</si>
  <si>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</si>
  <si>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</si>
  <si>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</si>
  <si>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</si>
  <si>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</si>
  <si>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</si>
  <si>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</si>
  <si>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</si>
  <si>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</si>
  <si>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</si>
  <si>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</si>
  <si>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</si>
  <si>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</si>
  <si>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</si>
  <si>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</si>
  <si>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</si>
  <si>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</si>
  <si>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</si>
  <si>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</si>
  <si>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</si>
  <si>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</si>
  <si>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</si>
  <si>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</si>
  <si>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</si>
  <si>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</si>
  <si>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</si>
  <si>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</si>
  <si>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</si>
  <si>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</si>
  <si>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</si>
  <si>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</si>
  <si>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</si>
  <si>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</si>
  <si>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</si>
  <si>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</si>
  <si>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</si>
  <si>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</si>
  <si>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</si>
  <si>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</si>
  <si>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</si>
  <si>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</si>
  <si>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</si>
  <si>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</si>
  <si>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</si>
  <si>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</si>
  <si>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</si>
  <si>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</si>
  <si>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</si>
  <si>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</si>
  <si>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</si>
  <si>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</si>
  <si>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</si>
  <si>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</si>
  <si>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</si>
  <si>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</si>
  <si>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</si>
  <si>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</si>
  <si>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</si>
  <si>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</si>
  <si>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</si>
  <si>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</si>
  <si>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</si>
  <si>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</si>
  <si>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</si>
  <si>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</si>
  <si>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</si>
  <si>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</si>
  <si>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</si>
  <si>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</si>
  <si>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</si>
  <si>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</si>
  <si>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</si>
  <si>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</si>
  <si>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</si>
  <si>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</si>
  <si>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</si>
  <si>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</si>
  <si>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</si>
  <si>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</si>
  <si>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</si>
  <si>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</si>
  <si>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</si>
  <si>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</si>
  <si>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</si>
  <si>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</si>
  <si>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</si>
  <si>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</si>
  <si>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</si>
  <si>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</si>
  <si>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</si>
  <si>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</si>
  <si>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</si>
  <si>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</si>
  <si>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</si>
  <si>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</si>
  <si>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</si>
  <si>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</si>
  <si>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</si>
  <si>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</si>
  <si>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</si>
  <si>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</si>
  <si>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</si>
  <si>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</si>
  <si>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</si>
  <si>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</si>
  <si>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</si>
  <si>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</si>
  <si>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</si>
  <si>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</si>
  <si>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</si>
  <si>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</si>
  <si>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</si>
  <si>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</si>
  <si>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</si>
  <si>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</si>
  <si>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</si>
  <si>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</si>
  <si>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</si>
  <si>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</si>
  <si>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</si>
  <si>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</si>
  <si>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</si>
  <si>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</si>
  <si>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</si>
  <si>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</si>
  <si>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</si>
  <si>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</si>
  <si>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</si>
  <si>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</si>
  <si>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</si>
  <si>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</si>
  <si>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</si>
  <si>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</si>
  <si>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</si>
  <si>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</si>
  <si>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</si>
  <si>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</si>
  <si>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</si>
  <si>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</si>
  <si>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</si>
  <si>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</si>
  <si>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</si>
  <si>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</si>
  <si>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</si>
  <si>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</si>
  <si>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</si>
  <si>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</si>
  <si>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</si>
  <si>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</si>
  <si>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</si>
  <si>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</si>
  <si>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</si>
  <si>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</si>
  <si>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Děčín XXVII, Kosmonautů 178</t>
  </si>
  <si>
    <t>ZŠ a MŠ Kosmonautů 177, Děčín XXVII, p. o.</t>
  </si>
  <si>
    <t>Montáž a demontáž lešení řadového rámového lehkého zatížení do 200 kg/m2 š do 0,9 m v do 10 m</t>
  </si>
  <si>
    <t>dveře plastové vchodové 1křídlové s pevným nadsvětlíkem otevíravé 118x285 cm</t>
  </si>
  <si>
    <t xml:space="preserve">Žaluzie hozizontální interiérové + montáž </t>
  </si>
  <si>
    <t xml:space="preserve">MŠ - VÝMĚNA OKEN A MEZIOKENNÍCH VLOŽEK + 2X DVEŘE </t>
  </si>
  <si>
    <t>Přesun hmot ruční pro budovy v do 12 m</t>
  </si>
  <si>
    <t>Oplechování parapetů rovných mechanicky kotvené z Pz plechu  rš 100 mm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</si>
</sst>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5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8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 applyAlignment="0">
      <protection locked="0"/>
    </xf>
    <xf numFmtId="0" fontId="7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7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8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90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90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90" fillId="0" borderId="26" xfId="0" applyFont="1" applyBorder="1" applyAlignment="1">
      <alignment horizontal="center" vertical="center" wrapText="1"/>
    </xf>
    <xf numFmtId="0" fontId="90" fillId="0" borderId="27" xfId="0" applyFont="1" applyBorder="1" applyAlignment="1">
      <alignment horizontal="center" vertical="center" wrapText="1"/>
    </xf>
    <xf numFmtId="0" fontId="9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9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2" fillId="0" borderId="30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74" fontId="92" fillId="0" borderId="0" xfId="0" applyNumberFormat="1" applyFont="1" applyBorder="1" applyAlignment="1">
      <alignment vertical="center"/>
    </xf>
    <xf numFmtId="4" fontId="92" fillId="0" borderId="24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5" fillId="0" borderId="30" xfId="0" applyNumberFormat="1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174" fontId="95" fillId="0" borderId="0" xfId="0" applyNumberFormat="1" applyFont="1" applyBorder="1" applyAlignment="1">
      <alignment vertical="center"/>
    </xf>
    <xf numFmtId="4" fontId="95" fillId="0" borderId="24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95" fillId="0" borderId="31" xfId="0" applyNumberFormat="1" applyFont="1" applyBorder="1" applyAlignment="1">
      <alignment vertical="center"/>
    </xf>
    <xf numFmtId="4" fontId="95" fillId="0" borderId="32" xfId="0" applyNumberFormat="1" applyFont="1" applyBorder="1" applyAlignment="1">
      <alignment vertical="center"/>
    </xf>
    <xf numFmtId="174" fontId="95" fillId="0" borderId="32" xfId="0" applyNumberFormat="1" applyFont="1" applyBorder="1" applyAlignment="1">
      <alignment vertical="center"/>
    </xf>
    <xf numFmtId="4" fontId="95" fillId="0" borderId="33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0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91" fillId="0" borderId="0" xfId="0" applyNumberFormat="1" applyFont="1" applyBorder="1" applyAlignment="1">
      <alignment vertical="center"/>
    </xf>
    <xf numFmtId="0" fontId="79" fillId="0" borderId="0" xfId="0" applyFont="1" applyBorder="1" applyAlignment="1" applyProtection="1">
      <alignment horizontal="right" vertical="center"/>
      <protection locked="0"/>
    </xf>
    <xf numFmtId="4" fontId="79" fillId="0" borderId="0" xfId="0" applyNumberFormat="1" applyFont="1" applyBorder="1" applyAlignment="1">
      <alignment vertical="center"/>
    </xf>
    <xf numFmtId="172" fontId="79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0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97" fillId="35" borderId="27" xfId="0" applyFont="1" applyFill="1" applyBorder="1" applyAlignment="1" applyProtection="1">
      <alignment horizontal="center" vertical="center" wrapText="1"/>
      <protection locked="0"/>
    </xf>
    <xf numFmtId="0" fontId="4" fillId="35" borderId="28" xfId="0" applyFont="1" applyFill="1" applyBorder="1" applyAlignment="1">
      <alignment horizontal="center" vertical="center" wrapText="1"/>
    </xf>
    <xf numFmtId="4" fontId="91" fillId="0" borderId="0" xfId="0" applyNumberFormat="1" applyFont="1" applyAlignment="1">
      <alignment/>
    </xf>
    <xf numFmtId="174" fontId="98" fillId="0" borderId="22" xfId="0" applyNumberFormat="1" applyFont="1" applyBorder="1" applyAlignment="1">
      <alignment/>
    </xf>
    <xf numFmtId="174" fontId="98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2" fillId="0" borderId="13" xfId="0" applyFont="1" applyBorder="1" applyAlignment="1">
      <alignment/>
    </xf>
    <xf numFmtId="0" fontId="82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82" fillId="0" borderId="0" xfId="0" applyFont="1" applyAlignment="1" applyProtection="1">
      <alignment/>
      <protection locked="0"/>
    </xf>
    <xf numFmtId="4" fontId="80" fillId="0" borderId="0" xfId="0" applyNumberFormat="1" applyFont="1" applyAlignment="1">
      <alignment/>
    </xf>
    <xf numFmtId="0" fontId="82" fillId="0" borderId="30" xfId="0" applyFont="1" applyBorder="1" applyAlignment="1">
      <alignment/>
    </xf>
    <xf numFmtId="0" fontId="82" fillId="0" borderId="0" xfId="0" applyFont="1" applyBorder="1" applyAlignment="1">
      <alignment/>
    </xf>
    <xf numFmtId="174" fontId="82" fillId="0" borderId="0" xfId="0" applyNumberFormat="1" applyFont="1" applyBorder="1" applyAlignment="1">
      <alignment/>
    </xf>
    <xf numFmtId="174" fontId="82" fillId="0" borderId="24" xfId="0" applyNumberFormat="1" applyFont="1" applyBorder="1" applyAlignment="1">
      <alignment/>
    </xf>
    <xf numFmtId="0" fontId="82" fillId="0" borderId="0" xfId="0" applyFont="1" applyAlignment="1">
      <alignment horizontal="center"/>
    </xf>
    <xf numFmtId="4" fontId="82" fillId="0" borderId="0" xfId="0" applyNumberFormat="1" applyFont="1" applyAlignment="1">
      <alignment vertical="center"/>
    </xf>
    <xf numFmtId="0" fontId="81" fillId="0" borderId="0" xfId="0" applyFont="1" applyAlignment="1">
      <alignment horizontal="left"/>
    </xf>
    <xf numFmtId="4" fontId="81" fillId="0" borderId="0" xfId="0" applyNumberFormat="1" applyFont="1" applyAlignment="1">
      <alignment/>
    </xf>
    <xf numFmtId="0" fontId="82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4" fontId="81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75" fontId="0" fillId="0" borderId="36" xfId="0" applyNumberFormat="1" applyFont="1" applyBorder="1" applyAlignment="1" applyProtection="1">
      <alignment vertical="center"/>
      <protection locked="0"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0" fontId="79" fillId="23" borderId="36" xfId="0" applyFont="1" applyFill="1" applyBorder="1" applyAlignment="1" applyProtection="1">
      <alignment horizontal="left" vertical="center"/>
      <protection locked="0"/>
    </xf>
    <xf numFmtId="0" fontId="79" fillId="0" borderId="0" xfId="0" applyFont="1" applyBorder="1" applyAlignment="1">
      <alignment horizontal="center" vertical="center"/>
    </xf>
    <xf numFmtId="174" fontId="79" fillId="0" borderId="0" xfId="0" applyNumberFormat="1" applyFont="1" applyBorder="1" applyAlignment="1">
      <alignment vertical="center"/>
    </xf>
    <xf numFmtId="174" fontId="79" fillId="0" borderId="2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3" fillId="0" borderId="13" xfId="0" applyFont="1" applyBorder="1" applyAlignment="1">
      <alignment vertical="center"/>
    </xf>
    <xf numFmtId="0" fontId="99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175" fontId="83" fillId="0" borderId="0" xfId="0" applyNumberFormat="1" applyFont="1" applyAlignment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3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4" xfId="0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3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4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99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175" fontId="85" fillId="0" borderId="0" xfId="0" applyNumberFormat="1" applyFont="1" applyBorder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3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4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 wrapText="1"/>
    </xf>
    <xf numFmtId="175" fontId="83" fillId="0" borderId="0" xfId="0" applyNumberFormat="1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0" fontId="86" fillId="0" borderId="0" xfId="0" applyFont="1" applyAlignment="1">
      <alignment horizontal="left"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30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4" xfId="0" applyFont="1" applyBorder="1" applyAlignment="1">
      <alignment vertical="center"/>
    </xf>
    <xf numFmtId="175" fontId="0" fillId="23" borderId="36" xfId="0" applyNumberFormat="1" applyFont="1" applyFill="1" applyBorder="1" applyAlignment="1" applyProtection="1">
      <alignment vertical="center"/>
      <protection locked="0"/>
    </xf>
    <xf numFmtId="0" fontId="100" fillId="0" borderId="36" xfId="0" applyFont="1" applyBorder="1" applyAlignment="1" applyProtection="1">
      <alignment horizontal="center" vertical="center"/>
      <protection locked="0"/>
    </xf>
    <xf numFmtId="49" fontId="100" fillId="0" borderId="36" xfId="0" applyNumberFormat="1" applyFont="1" applyBorder="1" applyAlignment="1" applyProtection="1">
      <alignment horizontal="left" vertical="center" wrapText="1"/>
      <protection locked="0"/>
    </xf>
    <xf numFmtId="0" fontId="100" fillId="0" borderId="36" xfId="0" applyFont="1" applyBorder="1" applyAlignment="1" applyProtection="1">
      <alignment horizontal="left" vertical="center" wrapText="1"/>
      <protection locked="0"/>
    </xf>
    <xf numFmtId="0" fontId="100" fillId="0" borderId="36" xfId="0" applyFont="1" applyBorder="1" applyAlignment="1" applyProtection="1">
      <alignment horizontal="center" vertical="center" wrapText="1"/>
      <protection locked="0"/>
    </xf>
    <xf numFmtId="175" fontId="100" fillId="0" borderId="36" xfId="0" applyNumberFormat="1" applyFont="1" applyBorder="1" applyAlignment="1" applyProtection="1">
      <alignment vertical="center"/>
      <protection locked="0"/>
    </xf>
    <xf numFmtId="4" fontId="100" fillId="23" borderId="36" xfId="0" applyNumberFormat="1" applyFont="1" applyFill="1" applyBorder="1" applyAlignment="1" applyProtection="1">
      <alignment vertical="center"/>
      <protection locked="0"/>
    </xf>
    <xf numFmtId="4" fontId="100" fillId="0" borderId="36" xfId="0" applyNumberFormat="1" applyFont="1" applyBorder="1" applyAlignment="1" applyProtection="1">
      <alignment vertical="center"/>
      <protection locked="0"/>
    </xf>
    <xf numFmtId="0" fontId="100" fillId="0" borderId="13" xfId="0" applyFont="1" applyBorder="1" applyAlignment="1">
      <alignment vertical="center"/>
    </xf>
    <xf numFmtId="0" fontId="100" fillId="23" borderId="36" xfId="0" applyFont="1" applyFill="1" applyBorder="1" applyAlignment="1" applyProtection="1">
      <alignment horizontal="left" vertical="center"/>
      <protection locked="0"/>
    </xf>
    <xf numFmtId="0" fontId="100" fillId="0" borderId="0" xfId="0" applyFont="1" applyBorder="1" applyAlignment="1">
      <alignment horizontal="center" vertical="center"/>
    </xf>
    <xf numFmtId="0" fontId="79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74" fontId="79" fillId="0" borderId="32" xfId="0" applyNumberFormat="1" applyFont="1" applyBorder="1" applyAlignment="1">
      <alignment vertical="center"/>
    </xf>
    <xf numFmtId="174" fontId="79" fillId="0" borderId="3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3" fillId="33" borderId="0" xfId="36" applyFill="1" applyAlignment="1">
      <alignment/>
    </xf>
    <xf numFmtId="0" fontId="101" fillId="0" borderId="0" xfId="36" applyFont="1" applyAlignment="1">
      <alignment horizontal="center" vertical="center"/>
    </xf>
    <xf numFmtId="0" fontId="102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03" fillId="33" borderId="0" xfId="36" applyFont="1" applyFill="1" applyAlignment="1">
      <alignment vertical="center"/>
    </xf>
    <xf numFmtId="0" fontId="87" fillId="33" borderId="0" xfId="0" applyFont="1" applyFill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02" fillId="33" borderId="0" xfId="0" applyFont="1" applyFill="1" applyAlignment="1" applyProtection="1">
      <alignment horizontal="left" vertical="center"/>
      <protection/>
    </xf>
    <xf numFmtId="0" fontId="103" fillId="33" borderId="0" xfId="36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2" xfId="47" applyFont="1" applyBorder="1" applyAlignment="1">
      <alignment vertical="center" wrapText="1"/>
      <protection locked="0"/>
    </xf>
    <xf numFmtId="0" fontId="13" fillId="0" borderId="43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3" xfId="47" applyFont="1" applyBorder="1" applyAlignment="1">
      <alignment horizontal="left" vertical="center"/>
      <protection locked="0"/>
    </xf>
    <xf numFmtId="0" fontId="11" fillId="0" borderId="43" xfId="47" applyFont="1" applyBorder="1" applyAlignment="1">
      <alignment horizontal="center" vertical="center"/>
      <protection locked="0"/>
    </xf>
    <xf numFmtId="0" fontId="6" fillId="0" borderId="43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2" xfId="47" applyFont="1" applyBorder="1" applyAlignment="1">
      <alignment horizontal="left" vertical="center"/>
      <protection locked="0"/>
    </xf>
    <xf numFmtId="0" fontId="13" fillId="0" borderId="43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13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3" xfId="47" applyFont="1" applyBorder="1" applyAlignment="1">
      <alignment vertical="center"/>
      <protection locked="0"/>
    </xf>
    <xf numFmtId="0" fontId="11" fillId="0" borderId="43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3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1" fillId="0" borderId="43" xfId="47" applyFont="1" applyBorder="1" applyAlignment="1">
      <alignment horizontal="left"/>
      <protection locked="0"/>
    </xf>
    <xf numFmtId="0" fontId="6" fillId="0" borderId="43" xfId="47" applyFont="1" applyBorder="1" applyAlignment="1">
      <alignment/>
      <protection locked="0"/>
    </xf>
    <xf numFmtId="0" fontId="0" fillId="0" borderId="40" xfId="47" applyFont="1" applyBorder="1" applyAlignment="1">
      <alignment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104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79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4" fontId="104" fillId="0" borderId="0" xfId="0" applyNumberFormat="1" applyFont="1" applyBorder="1" applyAlignment="1">
      <alignment vertical="center"/>
    </xf>
    <xf numFmtId="0" fontId="92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4" fontId="94" fillId="0" borderId="0" xfId="0" applyNumberFormat="1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8" fillId="36" borderId="0" xfId="0" applyFont="1" applyFill="1" applyAlignment="1">
      <alignment horizontal="center" vertical="center"/>
    </xf>
    <xf numFmtId="4" fontId="91" fillId="0" borderId="0" xfId="0" applyNumberFormat="1" applyFont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0" fontId="103" fillId="33" borderId="0" xfId="36" applyFont="1" applyFill="1" applyAlignment="1">
      <alignment vertical="center"/>
    </xf>
    <xf numFmtId="0" fontId="9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90" fillId="0" borderId="0" xfId="0" applyFont="1" applyAlignment="1">
      <alignment horizontal="left" vertical="center" wrapText="1"/>
    </xf>
    <xf numFmtId="0" fontId="7" fillId="0" borderId="0" xfId="47" applyFont="1" applyBorder="1" applyAlignment="1">
      <alignment horizontal="center" vertical="center" wrapText="1"/>
      <protection locked="0"/>
    </xf>
    <xf numFmtId="0" fontId="11" fillId="0" borderId="43" xfId="47" applyFont="1" applyBorder="1" applyAlignment="1">
      <alignment horizontal="left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0" fontId="7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11" fillId="0" borderId="43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6F45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837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788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285750</xdr:colOff>
      <xdr:row>1</xdr:row>
      <xdr:rowOff>0</xdr:rowOff>
    </xdr:to>
    <xdr:pic>
      <xdr:nvPicPr>
        <xdr:cNvPr id="1" name="Obrázek 1" descr="C:\KROSplusData\System\Temp\rad66F4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Obrázek 1" descr="C:\KROSplusData\System\Temp\radA837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Obrázek 1" descr="C:\KROSplusData\System\Temp\rad6788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zoomScalePageLayoutView="0" workbookViewId="0" topLeftCell="A1">
      <pane ySplit="1" topLeftCell="A40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" customHeight="1">
      <c r="A1" s="240" t="s">
        <v>0</v>
      </c>
      <c r="B1" s="241"/>
      <c r="C1" s="241"/>
      <c r="D1" s="242" t="s">
        <v>1</v>
      </c>
      <c r="E1" s="241"/>
      <c r="F1" s="241"/>
      <c r="G1" s="241"/>
      <c r="H1" s="241"/>
      <c r="I1" s="241"/>
      <c r="J1" s="241"/>
      <c r="K1" s="243" t="s">
        <v>344</v>
      </c>
      <c r="L1" s="243"/>
      <c r="M1" s="243"/>
      <c r="N1" s="243"/>
      <c r="O1" s="243"/>
      <c r="P1" s="243"/>
      <c r="Q1" s="243"/>
      <c r="R1" s="243"/>
      <c r="S1" s="243"/>
      <c r="T1" s="241"/>
      <c r="U1" s="241"/>
      <c r="V1" s="241"/>
      <c r="W1" s="243" t="s">
        <v>345</v>
      </c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35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360" t="s">
        <v>6</v>
      </c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S2" s="18" t="s">
        <v>7</v>
      </c>
      <c r="BT2" s="18" t="s">
        <v>8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7</v>
      </c>
      <c r="BT3" s="18" t="s">
        <v>9</v>
      </c>
    </row>
    <row r="4" spans="2:71" ht="36.7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11</v>
      </c>
      <c r="BE4" s="27" t="s">
        <v>12</v>
      </c>
      <c r="BS4" s="18" t="s">
        <v>13</v>
      </c>
    </row>
    <row r="5" spans="2:71" ht="14.25" customHeight="1">
      <c r="B5" s="22"/>
      <c r="C5" s="23"/>
      <c r="D5" s="28" t="s">
        <v>14</v>
      </c>
      <c r="E5" s="23"/>
      <c r="F5" s="23"/>
      <c r="G5" s="23"/>
      <c r="H5" s="23"/>
      <c r="I5" s="23"/>
      <c r="J5" s="23"/>
      <c r="K5" s="332" t="s">
        <v>15</v>
      </c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23"/>
      <c r="AQ5" s="25"/>
      <c r="BE5" s="328" t="s">
        <v>16</v>
      </c>
      <c r="BS5" s="18" t="s">
        <v>17</v>
      </c>
    </row>
    <row r="6" spans="2:71" ht="36.75" customHeight="1">
      <c r="B6" s="22"/>
      <c r="C6" s="23"/>
      <c r="D6" s="30" t="s">
        <v>18</v>
      </c>
      <c r="E6" s="23"/>
      <c r="F6" s="23"/>
      <c r="G6" s="23"/>
      <c r="H6" s="23"/>
      <c r="I6" s="23"/>
      <c r="J6" s="23"/>
      <c r="K6" s="334" t="s">
        <v>19</v>
      </c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23"/>
      <c r="AQ6" s="25"/>
      <c r="BE6" s="329"/>
      <c r="BS6" s="18" t="s">
        <v>17</v>
      </c>
    </row>
    <row r="7" spans="2:71" ht="14.25" customHeight="1">
      <c r="B7" s="22"/>
      <c r="C7" s="23"/>
      <c r="D7" s="31" t="s">
        <v>20</v>
      </c>
      <c r="E7" s="23"/>
      <c r="F7" s="23"/>
      <c r="G7" s="23"/>
      <c r="H7" s="23"/>
      <c r="I7" s="23"/>
      <c r="J7" s="23"/>
      <c r="K7" s="29" t="s">
        <v>21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22</v>
      </c>
      <c r="AL7" s="23"/>
      <c r="AM7" s="23"/>
      <c r="AN7" s="29" t="s">
        <v>3</v>
      </c>
      <c r="AO7" s="23"/>
      <c r="AP7" s="23"/>
      <c r="AQ7" s="25"/>
      <c r="BE7" s="329"/>
      <c r="BS7" s="18" t="s">
        <v>17</v>
      </c>
    </row>
    <row r="8" spans="2:71" ht="14.25" customHeight="1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329"/>
      <c r="BS8" s="18" t="s">
        <v>17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29"/>
      <c r="BS9" s="18" t="s">
        <v>17</v>
      </c>
    </row>
    <row r="10" spans="2:71" ht="14.25" customHeight="1">
      <c r="B10" s="22"/>
      <c r="C10" s="23"/>
      <c r="D10" s="31" t="s">
        <v>27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28</v>
      </c>
      <c r="AL10" s="23"/>
      <c r="AM10" s="23"/>
      <c r="AN10" s="29" t="s">
        <v>3</v>
      </c>
      <c r="AO10" s="23"/>
      <c r="AP10" s="23"/>
      <c r="AQ10" s="25"/>
      <c r="BE10" s="329"/>
      <c r="BS10" s="18" t="s">
        <v>17</v>
      </c>
    </row>
    <row r="11" spans="2:71" ht="18" customHeight="1">
      <c r="B11" s="22"/>
      <c r="C11" s="23"/>
      <c r="D11" s="23"/>
      <c r="E11" s="29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30</v>
      </c>
      <c r="AL11" s="23"/>
      <c r="AM11" s="23"/>
      <c r="AN11" s="29" t="s">
        <v>3</v>
      </c>
      <c r="AO11" s="23"/>
      <c r="AP11" s="23"/>
      <c r="AQ11" s="25"/>
      <c r="BE11" s="329"/>
      <c r="BS11" s="18" t="s">
        <v>17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29"/>
      <c r="BS12" s="18" t="s">
        <v>17</v>
      </c>
    </row>
    <row r="13" spans="2:71" ht="14.25" customHeight="1">
      <c r="B13" s="22"/>
      <c r="C13" s="23"/>
      <c r="D13" s="31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28</v>
      </c>
      <c r="AL13" s="23"/>
      <c r="AM13" s="23"/>
      <c r="AN13" s="33" t="s">
        <v>32</v>
      </c>
      <c r="AO13" s="23"/>
      <c r="AP13" s="23"/>
      <c r="AQ13" s="25"/>
      <c r="BE13" s="329"/>
      <c r="BS13" s="18" t="s">
        <v>17</v>
      </c>
    </row>
    <row r="14" spans="2:71" ht="15">
      <c r="B14" s="22"/>
      <c r="C14" s="23"/>
      <c r="D14" s="23"/>
      <c r="E14" s="335" t="s">
        <v>32</v>
      </c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1" t="s">
        <v>30</v>
      </c>
      <c r="AL14" s="23"/>
      <c r="AM14" s="23"/>
      <c r="AN14" s="33" t="s">
        <v>32</v>
      </c>
      <c r="AO14" s="23"/>
      <c r="AP14" s="23"/>
      <c r="AQ14" s="25"/>
      <c r="BE14" s="329"/>
      <c r="BS14" s="18" t="s">
        <v>17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29"/>
      <c r="BS15" s="18" t="s">
        <v>4</v>
      </c>
    </row>
    <row r="16" spans="2:71" ht="14.25" customHeight="1">
      <c r="B16" s="22"/>
      <c r="C16" s="23"/>
      <c r="D16" s="31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28</v>
      </c>
      <c r="AL16" s="23"/>
      <c r="AM16" s="23"/>
      <c r="AN16" s="29" t="s">
        <v>3</v>
      </c>
      <c r="AO16" s="23"/>
      <c r="AP16" s="23"/>
      <c r="AQ16" s="25"/>
      <c r="BE16" s="329"/>
      <c r="BS16" s="18" t="s">
        <v>4</v>
      </c>
    </row>
    <row r="17" spans="2:71" ht="18" customHeight="1">
      <c r="B17" s="22"/>
      <c r="C17" s="23"/>
      <c r="D17" s="23"/>
      <c r="E17" s="29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30</v>
      </c>
      <c r="AL17" s="23"/>
      <c r="AM17" s="23"/>
      <c r="AN17" s="29" t="s">
        <v>3</v>
      </c>
      <c r="AO17" s="23"/>
      <c r="AP17" s="23"/>
      <c r="AQ17" s="25"/>
      <c r="BE17" s="329"/>
      <c r="BS17" s="18" t="s">
        <v>35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29"/>
      <c r="BS18" s="18" t="s">
        <v>7</v>
      </c>
    </row>
    <row r="19" spans="2:71" ht="14.25" customHeight="1">
      <c r="B19" s="22"/>
      <c r="C19" s="23"/>
      <c r="D19" s="31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29"/>
      <c r="BS19" s="18" t="s">
        <v>7</v>
      </c>
    </row>
    <row r="20" spans="2:71" ht="20.25" customHeight="1">
      <c r="B20" s="22"/>
      <c r="C20" s="23"/>
      <c r="D20" s="23"/>
      <c r="E20" s="336" t="s">
        <v>3</v>
      </c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23"/>
      <c r="AP20" s="23"/>
      <c r="AQ20" s="25"/>
      <c r="BE20" s="329"/>
      <c r="BS20" s="18" t="s">
        <v>35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29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29"/>
    </row>
    <row r="23" spans="2:57" s="1" customFormat="1" ht="25.5" customHeight="1">
      <c r="B23" s="35"/>
      <c r="C23" s="36"/>
      <c r="D23" s="37" t="s">
        <v>37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37" t="e">
        <f>ROUND(AG51,2)</f>
        <v>#REF!</v>
      </c>
      <c r="AL23" s="338"/>
      <c r="AM23" s="338"/>
      <c r="AN23" s="338"/>
      <c r="AO23" s="338"/>
      <c r="AP23" s="36"/>
      <c r="AQ23" s="39"/>
      <c r="BE23" s="330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30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39" t="s">
        <v>38</v>
      </c>
      <c r="M25" s="340"/>
      <c r="N25" s="340"/>
      <c r="O25" s="340"/>
      <c r="P25" s="36"/>
      <c r="Q25" s="36"/>
      <c r="R25" s="36"/>
      <c r="S25" s="36"/>
      <c r="T25" s="36"/>
      <c r="U25" s="36"/>
      <c r="V25" s="36"/>
      <c r="W25" s="339" t="s">
        <v>39</v>
      </c>
      <c r="X25" s="340"/>
      <c r="Y25" s="340"/>
      <c r="Z25" s="340"/>
      <c r="AA25" s="340"/>
      <c r="AB25" s="340"/>
      <c r="AC25" s="340"/>
      <c r="AD25" s="340"/>
      <c r="AE25" s="340"/>
      <c r="AF25" s="36"/>
      <c r="AG25" s="36"/>
      <c r="AH25" s="36"/>
      <c r="AI25" s="36"/>
      <c r="AJ25" s="36"/>
      <c r="AK25" s="339" t="s">
        <v>40</v>
      </c>
      <c r="AL25" s="340"/>
      <c r="AM25" s="340"/>
      <c r="AN25" s="340"/>
      <c r="AO25" s="340"/>
      <c r="AP25" s="36"/>
      <c r="AQ25" s="39"/>
      <c r="BE25" s="330"/>
    </row>
    <row r="26" spans="2:57" s="2" customFormat="1" ht="14.25" customHeight="1">
      <c r="B26" s="41"/>
      <c r="C26" s="42"/>
      <c r="D26" s="43" t="s">
        <v>41</v>
      </c>
      <c r="E26" s="42"/>
      <c r="F26" s="43" t="s">
        <v>42</v>
      </c>
      <c r="G26" s="42"/>
      <c r="H26" s="42"/>
      <c r="I26" s="42"/>
      <c r="J26" s="42"/>
      <c r="K26" s="42"/>
      <c r="L26" s="341">
        <v>0.21</v>
      </c>
      <c r="M26" s="342"/>
      <c r="N26" s="342"/>
      <c r="O26" s="342"/>
      <c r="P26" s="42"/>
      <c r="Q26" s="42"/>
      <c r="R26" s="42"/>
      <c r="S26" s="42"/>
      <c r="T26" s="42"/>
      <c r="U26" s="42"/>
      <c r="V26" s="42"/>
      <c r="W26" s="343">
        <f>ROUND(AZ51,2)</f>
        <v>0</v>
      </c>
      <c r="X26" s="342"/>
      <c r="Y26" s="342"/>
      <c r="Z26" s="342"/>
      <c r="AA26" s="342"/>
      <c r="AB26" s="342"/>
      <c r="AC26" s="342"/>
      <c r="AD26" s="342"/>
      <c r="AE26" s="342"/>
      <c r="AF26" s="42"/>
      <c r="AG26" s="42"/>
      <c r="AH26" s="42"/>
      <c r="AI26" s="42"/>
      <c r="AJ26" s="42"/>
      <c r="AK26" s="343">
        <f>ROUND(AV51,2)</f>
        <v>0</v>
      </c>
      <c r="AL26" s="342"/>
      <c r="AM26" s="342"/>
      <c r="AN26" s="342"/>
      <c r="AO26" s="342"/>
      <c r="AP26" s="42"/>
      <c r="AQ26" s="44"/>
      <c r="BE26" s="331"/>
    </row>
    <row r="27" spans="2:57" s="2" customFormat="1" ht="14.25" customHeight="1">
      <c r="B27" s="41"/>
      <c r="C27" s="42"/>
      <c r="D27" s="42"/>
      <c r="E27" s="42"/>
      <c r="F27" s="43" t="s">
        <v>43</v>
      </c>
      <c r="G27" s="42"/>
      <c r="H27" s="42"/>
      <c r="I27" s="42"/>
      <c r="J27" s="42"/>
      <c r="K27" s="42"/>
      <c r="L27" s="341">
        <v>0.15</v>
      </c>
      <c r="M27" s="342"/>
      <c r="N27" s="342"/>
      <c r="O27" s="342"/>
      <c r="P27" s="42"/>
      <c r="Q27" s="42"/>
      <c r="R27" s="42"/>
      <c r="S27" s="42"/>
      <c r="T27" s="42"/>
      <c r="U27" s="42"/>
      <c r="V27" s="42"/>
      <c r="W27" s="343">
        <f>ROUND(BA51,2)</f>
        <v>0</v>
      </c>
      <c r="X27" s="342"/>
      <c r="Y27" s="342"/>
      <c r="Z27" s="342"/>
      <c r="AA27" s="342"/>
      <c r="AB27" s="342"/>
      <c r="AC27" s="342"/>
      <c r="AD27" s="342"/>
      <c r="AE27" s="342"/>
      <c r="AF27" s="42"/>
      <c r="AG27" s="42"/>
      <c r="AH27" s="42"/>
      <c r="AI27" s="42"/>
      <c r="AJ27" s="42"/>
      <c r="AK27" s="343">
        <f>ROUND(AW51,2)</f>
        <v>0</v>
      </c>
      <c r="AL27" s="342"/>
      <c r="AM27" s="342"/>
      <c r="AN27" s="342"/>
      <c r="AO27" s="342"/>
      <c r="AP27" s="42"/>
      <c r="AQ27" s="44"/>
      <c r="BE27" s="331"/>
    </row>
    <row r="28" spans="2:57" s="2" customFormat="1" ht="14.25" customHeight="1" hidden="1">
      <c r="B28" s="41"/>
      <c r="C28" s="42"/>
      <c r="D28" s="42"/>
      <c r="E28" s="42"/>
      <c r="F28" s="43" t="s">
        <v>44</v>
      </c>
      <c r="G28" s="42"/>
      <c r="H28" s="42"/>
      <c r="I28" s="42"/>
      <c r="J28" s="42"/>
      <c r="K28" s="42"/>
      <c r="L28" s="341">
        <v>0.21</v>
      </c>
      <c r="M28" s="342"/>
      <c r="N28" s="342"/>
      <c r="O28" s="342"/>
      <c r="P28" s="42"/>
      <c r="Q28" s="42"/>
      <c r="R28" s="42"/>
      <c r="S28" s="42"/>
      <c r="T28" s="42"/>
      <c r="U28" s="42"/>
      <c r="V28" s="42"/>
      <c r="W28" s="343">
        <f>ROUND(BB51,2)</f>
        <v>0</v>
      </c>
      <c r="X28" s="342"/>
      <c r="Y28" s="342"/>
      <c r="Z28" s="342"/>
      <c r="AA28" s="342"/>
      <c r="AB28" s="342"/>
      <c r="AC28" s="342"/>
      <c r="AD28" s="342"/>
      <c r="AE28" s="342"/>
      <c r="AF28" s="42"/>
      <c r="AG28" s="42"/>
      <c r="AH28" s="42"/>
      <c r="AI28" s="42"/>
      <c r="AJ28" s="42"/>
      <c r="AK28" s="343">
        <v>0</v>
      </c>
      <c r="AL28" s="342"/>
      <c r="AM28" s="342"/>
      <c r="AN28" s="342"/>
      <c r="AO28" s="342"/>
      <c r="AP28" s="42"/>
      <c r="AQ28" s="44"/>
      <c r="BE28" s="331"/>
    </row>
    <row r="29" spans="2:57" s="2" customFormat="1" ht="14.25" customHeight="1" hidden="1">
      <c r="B29" s="41"/>
      <c r="C29" s="42"/>
      <c r="D29" s="42"/>
      <c r="E29" s="42"/>
      <c r="F29" s="43" t="s">
        <v>45</v>
      </c>
      <c r="G29" s="42"/>
      <c r="H29" s="42"/>
      <c r="I29" s="42"/>
      <c r="J29" s="42"/>
      <c r="K29" s="42"/>
      <c r="L29" s="341">
        <v>0.15</v>
      </c>
      <c r="M29" s="342"/>
      <c r="N29" s="342"/>
      <c r="O29" s="342"/>
      <c r="P29" s="42"/>
      <c r="Q29" s="42"/>
      <c r="R29" s="42"/>
      <c r="S29" s="42"/>
      <c r="T29" s="42"/>
      <c r="U29" s="42"/>
      <c r="V29" s="42"/>
      <c r="W29" s="343">
        <f>ROUND(BC51,2)</f>
        <v>0</v>
      </c>
      <c r="X29" s="342"/>
      <c r="Y29" s="342"/>
      <c r="Z29" s="342"/>
      <c r="AA29" s="342"/>
      <c r="AB29" s="342"/>
      <c r="AC29" s="342"/>
      <c r="AD29" s="342"/>
      <c r="AE29" s="342"/>
      <c r="AF29" s="42"/>
      <c r="AG29" s="42"/>
      <c r="AH29" s="42"/>
      <c r="AI29" s="42"/>
      <c r="AJ29" s="42"/>
      <c r="AK29" s="343">
        <v>0</v>
      </c>
      <c r="AL29" s="342"/>
      <c r="AM29" s="342"/>
      <c r="AN29" s="342"/>
      <c r="AO29" s="342"/>
      <c r="AP29" s="42"/>
      <c r="AQ29" s="44"/>
      <c r="BE29" s="331"/>
    </row>
    <row r="30" spans="2:57" s="2" customFormat="1" ht="14.25" customHeight="1" hidden="1">
      <c r="B30" s="41"/>
      <c r="C30" s="42"/>
      <c r="D30" s="42"/>
      <c r="E30" s="42"/>
      <c r="F30" s="43" t="s">
        <v>46</v>
      </c>
      <c r="G30" s="42"/>
      <c r="H30" s="42"/>
      <c r="I30" s="42"/>
      <c r="J30" s="42"/>
      <c r="K30" s="42"/>
      <c r="L30" s="341">
        <v>0</v>
      </c>
      <c r="M30" s="342"/>
      <c r="N30" s="342"/>
      <c r="O30" s="342"/>
      <c r="P30" s="42"/>
      <c r="Q30" s="42"/>
      <c r="R30" s="42"/>
      <c r="S30" s="42"/>
      <c r="T30" s="42"/>
      <c r="U30" s="42"/>
      <c r="V30" s="42"/>
      <c r="W30" s="343">
        <f>ROUND(BD51,2)</f>
        <v>0</v>
      </c>
      <c r="X30" s="342"/>
      <c r="Y30" s="342"/>
      <c r="Z30" s="342"/>
      <c r="AA30" s="342"/>
      <c r="AB30" s="342"/>
      <c r="AC30" s="342"/>
      <c r="AD30" s="342"/>
      <c r="AE30" s="342"/>
      <c r="AF30" s="42"/>
      <c r="AG30" s="42"/>
      <c r="AH30" s="42"/>
      <c r="AI30" s="42"/>
      <c r="AJ30" s="42"/>
      <c r="AK30" s="343">
        <v>0</v>
      </c>
      <c r="AL30" s="342"/>
      <c r="AM30" s="342"/>
      <c r="AN30" s="342"/>
      <c r="AO30" s="342"/>
      <c r="AP30" s="42"/>
      <c r="AQ30" s="44"/>
      <c r="BE30" s="331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30"/>
    </row>
    <row r="32" spans="2:57" s="1" customFormat="1" ht="25.5" customHeight="1">
      <c r="B32" s="35"/>
      <c r="C32" s="45"/>
      <c r="D32" s="46" t="s">
        <v>47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48</v>
      </c>
      <c r="U32" s="47"/>
      <c r="V32" s="47"/>
      <c r="W32" s="47"/>
      <c r="X32" s="352" t="s">
        <v>49</v>
      </c>
      <c r="Y32" s="353"/>
      <c r="Z32" s="353"/>
      <c r="AA32" s="353"/>
      <c r="AB32" s="353"/>
      <c r="AC32" s="47"/>
      <c r="AD32" s="47"/>
      <c r="AE32" s="47"/>
      <c r="AF32" s="47"/>
      <c r="AG32" s="47"/>
      <c r="AH32" s="47"/>
      <c r="AI32" s="47"/>
      <c r="AJ32" s="47"/>
      <c r="AK32" s="354" t="e">
        <f>SUM(AK23:AK30)</f>
        <v>#REF!</v>
      </c>
      <c r="AL32" s="353"/>
      <c r="AM32" s="353"/>
      <c r="AN32" s="353"/>
      <c r="AO32" s="355"/>
      <c r="AP32" s="45"/>
      <c r="AQ32" s="49"/>
      <c r="BE32" s="330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50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14</v>
      </c>
      <c r="L41" s="3" t="str">
        <f>K5</f>
        <v>ZSaMSBreziny</v>
      </c>
      <c r="AR41" s="56"/>
    </row>
    <row r="42" spans="2:44" s="4" customFormat="1" ht="36.75" customHeight="1">
      <c r="B42" s="58"/>
      <c r="C42" s="59" t="s">
        <v>18</v>
      </c>
      <c r="L42" s="356" t="str">
        <f>K6</f>
        <v>ZŠ a MŠ Kosmonautů 177,Děčín-výměna oken  zazdívka MIV</v>
      </c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R42" s="58"/>
    </row>
    <row r="43" spans="2:44" s="1" customFormat="1" ht="6.75" customHeight="1">
      <c r="B43" s="35"/>
      <c r="AR43" s="35"/>
    </row>
    <row r="44" spans="2:44" s="1" customFormat="1" ht="15">
      <c r="B44" s="35"/>
      <c r="C44" s="57" t="s">
        <v>23</v>
      </c>
      <c r="L44" s="60" t="str">
        <f>IF(K8="","",K8)</f>
        <v>Děčín 27, Kosmonautů 177</v>
      </c>
      <c r="AI44" s="57" t="s">
        <v>25</v>
      </c>
      <c r="AM44" s="358" t="str">
        <f>IF(AN8="","",AN8)</f>
        <v>29.04.2016</v>
      </c>
      <c r="AN44" s="330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7" t="s">
        <v>27</v>
      </c>
      <c r="L46" s="3" t="str">
        <f>IF(E11="","",E11)</f>
        <v>ZŠ a MŠ Kosmonautů 177, Děčín 27</v>
      </c>
      <c r="AI46" s="57" t="s">
        <v>33</v>
      </c>
      <c r="AM46" s="359" t="str">
        <f>IF(E17="","",E17)</f>
        <v>bez PD</v>
      </c>
      <c r="AN46" s="330"/>
      <c r="AO46" s="330"/>
      <c r="AP46" s="330"/>
      <c r="AR46" s="35"/>
      <c r="AS46" s="344" t="s">
        <v>51</v>
      </c>
      <c r="AT46" s="345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31</v>
      </c>
      <c r="L47" s="3">
        <f>IF(E14="Vyplň údaj","",E14)</f>
      </c>
      <c r="AR47" s="35"/>
      <c r="AS47" s="346"/>
      <c r="AT47" s="340"/>
      <c r="AU47" s="36"/>
      <c r="AV47" s="36"/>
      <c r="AW47" s="36"/>
      <c r="AX47" s="36"/>
      <c r="AY47" s="36"/>
      <c r="AZ47" s="36"/>
      <c r="BA47" s="36"/>
      <c r="BB47" s="36"/>
      <c r="BC47" s="36"/>
      <c r="BD47" s="64"/>
    </row>
    <row r="48" spans="2:56" s="1" customFormat="1" ht="10.5" customHeight="1">
      <c r="B48" s="35"/>
      <c r="AR48" s="35"/>
      <c r="AS48" s="346"/>
      <c r="AT48" s="340"/>
      <c r="AU48" s="36"/>
      <c r="AV48" s="36"/>
      <c r="AW48" s="36"/>
      <c r="AX48" s="36"/>
      <c r="AY48" s="36"/>
      <c r="AZ48" s="36"/>
      <c r="BA48" s="36"/>
      <c r="BB48" s="36"/>
      <c r="BC48" s="36"/>
      <c r="BD48" s="64"/>
    </row>
    <row r="49" spans="2:56" s="1" customFormat="1" ht="29.25" customHeight="1">
      <c r="B49" s="35"/>
      <c r="C49" s="363" t="s">
        <v>52</v>
      </c>
      <c r="D49" s="348"/>
      <c r="E49" s="348"/>
      <c r="F49" s="348"/>
      <c r="G49" s="348"/>
      <c r="H49" s="65"/>
      <c r="I49" s="347" t="s">
        <v>53</v>
      </c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64" t="s">
        <v>54</v>
      </c>
      <c r="AH49" s="348"/>
      <c r="AI49" s="348"/>
      <c r="AJ49" s="348"/>
      <c r="AK49" s="348"/>
      <c r="AL49" s="348"/>
      <c r="AM49" s="348"/>
      <c r="AN49" s="347" t="s">
        <v>55</v>
      </c>
      <c r="AO49" s="348"/>
      <c r="AP49" s="348"/>
      <c r="AQ49" s="66" t="s">
        <v>56</v>
      </c>
      <c r="AR49" s="35"/>
      <c r="AS49" s="67" t="s">
        <v>57</v>
      </c>
      <c r="AT49" s="68" t="s">
        <v>58</v>
      </c>
      <c r="AU49" s="68" t="s">
        <v>59</v>
      </c>
      <c r="AV49" s="68" t="s">
        <v>60</v>
      </c>
      <c r="AW49" s="68" t="s">
        <v>61</v>
      </c>
      <c r="AX49" s="68" t="s">
        <v>62</v>
      </c>
      <c r="AY49" s="68" t="s">
        <v>63</v>
      </c>
      <c r="AZ49" s="68" t="s">
        <v>64</v>
      </c>
      <c r="BA49" s="68" t="s">
        <v>65</v>
      </c>
      <c r="BB49" s="68" t="s">
        <v>66</v>
      </c>
      <c r="BC49" s="68" t="s">
        <v>67</v>
      </c>
      <c r="BD49" s="69" t="s">
        <v>68</v>
      </c>
    </row>
    <row r="50" spans="2:56" s="1" customFormat="1" ht="10.5" customHeight="1">
      <c r="B50" s="35"/>
      <c r="AR50" s="35"/>
      <c r="AS50" s="70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1" t="s">
        <v>69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361" t="e">
        <f>ROUND(SUM(AG52:AG53),2)</f>
        <v>#REF!</v>
      </c>
      <c r="AH51" s="361"/>
      <c r="AI51" s="361"/>
      <c r="AJ51" s="361"/>
      <c r="AK51" s="361"/>
      <c r="AL51" s="361"/>
      <c r="AM51" s="361"/>
      <c r="AN51" s="362" t="e">
        <f>SUM(AG51,AT51)</f>
        <v>#REF!</v>
      </c>
      <c r="AO51" s="362"/>
      <c r="AP51" s="362"/>
      <c r="AQ51" s="73" t="s">
        <v>3</v>
      </c>
      <c r="AR51" s="58"/>
      <c r="AS51" s="74">
        <f>ROUND(SUM(AS52:AS53),2)</f>
        <v>0</v>
      </c>
      <c r="AT51" s="75">
        <f>ROUND(SUM(AV51:AW51),2)</f>
        <v>0</v>
      </c>
      <c r="AU51" s="76" t="e">
        <f>ROUND(SUM(AU52:AU53),5)</f>
        <v>#REF!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ROUND(SUM(AZ52:AZ53),2)</f>
        <v>0</v>
      </c>
      <c r="BA51" s="75">
        <f>ROUND(SUM(BA52:BA53),2)</f>
        <v>0</v>
      </c>
      <c r="BB51" s="75">
        <f>ROUND(SUM(BB52:BB53),2)</f>
        <v>0</v>
      </c>
      <c r="BC51" s="75">
        <f>ROUND(SUM(BC52:BC53),2)</f>
        <v>0</v>
      </c>
      <c r="BD51" s="77">
        <f>ROUND(SUM(BD52:BD53),2)</f>
        <v>0</v>
      </c>
      <c r="BS51" s="59" t="s">
        <v>70</v>
      </c>
      <c r="BT51" s="59" t="s">
        <v>71</v>
      </c>
      <c r="BU51" s="78" t="s">
        <v>72</v>
      </c>
      <c r="BV51" s="59" t="s">
        <v>73</v>
      </c>
      <c r="BW51" s="59" t="s">
        <v>5</v>
      </c>
      <c r="BX51" s="59" t="s">
        <v>74</v>
      </c>
      <c r="CL51" s="59" t="s">
        <v>21</v>
      </c>
    </row>
    <row r="52" spans="1:91" s="5" customFormat="1" ht="27" customHeight="1">
      <c r="A52" s="236" t="s">
        <v>346</v>
      </c>
      <c r="B52" s="79"/>
      <c r="C52" s="80"/>
      <c r="D52" s="351" t="s">
        <v>75</v>
      </c>
      <c r="E52" s="350"/>
      <c r="F52" s="350"/>
      <c r="G52" s="350"/>
      <c r="H52" s="350"/>
      <c r="I52" s="81"/>
      <c r="J52" s="351" t="s">
        <v>76</v>
      </c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49" t="e">
        <f>'MŠ - VÝMĚNA OKEN A MEZIOK...'!J27</f>
        <v>#REF!</v>
      </c>
      <c r="AH52" s="350"/>
      <c r="AI52" s="350"/>
      <c r="AJ52" s="350"/>
      <c r="AK52" s="350"/>
      <c r="AL52" s="350"/>
      <c r="AM52" s="350"/>
      <c r="AN52" s="349" t="e">
        <f>SUM(AG52,AT52)</f>
        <v>#REF!</v>
      </c>
      <c r="AO52" s="350"/>
      <c r="AP52" s="350"/>
      <c r="AQ52" s="82" t="s">
        <v>77</v>
      </c>
      <c r="AR52" s="79"/>
      <c r="AS52" s="83">
        <v>0</v>
      </c>
      <c r="AT52" s="84">
        <f>ROUND(SUM(AV52:AW52),2)</f>
        <v>0</v>
      </c>
      <c r="AU52" s="85" t="e">
        <f>'MŠ - VÝMĚNA OKEN A MEZIOK...'!P92</f>
        <v>#REF!</v>
      </c>
      <c r="AV52" s="84">
        <f>'MŠ - VÝMĚNA OKEN A MEZIOK...'!J30</f>
        <v>0</v>
      </c>
      <c r="AW52" s="84">
        <f>'MŠ - VÝMĚNA OKEN A MEZIOK...'!J31</f>
        <v>0</v>
      </c>
      <c r="AX52" s="84">
        <f>'MŠ - VÝMĚNA OKEN A MEZIOK...'!J32</f>
        <v>0</v>
      </c>
      <c r="AY52" s="84">
        <f>'MŠ - VÝMĚNA OKEN A MEZIOK...'!J33</f>
        <v>0</v>
      </c>
      <c r="AZ52" s="84">
        <f>'MŠ - VÝMĚNA OKEN A MEZIOK...'!F30</f>
        <v>0</v>
      </c>
      <c r="BA52" s="84">
        <f>'MŠ - VÝMĚNA OKEN A MEZIOK...'!F31</f>
        <v>0</v>
      </c>
      <c r="BB52" s="84">
        <f>'MŠ - VÝMĚNA OKEN A MEZIOK...'!F32</f>
        <v>0</v>
      </c>
      <c r="BC52" s="84">
        <f>'MŠ - VÝMĚNA OKEN A MEZIOK...'!F33</f>
        <v>0</v>
      </c>
      <c r="BD52" s="86">
        <f>'MŠ - VÝMĚNA OKEN A MEZIOK...'!F34</f>
        <v>0</v>
      </c>
      <c r="BT52" s="87" t="s">
        <v>78</v>
      </c>
      <c r="BV52" s="87" t="s">
        <v>73</v>
      </c>
      <c r="BW52" s="87" t="s">
        <v>79</v>
      </c>
      <c r="BX52" s="87" t="s">
        <v>5</v>
      </c>
      <c r="CL52" s="87" t="s">
        <v>21</v>
      </c>
      <c r="CM52" s="87" t="s">
        <v>80</v>
      </c>
    </row>
    <row r="53" spans="1:91" s="5" customFormat="1" ht="27" customHeight="1">
      <c r="A53" s="236" t="s">
        <v>346</v>
      </c>
      <c r="B53" s="79"/>
      <c r="C53" s="80"/>
      <c r="D53" s="351" t="s">
        <v>81</v>
      </c>
      <c r="E53" s="350"/>
      <c r="F53" s="350"/>
      <c r="G53" s="350"/>
      <c r="H53" s="350"/>
      <c r="I53" s="81"/>
      <c r="J53" s="351" t="s">
        <v>82</v>
      </c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49">
        <f>'VRN - VEDLEJŠÍ ROZPOČTOVÉ...'!J27</f>
        <v>0</v>
      </c>
      <c r="AH53" s="350"/>
      <c r="AI53" s="350"/>
      <c r="AJ53" s="350"/>
      <c r="AK53" s="350"/>
      <c r="AL53" s="350"/>
      <c r="AM53" s="350"/>
      <c r="AN53" s="349">
        <f>SUM(AG53,AT53)</f>
        <v>0</v>
      </c>
      <c r="AO53" s="350"/>
      <c r="AP53" s="350"/>
      <c r="AQ53" s="82" t="s">
        <v>77</v>
      </c>
      <c r="AR53" s="79"/>
      <c r="AS53" s="88">
        <v>0</v>
      </c>
      <c r="AT53" s="89">
        <f>ROUND(SUM(AV53:AW53),2)</f>
        <v>0</v>
      </c>
      <c r="AU53" s="90">
        <f>'VRN - VEDLEJŠÍ ROZPOČTOVÉ...'!P78</f>
        <v>0</v>
      </c>
      <c r="AV53" s="89">
        <f>'VRN - VEDLEJŠÍ ROZPOČTOVÉ...'!J30</f>
        <v>0</v>
      </c>
      <c r="AW53" s="89">
        <f>'VRN - VEDLEJŠÍ ROZPOČTOVÉ...'!J31</f>
        <v>0</v>
      </c>
      <c r="AX53" s="89">
        <f>'VRN - VEDLEJŠÍ ROZPOČTOVÉ...'!J32</f>
        <v>0</v>
      </c>
      <c r="AY53" s="89">
        <f>'VRN - VEDLEJŠÍ ROZPOČTOVÉ...'!J33</f>
        <v>0</v>
      </c>
      <c r="AZ53" s="89">
        <f>'VRN - VEDLEJŠÍ ROZPOČTOVÉ...'!F30</f>
        <v>0</v>
      </c>
      <c r="BA53" s="89">
        <f>'VRN - VEDLEJŠÍ ROZPOČTOVÉ...'!F31</f>
        <v>0</v>
      </c>
      <c r="BB53" s="89">
        <f>'VRN - VEDLEJŠÍ ROZPOČTOVÉ...'!F32</f>
        <v>0</v>
      </c>
      <c r="BC53" s="89">
        <f>'VRN - VEDLEJŠÍ ROZPOČTOVÉ...'!F33</f>
        <v>0</v>
      </c>
      <c r="BD53" s="91">
        <f>'VRN - VEDLEJŠÍ ROZPOČTOVÉ...'!F34</f>
        <v>0</v>
      </c>
      <c r="BT53" s="87" t="s">
        <v>78</v>
      </c>
      <c r="BV53" s="87" t="s">
        <v>73</v>
      </c>
      <c r="BW53" s="87" t="s">
        <v>83</v>
      </c>
      <c r="BX53" s="87" t="s">
        <v>5</v>
      </c>
      <c r="CL53" s="87" t="s">
        <v>21</v>
      </c>
      <c r="CM53" s="87" t="s">
        <v>80</v>
      </c>
    </row>
    <row r="54" spans="2:44" s="1" customFormat="1" ht="30" customHeight="1">
      <c r="B54" s="35"/>
      <c r="AR54" s="35"/>
    </row>
    <row r="55" spans="2:44" s="1" customFormat="1" ht="6.75" customHeight="1"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35"/>
    </row>
  </sheetData>
  <sheetProtection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MŠ - VÝMĚNA OKEN A MEZIOK...'!C2" tooltip="MŠ - VÝMĚNA OKEN A MEZIOK..." display="/"/>
    <hyperlink ref="A53" location="'VRN - VEDLEJŠÍ ROZPOČTOVÉ...'!C2" tooltip="VRN - VEDLEJŠÍ ROZPOČTOVÉ..." display="/"/>
  </hyperlinks>
  <printOptions/>
  <pageMargins left="0.5905511811023623" right="0.5905511811023623" top="0.5905511811023623" bottom="0.5905511811023623" header="0" footer="0"/>
  <pageSetup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74"/>
  <sheetViews>
    <sheetView showGridLines="0" tabSelected="1" zoomScalePageLayoutView="0" workbookViewId="0" topLeftCell="A1">
      <pane ySplit="1" topLeftCell="A88" activePane="bottomLeft" state="frozen"/>
      <selection pane="topLeft" activeCell="A1" sqref="A1"/>
      <selection pane="bottomLeft" activeCell="C91" sqref="C9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2" customWidth="1"/>
    <col min="10" max="10" width="20.16015625" style="0" customWidth="1"/>
    <col min="11" max="11" width="18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6"/>
      <c r="B1" s="238"/>
      <c r="C1" s="238"/>
      <c r="D1" s="237" t="s">
        <v>1</v>
      </c>
      <c r="E1" s="238"/>
      <c r="F1" s="239" t="s">
        <v>347</v>
      </c>
      <c r="G1" s="365" t="s">
        <v>348</v>
      </c>
      <c r="H1" s="365"/>
      <c r="I1" s="244"/>
      <c r="J1" s="239" t="s">
        <v>349</v>
      </c>
      <c r="K1" s="237" t="s">
        <v>84</v>
      </c>
      <c r="L1" s="239" t="s">
        <v>350</v>
      </c>
      <c r="M1" s="239"/>
      <c r="N1" s="239"/>
      <c r="O1" s="239"/>
      <c r="P1" s="239"/>
      <c r="Q1" s="239"/>
      <c r="R1" s="239"/>
      <c r="S1" s="239"/>
      <c r="T1" s="239"/>
      <c r="U1" s="235"/>
      <c r="V1" s="23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60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79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80</v>
      </c>
    </row>
    <row r="4" spans="2:46" ht="36.75" customHeight="1">
      <c r="B4" s="22"/>
      <c r="C4" s="23"/>
      <c r="D4" s="24" t="s">
        <v>85</v>
      </c>
      <c r="E4" s="23"/>
      <c r="F4" s="23"/>
      <c r="G4" s="23"/>
      <c r="H4" s="23"/>
      <c r="I4" s="94"/>
      <c r="J4" s="23"/>
      <c r="K4" s="25"/>
      <c r="M4" s="26" t="s">
        <v>11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18</v>
      </c>
      <c r="E6" s="23"/>
      <c r="F6" s="23"/>
      <c r="G6" s="23"/>
      <c r="H6" s="23"/>
      <c r="I6" s="94"/>
      <c r="J6" s="23"/>
      <c r="K6" s="25"/>
    </row>
    <row r="7" spans="2:11" ht="20.25" customHeight="1">
      <c r="B7" s="22"/>
      <c r="C7" s="23"/>
      <c r="D7" s="23"/>
      <c r="E7" s="366" t="str">
        <f>'Rekapitulace stavby'!K6</f>
        <v>ZŠ a MŠ Kosmonautů 177,Děčín-výměna oken  zazdívka MIV</v>
      </c>
      <c r="F7" s="333"/>
      <c r="G7" s="333"/>
      <c r="H7" s="333"/>
      <c r="I7" s="94"/>
      <c r="J7" s="23"/>
      <c r="K7" s="25"/>
    </row>
    <row r="8" spans="2:11" s="1" customFormat="1" ht="15">
      <c r="B8" s="35"/>
      <c r="C8" s="36"/>
      <c r="D8" s="31" t="s">
        <v>86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367" t="s">
        <v>532</v>
      </c>
      <c r="F9" s="340"/>
      <c r="G9" s="340"/>
      <c r="H9" s="340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20</v>
      </c>
      <c r="E11" s="36"/>
      <c r="F11" s="29" t="s">
        <v>21</v>
      </c>
      <c r="G11" s="36"/>
      <c r="H11" s="36"/>
      <c r="I11" s="96" t="s">
        <v>22</v>
      </c>
      <c r="J11" s="29" t="s">
        <v>3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527</v>
      </c>
      <c r="G12" s="36"/>
      <c r="H12" s="36"/>
      <c r="I12" s="96" t="s">
        <v>25</v>
      </c>
      <c r="J12" s="97"/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27</v>
      </c>
      <c r="E14" s="36"/>
      <c r="F14" s="36"/>
      <c r="G14" s="36"/>
      <c r="H14" s="36"/>
      <c r="I14" s="96" t="s">
        <v>28</v>
      </c>
      <c r="J14" s="29" t="s">
        <v>3</v>
      </c>
      <c r="K14" s="39"/>
    </row>
    <row r="15" spans="2:11" s="1" customFormat="1" ht="18" customHeight="1">
      <c r="B15" s="35"/>
      <c r="C15" s="36"/>
      <c r="D15" s="36"/>
      <c r="E15" s="29" t="s">
        <v>528</v>
      </c>
      <c r="F15" s="36"/>
      <c r="G15" s="36"/>
      <c r="H15" s="36"/>
      <c r="I15" s="96" t="s">
        <v>30</v>
      </c>
      <c r="J15" s="29" t="s">
        <v>3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31</v>
      </c>
      <c r="E17" s="36"/>
      <c r="F17" s="36"/>
      <c r="G17" s="36"/>
      <c r="H17" s="36"/>
      <c r="I17" s="96" t="s">
        <v>28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30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33</v>
      </c>
      <c r="E20" s="36"/>
      <c r="F20" s="36"/>
      <c r="G20" s="36"/>
      <c r="H20" s="36"/>
      <c r="I20" s="96" t="s">
        <v>28</v>
      </c>
      <c r="J20" s="29" t="s">
        <v>3</v>
      </c>
      <c r="K20" s="39"/>
    </row>
    <row r="21" spans="2:11" s="1" customFormat="1" ht="18" customHeight="1">
      <c r="B21" s="35"/>
      <c r="C21" s="36"/>
      <c r="D21" s="36"/>
      <c r="E21" s="29" t="s">
        <v>34</v>
      </c>
      <c r="F21" s="36"/>
      <c r="G21" s="36"/>
      <c r="H21" s="36"/>
      <c r="I21" s="96" t="s">
        <v>30</v>
      </c>
      <c r="J21" s="29" t="s">
        <v>3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36</v>
      </c>
      <c r="E23" s="36"/>
      <c r="F23" s="36"/>
      <c r="G23" s="36"/>
      <c r="H23" s="36"/>
      <c r="I23" s="95"/>
      <c r="J23" s="36"/>
      <c r="K23" s="39"/>
    </row>
    <row r="24" spans="2:11" s="6" customFormat="1" ht="20.25" customHeight="1">
      <c r="B24" s="98"/>
      <c r="C24" s="99"/>
      <c r="D24" s="99"/>
      <c r="E24" s="336" t="s">
        <v>3</v>
      </c>
      <c r="F24" s="368"/>
      <c r="G24" s="368"/>
      <c r="H24" s="368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37</v>
      </c>
      <c r="E27" s="36"/>
      <c r="F27" s="36"/>
      <c r="G27" s="36"/>
      <c r="H27" s="36"/>
      <c r="I27" s="95"/>
      <c r="J27" s="105" t="e">
        <f>ROUND(J92,2)</f>
        <v>#REF!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39</v>
      </c>
      <c r="G29" s="36"/>
      <c r="H29" s="36"/>
      <c r="I29" s="106" t="s">
        <v>38</v>
      </c>
      <c r="J29" s="40" t="s">
        <v>40</v>
      </c>
      <c r="K29" s="39"/>
    </row>
    <row r="30" spans="2:11" s="1" customFormat="1" ht="14.25" customHeight="1">
      <c r="B30" s="35"/>
      <c r="C30" s="36"/>
      <c r="D30" s="43" t="s">
        <v>41</v>
      </c>
      <c r="E30" s="43" t="s">
        <v>42</v>
      </c>
      <c r="F30" s="107">
        <f>ROUND(SUM(BE92:BE272),2)</f>
        <v>0</v>
      </c>
      <c r="G30" s="36"/>
      <c r="H30" s="36"/>
      <c r="I30" s="108">
        <v>0.21</v>
      </c>
      <c r="J30" s="107">
        <f>ROUND(ROUND((SUM(BE92:BE272)),2)*I30,2)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43</v>
      </c>
      <c r="F31" s="107">
        <f>ROUND(SUM(BF92:BF272),2)</f>
        <v>0</v>
      </c>
      <c r="G31" s="36"/>
      <c r="H31" s="36"/>
      <c r="I31" s="108">
        <v>0.15</v>
      </c>
      <c r="J31" s="107">
        <f>ROUND(ROUND((SUM(BF92:BF272)),2)*I31,2)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44</v>
      </c>
      <c r="F32" s="107">
        <f>ROUND(SUM(BG92:BG272),2)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45</v>
      </c>
      <c r="F33" s="107">
        <f>ROUND(SUM(BH92:BH272),2)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46</v>
      </c>
      <c r="F34" s="107">
        <f>ROUND(SUM(BI92:BI272),2)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47</v>
      </c>
      <c r="E36" s="65"/>
      <c r="F36" s="65"/>
      <c r="G36" s="111" t="s">
        <v>48</v>
      </c>
      <c r="H36" s="112" t="s">
        <v>49</v>
      </c>
      <c r="I36" s="113"/>
      <c r="J36" s="114" t="e">
        <f>SUM(J27:J34)</f>
        <v>#REF!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87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18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0.25" customHeight="1">
      <c r="B45" s="35"/>
      <c r="C45" s="36"/>
      <c r="D45" s="36"/>
      <c r="E45" s="366" t="str">
        <f>E7</f>
        <v>ZŠ a MŠ Kosmonautů 177,Děčín-výměna oken  zazdívka MIV</v>
      </c>
      <c r="F45" s="340"/>
      <c r="G45" s="340"/>
      <c r="H45" s="340"/>
      <c r="I45" s="95"/>
      <c r="J45" s="36"/>
      <c r="K45" s="39"/>
    </row>
    <row r="46" spans="2:11" s="1" customFormat="1" ht="14.25" customHeight="1">
      <c r="B46" s="35"/>
      <c r="C46" s="31" t="s">
        <v>86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1.75" customHeight="1">
      <c r="B47" s="35"/>
      <c r="C47" s="36"/>
      <c r="D47" s="36"/>
      <c r="E47" s="367" t="str">
        <f>E9</f>
        <v>MŠ - VÝMĚNA OKEN A MEZIOKENNÍCH VLOŽEK + 2X DVEŘE </v>
      </c>
      <c r="F47" s="340"/>
      <c r="G47" s="340"/>
      <c r="H47" s="340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Děčín XXVII, Kosmonautů 178</v>
      </c>
      <c r="G49" s="36"/>
      <c r="H49" s="36"/>
      <c r="I49" s="96" t="s">
        <v>25</v>
      </c>
      <c r="J49" s="97"/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27</v>
      </c>
      <c r="D51" s="36"/>
      <c r="E51" s="36"/>
      <c r="F51" s="29" t="str">
        <f>E15</f>
        <v>ZŠ a MŠ Kosmonautů 177, Děčín XXVII, p. o.</v>
      </c>
      <c r="G51" s="36"/>
      <c r="H51" s="36"/>
      <c r="I51" s="96" t="s">
        <v>33</v>
      </c>
      <c r="J51" s="29" t="str">
        <f>E21</f>
        <v>bez PD</v>
      </c>
      <c r="K51" s="39"/>
    </row>
    <row r="52" spans="2:11" s="1" customFormat="1" ht="14.25" customHeight="1">
      <c r="B52" s="35"/>
      <c r="C52" s="31" t="s">
        <v>31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88</v>
      </c>
      <c r="D54" s="109"/>
      <c r="E54" s="109"/>
      <c r="F54" s="109"/>
      <c r="G54" s="109"/>
      <c r="H54" s="109"/>
      <c r="I54" s="120"/>
      <c r="J54" s="121" t="s">
        <v>89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90</v>
      </c>
      <c r="D56" s="36"/>
      <c r="E56" s="36"/>
      <c r="F56" s="36"/>
      <c r="G56" s="36"/>
      <c r="H56" s="36"/>
      <c r="I56" s="95"/>
      <c r="J56" s="105" t="e">
        <f>J92</f>
        <v>#REF!</v>
      </c>
      <c r="K56" s="39"/>
      <c r="AU56" s="18" t="s">
        <v>91</v>
      </c>
    </row>
    <row r="57" spans="2:11" s="7" customFormat="1" ht="24.75" customHeight="1">
      <c r="B57" s="124"/>
      <c r="C57" s="125"/>
      <c r="D57" s="126" t="s">
        <v>92</v>
      </c>
      <c r="E57" s="127"/>
      <c r="F57" s="127"/>
      <c r="G57" s="127"/>
      <c r="H57" s="127"/>
      <c r="I57" s="128"/>
      <c r="J57" s="129" t="e">
        <f>J93</f>
        <v>#REF!</v>
      </c>
      <c r="K57" s="130"/>
    </row>
    <row r="58" spans="2:11" s="8" customFormat="1" ht="19.5" customHeight="1">
      <c r="B58" s="131"/>
      <c r="C58" s="132"/>
      <c r="D58" s="133" t="s">
        <v>93</v>
      </c>
      <c r="E58" s="134"/>
      <c r="F58" s="134"/>
      <c r="G58" s="134"/>
      <c r="H58" s="134"/>
      <c r="I58" s="135"/>
      <c r="J58" s="136">
        <f>J94</f>
        <v>0</v>
      </c>
      <c r="K58" s="137"/>
    </row>
    <row r="59" spans="2:11" s="8" customFormat="1" ht="14.25" customHeight="1">
      <c r="B59" s="131"/>
      <c r="C59" s="132"/>
      <c r="D59" s="133" t="s">
        <v>94</v>
      </c>
      <c r="E59" s="134"/>
      <c r="F59" s="134"/>
      <c r="G59" s="134"/>
      <c r="H59" s="134"/>
      <c r="I59" s="135"/>
      <c r="J59" s="136">
        <f>J95</f>
        <v>0</v>
      </c>
      <c r="K59" s="137"/>
    </row>
    <row r="60" spans="2:11" s="8" customFormat="1" ht="19.5" customHeight="1">
      <c r="B60" s="131"/>
      <c r="C60" s="132"/>
      <c r="D60" s="133" t="s">
        <v>95</v>
      </c>
      <c r="E60" s="134"/>
      <c r="F60" s="134"/>
      <c r="G60" s="134"/>
      <c r="H60" s="134"/>
      <c r="I60" s="135"/>
      <c r="J60" s="136">
        <f>J120</f>
        <v>0</v>
      </c>
      <c r="K60" s="137"/>
    </row>
    <row r="61" spans="2:11" s="8" customFormat="1" ht="14.25" customHeight="1">
      <c r="B61" s="131"/>
      <c r="C61" s="132"/>
      <c r="D61" s="133" t="s">
        <v>96</v>
      </c>
      <c r="E61" s="134"/>
      <c r="F61" s="134"/>
      <c r="G61" s="134"/>
      <c r="H61" s="134"/>
      <c r="I61" s="135"/>
      <c r="J61" s="136">
        <f>J121</f>
        <v>0</v>
      </c>
      <c r="K61" s="137"/>
    </row>
    <row r="62" spans="2:11" s="8" customFormat="1" ht="14.25" customHeight="1">
      <c r="B62" s="131"/>
      <c r="C62" s="132"/>
      <c r="D62" s="133" t="s">
        <v>97</v>
      </c>
      <c r="E62" s="134"/>
      <c r="F62" s="134"/>
      <c r="G62" s="134"/>
      <c r="H62" s="134"/>
      <c r="I62" s="135"/>
      <c r="J62" s="136">
        <f>J150</f>
        <v>0</v>
      </c>
      <c r="K62" s="137"/>
    </row>
    <row r="63" spans="2:11" s="8" customFormat="1" ht="19.5" customHeight="1">
      <c r="B63" s="131"/>
      <c r="C63" s="132"/>
      <c r="D63" s="133" t="s">
        <v>98</v>
      </c>
      <c r="E63" s="134"/>
      <c r="F63" s="134"/>
      <c r="G63" s="134"/>
      <c r="H63" s="134"/>
      <c r="I63" s="135"/>
      <c r="J63" s="136" t="e">
        <f>J178</f>
        <v>#REF!</v>
      </c>
      <c r="K63" s="137"/>
    </row>
    <row r="64" spans="2:11" s="8" customFormat="1" ht="14.25" customHeight="1">
      <c r="B64" s="131"/>
      <c r="C64" s="132"/>
      <c r="D64" s="133" t="s">
        <v>99</v>
      </c>
      <c r="E64" s="134"/>
      <c r="F64" s="134"/>
      <c r="G64" s="134"/>
      <c r="H64" s="134"/>
      <c r="I64" s="135"/>
      <c r="J64" s="136">
        <f>J179</f>
        <v>0</v>
      </c>
      <c r="K64" s="137"/>
    </row>
    <row r="65" spans="2:11" s="8" customFormat="1" ht="14.25" customHeight="1">
      <c r="B65" s="131"/>
      <c r="C65" s="132"/>
      <c r="D65" s="133" t="s">
        <v>100</v>
      </c>
      <c r="E65" s="134"/>
      <c r="F65" s="134"/>
      <c r="G65" s="134"/>
      <c r="H65" s="134"/>
      <c r="I65" s="135"/>
      <c r="J65" s="136">
        <f>J184</f>
        <v>0</v>
      </c>
      <c r="K65" s="137"/>
    </row>
    <row r="66" spans="2:11" s="8" customFormat="1" ht="14.25" customHeight="1">
      <c r="B66" s="131"/>
      <c r="C66" s="132"/>
      <c r="D66" s="133" t="s">
        <v>101</v>
      </c>
      <c r="E66" s="134"/>
      <c r="F66" s="134"/>
      <c r="G66" s="134"/>
      <c r="H66" s="134"/>
      <c r="I66" s="135"/>
      <c r="J66" s="136">
        <f>J185</f>
        <v>0</v>
      </c>
      <c r="K66" s="137"/>
    </row>
    <row r="67" spans="2:11" s="8" customFormat="1" ht="14.25" customHeight="1">
      <c r="B67" s="131"/>
      <c r="C67" s="132"/>
      <c r="D67" s="133" t="s">
        <v>102</v>
      </c>
      <c r="E67" s="134"/>
      <c r="F67" s="134"/>
      <c r="G67" s="134"/>
      <c r="H67" s="134"/>
      <c r="I67" s="135"/>
      <c r="J67" s="136">
        <f>J233</f>
        <v>0</v>
      </c>
      <c r="K67" s="137"/>
    </row>
    <row r="68" spans="2:11" s="7" customFormat="1" ht="24.75" customHeight="1">
      <c r="B68" s="124"/>
      <c r="C68" s="125"/>
      <c r="D68" s="126" t="s">
        <v>103</v>
      </c>
      <c r="E68" s="127"/>
      <c r="F68" s="127"/>
      <c r="G68" s="127"/>
      <c r="H68" s="127"/>
      <c r="I68" s="128"/>
      <c r="J68" s="129">
        <f>J235</f>
        <v>0</v>
      </c>
      <c r="K68" s="130"/>
    </row>
    <row r="69" spans="2:11" s="8" customFormat="1" ht="19.5" customHeight="1">
      <c r="B69" s="131"/>
      <c r="C69" s="132"/>
      <c r="D69" s="133" t="s">
        <v>104</v>
      </c>
      <c r="E69" s="134"/>
      <c r="F69" s="134"/>
      <c r="G69" s="134"/>
      <c r="H69" s="134"/>
      <c r="I69" s="135"/>
      <c r="J69" s="136">
        <f>J236</f>
        <v>0</v>
      </c>
      <c r="K69" s="137"/>
    </row>
    <row r="70" spans="2:11" s="8" customFormat="1" ht="19.5" customHeight="1">
      <c r="B70" s="131"/>
      <c r="C70" s="132"/>
      <c r="D70" s="133" t="s">
        <v>105</v>
      </c>
      <c r="E70" s="134"/>
      <c r="F70" s="134"/>
      <c r="G70" s="134"/>
      <c r="H70" s="134"/>
      <c r="I70" s="135"/>
      <c r="J70" s="136">
        <f>J240</f>
        <v>0</v>
      </c>
      <c r="K70" s="137"/>
    </row>
    <row r="71" spans="2:11" s="8" customFormat="1" ht="19.5" customHeight="1">
      <c r="B71" s="131"/>
      <c r="C71" s="132"/>
      <c r="D71" s="133" t="s">
        <v>106</v>
      </c>
      <c r="E71" s="134"/>
      <c r="F71" s="134"/>
      <c r="G71" s="134"/>
      <c r="H71" s="134"/>
      <c r="I71" s="135"/>
      <c r="J71" s="136">
        <f>J264</f>
        <v>0</v>
      </c>
      <c r="K71" s="137"/>
    </row>
    <row r="72" spans="2:11" s="8" customFormat="1" ht="19.5" customHeight="1">
      <c r="B72" s="131"/>
      <c r="C72" s="132"/>
      <c r="D72" s="133" t="s">
        <v>107</v>
      </c>
      <c r="E72" s="134"/>
      <c r="F72" s="134"/>
      <c r="G72" s="134"/>
      <c r="H72" s="134"/>
      <c r="I72" s="135"/>
      <c r="J72" s="136">
        <f>J268</f>
        <v>0</v>
      </c>
      <c r="K72" s="137"/>
    </row>
    <row r="73" spans="2:11" s="1" customFormat="1" ht="21.75" customHeight="1">
      <c r="B73" s="35"/>
      <c r="C73" s="36"/>
      <c r="D73" s="36"/>
      <c r="E73" s="36"/>
      <c r="F73" s="36"/>
      <c r="G73" s="36"/>
      <c r="H73" s="36"/>
      <c r="I73" s="95"/>
      <c r="J73" s="36"/>
      <c r="K73" s="39"/>
    </row>
    <row r="74" spans="2:11" s="1" customFormat="1" ht="6.75" customHeight="1">
      <c r="B74" s="50"/>
      <c r="C74" s="51"/>
      <c r="D74" s="51"/>
      <c r="E74" s="51"/>
      <c r="F74" s="51"/>
      <c r="G74" s="51"/>
      <c r="H74" s="51"/>
      <c r="I74" s="116"/>
      <c r="J74" s="51"/>
      <c r="K74" s="52"/>
    </row>
    <row r="78" spans="2:12" s="1" customFormat="1" ht="6.75" customHeight="1">
      <c r="B78" s="53"/>
      <c r="C78" s="54"/>
      <c r="D78" s="54"/>
      <c r="E78" s="54"/>
      <c r="F78" s="54"/>
      <c r="G78" s="54"/>
      <c r="H78" s="54"/>
      <c r="I78" s="117"/>
      <c r="J78" s="54"/>
      <c r="K78" s="54"/>
      <c r="L78" s="35"/>
    </row>
    <row r="79" spans="2:12" s="1" customFormat="1" ht="36.75" customHeight="1">
      <c r="B79" s="35"/>
      <c r="C79" s="55" t="s">
        <v>108</v>
      </c>
      <c r="L79" s="35"/>
    </row>
    <row r="80" spans="2:12" s="1" customFormat="1" ht="6.75" customHeight="1">
      <c r="B80" s="35"/>
      <c r="L80" s="35"/>
    </row>
    <row r="81" spans="2:12" s="1" customFormat="1" ht="14.25" customHeight="1">
      <c r="B81" s="35"/>
      <c r="C81" s="57" t="s">
        <v>18</v>
      </c>
      <c r="L81" s="35"/>
    </row>
    <row r="82" spans="2:12" s="1" customFormat="1" ht="20.25" customHeight="1">
      <c r="B82" s="35"/>
      <c r="E82" s="369" t="str">
        <f>E7</f>
        <v>ZŠ a MŠ Kosmonautů 177,Děčín-výměna oken  zazdívka MIV</v>
      </c>
      <c r="F82" s="330"/>
      <c r="G82" s="330"/>
      <c r="H82" s="330"/>
      <c r="L82" s="35"/>
    </row>
    <row r="83" spans="2:12" s="1" customFormat="1" ht="14.25" customHeight="1">
      <c r="B83" s="35"/>
      <c r="C83" s="57" t="s">
        <v>86</v>
      </c>
      <c r="L83" s="35"/>
    </row>
    <row r="84" spans="2:12" s="1" customFormat="1" ht="21.75" customHeight="1">
      <c r="B84" s="35"/>
      <c r="E84" s="356" t="str">
        <f>E9</f>
        <v>MŠ - VÝMĚNA OKEN A MEZIOKENNÍCH VLOŽEK + 2X DVEŘE </v>
      </c>
      <c r="F84" s="330"/>
      <c r="G84" s="330"/>
      <c r="H84" s="330"/>
      <c r="L84" s="35"/>
    </row>
    <row r="85" spans="2:12" s="1" customFormat="1" ht="6.75" customHeight="1">
      <c r="B85" s="35"/>
      <c r="L85" s="35"/>
    </row>
    <row r="86" spans="2:12" s="1" customFormat="1" ht="18" customHeight="1">
      <c r="B86" s="35"/>
      <c r="C86" s="57" t="s">
        <v>23</v>
      </c>
      <c r="F86" s="138" t="str">
        <f>F12</f>
        <v>Děčín XXVII, Kosmonautů 178</v>
      </c>
      <c r="I86" s="139" t="s">
        <v>25</v>
      </c>
      <c r="J86" s="61"/>
      <c r="L86" s="35"/>
    </row>
    <row r="87" spans="2:12" s="1" customFormat="1" ht="6.75" customHeight="1">
      <c r="B87" s="35"/>
      <c r="L87" s="35"/>
    </row>
    <row r="88" spans="2:12" s="1" customFormat="1" ht="15">
      <c r="B88" s="35"/>
      <c r="C88" s="57" t="s">
        <v>27</v>
      </c>
      <c r="F88" s="138" t="str">
        <f>E15</f>
        <v>ZŠ a MŠ Kosmonautů 177, Děčín XXVII, p. o.</v>
      </c>
      <c r="I88" s="139" t="s">
        <v>33</v>
      </c>
      <c r="J88" s="138" t="str">
        <f>E21</f>
        <v>bez PD</v>
      </c>
      <c r="L88" s="35"/>
    </row>
    <row r="89" spans="2:12" s="1" customFormat="1" ht="14.25" customHeight="1">
      <c r="B89" s="35"/>
      <c r="C89" s="57" t="s">
        <v>31</v>
      </c>
      <c r="F89" s="138">
        <f>IF(E18="","",E18)</f>
      </c>
      <c r="L89" s="35"/>
    </row>
    <row r="90" spans="2:12" s="1" customFormat="1" ht="9.75" customHeight="1">
      <c r="B90" s="35"/>
      <c r="L90" s="35"/>
    </row>
    <row r="91" spans="2:20" s="9" customFormat="1" ht="29.25" customHeight="1">
      <c r="B91" s="140"/>
      <c r="C91" s="141" t="s">
        <v>109</v>
      </c>
      <c r="D91" s="142" t="s">
        <v>56</v>
      </c>
      <c r="E91" s="142" t="s">
        <v>52</v>
      </c>
      <c r="F91" s="142" t="s">
        <v>110</v>
      </c>
      <c r="G91" s="142" t="s">
        <v>111</v>
      </c>
      <c r="H91" s="142" t="s">
        <v>112</v>
      </c>
      <c r="I91" s="143" t="s">
        <v>113</v>
      </c>
      <c r="J91" s="142" t="s">
        <v>89</v>
      </c>
      <c r="K91" s="144" t="s">
        <v>114</v>
      </c>
      <c r="L91" s="140"/>
      <c r="M91" s="67" t="s">
        <v>115</v>
      </c>
      <c r="N91" s="68" t="s">
        <v>41</v>
      </c>
      <c r="O91" s="68" t="s">
        <v>116</v>
      </c>
      <c r="P91" s="68" t="s">
        <v>117</v>
      </c>
      <c r="Q91" s="68" t="s">
        <v>118</v>
      </c>
      <c r="R91" s="68" t="s">
        <v>119</v>
      </c>
      <c r="S91" s="68" t="s">
        <v>120</v>
      </c>
      <c r="T91" s="69" t="s">
        <v>121</v>
      </c>
    </row>
    <row r="92" spans="2:63" s="1" customFormat="1" ht="29.25" customHeight="1">
      <c r="B92" s="35"/>
      <c r="C92" s="71" t="s">
        <v>90</v>
      </c>
      <c r="J92" s="145" t="e">
        <f>BK92</f>
        <v>#REF!</v>
      </c>
      <c r="L92" s="35"/>
      <c r="M92" s="70"/>
      <c r="N92" s="62"/>
      <c r="O92" s="62"/>
      <c r="P92" s="146" t="e">
        <f>P93+P235</f>
        <v>#REF!</v>
      </c>
      <c r="Q92" s="62"/>
      <c r="R92" s="146" t="e">
        <f>R93+R235</f>
        <v>#REF!</v>
      </c>
      <c r="S92" s="62"/>
      <c r="T92" s="147" t="e">
        <f>T93+T235</f>
        <v>#REF!</v>
      </c>
      <c r="AT92" s="18" t="s">
        <v>70</v>
      </c>
      <c r="AU92" s="18" t="s">
        <v>91</v>
      </c>
      <c r="BK92" s="148" t="e">
        <f>BK93+BK235</f>
        <v>#REF!</v>
      </c>
    </row>
    <row r="93" spans="2:63" s="10" customFormat="1" ht="36.75" customHeight="1">
      <c r="B93" s="149"/>
      <c r="D93" s="150" t="s">
        <v>70</v>
      </c>
      <c r="E93" s="151" t="s">
        <v>122</v>
      </c>
      <c r="F93" s="151" t="s">
        <v>123</v>
      </c>
      <c r="I93" s="152"/>
      <c r="J93" s="153" t="e">
        <f>BK93</f>
        <v>#REF!</v>
      </c>
      <c r="L93" s="149"/>
      <c r="M93" s="154"/>
      <c r="N93" s="155"/>
      <c r="O93" s="155"/>
      <c r="P93" s="156" t="e">
        <f>P94+P120+P178</f>
        <v>#REF!</v>
      </c>
      <c r="Q93" s="155"/>
      <c r="R93" s="156" t="e">
        <f>R94+R120+R178</f>
        <v>#REF!</v>
      </c>
      <c r="S93" s="155"/>
      <c r="T93" s="157" t="e">
        <f>T94+T120+T178</f>
        <v>#REF!</v>
      </c>
      <c r="AR93" s="150" t="s">
        <v>78</v>
      </c>
      <c r="AT93" s="158" t="s">
        <v>70</v>
      </c>
      <c r="AU93" s="158" t="s">
        <v>71</v>
      </c>
      <c r="AY93" s="150" t="s">
        <v>124</v>
      </c>
      <c r="BK93" s="159" t="e">
        <f>BK94+BK120+BK178</f>
        <v>#REF!</v>
      </c>
    </row>
    <row r="94" spans="2:63" s="10" customFormat="1" ht="19.5" customHeight="1">
      <c r="B94" s="149"/>
      <c r="D94" s="150" t="s">
        <v>70</v>
      </c>
      <c r="E94" s="160" t="s">
        <v>125</v>
      </c>
      <c r="F94" s="160" t="s">
        <v>126</v>
      </c>
      <c r="I94" s="152"/>
      <c r="J94" s="161">
        <f>BK94</f>
        <v>0</v>
      </c>
      <c r="L94" s="149"/>
      <c r="M94" s="154"/>
      <c r="N94" s="155"/>
      <c r="O94" s="155"/>
      <c r="P94" s="156">
        <f>P95</f>
        <v>0</v>
      </c>
      <c r="Q94" s="155"/>
      <c r="R94" s="156">
        <f>R95</f>
        <v>13.23132605</v>
      </c>
      <c r="S94" s="155"/>
      <c r="T94" s="157">
        <f>T95</f>
        <v>0</v>
      </c>
      <c r="AR94" s="150" t="s">
        <v>78</v>
      </c>
      <c r="AT94" s="158" t="s">
        <v>70</v>
      </c>
      <c r="AU94" s="158" t="s">
        <v>78</v>
      </c>
      <c r="AY94" s="150" t="s">
        <v>124</v>
      </c>
      <c r="BK94" s="159">
        <f>BK95</f>
        <v>0</v>
      </c>
    </row>
    <row r="95" spans="2:63" s="10" customFormat="1" ht="14.25" customHeight="1">
      <c r="B95" s="149"/>
      <c r="D95" s="162" t="s">
        <v>70</v>
      </c>
      <c r="E95" s="163" t="s">
        <v>127</v>
      </c>
      <c r="F95" s="163" t="s">
        <v>128</v>
      </c>
      <c r="I95" s="152"/>
      <c r="J95" s="164">
        <f>BK95</f>
        <v>0</v>
      </c>
      <c r="L95" s="149"/>
      <c r="M95" s="154"/>
      <c r="N95" s="155"/>
      <c r="O95" s="155"/>
      <c r="P95" s="156">
        <f>SUM(P96:P119)</f>
        <v>0</v>
      </c>
      <c r="Q95" s="155"/>
      <c r="R95" s="156">
        <f>SUM(R96:R119)</f>
        <v>13.23132605</v>
      </c>
      <c r="S95" s="155"/>
      <c r="T95" s="157">
        <f>SUM(T96:T119)</f>
        <v>0</v>
      </c>
      <c r="AR95" s="150" t="s">
        <v>78</v>
      </c>
      <c r="AT95" s="158" t="s">
        <v>70</v>
      </c>
      <c r="AU95" s="158" t="s">
        <v>80</v>
      </c>
      <c r="AY95" s="150" t="s">
        <v>124</v>
      </c>
      <c r="BK95" s="159">
        <f>SUM(BK96:BK119)</f>
        <v>0</v>
      </c>
    </row>
    <row r="96" spans="2:65" s="1" customFormat="1" ht="28.5" customHeight="1">
      <c r="B96" s="165"/>
      <c r="C96" s="166" t="s">
        <v>78</v>
      </c>
      <c r="D96" s="166" t="s">
        <v>129</v>
      </c>
      <c r="E96" s="167" t="s">
        <v>130</v>
      </c>
      <c r="F96" s="168" t="s">
        <v>131</v>
      </c>
      <c r="G96" s="169" t="s">
        <v>132</v>
      </c>
      <c r="H96" s="170">
        <v>62.655</v>
      </c>
      <c r="I96" s="171"/>
      <c r="J96" s="172">
        <f>ROUND(I96*H96,2)</f>
        <v>0</v>
      </c>
      <c r="K96" s="168" t="s">
        <v>133</v>
      </c>
      <c r="L96" s="35"/>
      <c r="M96" s="173" t="s">
        <v>3</v>
      </c>
      <c r="N96" s="174" t="s">
        <v>42</v>
      </c>
      <c r="O96" s="36"/>
      <c r="P96" s="175">
        <f>O96*H96</f>
        <v>0</v>
      </c>
      <c r="Q96" s="175">
        <v>0.21091</v>
      </c>
      <c r="R96" s="175">
        <f>Q96*H96</f>
        <v>13.21456605</v>
      </c>
      <c r="S96" s="175">
        <v>0</v>
      </c>
      <c r="T96" s="176">
        <f>S96*H96</f>
        <v>0</v>
      </c>
      <c r="AR96" s="18" t="s">
        <v>134</v>
      </c>
      <c r="AT96" s="18" t="s">
        <v>129</v>
      </c>
      <c r="AU96" s="18" t="s">
        <v>125</v>
      </c>
      <c r="AY96" s="18" t="s">
        <v>124</v>
      </c>
      <c r="BE96" s="177">
        <f>IF(N96="základní",J96,0)</f>
        <v>0</v>
      </c>
      <c r="BF96" s="177">
        <f>IF(N96="snížená",J96,0)</f>
        <v>0</v>
      </c>
      <c r="BG96" s="177">
        <f>IF(N96="zákl. přenesená",J96,0)</f>
        <v>0</v>
      </c>
      <c r="BH96" s="177">
        <f>IF(N96="sníž. přenesená",J96,0)</f>
        <v>0</v>
      </c>
      <c r="BI96" s="177">
        <f>IF(N96="nulová",J96,0)</f>
        <v>0</v>
      </c>
      <c r="BJ96" s="18" t="s">
        <v>78</v>
      </c>
      <c r="BK96" s="177">
        <f>ROUND(I96*H96,2)</f>
        <v>0</v>
      </c>
      <c r="BL96" s="18" t="s">
        <v>134</v>
      </c>
      <c r="BM96" s="18" t="s">
        <v>135</v>
      </c>
    </row>
    <row r="97" spans="2:51" s="11" customFormat="1" ht="13.5">
      <c r="B97" s="178"/>
      <c r="D97" s="179" t="s">
        <v>136</v>
      </c>
      <c r="E97" s="180" t="s">
        <v>3</v>
      </c>
      <c r="F97" s="181" t="s">
        <v>137</v>
      </c>
      <c r="H97" s="182">
        <v>14.175</v>
      </c>
      <c r="I97" s="183"/>
      <c r="L97" s="178"/>
      <c r="M97" s="184"/>
      <c r="N97" s="185"/>
      <c r="O97" s="185"/>
      <c r="P97" s="185"/>
      <c r="Q97" s="185"/>
      <c r="R97" s="185"/>
      <c r="S97" s="185"/>
      <c r="T97" s="186"/>
      <c r="AT97" s="180" t="s">
        <v>136</v>
      </c>
      <c r="AU97" s="180" t="s">
        <v>125</v>
      </c>
      <c r="AV97" s="11" t="s">
        <v>80</v>
      </c>
      <c r="AW97" s="11" t="s">
        <v>35</v>
      </c>
      <c r="AX97" s="11" t="s">
        <v>71</v>
      </c>
      <c r="AY97" s="180" t="s">
        <v>124</v>
      </c>
    </row>
    <row r="98" spans="2:51" s="11" customFormat="1" ht="13.5">
      <c r="B98" s="178"/>
      <c r="D98" s="179" t="s">
        <v>136</v>
      </c>
      <c r="E98" s="180" t="s">
        <v>3</v>
      </c>
      <c r="F98" s="181" t="s">
        <v>138</v>
      </c>
      <c r="H98" s="182">
        <v>14.7</v>
      </c>
      <c r="I98" s="183"/>
      <c r="L98" s="178"/>
      <c r="M98" s="184"/>
      <c r="N98" s="185"/>
      <c r="O98" s="185"/>
      <c r="P98" s="185"/>
      <c r="Q98" s="185"/>
      <c r="R98" s="185"/>
      <c r="S98" s="185"/>
      <c r="T98" s="186"/>
      <c r="AT98" s="180" t="s">
        <v>136</v>
      </c>
      <c r="AU98" s="180" t="s">
        <v>125</v>
      </c>
      <c r="AV98" s="11" t="s">
        <v>80</v>
      </c>
      <c r="AW98" s="11" t="s">
        <v>35</v>
      </c>
      <c r="AX98" s="11" t="s">
        <v>71</v>
      </c>
      <c r="AY98" s="180" t="s">
        <v>124</v>
      </c>
    </row>
    <row r="99" spans="2:51" s="11" customFormat="1" ht="13.5">
      <c r="B99" s="178"/>
      <c r="D99" s="179" t="s">
        <v>136</v>
      </c>
      <c r="E99" s="180" t="s">
        <v>3</v>
      </c>
      <c r="F99" s="181" t="s">
        <v>139</v>
      </c>
      <c r="H99" s="182">
        <v>0.57</v>
      </c>
      <c r="I99" s="183"/>
      <c r="L99" s="178"/>
      <c r="M99" s="184"/>
      <c r="N99" s="185"/>
      <c r="O99" s="185"/>
      <c r="P99" s="185"/>
      <c r="Q99" s="185"/>
      <c r="R99" s="185"/>
      <c r="S99" s="185"/>
      <c r="T99" s="186"/>
      <c r="AT99" s="180" t="s">
        <v>136</v>
      </c>
      <c r="AU99" s="180" t="s">
        <v>125</v>
      </c>
      <c r="AV99" s="11" t="s">
        <v>80</v>
      </c>
      <c r="AW99" s="11" t="s">
        <v>35</v>
      </c>
      <c r="AX99" s="11" t="s">
        <v>71</v>
      </c>
      <c r="AY99" s="180" t="s">
        <v>124</v>
      </c>
    </row>
    <row r="100" spans="2:51" s="12" customFormat="1" ht="13.5">
      <c r="B100" s="187"/>
      <c r="D100" s="179" t="s">
        <v>136</v>
      </c>
      <c r="E100" s="188" t="s">
        <v>3</v>
      </c>
      <c r="F100" s="189" t="s">
        <v>140</v>
      </c>
      <c r="H100" s="190">
        <v>29.445</v>
      </c>
      <c r="I100" s="191"/>
      <c r="L100" s="187"/>
      <c r="M100" s="192"/>
      <c r="N100" s="193"/>
      <c r="O100" s="193"/>
      <c r="P100" s="193"/>
      <c r="Q100" s="193"/>
      <c r="R100" s="193"/>
      <c r="S100" s="193"/>
      <c r="T100" s="194"/>
      <c r="AT100" s="188" t="s">
        <v>136</v>
      </c>
      <c r="AU100" s="188" t="s">
        <v>125</v>
      </c>
      <c r="AV100" s="12" t="s">
        <v>125</v>
      </c>
      <c r="AW100" s="12" t="s">
        <v>35</v>
      </c>
      <c r="AX100" s="12" t="s">
        <v>71</v>
      </c>
      <c r="AY100" s="188" t="s">
        <v>124</v>
      </c>
    </row>
    <row r="101" spans="2:51" s="11" customFormat="1" ht="13.5">
      <c r="B101" s="178"/>
      <c r="D101" s="179" t="s">
        <v>136</v>
      </c>
      <c r="E101" s="180" t="s">
        <v>3</v>
      </c>
      <c r="F101" s="181" t="s">
        <v>141</v>
      </c>
      <c r="H101" s="182">
        <v>10.5</v>
      </c>
      <c r="I101" s="183"/>
      <c r="L101" s="178"/>
      <c r="M101" s="184"/>
      <c r="N101" s="185"/>
      <c r="O101" s="185"/>
      <c r="P101" s="185"/>
      <c r="Q101" s="185"/>
      <c r="R101" s="185"/>
      <c r="S101" s="185"/>
      <c r="T101" s="186"/>
      <c r="AT101" s="180" t="s">
        <v>136</v>
      </c>
      <c r="AU101" s="180" t="s">
        <v>125</v>
      </c>
      <c r="AV101" s="11" t="s">
        <v>80</v>
      </c>
      <c r="AW101" s="11" t="s">
        <v>35</v>
      </c>
      <c r="AX101" s="11" t="s">
        <v>71</v>
      </c>
      <c r="AY101" s="180" t="s">
        <v>124</v>
      </c>
    </row>
    <row r="102" spans="2:51" s="11" customFormat="1" ht="13.5">
      <c r="B102" s="178"/>
      <c r="D102" s="179" t="s">
        <v>136</v>
      </c>
      <c r="E102" s="180" t="s">
        <v>3</v>
      </c>
      <c r="F102" s="181" t="s">
        <v>142</v>
      </c>
      <c r="H102" s="182">
        <v>10.5</v>
      </c>
      <c r="I102" s="183"/>
      <c r="L102" s="178"/>
      <c r="M102" s="184"/>
      <c r="N102" s="185"/>
      <c r="O102" s="185"/>
      <c r="P102" s="185"/>
      <c r="Q102" s="185"/>
      <c r="R102" s="185"/>
      <c r="S102" s="185"/>
      <c r="T102" s="186"/>
      <c r="AT102" s="180" t="s">
        <v>136</v>
      </c>
      <c r="AU102" s="180" t="s">
        <v>125</v>
      </c>
      <c r="AV102" s="11" t="s">
        <v>80</v>
      </c>
      <c r="AW102" s="11" t="s">
        <v>35</v>
      </c>
      <c r="AX102" s="11" t="s">
        <v>71</v>
      </c>
      <c r="AY102" s="180" t="s">
        <v>124</v>
      </c>
    </row>
    <row r="103" spans="2:51" s="11" customFormat="1" ht="13.5">
      <c r="B103" s="178"/>
      <c r="D103" s="179" t="s">
        <v>136</v>
      </c>
      <c r="E103" s="180" t="s">
        <v>3</v>
      </c>
      <c r="F103" s="181" t="s">
        <v>143</v>
      </c>
      <c r="H103" s="182">
        <v>10.5</v>
      </c>
      <c r="I103" s="183"/>
      <c r="L103" s="178"/>
      <c r="M103" s="184"/>
      <c r="N103" s="185"/>
      <c r="O103" s="185"/>
      <c r="P103" s="185"/>
      <c r="Q103" s="185"/>
      <c r="R103" s="185"/>
      <c r="S103" s="185"/>
      <c r="T103" s="186"/>
      <c r="AT103" s="180" t="s">
        <v>136</v>
      </c>
      <c r="AU103" s="180" t="s">
        <v>125</v>
      </c>
      <c r="AV103" s="11" t="s">
        <v>80</v>
      </c>
      <c r="AW103" s="11" t="s">
        <v>35</v>
      </c>
      <c r="AX103" s="11" t="s">
        <v>71</v>
      </c>
      <c r="AY103" s="180" t="s">
        <v>124</v>
      </c>
    </row>
    <row r="104" spans="2:51" s="11" customFormat="1" ht="13.5">
      <c r="B104" s="178"/>
      <c r="D104" s="179" t="s">
        <v>136</v>
      </c>
      <c r="E104" s="180" t="s">
        <v>3</v>
      </c>
      <c r="F104" s="181" t="s">
        <v>144</v>
      </c>
      <c r="H104" s="182">
        <v>1.71</v>
      </c>
      <c r="I104" s="183"/>
      <c r="L104" s="178"/>
      <c r="M104" s="184"/>
      <c r="N104" s="185"/>
      <c r="O104" s="185"/>
      <c r="P104" s="185"/>
      <c r="Q104" s="185"/>
      <c r="R104" s="185"/>
      <c r="S104" s="185"/>
      <c r="T104" s="186"/>
      <c r="AT104" s="180" t="s">
        <v>136</v>
      </c>
      <c r="AU104" s="180" t="s">
        <v>125</v>
      </c>
      <c r="AV104" s="11" t="s">
        <v>80</v>
      </c>
      <c r="AW104" s="11" t="s">
        <v>35</v>
      </c>
      <c r="AX104" s="11" t="s">
        <v>71</v>
      </c>
      <c r="AY104" s="180" t="s">
        <v>124</v>
      </c>
    </row>
    <row r="105" spans="2:51" s="12" customFormat="1" ht="13.5">
      <c r="B105" s="187"/>
      <c r="D105" s="179" t="s">
        <v>136</v>
      </c>
      <c r="E105" s="188" t="s">
        <v>3</v>
      </c>
      <c r="F105" s="189" t="s">
        <v>145</v>
      </c>
      <c r="H105" s="190">
        <v>33.21</v>
      </c>
      <c r="I105" s="191"/>
      <c r="L105" s="187"/>
      <c r="M105" s="192"/>
      <c r="N105" s="193"/>
      <c r="O105" s="193"/>
      <c r="P105" s="193"/>
      <c r="Q105" s="193"/>
      <c r="R105" s="193"/>
      <c r="S105" s="193"/>
      <c r="T105" s="194"/>
      <c r="AT105" s="188" t="s">
        <v>136</v>
      </c>
      <c r="AU105" s="188" t="s">
        <v>125</v>
      </c>
      <c r="AV105" s="12" t="s">
        <v>125</v>
      </c>
      <c r="AW105" s="12" t="s">
        <v>35</v>
      </c>
      <c r="AX105" s="12" t="s">
        <v>71</v>
      </c>
      <c r="AY105" s="188" t="s">
        <v>124</v>
      </c>
    </row>
    <row r="106" spans="2:51" s="13" customFormat="1" ht="13.5">
      <c r="B106" s="195"/>
      <c r="D106" s="196" t="s">
        <v>136</v>
      </c>
      <c r="E106" s="197" t="s">
        <v>3</v>
      </c>
      <c r="F106" s="198" t="s">
        <v>146</v>
      </c>
      <c r="H106" s="199">
        <v>62.655</v>
      </c>
      <c r="I106" s="200"/>
      <c r="L106" s="195"/>
      <c r="M106" s="201"/>
      <c r="N106" s="202"/>
      <c r="O106" s="202"/>
      <c r="P106" s="202"/>
      <c r="Q106" s="202"/>
      <c r="R106" s="202"/>
      <c r="S106" s="202"/>
      <c r="T106" s="203"/>
      <c r="AT106" s="204" t="s">
        <v>136</v>
      </c>
      <c r="AU106" s="204" t="s">
        <v>125</v>
      </c>
      <c r="AV106" s="13" t="s">
        <v>134</v>
      </c>
      <c r="AW106" s="13" t="s">
        <v>35</v>
      </c>
      <c r="AX106" s="13" t="s">
        <v>78</v>
      </c>
      <c r="AY106" s="204" t="s">
        <v>124</v>
      </c>
    </row>
    <row r="107" spans="2:65" s="1" customFormat="1" ht="20.25" customHeight="1">
      <c r="B107" s="165"/>
      <c r="C107" s="166" t="s">
        <v>80</v>
      </c>
      <c r="D107" s="166" t="s">
        <v>129</v>
      </c>
      <c r="E107" s="167" t="s">
        <v>147</v>
      </c>
      <c r="F107" s="168" t="s">
        <v>148</v>
      </c>
      <c r="G107" s="169" t="s">
        <v>149</v>
      </c>
      <c r="H107" s="170">
        <v>83.8</v>
      </c>
      <c r="I107" s="171"/>
      <c r="J107" s="172">
        <f>ROUND(I107*H107,2)</f>
        <v>0</v>
      </c>
      <c r="K107" s="168" t="s">
        <v>133</v>
      </c>
      <c r="L107" s="35"/>
      <c r="M107" s="173" t="s">
        <v>3</v>
      </c>
      <c r="N107" s="174" t="s">
        <v>42</v>
      </c>
      <c r="O107" s="36"/>
      <c r="P107" s="175">
        <f>O107*H107</f>
        <v>0</v>
      </c>
      <c r="Q107" s="175">
        <v>0.0002</v>
      </c>
      <c r="R107" s="175">
        <f>Q107*H107</f>
        <v>0.01676</v>
      </c>
      <c r="S107" s="175">
        <v>0</v>
      </c>
      <c r="T107" s="176">
        <f>S107*H107</f>
        <v>0</v>
      </c>
      <c r="AR107" s="18" t="s">
        <v>134</v>
      </c>
      <c r="AT107" s="18" t="s">
        <v>129</v>
      </c>
      <c r="AU107" s="18" t="s">
        <v>125</v>
      </c>
      <c r="AY107" s="18" t="s">
        <v>124</v>
      </c>
      <c r="BE107" s="177">
        <f>IF(N107="základní",J107,0)</f>
        <v>0</v>
      </c>
      <c r="BF107" s="177">
        <f>IF(N107="snížená",J107,0)</f>
        <v>0</v>
      </c>
      <c r="BG107" s="177">
        <f>IF(N107="zákl. přenesená",J107,0)</f>
        <v>0</v>
      </c>
      <c r="BH107" s="177">
        <f>IF(N107="sníž. přenesená",J107,0)</f>
        <v>0</v>
      </c>
      <c r="BI107" s="177">
        <f>IF(N107="nulová",J107,0)</f>
        <v>0</v>
      </c>
      <c r="BJ107" s="18" t="s">
        <v>78</v>
      </c>
      <c r="BK107" s="177">
        <f>ROUND(I107*H107,2)</f>
        <v>0</v>
      </c>
      <c r="BL107" s="18" t="s">
        <v>134</v>
      </c>
      <c r="BM107" s="18" t="s">
        <v>150</v>
      </c>
    </row>
    <row r="108" spans="2:51" s="11" customFormat="1" ht="13.5">
      <c r="B108" s="178"/>
      <c r="D108" s="179" t="s">
        <v>136</v>
      </c>
      <c r="E108" s="180" t="s">
        <v>3</v>
      </c>
      <c r="F108" s="181" t="s">
        <v>151</v>
      </c>
      <c r="H108" s="182">
        <v>16.2</v>
      </c>
      <c r="I108" s="183"/>
      <c r="L108" s="178"/>
      <c r="M108" s="184"/>
      <c r="N108" s="185"/>
      <c r="O108" s="185"/>
      <c r="P108" s="185"/>
      <c r="Q108" s="185"/>
      <c r="R108" s="185"/>
      <c r="S108" s="185"/>
      <c r="T108" s="186"/>
      <c r="AT108" s="180" t="s">
        <v>136</v>
      </c>
      <c r="AU108" s="180" t="s">
        <v>125</v>
      </c>
      <c r="AV108" s="11" t="s">
        <v>80</v>
      </c>
      <c r="AW108" s="11" t="s">
        <v>35</v>
      </c>
      <c r="AX108" s="11" t="s">
        <v>71</v>
      </c>
      <c r="AY108" s="180" t="s">
        <v>124</v>
      </c>
    </row>
    <row r="109" spans="2:51" s="11" customFormat="1" ht="13.5">
      <c r="B109" s="178"/>
      <c r="D109" s="179" t="s">
        <v>136</v>
      </c>
      <c r="E109" s="180" t="s">
        <v>3</v>
      </c>
      <c r="F109" s="181" t="s">
        <v>152</v>
      </c>
      <c r="H109" s="182">
        <v>16.8</v>
      </c>
      <c r="I109" s="183"/>
      <c r="L109" s="178"/>
      <c r="M109" s="184"/>
      <c r="N109" s="185"/>
      <c r="O109" s="185"/>
      <c r="P109" s="185"/>
      <c r="Q109" s="185"/>
      <c r="R109" s="185"/>
      <c r="S109" s="185"/>
      <c r="T109" s="186"/>
      <c r="AT109" s="180" t="s">
        <v>136</v>
      </c>
      <c r="AU109" s="180" t="s">
        <v>125</v>
      </c>
      <c r="AV109" s="11" t="s">
        <v>80</v>
      </c>
      <c r="AW109" s="11" t="s">
        <v>35</v>
      </c>
      <c r="AX109" s="11" t="s">
        <v>71</v>
      </c>
      <c r="AY109" s="180" t="s">
        <v>124</v>
      </c>
    </row>
    <row r="110" spans="2:51" s="11" customFormat="1" ht="13.5">
      <c r="B110" s="178"/>
      <c r="D110" s="179" t="s">
        <v>136</v>
      </c>
      <c r="E110" s="180" t="s">
        <v>3</v>
      </c>
      <c r="F110" s="181" t="s">
        <v>153</v>
      </c>
      <c r="H110" s="182">
        <v>0.2</v>
      </c>
      <c r="I110" s="183"/>
      <c r="L110" s="178"/>
      <c r="M110" s="184"/>
      <c r="N110" s="185"/>
      <c r="O110" s="185"/>
      <c r="P110" s="185"/>
      <c r="Q110" s="185"/>
      <c r="R110" s="185"/>
      <c r="S110" s="185"/>
      <c r="T110" s="186"/>
      <c r="AT110" s="180" t="s">
        <v>136</v>
      </c>
      <c r="AU110" s="180" t="s">
        <v>125</v>
      </c>
      <c r="AV110" s="11" t="s">
        <v>80</v>
      </c>
      <c r="AW110" s="11" t="s">
        <v>35</v>
      </c>
      <c r="AX110" s="11" t="s">
        <v>71</v>
      </c>
      <c r="AY110" s="180" t="s">
        <v>124</v>
      </c>
    </row>
    <row r="111" spans="2:51" s="11" customFormat="1" ht="13.5">
      <c r="B111" s="178"/>
      <c r="D111" s="179" t="s">
        <v>136</v>
      </c>
      <c r="E111" s="180" t="s">
        <v>3</v>
      </c>
      <c r="F111" s="181" t="s">
        <v>154</v>
      </c>
      <c r="H111" s="182">
        <v>7</v>
      </c>
      <c r="I111" s="183"/>
      <c r="L111" s="178"/>
      <c r="M111" s="184"/>
      <c r="N111" s="185"/>
      <c r="O111" s="185"/>
      <c r="P111" s="185"/>
      <c r="Q111" s="185"/>
      <c r="R111" s="185"/>
      <c r="S111" s="185"/>
      <c r="T111" s="186"/>
      <c r="AT111" s="180" t="s">
        <v>136</v>
      </c>
      <c r="AU111" s="180" t="s">
        <v>125</v>
      </c>
      <c r="AV111" s="11" t="s">
        <v>80</v>
      </c>
      <c r="AW111" s="11" t="s">
        <v>35</v>
      </c>
      <c r="AX111" s="11" t="s">
        <v>71</v>
      </c>
      <c r="AY111" s="180" t="s">
        <v>124</v>
      </c>
    </row>
    <row r="112" spans="2:51" s="12" customFormat="1" ht="13.5">
      <c r="B112" s="187"/>
      <c r="D112" s="179" t="s">
        <v>136</v>
      </c>
      <c r="E112" s="188" t="s">
        <v>3</v>
      </c>
      <c r="F112" s="189" t="s">
        <v>140</v>
      </c>
      <c r="H112" s="190">
        <v>40.2</v>
      </c>
      <c r="I112" s="191"/>
      <c r="L112" s="187"/>
      <c r="M112" s="192"/>
      <c r="N112" s="193"/>
      <c r="O112" s="193"/>
      <c r="P112" s="193"/>
      <c r="Q112" s="193"/>
      <c r="R112" s="193"/>
      <c r="S112" s="193"/>
      <c r="T112" s="194"/>
      <c r="AT112" s="188" t="s">
        <v>136</v>
      </c>
      <c r="AU112" s="188" t="s">
        <v>125</v>
      </c>
      <c r="AV112" s="12" t="s">
        <v>125</v>
      </c>
      <c r="AW112" s="12" t="s">
        <v>35</v>
      </c>
      <c r="AX112" s="12" t="s">
        <v>71</v>
      </c>
      <c r="AY112" s="188" t="s">
        <v>124</v>
      </c>
    </row>
    <row r="113" spans="2:51" s="11" customFormat="1" ht="13.5">
      <c r="B113" s="178"/>
      <c r="D113" s="179" t="s">
        <v>136</v>
      </c>
      <c r="E113" s="180" t="s">
        <v>3</v>
      </c>
      <c r="F113" s="181" t="s">
        <v>155</v>
      </c>
      <c r="H113" s="182">
        <v>12</v>
      </c>
      <c r="I113" s="183"/>
      <c r="L113" s="178"/>
      <c r="M113" s="184"/>
      <c r="N113" s="185"/>
      <c r="O113" s="185"/>
      <c r="P113" s="185"/>
      <c r="Q113" s="185"/>
      <c r="R113" s="185"/>
      <c r="S113" s="185"/>
      <c r="T113" s="186"/>
      <c r="AT113" s="180" t="s">
        <v>136</v>
      </c>
      <c r="AU113" s="180" t="s">
        <v>125</v>
      </c>
      <c r="AV113" s="11" t="s">
        <v>80</v>
      </c>
      <c r="AW113" s="11" t="s">
        <v>35</v>
      </c>
      <c r="AX113" s="11" t="s">
        <v>71</v>
      </c>
      <c r="AY113" s="180" t="s">
        <v>124</v>
      </c>
    </row>
    <row r="114" spans="2:51" s="11" customFormat="1" ht="13.5">
      <c r="B114" s="178"/>
      <c r="D114" s="179" t="s">
        <v>136</v>
      </c>
      <c r="E114" s="180" t="s">
        <v>3</v>
      </c>
      <c r="F114" s="181" t="s">
        <v>156</v>
      </c>
      <c r="H114" s="182">
        <v>12</v>
      </c>
      <c r="I114" s="183"/>
      <c r="L114" s="178"/>
      <c r="M114" s="184"/>
      <c r="N114" s="185"/>
      <c r="O114" s="185"/>
      <c r="P114" s="185"/>
      <c r="Q114" s="185"/>
      <c r="R114" s="185"/>
      <c r="S114" s="185"/>
      <c r="T114" s="186"/>
      <c r="AT114" s="180" t="s">
        <v>136</v>
      </c>
      <c r="AU114" s="180" t="s">
        <v>125</v>
      </c>
      <c r="AV114" s="11" t="s">
        <v>80</v>
      </c>
      <c r="AW114" s="11" t="s">
        <v>35</v>
      </c>
      <c r="AX114" s="11" t="s">
        <v>71</v>
      </c>
      <c r="AY114" s="180" t="s">
        <v>124</v>
      </c>
    </row>
    <row r="115" spans="2:51" s="11" customFormat="1" ht="13.5">
      <c r="B115" s="178"/>
      <c r="D115" s="179" t="s">
        <v>136</v>
      </c>
      <c r="E115" s="180" t="s">
        <v>3</v>
      </c>
      <c r="F115" s="181" t="s">
        <v>157</v>
      </c>
      <c r="H115" s="182">
        <v>12</v>
      </c>
      <c r="I115" s="183"/>
      <c r="L115" s="178"/>
      <c r="M115" s="184"/>
      <c r="N115" s="185"/>
      <c r="O115" s="185"/>
      <c r="P115" s="185"/>
      <c r="Q115" s="185"/>
      <c r="R115" s="185"/>
      <c r="S115" s="185"/>
      <c r="T115" s="186"/>
      <c r="AT115" s="180" t="s">
        <v>136</v>
      </c>
      <c r="AU115" s="180" t="s">
        <v>125</v>
      </c>
      <c r="AV115" s="11" t="s">
        <v>80</v>
      </c>
      <c r="AW115" s="11" t="s">
        <v>35</v>
      </c>
      <c r="AX115" s="11" t="s">
        <v>71</v>
      </c>
      <c r="AY115" s="180" t="s">
        <v>124</v>
      </c>
    </row>
    <row r="116" spans="2:51" s="11" customFormat="1" ht="13.5">
      <c r="B116" s="178"/>
      <c r="D116" s="179" t="s">
        <v>136</v>
      </c>
      <c r="E116" s="180" t="s">
        <v>3</v>
      </c>
      <c r="F116" s="181" t="s">
        <v>158</v>
      </c>
      <c r="H116" s="182">
        <v>0.6</v>
      </c>
      <c r="I116" s="183"/>
      <c r="L116" s="178"/>
      <c r="M116" s="184"/>
      <c r="N116" s="185"/>
      <c r="O116" s="185"/>
      <c r="P116" s="185"/>
      <c r="Q116" s="185"/>
      <c r="R116" s="185"/>
      <c r="S116" s="185"/>
      <c r="T116" s="186"/>
      <c r="AT116" s="180" t="s">
        <v>136</v>
      </c>
      <c r="AU116" s="180" t="s">
        <v>125</v>
      </c>
      <c r="AV116" s="11" t="s">
        <v>80</v>
      </c>
      <c r="AW116" s="11" t="s">
        <v>35</v>
      </c>
      <c r="AX116" s="11" t="s">
        <v>71</v>
      </c>
      <c r="AY116" s="180" t="s">
        <v>124</v>
      </c>
    </row>
    <row r="117" spans="2:51" s="11" customFormat="1" ht="13.5">
      <c r="B117" s="178"/>
      <c r="D117" s="179" t="s">
        <v>136</v>
      </c>
      <c r="E117" s="180" t="s">
        <v>3</v>
      </c>
      <c r="F117" s="181" t="s">
        <v>154</v>
      </c>
      <c r="H117" s="182">
        <v>7</v>
      </c>
      <c r="I117" s="183"/>
      <c r="L117" s="178"/>
      <c r="M117" s="184"/>
      <c r="N117" s="185"/>
      <c r="O117" s="185"/>
      <c r="P117" s="185"/>
      <c r="Q117" s="185"/>
      <c r="R117" s="185"/>
      <c r="S117" s="185"/>
      <c r="T117" s="186"/>
      <c r="AT117" s="180" t="s">
        <v>136</v>
      </c>
      <c r="AU117" s="180" t="s">
        <v>125</v>
      </c>
      <c r="AV117" s="11" t="s">
        <v>80</v>
      </c>
      <c r="AW117" s="11" t="s">
        <v>35</v>
      </c>
      <c r="AX117" s="11" t="s">
        <v>71</v>
      </c>
      <c r="AY117" s="180" t="s">
        <v>124</v>
      </c>
    </row>
    <row r="118" spans="2:51" s="12" customFormat="1" ht="13.5">
      <c r="B118" s="187"/>
      <c r="D118" s="179" t="s">
        <v>136</v>
      </c>
      <c r="E118" s="188" t="s">
        <v>3</v>
      </c>
      <c r="F118" s="189" t="s">
        <v>145</v>
      </c>
      <c r="H118" s="190">
        <v>43.6</v>
      </c>
      <c r="I118" s="191"/>
      <c r="L118" s="187"/>
      <c r="M118" s="192"/>
      <c r="N118" s="193"/>
      <c r="O118" s="193"/>
      <c r="P118" s="193"/>
      <c r="Q118" s="193"/>
      <c r="R118" s="193"/>
      <c r="S118" s="193"/>
      <c r="T118" s="194"/>
      <c r="AT118" s="188" t="s">
        <v>136</v>
      </c>
      <c r="AU118" s="188" t="s">
        <v>125</v>
      </c>
      <c r="AV118" s="12" t="s">
        <v>125</v>
      </c>
      <c r="AW118" s="12" t="s">
        <v>35</v>
      </c>
      <c r="AX118" s="12" t="s">
        <v>71</v>
      </c>
      <c r="AY118" s="188" t="s">
        <v>124</v>
      </c>
    </row>
    <row r="119" spans="2:51" s="13" customFormat="1" ht="13.5">
      <c r="B119" s="195"/>
      <c r="D119" s="179" t="s">
        <v>136</v>
      </c>
      <c r="E119" s="205" t="s">
        <v>3</v>
      </c>
      <c r="F119" s="206" t="s">
        <v>146</v>
      </c>
      <c r="H119" s="207">
        <v>83.8</v>
      </c>
      <c r="I119" s="200"/>
      <c r="L119" s="195"/>
      <c r="M119" s="201"/>
      <c r="N119" s="202"/>
      <c r="O119" s="202"/>
      <c r="P119" s="202"/>
      <c r="Q119" s="202"/>
      <c r="R119" s="202"/>
      <c r="S119" s="202"/>
      <c r="T119" s="203"/>
      <c r="AT119" s="204" t="s">
        <v>136</v>
      </c>
      <c r="AU119" s="204" t="s">
        <v>125</v>
      </c>
      <c r="AV119" s="13" t="s">
        <v>134</v>
      </c>
      <c r="AW119" s="13" t="s">
        <v>35</v>
      </c>
      <c r="AX119" s="13" t="s">
        <v>78</v>
      </c>
      <c r="AY119" s="204" t="s">
        <v>124</v>
      </c>
    </row>
    <row r="120" spans="2:63" s="10" customFormat="1" ht="29.25" customHeight="1">
      <c r="B120" s="149"/>
      <c r="D120" s="150" t="s">
        <v>70</v>
      </c>
      <c r="E120" s="160" t="s">
        <v>159</v>
      </c>
      <c r="F120" s="160" t="s">
        <v>160</v>
      </c>
      <c r="I120" s="152"/>
      <c r="J120" s="161">
        <f>BK120</f>
        <v>0</v>
      </c>
      <c r="L120" s="149"/>
      <c r="M120" s="154"/>
      <c r="N120" s="155"/>
      <c r="O120" s="155"/>
      <c r="P120" s="156">
        <f>P121+P150</f>
        <v>0</v>
      </c>
      <c r="Q120" s="155"/>
      <c r="R120" s="156">
        <f>R121+R150</f>
        <v>2.05327274</v>
      </c>
      <c r="S120" s="155"/>
      <c r="T120" s="157">
        <f>T121+T150</f>
        <v>0</v>
      </c>
      <c r="AR120" s="150" t="s">
        <v>78</v>
      </c>
      <c r="AT120" s="158" t="s">
        <v>70</v>
      </c>
      <c r="AU120" s="158" t="s">
        <v>78</v>
      </c>
      <c r="AY120" s="150" t="s">
        <v>124</v>
      </c>
      <c r="BK120" s="159">
        <f>BK121+BK150</f>
        <v>0</v>
      </c>
    </row>
    <row r="121" spans="2:63" s="10" customFormat="1" ht="14.25" customHeight="1">
      <c r="B121" s="149"/>
      <c r="D121" s="162" t="s">
        <v>70</v>
      </c>
      <c r="E121" s="163" t="s">
        <v>161</v>
      </c>
      <c r="F121" s="163" t="s">
        <v>162</v>
      </c>
      <c r="I121" s="152"/>
      <c r="J121" s="164">
        <f>BK121</f>
        <v>0</v>
      </c>
      <c r="L121" s="149"/>
      <c r="M121" s="154"/>
      <c r="N121" s="155"/>
      <c r="O121" s="155"/>
      <c r="P121" s="156">
        <f>SUM(P122:P149)</f>
        <v>0</v>
      </c>
      <c r="Q121" s="155"/>
      <c r="R121" s="156">
        <f>SUM(R122:R149)</f>
        <v>1.03429445</v>
      </c>
      <c r="S121" s="155"/>
      <c r="T121" s="157">
        <f>SUM(T122:T149)</f>
        <v>0</v>
      </c>
      <c r="AR121" s="150" t="s">
        <v>78</v>
      </c>
      <c r="AT121" s="158" t="s">
        <v>70</v>
      </c>
      <c r="AU121" s="158" t="s">
        <v>80</v>
      </c>
      <c r="AY121" s="150" t="s">
        <v>124</v>
      </c>
      <c r="BK121" s="159">
        <f>SUM(BK122:BK149)</f>
        <v>0</v>
      </c>
    </row>
    <row r="122" spans="2:65" s="1" customFormat="1" ht="28.5" customHeight="1">
      <c r="B122" s="165"/>
      <c r="C122" s="166" t="s">
        <v>125</v>
      </c>
      <c r="D122" s="166" t="s">
        <v>129</v>
      </c>
      <c r="E122" s="167" t="s">
        <v>163</v>
      </c>
      <c r="F122" s="168" t="s">
        <v>164</v>
      </c>
      <c r="G122" s="169" t="s">
        <v>132</v>
      </c>
      <c r="H122" s="170">
        <v>78.283</v>
      </c>
      <c r="I122" s="171"/>
      <c r="J122" s="172">
        <f>ROUND(I122*H122,2)</f>
        <v>0</v>
      </c>
      <c r="K122" s="168" t="s">
        <v>133</v>
      </c>
      <c r="L122" s="35"/>
      <c r="M122" s="173" t="s">
        <v>3</v>
      </c>
      <c r="N122" s="174" t="s">
        <v>42</v>
      </c>
      <c r="O122" s="36"/>
      <c r="P122" s="175">
        <f>O122*H122</f>
        <v>0</v>
      </c>
      <c r="Q122" s="175">
        <v>0.00489</v>
      </c>
      <c r="R122" s="175">
        <f>Q122*H122</f>
        <v>0.38280387000000005</v>
      </c>
      <c r="S122" s="175">
        <v>0</v>
      </c>
      <c r="T122" s="176">
        <f>S122*H122</f>
        <v>0</v>
      </c>
      <c r="AR122" s="18" t="s">
        <v>134</v>
      </c>
      <c r="AT122" s="18" t="s">
        <v>129</v>
      </c>
      <c r="AU122" s="18" t="s">
        <v>125</v>
      </c>
      <c r="AY122" s="18" t="s">
        <v>124</v>
      </c>
      <c r="BE122" s="177">
        <f>IF(N122="základní",J122,0)</f>
        <v>0</v>
      </c>
      <c r="BF122" s="177">
        <f>IF(N122="snížená",J122,0)</f>
        <v>0</v>
      </c>
      <c r="BG122" s="177">
        <f>IF(N122="zákl. přenesená",J122,0)</f>
        <v>0</v>
      </c>
      <c r="BH122" s="177">
        <f>IF(N122="sníž. přenesená",J122,0)</f>
        <v>0</v>
      </c>
      <c r="BI122" s="177">
        <f>IF(N122="nulová",J122,0)</f>
        <v>0</v>
      </c>
      <c r="BJ122" s="18" t="s">
        <v>78</v>
      </c>
      <c r="BK122" s="177">
        <f>ROUND(I122*H122,2)</f>
        <v>0</v>
      </c>
      <c r="BL122" s="18" t="s">
        <v>134</v>
      </c>
      <c r="BM122" s="18" t="s">
        <v>165</v>
      </c>
    </row>
    <row r="123" spans="2:51" s="11" customFormat="1" ht="13.5">
      <c r="B123" s="178"/>
      <c r="D123" s="179" t="s">
        <v>136</v>
      </c>
      <c r="E123" s="180" t="s">
        <v>3</v>
      </c>
      <c r="F123" s="181" t="s">
        <v>137</v>
      </c>
      <c r="H123" s="182">
        <v>14.175</v>
      </c>
      <c r="I123" s="183"/>
      <c r="L123" s="178"/>
      <c r="M123" s="184"/>
      <c r="N123" s="185"/>
      <c r="O123" s="185"/>
      <c r="P123" s="185"/>
      <c r="Q123" s="185"/>
      <c r="R123" s="185"/>
      <c r="S123" s="185"/>
      <c r="T123" s="186"/>
      <c r="AT123" s="180" t="s">
        <v>136</v>
      </c>
      <c r="AU123" s="180" t="s">
        <v>125</v>
      </c>
      <c r="AV123" s="11" t="s">
        <v>80</v>
      </c>
      <c r="AW123" s="11" t="s">
        <v>35</v>
      </c>
      <c r="AX123" s="11" t="s">
        <v>71</v>
      </c>
      <c r="AY123" s="180" t="s">
        <v>124</v>
      </c>
    </row>
    <row r="124" spans="2:51" s="11" customFormat="1" ht="13.5">
      <c r="B124" s="178"/>
      <c r="D124" s="179" t="s">
        <v>136</v>
      </c>
      <c r="E124" s="180" t="s">
        <v>3</v>
      </c>
      <c r="F124" s="181" t="s">
        <v>138</v>
      </c>
      <c r="H124" s="182">
        <v>14.7</v>
      </c>
      <c r="I124" s="183"/>
      <c r="L124" s="178"/>
      <c r="M124" s="184"/>
      <c r="N124" s="185"/>
      <c r="O124" s="185"/>
      <c r="P124" s="185"/>
      <c r="Q124" s="185"/>
      <c r="R124" s="185"/>
      <c r="S124" s="185"/>
      <c r="T124" s="186"/>
      <c r="AT124" s="180" t="s">
        <v>136</v>
      </c>
      <c r="AU124" s="180" t="s">
        <v>125</v>
      </c>
      <c r="AV124" s="11" t="s">
        <v>80</v>
      </c>
      <c r="AW124" s="11" t="s">
        <v>35</v>
      </c>
      <c r="AX124" s="11" t="s">
        <v>71</v>
      </c>
      <c r="AY124" s="180" t="s">
        <v>124</v>
      </c>
    </row>
    <row r="125" spans="2:51" s="11" customFormat="1" ht="13.5">
      <c r="B125" s="178"/>
      <c r="D125" s="179" t="s">
        <v>136</v>
      </c>
      <c r="E125" s="180" t="s">
        <v>3</v>
      </c>
      <c r="F125" s="181" t="s">
        <v>139</v>
      </c>
      <c r="H125" s="182">
        <v>0.57</v>
      </c>
      <c r="I125" s="183"/>
      <c r="L125" s="178"/>
      <c r="M125" s="184"/>
      <c r="N125" s="185"/>
      <c r="O125" s="185"/>
      <c r="P125" s="185"/>
      <c r="Q125" s="185"/>
      <c r="R125" s="185"/>
      <c r="S125" s="185"/>
      <c r="T125" s="186"/>
      <c r="AT125" s="180" t="s">
        <v>136</v>
      </c>
      <c r="AU125" s="180" t="s">
        <v>125</v>
      </c>
      <c r="AV125" s="11" t="s">
        <v>80</v>
      </c>
      <c r="AW125" s="11" t="s">
        <v>35</v>
      </c>
      <c r="AX125" s="11" t="s">
        <v>71</v>
      </c>
      <c r="AY125" s="180" t="s">
        <v>124</v>
      </c>
    </row>
    <row r="126" spans="2:51" s="11" customFormat="1" ht="13.5">
      <c r="B126" s="178"/>
      <c r="D126" s="179" t="s">
        <v>136</v>
      </c>
      <c r="E126" s="180" t="s">
        <v>3</v>
      </c>
      <c r="F126" s="181" t="s">
        <v>166</v>
      </c>
      <c r="H126" s="182">
        <v>5.148</v>
      </c>
      <c r="I126" s="183"/>
      <c r="L126" s="178"/>
      <c r="M126" s="184"/>
      <c r="N126" s="185"/>
      <c r="O126" s="185"/>
      <c r="P126" s="185"/>
      <c r="Q126" s="185"/>
      <c r="R126" s="185"/>
      <c r="S126" s="185"/>
      <c r="T126" s="186"/>
      <c r="AT126" s="180" t="s">
        <v>136</v>
      </c>
      <c r="AU126" s="180" t="s">
        <v>125</v>
      </c>
      <c r="AV126" s="11" t="s">
        <v>80</v>
      </c>
      <c r="AW126" s="11" t="s">
        <v>35</v>
      </c>
      <c r="AX126" s="11" t="s">
        <v>71</v>
      </c>
      <c r="AY126" s="180" t="s">
        <v>124</v>
      </c>
    </row>
    <row r="127" spans="2:51" s="11" customFormat="1" ht="13.5">
      <c r="B127" s="178"/>
      <c r="D127" s="179" t="s">
        <v>136</v>
      </c>
      <c r="E127" s="180" t="s">
        <v>3</v>
      </c>
      <c r="F127" s="181" t="s">
        <v>167</v>
      </c>
      <c r="H127" s="182">
        <v>1.172</v>
      </c>
      <c r="I127" s="183"/>
      <c r="L127" s="178"/>
      <c r="M127" s="184"/>
      <c r="N127" s="185"/>
      <c r="O127" s="185"/>
      <c r="P127" s="185"/>
      <c r="Q127" s="185"/>
      <c r="R127" s="185"/>
      <c r="S127" s="185"/>
      <c r="T127" s="186"/>
      <c r="AT127" s="180" t="s">
        <v>136</v>
      </c>
      <c r="AU127" s="180" t="s">
        <v>125</v>
      </c>
      <c r="AV127" s="11" t="s">
        <v>80</v>
      </c>
      <c r="AW127" s="11" t="s">
        <v>35</v>
      </c>
      <c r="AX127" s="11" t="s">
        <v>71</v>
      </c>
      <c r="AY127" s="180" t="s">
        <v>124</v>
      </c>
    </row>
    <row r="128" spans="2:51" s="11" customFormat="1" ht="13.5">
      <c r="B128" s="178"/>
      <c r="D128" s="179" t="s">
        <v>136</v>
      </c>
      <c r="E128" s="180" t="s">
        <v>3</v>
      </c>
      <c r="F128" s="181" t="s">
        <v>168</v>
      </c>
      <c r="H128" s="182">
        <v>0.688</v>
      </c>
      <c r="I128" s="183"/>
      <c r="L128" s="178"/>
      <c r="M128" s="184"/>
      <c r="N128" s="185"/>
      <c r="O128" s="185"/>
      <c r="P128" s="185"/>
      <c r="Q128" s="185"/>
      <c r="R128" s="185"/>
      <c r="S128" s="185"/>
      <c r="T128" s="186"/>
      <c r="AT128" s="180" t="s">
        <v>136</v>
      </c>
      <c r="AU128" s="180" t="s">
        <v>125</v>
      </c>
      <c r="AV128" s="11" t="s">
        <v>80</v>
      </c>
      <c r="AW128" s="11" t="s">
        <v>35</v>
      </c>
      <c r="AX128" s="11" t="s">
        <v>71</v>
      </c>
      <c r="AY128" s="180" t="s">
        <v>124</v>
      </c>
    </row>
    <row r="129" spans="2:51" s="12" customFormat="1" ht="13.5">
      <c r="B129" s="187"/>
      <c r="D129" s="179" t="s">
        <v>136</v>
      </c>
      <c r="E129" s="188" t="s">
        <v>3</v>
      </c>
      <c r="F129" s="189" t="s">
        <v>140</v>
      </c>
      <c r="H129" s="190">
        <v>36.453</v>
      </c>
      <c r="I129" s="191"/>
      <c r="L129" s="187"/>
      <c r="M129" s="192"/>
      <c r="N129" s="193"/>
      <c r="O129" s="193"/>
      <c r="P129" s="193"/>
      <c r="Q129" s="193"/>
      <c r="R129" s="193"/>
      <c r="S129" s="193"/>
      <c r="T129" s="194"/>
      <c r="AT129" s="188" t="s">
        <v>136</v>
      </c>
      <c r="AU129" s="188" t="s">
        <v>125</v>
      </c>
      <c r="AV129" s="12" t="s">
        <v>125</v>
      </c>
      <c r="AW129" s="12" t="s">
        <v>35</v>
      </c>
      <c r="AX129" s="12" t="s">
        <v>71</v>
      </c>
      <c r="AY129" s="188" t="s">
        <v>124</v>
      </c>
    </row>
    <row r="130" spans="2:51" s="11" customFormat="1" ht="13.5">
      <c r="B130" s="178"/>
      <c r="D130" s="179" t="s">
        <v>136</v>
      </c>
      <c r="E130" s="180" t="s">
        <v>3</v>
      </c>
      <c r="F130" s="181" t="s">
        <v>141</v>
      </c>
      <c r="H130" s="182">
        <v>10.5</v>
      </c>
      <c r="I130" s="183"/>
      <c r="L130" s="178"/>
      <c r="M130" s="184"/>
      <c r="N130" s="185"/>
      <c r="O130" s="185"/>
      <c r="P130" s="185"/>
      <c r="Q130" s="185"/>
      <c r="R130" s="185"/>
      <c r="S130" s="185"/>
      <c r="T130" s="186"/>
      <c r="AT130" s="180" t="s">
        <v>136</v>
      </c>
      <c r="AU130" s="180" t="s">
        <v>125</v>
      </c>
      <c r="AV130" s="11" t="s">
        <v>80</v>
      </c>
      <c r="AW130" s="11" t="s">
        <v>35</v>
      </c>
      <c r="AX130" s="11" t="s">
        <v>71</v>
      </c>
      <c r="AY130" s="180" t="s">
        <v>124</v>
      </c>
    </row>
    <row r="131" spans="2:51" s="11" customFormat="1" ht="13.5">
      <c r="B131" s="178"/>
      <c r="D131" s="179" t="s">
        <v>136</v>
      </c>
      <c r="E131" s="180" t="s">
        <v>3</v>
      </c>
      <c r="F131" s="181" t="s">
        <v>142</v>
      </c>
      <c r="H131" s="182">
        <v>10.5</v>
      </c>
      <c r="I131" s="183"/>
      <c r="L131" s="178"/>
      <c r="M131" s="184"/>
      <c r="N131" s="185"/>
      <c r="O131" s="185"/>
      <c r="P131" s="185"/>
      <c r="Q131" s="185"/>
      <c r="R131" s="185"/>
      <c r="S131" s="185"/>
      <c r="T131" s="186"/>
      <c r="AT131" s="180" t="s">
        <v>136</v>
      </c>
      <c r="AU131" s="180" t="s">
        <v>125</v>
      </c>
      <c r="AV131" s="11" t="s">
        <v>80</v>
      </c>
      <c r="AW131" s="11" t="s">
        <v>35</v>
      </c>
      <c r="AX131" s="11" t="s">
        <v>71</v>
      </c>
      <c r="AY131" s="180" t="s">
        <v>124</v>
      </c>
    </row>
    <row r="132" spans="2:51" s="11" customFormat="1" ht="13.5">
      <c r="B132" s="178"/>
      <c r="D132" s="179" t="s">
        <v>136</v>
      </c>
      <c r="E132" s="180" t="s">
        <v>3</v>
      </c>
      <c r="F132" s="181" t="s">
        <v>143</v>
      </c>
      <c r="H132" s="182">
        <v>10.5</v>
      </c>
      <c r="I132" s="183"/>
      <c r="L132" s="178"/>
      <c r="M132" s="184"/>
      <c r="N132" s="185"/>
      <c r="O132" s="185"/>
      <c r="P132" s="185"/>
      <c r="Q132" s="185"/>
      <c r="R132" s="185"/>
      <c r="S132" s="185"/>
      <c r="T132" s="186"/>
      <c r="AT132" s="180" t="s">
        <v>136</v>
      </c>
      <c r="AU132" s="180" t="s">
        <v>125</v>
      </c>
      <c r="AV132" s="11" t="s">
        <v>80</v>
      </c>
      <c r="AW132" s="11" t="s">
        <v>35</v>
      </c>
      <c r="AX132" s="11" t="s">
        <v>71</v>
      </c>
      <c r="AY132" s="180" t="s">
        <v>124</v>
      </c>
    </row>
    <row r="133" spans="2:51" s="11" customFormat="1" ht="13.5">
      <c r="B133" s="178"/>
      <c r="D133" s="179" t="s">
        <v>136</v>
      </c>
      <c r="E133" s="180" t="s">
        <v>3</v>
      </c>
      <c r="F133" s="181" t="s">
        <v>144</v>
      </c>
      <c r="H133" s="182">
        <v>1.71</v>
      </c>
      <c r="I133" s="183"/>
      <c r="L133" s="178"/>
      <c r="M133" s="184"/>
      <c r="N133" s="185"/>
      <c r="O133" s="185"/>
      <c r="P133" s="185"/>
      <c r="Q133" s="185"/>
      <c r="R133" s="185"/>
      <c r="S133" s="185"/>
      <c r="T133" s="186"/>
      <c r="AT133" s="180" t="s">
        <v>136</v>
      </c>
      <c r="AU133" s="180" t="s">
        <v>125</v>
      </c>
      <c r="AV133" s="11" t="s">
        <v>80</v>
      </c>
      <c r="AW133" s="11" t="s">
        <v>35</v>
      </c>
      <c r="AX133" s="11" t="s">
        <v>71</v>
      </c>
      <c r="AY133" s="180" t="s">
        <v>124</v>
      </c>
    </row>
    <row r="134" spans="2:51" s="11" customFormat="1" ht="13.5">
      <c r="B134" s="178"/>
      <c r="D134" s="179" t="s">
        <v>136</v>
      </c>
      <c r="E134" s="180" t="s">
        <v>3</v>
      </c>
      <c r="F134" s="181" t="s">
        <v>169</v>
      </c>
      <c r="H134" s="182">
        <v>4.212</v>
      </c>
      <c r="I134" s="183"/>
      <c r="L134" s="178"/>
      <c r="M134" s="184"/>
      <c r="N134" s="185"/>
      <c r="O134" s="185"/>
      <c r="P134" s="185"/>
      <c r="Q134" s="185"/>
      <c r="R134" s="185"/>
      <c r="S134" s="185"/>
      <c r="T134" s="186"/>
      <c r="AT134" s="180" t="s">
        <v>136</v>
      </c>
      <c r="AU134" s="180" t="s">
        <v>125</v>
      </c>
      <c r="AV134" s="11" t="s">
        <v>80</v>
      </c>
      <c r="AW134" s="11" t="s">
        <v>35</v>
      </c>
      <c r="AX134" s="11" t="s">
        <v>71</v>
      </c>
      <c r="AY134" s="180" t="s">
        <v>124</v>
      </c>
    </row>
    <row r="135" spans="2:51" s="11" customFormat="1" ht="13.5">
      <c r="B135" s="178"/>
      <c r="D135" s="179" t="s">
        <v>136</v>
      </c>
      <c r="E135" s="180" t="s">
        <v>3</v>
      </c>
      <c r="F135" s="181" t="s">
        <v>170</v>
      </c>
      <c r="H135" s="182">
        <v>2.344</v>
      </c>
      <c r="I135" s="183"/>
      <c r="L135" s="178"/>
      <c r="M135" s="184"/>
      <c r="N135" s="185"/>
      <c r="O135" s="185"/>
      <c r="P135" s="185"/>
      <c r="Q135" s="185"/>
      <c r="R135" s="185"/>
      <c r="S135" s="185"/>
      <c r="T135" s="186"/>
      <c r="AT135" s="180" t="s">
        <v>136</v>
      </c>
      <c r="AU135" s="180" t="s">
        <v>125</v>
      </c>
      <c r="AV135" s="11" t="s">
        <v>80</v>
      </c>
      <c r="AW135" s="11" t="s">
        <v>35</v>
      </c>
      <c r="AX135" s="11" t="s">
        <v>71</v>
      </c>
      <c r="AY135" s="180" t="s">
        <v>124</v>
      </c>
    </row>
    <row r="136" spans="2:51" s="11" customFormat="1" ht="13.5">
      <c r="B136" s="178"/>
      <c r="D136" s="179" t="s">
        <v>136</v>
      </c>
      <c r="E136" s="180" t="s">
        <v>3</v>
      </c>
      <c r="F136" s="181" t="s">
        <v>171</v>
      </c>
      <c r="H136" s="182">
        <v>2.064</v>
      </c>
      <c r="I136" s="183"/>
      <c r="L136" s="178"/>
      <c r="M136" s="184"/>
      <c r="N136" s="185"/>
      <c r="O136" s="185"/>
      <c r="P136" s="185"/>
      <c r="Q136" s="185"/>
      <c r="R136" s="185"/>
      <c r="S136" s="185"/>
      <c r="T136" s="186"/>
      <c r="AT136" s="180" t="s">
        <v>136</v>
      </c>
      <c r="AU136" s="180" t="s">
        <v>125</v>
      </c>
      <c r="AV136" s="11" t="s">
        <v>80</v>
      </c>
      <c r="AW136" s="11" t="s">
        <v>35</v>
      </c>
      <c r="AX136" s="11" t="s">
        <v>71</v>
      </c>
      <c r="AY136" s="180" t="s">
        <v>124</v>
      </c>
    </row>
    <row r="137" spans="2:51" s="12" customFormat="1" ht="13.5">
      <c r="B137" s="187"/>
      <c r="D137" s="179" t="s">
        <v>136</v>
      </c>
      <c r="E137" s="188" t="s">
        <v>3</v>
      </c>
      <c r="F137" s="189" t="s">
        <v>145</v>
      </c>
      <c r="H137" s="190">
        <v>41.83</v>
      </c>
      <c r="I137" s="191"/>
      <c r="L137" s="187"/>
      <c r="M137" s="192"/>
      <c r="N137" s="193"/>
      <c r="O137" s="193"/>
      <c r="P137" s="193"/>
      <c r="Q137" s="193"/>
      <c r="R137" s="193"/>
      <c r="S137" s="193"/>
      <c r="T137" s="194"/>
      <c r="AT137" s="188" t="s">
        <v>136</v>
      </c>
      <c r="AU137" s="188" t="s">
        <v>125</v>
      </c>
      <c r="AV137" s="12" t="s">
        <v>125</v>
      </c>
      <c r="AW137" s="12" t="s">
        <v>35</v>
      </c>
      <c r="AX137" s="12" t="s">
        <v>71</v>
      </c>
      <c r="AY137" s="188" t="s">
        <v>124</v>
      </c>
    </row>
    <row r="138" spans="2:51" s="13" customFormat="1" ht="13.5">
      <c r="B138" s="195"/>
      <c r="D138" s="196" t="s">
        <v>136</v>
      </c>
      <c r="E138" s="197" t="s">
        <v>3</v>
      </c>
      <c r="F138" s="198" t="s">
        <v>146</v>
      </c>
      <c r="H138" s="199">
        <v>78.283</v>
      </c>
      <c r="I138" s="200"/>
      <c r="L138" s="195"/>
      <c r="M138" s="201"/>
      <c r="N138" s="202"/>
      <c r="O138" s="202"/>
      <c r="P138" s="202"/>
      <c r="Q138" s="202"/>
      <c r="R138" s="202"/>
      <c r="S138" s="202"/>
      <c r="T138" s="203"/>
      <c r="AT138" s="204" t="s">
        <v>136</v>
      </c>
      <c r="AU138" s="204" t="s">
        <v>125</v>
      </c>
      <c r="AV138" s="13" t="s">
        <v>134</v>
      </c>
      <c r="AW138" s="13" t="s">
        <v>35</v>
      </c>
      <c r="AX138" s="13" t="s">
        <v>78</v>
      </c>
      <c r="AY138" s="204" t="s">
        <v>124</v>
      </c>
    </row>
    <row r="139" spans="2:65" s="1" customFormat="1" ht="20.25" customHeight="1">
      <c r="B139" s="165"/>
      <c r="C139" s="166" t="s">
        <v>134</v>
      </c>
      <c r="D139" s="166" t="s">
        <v>129</v>
      </c>
      <c r="E139" s="167" t="s">
        <v>172</v>
      </c>
      <c r="F139" s="168" t="s">
        <v>173</v>
      </c>
      <c r="G139" s="169" t="s">
        <v>132</v>
      </c>
      <c r="H139" s="170">
        <v>78.283</v>
      </c>
      <c r="I139" s="171"/>
      <c r="J139" s="172">
        <f>ROUND(I139*H139,2)</f>
        <v>0</v>
      </c>
      <c r="K139" s="168" t="s">
        <v>133</v>
      </c>
      <c r="L139" s="35"/>
      <c r="M139" s="173" t="s">
        <v>3</v>
      </c>
      <c r="N139" s="174" t="s">
        <v>42</v>
      </c>
      <c r="O139" s="36"/>
      <c r="P139" s="175">
        <f>O139*H139</f>
        <v>0</v>
      </c>
      <c r="Q139" s="175">
        <v>0.00026</v>
      </c>
      <c r="R139" s="175">
        <f>Q139*H139</f>
        <v>0.02035358</v>
      </c>
      <c r="S139" s="175">
        <v>0</v>
      </c>
      <c r="T139" s="176">
        <f>S139*H139</f>
        <v>0</v>
      </c>
      <c r="AR139" s="18" t="s">
        <v>134</v>
      </c>
      <c r="AT139" s="18" t="s">
        <v>129</v>
      </c>
      <c r="AU139" s="18" t="s">
        <v>125</v>
      </c>
      <c r="AY139" s="18" t="s">
        <v>124</v>
      </c>
      <c r="BE139" s="177">
        <f>IF(N139="základní",J139,0)</f>
        <v>0</v>
      </c>
      <c r="BF139" s="177">
        <f>IF(N139="snížená",J139,0)</f>
        <v>0</v>
      </c>
      <c r="BG139" s="177">
        <f>IF(N139="zákl. přenesená",J139,0)</f>
        <v>0</v>
      </c>
      <c r="BH139" s="177">
        <f>IF(N139="sníž. přenesená",J139,0)</f>
        <v>0</v>
      </c>
      <c r="BI139" s="177">
        <f>IF(N139="nulová",J139,0)</f>
        <v>0</v>
      </c>
      <c r="BJ139" s="18" t="s">
        <v>78</v>
      </c>
      <c r="BK139" s="177">
        <f>ROUND(I139*H139,2)</f>
        <v>0</v>
      </c>
      <c r="BL139" s="18" t="s">
        <v>134</v>
      </c>
      <c r="BM139" s="18" t="s">
        <v>174</v>
      </c>
    </row>
    <row r="140" spans="2:65" s="1" customFormat="1" ht="20.25" customHeight="1">
      <c r="B140" s="165"/>
      <c r="C140" s="166" t="s">
        <v>175</v>
      </c>
      <c r="D140" s="166" t="s">
        <v>129</v>
      </c>
      <c r="E140" s="167" t="s">
        <v>176</v>
      </c>
      <c r="F140" s="168" t="s">
        <v>177</v>
      </c>
      <c r="G140" s="169" t="s">
        <v>132</v>
      </c>
      <c r="H140" s="170">
        <v>78.283</v>
      </c>
      <c r="I140" s="171"/>
      <c r="J140" s="172">
        <f>ROUND(I140*H140,2)</f>
        <v>0</v>
      </c>
      <c r="K140" s="168" t="s">
        <v>133</v>
      </c>
      <c r="L140" s="35"/>
      <c r="M140" s="173" t="s">
        <v>3</v>
      </c>
      <c r="N140" s="174" t="s">
        <v>42</v>
      </c>
      <c r="O140" s="36"/>
      <c r="P140" s="175">
        <f>O140*H140</f>
        <v>0</v>
      </c>
      <c r="Q140" s="175">
        <v>0.003</v>
      </c>
      <c r="R140" s="175">
        <f>Q140*H140</f>
        <v>0.234849</v>
      </c>
      <c r="S140" s="175">
        <v>0</v>
      </c>
      <c r="T140" s="176">
        <f>S140*H140</f>
        <v>0</v>
      </c>
      <c r="AR140" s="18" t="s">
        <v>134</v>
      </c>
      <c r="AT140" s="18" t="s">
        <v>129</v>
      </c>
      <c r="AU140" s="18" t="s">
        <v>125</v>
      </c>
      <c r="AY140" s="18" t="s">
        <v>124</v>
      </c>
      <c r="BE140" s="177">
        <f>IF(N140="základní",J140,0)</f>
        <v>0</v>
      </c>
      <c r="BF140" s="177">
        <f>IF(N140="snížená",J140,0)</f>
        <v>0</v>
      </c>
      <c r="BG140" s="177">
        <f>IF(N140="zákl. přenesená",J140,0)</f>
        <v>0</v>
      </c>
      <c r="BH140" s="177">
        <f>IF(N140="sníž. přenesená",J140,0)</f>
        <v>0</v>
      </c>
      <c r="BI140" s="177">
        <f>IF(N140="nulová",J140,0)</f>
        <v>0</v>
      </c>
      <c r="BJ140" s="18" t="s">
        <v>78</v>
      </c>
      <c r="BK140" s="177">
        <f>ROUND(I140*H140,2)</f>
        <v>0</v>
      </c>
      <c r="BL140" s="18" t="s">
        <v>134</v>
      </c>
      <c r="BM140" s="18" t="s">
        <v>178</v>
      </c>
    </row>
    <row r="141" spans="2:51" s="11" customFormat="1" ht="13.5">
      <c r="B141" s="178"/>
      <c r="D141" s="179" t="s">
        <v>136</v>
      </c>
      <c r="E141" s="180" t="s">
        <v>3</v>
      </c>
      <c r="F141" s="181" t="s">
        <v>179</v>
      </c>
      <c r="H141" s="182">
        <v>42</v>
      </c>
      <c r="I141" s="183"/>
      <c r="L141" s="178"/>
      <c r="M141" s="184"/>
      <c r="N141" s="185"/>
      <c r="O141" s="185"/>
      <c r="P141" s="185"/>
      <c r="Q141" s="185"/>
      <c r="R141" s="185"/>
      <c r="S141" s="185"/>
      <c r="T141" s="186"/>
      <c r="AT141" s="180" t="s">
        <v>136</v>
      </c>
      <c r="AU141" s="180" t="s">
        <v>125</v>
      </c>
      <c r="AV141" s="11" t="s">
        <v>80</v>
      </c>
      <c r="AW141" s="11" t="s">
        <v>35</v>
      </c>
      <c r="AX141" s="11" t="s">
        <v>71</v>
      </c>
      <c r="AY141" s="180" t="s">
        <v>124</v>
      </c>
    </row>
    <row r="142" spans="2:51" s="11" customFormat="1" ht="13.5">
      <c r="B142" s="178"/>
      <c r="D142" s="179" t="s">
        <v>136</v>
      </c>
      <c r="E142" s="180" t="s">
        <v>3</v>
      </c>
      <c r="F142" s="181" t="s">
        <v>180</v>
      </c>
      <c r="H142" s="182">
        <v>25.2</v>
      </c>
      <c r="I142" s="183"/>
      <c r="L142" s="178"/>
      <c r="M142" s="184"/>
      <c r="N142" s="185"/>
      <c r="O142" s="185"/>
      <c r="P142" s="185"/>
      <c r="Q142" s="185"/>
      <c r="R142" s="185"/>
      <c r="S142" s="185"/>
      <c r="T142" s="186"/>
      <c r="AT142" s="180" t="s">
        <v>136</v>
      </c>
      <c r="AU142" s="180" t="s">
        <v>125</v>
      </c>
      <c r="AV142" s="11" t="s">
        <v>80</v>
      </c>
      <c r="AW142" s="11" t="s">
        <v>35</v>
      </c>
      <c r="AX142" s="11" t="s">
        <v>71</v>
      </c>
      <c r="AY142" s="180" t="s">
        <v>124</v>
      </c>
    </row>
    <row r="143" spans="2:51" s="11" customFormat="1" ht="13.5">
      <c r="B143" s="178"/>
      <c r="D143" s="179" t="s">
        <v>136</v>
      </c>
      <c r="E143" s="180" t="s">
        <v>3</v>
      </c>
      <c r="F143" s="181" t="s">
        <v>181</v>
      </c>
      <c r="H143" s="182">
        <v>13.92</v>
      </c>
      <c r="I143" s="183"/>
      <c r="L143" s="178"/>
      <c r="M143" s="184"/>
      <c r="N143" s="185"/>
      <c r="O143" s="185"/>
      <c r="P143" s="185"/>
      <c r="Q143" s="185"/>
      <c r="R143" s="185"/>
      <c r="S143" s="185"/>
      <c r="T143" s="186"/>
      <c r="AT143" s="180" t="s">
        <v>136</v>
      </c>
      <c r="AU143" s="180" t="s">
        <v>125</v>
      </c>
      <c r="AV143" s="11" t="s">
        <v>80</v>
      </c>
      <c r="AW143" s="11" t="s">
        <v>35</v>
      </c>
      <c r="AX143" s="11" t="s">
        <v>71</v>
      </c>
      <c r="AY143" s="180" t="s">
        <v>124</v>
      </c>
    </row>
    <row r="144" spans="2:51" s="12" customFormat="1" ht="13.5">
      <c r="B144" s="187"/>
      <c r="D144" s="179" t="s">
        <v>136</v>
      </c>
      <c r="E144" s="188" t="s">
        <v>3</v>
      </c>
      <c r="F144" s="189" t="s">
        <v>182</v>
      </c>
      <c r="H144" s="190">
        <v>81.12</v>
      </c>
      <c r="I144" s="191"/>
      <c r="L144" s="187"/>
      <c r="M144" s="192"/>
      <c r="N144" s="193"/>
      <c r="O144" s="193"/>
      <c r="P144" s="193"/>
      <c r="Q144" s="193"/>
      <c r="R144" s="193"/>
      <c r="S144" s="193"/>
      <c r="T144" s="194"/>
      <c r="AT144" s="188" t="s">
        <v>136</v>
      </c>
      <c r="AU144" s="188" t="s">
        <v>125</v>
      </c>
      <c r="AV144" s="12" t="s">
        <v>125</v>
      </c>
      <c r="AW144" s="12" t="s">
        <v>35</v>
      </c>
      <c r="AX144" s="12" t="s">
        <v>71</v>
      </c>
      <c r="AY144" s="188" t="s">
        <v>124</v>
      </c>
    </row>
    <row r="145" spans="2:51" s="11" customFormat="1" ht="13.5">
      <c r="B145" s="178"/>
      <c r="D145" s="179" t="s">
        <v>136</v>
      </c>
      <c r="E145" s="180" t="s">
        <v>3</v>
      </c>
      <c r="F145" s="181" t="s">
        <v>183</v>
      </c>
      <c r="H145" s="182">
        <v>100</v>
      </c>
      <c r="I145" s="183"/>
      <c r="L145" s="178"/>
      <c r="M145" s="184"/>
      <c r="N145" s="185"/>
      <c r="O145" s="185"/>
      <c r="P145" s="185"/>
      <c r="Q145" s="185"/>
      <c r="R145" s="185"/>
      <c r="S145" s="185"/>
      <c r="T145" s="186"/>
      <c r="AT145" s="180" t="s">
        <v>136</v>
      </c>
      <c r="AU145" s="180" t="s">
        <v>125</v>
      </c>
      <c r="AV145" s="11" t="s">
        <v>80</v>
      </c>
      <c r="AW145" s="11" t="s">
        <v>35</v>
      </c>
      <c r="AX145" s="11" t="s">
        <v>71</v>
      </c>
      <c r="AY145" s="180" t="s">
        <v>124</v>
      </c>
    </row>
    <row r="146" spans="2:51" s="12" customFormat="1" ht="13.5">
      <c r="B146" s="187"/>
      <c r="D146" s="179" t="s">
        <v>136</v>
      </c>
      <c r="E146" s="188" t="s">
        <v>3</v>
      </c>
      <c r="F146" s="189" t="s">
        <v>184</v>
      </c>
      <c r="H146" s="190">
        <v>100</v>
      </c>
      <c r="I146" s="191"/>
      <c r="L146" s="187"/>
      <c r="M146" s="192"/>
      <c r="N146" s="193"/>
      <c r="O146" s="193"/>
      <c r="P146" s="193"/>
      <c r="Q146" s="193"/>
      <c r="R146" s="193"/>
      <c r="S146" s="193"/>
      <c r="T146" s="194"/>
      <c r="AT146" s="188" t="s">
        <v>136</v>
      </c>
      <c r="AU146" s="188" t="s">
        <v>125</v>
      </c>
      <c r="AV146" s="12" t="s">
        <v>125</v>
      </c>
      <c r="AW146" s="12" t="s">
        <v>35</v>
      </c>
      <c r="AX146" s="12" t="s">
        <v>71</v>
      </c>
      <c r="AY146" s="188" t="s">
        <v>124</v>
      </c>
    </row>
    <row r="147" spans="2:51" s="13" customFormat="1" ht="13.5">
      <c r="B147" s="195"/>
      <c r="D147" s="196" t="s">
        <v>136</v>
      </c>
      <c r="E147" s="197" t="s">
        <v>3</v>
      </c>
      <c r="F147" s="198" t="s">
        <v>146</v>
      </c>
      <c r="H147" s="199">
        <v>181.12</v>
      </c>
      <c r="I147" s="200"/>
      <c r="L147" s="195"/>
      <c r="M147" s="201"/>
      <c r="N147" s="202"/>
      <c r="O147" s="202"/>
      <c r="P147" s="202"/>
      <c r="Q147" s="202"/>
      <c r="R147" s="202"/>
      <c r="S147" s="202"/>
      <c r="T147" s="203"/>
      <c r="AT147" s="204" t="s">
        <v>136</v>
      </c>
      <c r="AU147" s="204" t="s">
        <v>125</v>
      </c>
      <c r="AV147" s="13" t="s">
        <v>134</v>
      </c>
      <c r="AW147" s="13" t="s">
        <v>35</v>
      </c>
      <c r="AX147" s="13" t="s">
        <v>78</v>
      </c>
      <c r="AY147" s="204" t="s">
        <v>124</v>
      </c>
    </row>
    <row r="148" spans="2:65" s="1" customFormat="1" ht="20.25" customHeight="1">
      <c r="B148" s="165"/>
      <c r="C148" s="166">
        <v>6</v>
      </c>
      <c r="D148" s="166" t="s">
        <v>129</v>
      </c>
      <c r="E148" s="167" t="s">
        <v>185</v>
      </c>
      <c r="F148" s="168" t="s">
        <v>186</v>
      </c>
      <c r="G148" s="169" t="s">
        <v>149</v>
      </c>
      <c r="H148" s="170">
        <v>38.4</v>
      </c>
      <c r="I148" s="171"/>
      <c r="J148" s="172">
        <f>ROUND(I148*H148,2)</f>
        <v>0</v>
      </c>
      <c r="K148" s="168" t="s">
        <v>3</v>
      </c>
      <c r="L148" s="35"/>
      <c r="M148" s="173" t="s">
        <v>3</v>
      </c>
      <c r="N148" s="174" t="s">
        <v>42</v>
      </c>
      <c r="O148" s="36"/>
      <c r="P148" s="175">
        <f>O148*H148</f>
        <v>0</v>
      </c>
      <c r="Q148" s="175">
        <v>0.01032</v>
      </c>
      <c r="R148" s="175">
        <f>Q148*H148</f>
        <v>0.396288</v>
      </c>
      <c r="S148" s="175">
        <v>0</v>
      </c>
      <c r="T148" s="176">
        <f>S148*H148</f>
        <v>0</v>
      </c>
      <c r="AR148" s="18" t="s">
        <v>134</v>
      </c>
      <c r="AT148" s="18" t="s">
        <v>129</v>
      </c>
      <c r="AU148" s="18" t="s">
        <v>125</v>
      </c>
      <c r="AY148" s="18" t="s">
        <v>124</v>
      </c>
      <c r="BE148" s="177">
        <f>IF(N148="základní",J148,0)</f>
        <v>0</v>
      </c>
      <c r="BF148" s="177">
        <f>IF(N148="snížená",J148,0)</f>
        <v>0</v>
      </c>
      <c r="BG148" s="177">
        <f>IF(N148="zákl. přenesená",J148,0)</f>
        <v>0</v>
      </c>
      <c r="BH148" s="177">
        <f>IF(N148="sníž. přenesená",J148,0)</f>
        <v>0</v>
      </c>
      <c r="BI148" s="177">
        <f>IF(N148="nulová",J148,0)</f>
        <v>0</v>
      </c>
      <c r="BJ148" s="18" t="s">
        <v>78</v>
      </c>
      <c r="BK148" s="177">
        <f>ROUND(I148*H148,2)</f>
        <v>0</v>
      </c>
      <c r="BL148" s="18" t="s">
        <v>134</v>
      </c>
      <c r="BM148" s="18" t="s">
        <v>187</v>
      </c>
    </row>
    <row r="149" spans="2:51" s="11" customFormat="1" ht="13.5">
      <c r="B149" s="178"/>
      <c r="D149" s="179" t="s">
        <v>136</v>
      </c>
      <c r="E149" s="180" t="s">
        <v>3</v>
      </c>
      <c r="F149" s="181" t="s">
        <v>188</v>
      </c>
      <c r="H149" s="182">
        <v>38.4</v>
      </c>
      <c r="I149" s="183"/>
      <c r="L149" s="178"/>
      <c r="M149" s="184"/>
      <c r="N149" s="185"/>
      <c r="O149" s="185"/>
      <c r="P149" s="185"/>
      <c r="Q149" s="185"/>
      <c r="R149" s="185"/>
      <c r="S149" s="185"/>
      <c r="T149" s="186"/>
      <c r="AT149" s="180" t="s">
        <v>136</v>
      </c>
      <c r="AU149" s="180" t="s">
        <v>125</v>
      </c>
      <c r="AV149" s="11" t="s">
        <v>80</v>
      </c>
      <c r="AW149" s="11" t="s">
        <v>35</v>
      </c>
      <c r="AX149" s="11" t="s">
        <v>78</v>
      </c>
      <c r="AY149" s="180" t="s">
        <v>124</v>
      </c>
    </row>
    <row r="150" spans="2:63" s="10" customFormat="1" ht="21.75" customHeight="1">
      <c r="B150" s="149"/>
      <c r="D150" s="162" t="s">
        <v>70</v>
      </c>
      <c r="E150" s="163" t="s">
        <v>189</v>
      </c>
      <c r="F150" s="163" t="s">
        <v>190</v>
      </c>
      <c r="I150" s="152"/>
      <c r="J150" s="164">
        <f>BK150</f>
        <v>0</v>
      </c>
      <c r="L150" s="149"/>
      <c r="M150" s="154"/>
      <c r="N150" s="155"/>
      <c r="O150" s="155"/>
      <c r="P150" s="156">
        <f>SUM(P151:P177)</f>
        <v>0</v>
      </c>
      <c r="Q150" s="155"/>
      <c r="R150" s="156">
        <f>SUM(R151:R177)</f>
        <v>1.0189782900000002</v>
      </c>
      <c r="S150" s="155"/>
      <c r="T150" s="157">
        <f>SUM(T151:T177)</f>
        <v>0</v>
      </c>
      <c r="AR150" s="150" t="s">
        <v>78</v>
      </c>
      <c r="AT150" s="158" t="s">
        <v>70</v>
      </c>
      <c r="AU150" s="158" t="s">
        <v>80</v>
      </c>
      <c r="AY150" s="150" t="s">
        <v>124</v>
      </c>
      <c r="BK150" s="159">
        <f>SUM(BK151:BK177)</f>
        <v>0</v>
      </c>
    </row>
    <row r="151" spans="2:65" s="1" customFormat="1" ht="28.5" customHeight="1">
      <c r="B151" s="165"/>
      <c r="C151" s="166">
        <v>7</v>
      </c>
      <c r="D151" s="166" t="s">
        <v>129</v>
      </c>
      <c r="E151" s="167" t="s">
        <v>191</v>
      </c>
      <c r="F151" s="168" t="s">
        <v>192</v>
      </c>
      <c r="G151" s="169" t="s">
        <v>132</v>
      </c>
      <c r="H151" s="170">
        <v>78.283</v>
      </c>
      <c r="I151" s="171"/>
      <c r="J151" s="172">
        <f>ROUND(I151*H151,2)</f>
        <v>0</v>
      </c>
      <c r="K151" s="168" t="s">
        <v>133</v>
      </c>
      <c r="L151" s="35"/>
      <c r="M151" s="173" t="s">
        <v>3</v>
      </c>
      <c r="N151" s="174" t="s">
        <v>42</v>
      </c>
      <c r="O151" s="36"/>
      <c r="P151" s="175">
        <f>O151*H151</f>
        <v>0</v>
      </c>
      <c r="Q151" s="175">
        <v>0.00489</v>
      </c>
      <c r="R151" s="175">
        <f>Q151*H151</f>
        <v>0.38280387000000005</v>
      </c>
      <c r="S151" s="175">
        <v>0</v>
      </c>
      <c r="T151" s="176">
        <f>S151*H151</f>
        <v>0</v>
      </c>
      <c r="AR151" s="18" t="s">
        <v>134</v>
      </c>
      <c r="AT151" s="18" t="s">
        <v>129</v>
      </c>
      <c r="AU151" s="18" t="s">
        <v>125</v>
      </c>
      <c r="AY151" s="18" t="s">
        <v>124</v>
      </c>
      <c r="BE151" s="177">
        <f>IF(N151="základní",J151,0)</f>
        <v>0</v>
      </c>
      <c r="BF151" s="177">
        <f>IF(N151="snížená",J151,0)</f>
        <v>0</v>
      </c>
      <c r="BG151" s="177">
        <f>IF(N151="zákl. přenesená",J151,0)</f>
        <v>0</v>
      </c>
      <c r="BH151" s="177">
        <f>IF(N151="sníž. přenesená",J151,0)</f>
        <v>0</v>
      </c>
      <c r="BI151" s="177">
        <f>IF(N151="nulová",J151,0)</f>
        <v>0</v>
      </c>
      <c r="BJ151" s="18" t="s">
        <v>78</v>
      </c>
      <c r="BK151" s="177">
        <f>ROUND(I151*H151,2)</f>
        <v>0</v>
      </c>
      <c r="BL151" s="18" t="s">
        <v>134</v>
      </c>
      <c r="BM151" s="18" t="s">
        <v>193</v>
      </c>
    </row>
    <row r="152" spans="2:51" s="11" customFormat="1" ht="13.5">
      <c r="B152" s="178"/>
      <c r="D152" s="179" t="s">
        <v>136</v>
      </c>
      <c r="E152" s="180" t="s">
        <v>3</v>
      </c>
      <c r="F152" s="181" t="s">
        <v>137</v>
      </c>
      <c r="H152" s="182">
        <v>14.175</v>
      </c>
      <c r="I152" s="183"/>
      <c r="L152" s="178"/>
      <c r="M152" s="184"/>
      <c r="N152" s="185"/>
      <c r="O152" s="185"/>
      <c r="P152" s="185"/>
      <c r="Q152" s="185"/>
      <c r="R152" s="185"/>
      <c r="S152" s="185"/>
      <c r="T152" s="186"/>
      <c r="AT152" s="180" t="s">
        <v>136</v>
      </c>
      <c r="AU152" s="180" t="s">
        <v>125</v>
      </c>
      <c r="AV152" s="11" t="s">
        <v>80</v>
      </c>
      <c r="AW152" s="11" t="s">
        <v>35</v>
      </c>
      <c r="AX152" s="11" t="s">
        <v>71</v>
      </c>
      <c r="AY152" s="180" t="s">
        <v>124</v>
      </c>
    </row>
    <row r="153" spans="2:51" s="11" customFormat="1" ht="13.5">
      <c r="B153" s="178"/>
      <c r="D153" s="179" t="s">
        <v>136</v>
      </c>
      <c r="E153" s="180" t="s">
        <v>3</v>
      </c>
      <c r="F153" s="181" t="s">
        <v>138</v>
      </c>
      <c r="H153" s="182">
        <v>14.7</v>
      </c>
      <c r="I153" s="183"/>
      <c r="L153" s="178"/>
      <c r="M153" s="184"/>
      <c r="N153" s="185"/>
      <c r="O153" s="185"/>
      <c r="P153" s="185"/>
      <c r="Q153" s="185"/>
      <c r="R153" s="185"/>
      <c r="S153" s="185"/>
      <c r="T153" s="186"/>
      <c r="AT153" s="180" t="s">
        <v>136</v>
      </c>
      <c r="AU153" s="180" t="s">
        <v>125</v>
      </c>
      <c r="AV153" s="11" t="s">
        <v>80</v>
      </c>
      <c r="AW153" s="11" t="s">
        <v>35</v>
      </c>
      <c r="AX153" s="11" t="s">
        <v>71</v>
      </c>
      <c r="AY153" s="180" t="s">
        <v>124</v>
      </c>
    </row>
    <row r="154" spans="2:51" s="11" customFormat="1" ht="13.5">
      <c r="B154" s="178"/>
      <c r="D154" s="179" t="s">
        <v>136</v>
      </c>
      <c r="E154" s="180" t="s">
        <v>3</v>
      </c>
      <c r="F154" s="181" t="s">
        <v>139</v>
      </c>
      <c r="H154" s="182">
        <v>0.57</v>
      </c>
      <c r="I154" s="183"/>
      <c r="L154" s="178"/>
      <c r="M154" s="184"/>
      <c r="N154" s="185"/>
      <c r="O154" s="185"/>
      <c r="P154" s="185"/>
      <c r="Q154" s="185"/>
      <c r="R154" s="185"/>
      <c r="S154" s="185"/>
      <c r="T154" s="186"/>
      <c r="AT154" s="180" t="s">
        <v>136</v>
      </c>
      <c r="AU154" s="180" t="s">
        <v>125</v>
      </c>
      <c r="AV154" s="11" t="s">
        <v>80</v>
      </c>
      <c r="AW154" s="11" t="s">
        <v>35</v>
      </c>
      <c r="AX154" s="11" t="s">
        <v>71</v>
      </c>
      <c r="AY154" s="180" t="s">
        <v>124</v>
      </c>
    </row>
    <row r="155" spans="2:51" s="11" customFormat="1" ht="13.5">
      <c r="B155" s="178"/>
      <c r="D155" s="179" t="s">
        <v>136</v>
      </c>
      <c r="E155" s="180" t="s">
        <v>3</v>
      </c>
      <c r="F155" s="181" t="s">
        <v>166</v>
      </c>
      <c r="H155" s="182">
        <v>5.148</v>
      </c>
      <c r="I155" s="183"/>
      <c r="L155" s="178"/>
      <c r="M155" s="184"/>
      <c r="N155" s="185"/>
      <c r="O155" s="185"/>
      <c r="P155" s="185"/>
      <c r="Q155" s="185"/>
      <c r="R155" s="185"/>
      <c r="S155" s="185"/>
      <c r="T155" s="186"/>
      <c r="AT155" s="180" t="s">
        <v>136</v>
      </c>
      <c r="AU155" s="180" t="s">
        <v>125</v>
      </c>
      <c r="AV155" s="11" t="s">
        <v>80</v>
      </c>
      <c r="AW155" s="11" t="s">
        <v>35</v>
      </c>
      <c r="AX155" s="11" t="s">
        <v>71</v>
      </c>
      <c r="AY155" s="180" t="s">
        <v>124</v>
      </c>
    </row>
    <row r="156" spans="2:51" s="11" customFormat="1" ht="13.5">
      <c r="B156" s="178"/>
      <c r="D156" s="179" t="s">
        <v>136</v>
      </c>
      <c r="E156" s="180" t="s">
        <v>3</v>
      </c>
      <c r="F156" s="181" t="s">
        <v>167</v>
      </c>
      <c r="H156" s="182">
        <v>1.172</v>
      </c>
      <c r="I156" s="183"/>
      <c r="L156" s="178"/>
      <c r="M156" s="184"/>
      <c r="N156" s="185"/>
      <c r="O156" s="185"/>
      <c r="P156" s="185"/>
      <c r="Q156" s="185"/>
      <c r="R156" s="185"/>
      <c r="S156" s="185"/>
      <c r="T156" s="186"/>
      <c r="AT156" s="180" t="s">
        <v>136</v>
      </c>
      <c r="AU156" s="180" t="s">
        <v>125</v>
      </c>
      <c r="AV156" s="11" t="s">
        <v>80</v>
      </c>
      <c r="AW156" s="11" t="s">
        <v>35</v>
      </c>
      <c r="AX156" s="11" t="s">
        <v>71</v>
      </c>
      <c r="AY156" s="180" t="s">
        <v>124</v>
      </c>
    </row>
    <row r="157" spans="2:51" s="11" customFormat="1" ht="13.5">
      <c r="B157" s="178"/>
      <c r="D157" s="179" t="s">
        <v>136</v>
      </c>
      <c r="E157" s="180" t="s">
        <v>3</v>
      </c>
      <c r="F157" s="181" t="s">
        <v>168</v>
      </c>
      <c r="H157" s="182">
        <v>0.688</v>
      </c>
      <c r="I157" s="183"/>
      <c r="L157" s="178"/>
      <c r="M157" s="184"/>
      <c r="N157" s="185"/>
      <c r="O157" s="185"/>
      <c r="P157" s="185"/>
      <c r="Q157" s="185"/>
      <c r="R157" s="185"/>
      <c r="S157" s="185"/>
      <c r="T157" s="186"/>
      <c r="AT157" s="180" t="s">
        <v>136</v>
      </c>
      <c r="AU157" s="180" t="s">
        <v>125</v>
      </c>
      <c r="AV157" s="11" t="s">
        <v>80</v>
      </c>
      <c r="AW157" s="11" t="s">
        <v>35</v>
      </c>
      <c r="AX157" s="11" t="s">
        <v>71</v>
      </c>
      <c r="AY157" s="180" t="s">
        <v>124</v>
      </c>
    </row>
    <row r="158" spans="2:51" s="12" customFormat="1" ht="13.5">
      <c r="B158" s="187"/>
      <c r="D158" s="179" t="s">
        <v>136</v>
      </c>
      <c r="E158" s="188" t="s">
        <v>3</v>
      </c>
      <c r="F158" s="189" t="s">
        <v>140</v>
      </c>
      <c r="H158" s="190">
        <v>36.453</v>
      </c>
      <c r="I158" s="191"/>
      <c r="L158" s="187"/>
      <c r="M158" s="192"/>
      <c r="N158" s="193"/>
      <c r="O158" s="193"/>
      <c r="P158" s="193"/>
      <c r="Q158" s="193"/>
      <c r="R158" s="193"/>
      <c r="S158" s="193"/>
      <c r="T158" s="194"/>
      <c r="AT158" s="188" t="s">
        <v>136</v>
      </c>
      <c r="AU158" s="188" t="s">
        <v>125</v>
      </c>
      <c r="AV158" s="12" t="s">
        <v>125</v>
      </c>
      <c r="AW158" s="12" t="s">
        <v>35</v>
      </c>
      <c r="AX158" s="12" t="s">
        <v>71</v>
      </c>
      <c r="AY158" s="188" t="s">
        <v>124</v>
      </c>
    </row>
    <row r="159" spans="2:51" s="11" customFormat="1" ht="13.5">
      <c r="B159" s="178"/>
      <c r="D159" s="179" t="s">
        <v>136</v>
      </c>
      <c r="E159" s="180" t="s">
        <v>3</v>
      </c>
      <c r="F159" s="181" t="s">
        <v>141</v>
      </c>
      <c r="H159" s="182">
        <v>10.5</v>
      </c>
      <c r="I159" s="183"/>
      <c r="L159" s="178"/>
      <c r="M159" s="184"/>
      <c r="N159" s="185"/>
      <c r="O159" s="185"/>
      <c r="P159" s="185"/>
      <c r="Q159" s="185"/>
      <c r="R159" s="185"/>
      <c r="S159" s="185"/>
      <c r="T159" s="186"/>
      <c r="AT159" s="180" t="s">
        <v>136</v>
      </c>
      <c r="AU159" s="180" t="s">
        <v>125</v>
      </c>
      <c r="AV159" s="11" t="s">
        <v>80</v>
      </c>
      <c r="AW159" s="11" t="s">
        <v>35</v>
      </c>
      <c r="AX159" s="11" t="s">
        <v>71</v>
      </c>
      <c r="AY159" s="180" t="s">
        <v>124</v>
      </c>
    </row>
    <row r="160" spans="2:51" s="11" customFormat="1" ht="13.5">
      <c r="B160" s="178"/>
      <c r="D160" s="179" t="s">
        <v>136</v>
      </c>
      <c r="E160" s="180" t="s">
        <v>3</v>
      </c>
      <c r="F160" s="181" t="s">
        <v>142</v>
      </c>
      <c r="H160" s="182">
        <v>10.5</v>
      </c>
      <c r="I160" s="183"/>
      <c r="L160" s="178"/>
      <c r="M160" s="184"/>
      <c r="N160" s="185"/>
      <c r="O160" s="185"/>
      <c r="P160" s="185"/>
      <c r="Q160" s="185"/>
      <c r="R160" s="185"/>
      <c r="S160" s="185"/>
      <c r="T160" s="186"/>
      <c r="AT160" s="180" t="s">
        <v>136</v>
      </c>
      <c r="AU160" s="180" t="s">
        <v>125</v>
      </c>
      <c r="AV160" s="11" t="s">
        <v>80</v>
      </c>
      <c r="AW160" s="11" t="s">
        <v>35</v>
      </c>
      <c r="AX160" s="11" t="s">
        <v>71</v>
      </c>
      <c r="AY160" s="180" t="s">
        <v>124</v>
      </c>
    </row>
    <row r="161" spans="2:51" s="11" customFormat="1" ht="13.5">
      <c r="B161" s="178"/>
      <c r="D161" s="179" t="s">
        <v>136</v>
      </c>
      <c r="E161" s="180" t="s">
        <v>3</v>
      </c>
      <c r="F161" s="181" t="s">
        <v>143</v>
      </c>
      <c r="H161" s="182">
        <v>10.5</v>
      </c>
      <c r="I161" s="183"/>
      <c r="L161" s="178"/>
      <c r="M161" s="184"/>
      <c r="N161" s="185"/>
      <c r="O161" s="185"/>
      <c r="P161" s="185"/>
      <c r="Q161" s="185"/>
      <c r="R161" s="185"/>
      <c r="S161" s="185"/>
      <c r="T161" s="186"/>
      <c r="AT161" s="180" t="s">
        <v>136</v>
      </c>
      <c r="AU161" s="180" t="s">
        <v>125</v>
      </c>
      <c r="AV161" s="11" t="s">
        <v>80</v>
      </c>
      <c r="AW161" s="11" t="s">
        <v>35</v>
      </c>
      <c r="AX161" s="11" t="s">
        <v>71</v>
      </c>
      <c r="AY161" s="180" t="s">
        <v>124</v>
      </c>
    </row>
    <row r="162" spans="2:51" s="11" customFormat="1" ht="13.5">
      <c r="B162" s="178"/>
      <c r="D162" s="179" t="s">
        <v>136</v>
      </c>
      <c r="E162" s="180" t="s">
        <v>3</v>
      </c>
      <c r="F162" s="181" t="s">
        <v>144</v>
      </c>
      <c r="H162" s="182">
        <v>1.71</v>
      </c>
      <c r="I162" s="183"/>
      <c r="L162" s="178"/>
      <c r="M162" s="184"/>
      <c r="N162" s="185"/>
      <c r="O162" s="185"/>
      <c r="P162" s="185"/>
      <c r="Q162" s="185"/>
      <c r="R162" s="185"/>
      <c r="S162" s="185"/>
      <c r="T162" s="186"/>
      <c r="AT162" s="180" t="s">
        <v>136</v>
      </c>
      <c r="AU162" s="180" t="s">
        <v>125</v>
      </c>
      <c r="AV162" s="11" t="s">
        <v>80</v>
      </c>
      <c r="AW162" s="11" t="s">
        <v>35</v>
      </c>
      <c r="AX162" s="11" t="s">
        <v>71</v>
      </c>
      <c r="AY162" s="180" t="s">
        <v>124</v>
      </c>
    </row>
    <row r="163" spans="2:51" s="11" customFormat="1" ht="13.5">
      <c r="B163" s="178"/>
      <c r="D163" s="179" t="s">
        <v>136</v>
      </c>
      <c r="E163" s="180" t="s">
        <v>3</v>
      </c>
      <c r="F163" s="181" t="s">
        <v>169</v>
      </c>
      <c r="H163" s="182">
        <v>4.212</v>
      </c>
      <c r="I163" s="183"/>
      <c r="L163" s="178"/>
      <c r="M163" s="184"/>
      <c r="N163" s="185"/>
      <c r="O163" s="185"/>
      <c r="P163" s="185"/>
      <c r="Q163" s="185"/>
      <c r="R163" s="185"/>
      <c r="S163" s="185"/>
      <c r="T163" s="186"/>
      <c r="AT163" s="180" t="s">
        <v>136</v>
      </c>
      <c r="AU163" s="180" t="s">
        <v>125</v>
      </c>
      <c r="AV163" s="11" t="s">
        <v>80</v>
      </c>
      <c r="AW163" s="11" t="s">
        <v>35</v>
      </c>
      <c r="AX163" s="11" t="s">
        <v>71</v>
      </c>
      <c r="AY163" s="180" t="s">
        <v>124</v>
      </c>
    </row>
    <row r="164" spans="2:51" s="11" customFormat="1" ht="13.5">
      <c r="B164" s="178"/>
      <c r="D164" s="179" t="s">
        <v>136</v>
      </c>
      <c r="E164" s="180" t="s">
        <v>3</v>
      </c>
      <c r="F164" s="181" t="s">
        <v>170</v>
      </c>
      <c r="H164" s="182">
        <v>2.344</v>
      </c>
      <c r="I164" s="183"/>
      <c r="L164" s="178"/>
      <c r="M164" s="184"/>
      <c r="N164" s="185"/>
      <c r="O164" s="185"/>
      <c r="P164" s="185"/>
      <c r="Q164" s="185"/>
      <c r="R164" s="185"/>
      <c r="S164" s="185"/>
      <c r="T164" s="186"/>
      <c r="AT164" s="180" t="s">
        <v>136</v>
      </c>
      <c r="AU164" s="180" t="s">
        <v>125</v>
      </c>
      <c r="AV164" s="11" t="s">
        <v>80</v>
      </c>
      <c r="AW164" s="11" t="s">
        <v>35</v>
      </c>
      <c r="AX164" s="11" t="s">
        <v>71</v>
      </c>
      <c r="AY164" s="180" t="s">
        <v>124</v>
      </c>
    </row>
    <row r="165" spans="2:51" s="11" customFormat="1" ht="13.5">
      <c r="B165" s="178"/>
      <c r="D165" s="179" t="s">
        <v>136</v>
      </c>
      <c r="E165" s="180" t="s">
        <v>3</v>
      </c>
      <c r="F165" s="181" t="s">
        <v>171</v>
      </c>
      <c r="H165" s="182">
        <v>2.064</v>
      </c>
      <c r="I165" s="183"/>
      <c r="L165" s="178"/>
      <c r="M165" s="184"/>
      <c r="N165" s="185"/>
      <c r="O165" s="185"/>
      <c r="P165" s="185"/>
      <c r="Q165" s="185"/>
      <c r="R165" s="185"/>
      <c r="S165" s="185"/>
      <c r="T165" s="186"/>
      <c r="AT165" s="180" t="s">
        <v>136</v>
      </c>
      <c r="AU165" s="180" t="s">
        <v>125</v>
      </c>
      <c r="AV165" s="11" t="s">
        <v>80</v>
      </c>
      <c r="AW165" s="11" t="s">
        <v>35</v>
      </c>
      <c r="AX165" s="11" t="s">
        <v>71</v>
      </c>
      <c r="AY165" s="180" t="s">
        <v>124</v>
      </c>
    </row>
    <row r="166" spans="2:51" s="12" customFormat="1" ht="13.5">
      <c r="B166" s="187"/>
      <c r="D166" s="179" t="s">
        <v>136</v>
      </c>
      <c r="E166" s="188" t="s">
        <v>3</v>
      </c>
      <c r="F166" s="189" t="s">
        <v>145</v>
      </c>
      <c r="H166" s="190">
        <v>41.83</v>
      </c>
      <c r="I166" s="191"/>
      <c r="L166" s="187"/>
      <c r="M166" s="192"/>
      <c r="N166" s="193"/>
      <c r="O166" s="193"/>
      <c r="P166" s="193"/>
      <c r="Q166" s="193"/>
      <c r="R166" s="193"/>
      <c r="S166" s="193"/>
      <c r="T166" s="194"/>
      <c r="AT166" s="188" t="s">
        <v>136</v>
      </c>
      <c r="AU166" s="188" t="s">
        <v>125</v>
      </c>
      <c r="AV166" s="12" t="s">
        <v>125</v>
      </c>
      <c r="AW166" s="12" t="s">
        <v>35</v>
      </c>
      <c r="AX166" s="12" t="s">
        <v>71</v>
      </c>
      <c r="AY166" s="188" t="s">
        <v>124</v>
      </c>
    </row>
    <row r="167" spans="2:51" s="13" customFormat="1" ht="13.5">
      <c r="B167" s="195"/>
      <c r="D167" s="196" t="s">
        <v>136</v>
      </c>
      <c r="E167" s="197" t="s">
        <v>3</v>
      </c>
      <c r="F167" s="198" t="s">
        <v>146</v>
      </c>
      <c r="H167" s="199">
        <v>78.283</v>
      </c>
      <c r="I167" s="200"/>
      <c r="L167" s="195"/>
      <c r="M167" s="201"/>
      <c r="N167" s="202"/>
      <c r="O167" s="202"/>
      <c r="P167" s="202"/>
      <c r="Q167" s="202"/>
      <c r="R167" s="202"/>
      <c r="S167" s="202"/>
      <c r="T167" s="203"/>
      <c r="AT167" s="204" t="s">
        <v>136</v>
      </c>
      <c r="AU167" s="204" t="s">
        <v>125</v>
      </c>
      <c r="AV167" s="13" t="s">
        <v>134</v>
      </c>
      <c r="AW167" s="13" t="s">
        <v>35</v>
      </c>
      <c r="AX167" s="13" t="s">
        <v>78</v>
      </c>
      <c r="AY167" s="204" t="s">
        <v>124</v>
      </c>
    </row>
    <row r="168" spans="2:65" s="1" customFormat="1" ht="20.25" customHeight="1">
      <c r="B168" s="165"/>
      <c r="C168" s="166">
        <v>8</v>
      </c>
      <c r="D168" s="166" t="s">
        <v>129</v>
      </c>
      <c r="E168" s="167" t="s">
        <v>195</v>
      </c>
      <c r="F168" s="168" t="s">
        <v>196</v>
      </c>
      <c r="G168" s="169" t="s">
        <v>132</v>
      </c>
      <c r="H168" s="170">
        <v>78.283</v>
      </c>
      <c r="I168" s="171"/>
      <c r="J168" s="172">
        <f>ROUND(I168*H168,2)</f>
        <v>0</v>
      </c>
      <c r="K168" s="168" t="s">
        <v>133</v>
      </c>
      <c r="L168" s="35"/>
      <c r="M168" s="173" t="s">
        <v>3</v>
      </c>
      <c r="N168" s="174" t="s">
        <v>42</v>
      </c>
      <c r="O168" s="36"/>
      <c r="P168" s="175">
        <f>O168*H168</f>
        <v>0</v>
      </c>
      <c r="Q168" s="175">
        <v>0.00026</v>
      </c>
      <c r="R168" s="175">
        <f>Q168*H168</f>
        <v>0.02035358</v>
      </c>
      <c r="S168" s="175">
        <v>0</v>
      </c>
      <c r="T168" s="176">
        <f>S168*H168</f>
        <v>0</v>
      </c>
      <c r="AR168" s="18" t="s">
        <v>134</v>
      </c>
      <c r="AT168" s="18" t="s">
        <v>129</v>
      </c>
      <c r="AU168" s="18" t="s">
        <v>125</v>
      </c>
      <c r="AY168" s="18" t="s">
        <v>124</v>
      </c>
      <c r="BE168" s="177">
        <f>IF(N168="základní",J168,0)</f>
        <v>0</v>
      </c>
      <c r="BF168" s="177">
        <f>IF(N168="snížená",J168,0)</f>
        <v>0</v>
      </c>
      <c r="BG168" s="177">
        <f>IF(N168="zákl. přenesená",J168,0)</f>
        <v>0</v>
      </c>
      <c r="BH168" s="177">
        <f>IF(N168="sníž. přenesená",J168,0)</f>
        <v>0</v>
      </c>
      <c r="BI168" s="177">
        <f>IF(N168="nulová",J168,0)</f>
        <v>0</v>
      </c>
      <c r="BJ168" s="18" t="s">
        <v>78</v>
      </c>
      <c r="BK168" s="177">
        <f>ROUND(I168*H168,2)</f>
        <v>0</v>
      </c>
      <c r="BL168" s="18" t="s">
        <v>134</v>
      </c>
      <c r="BM168" s="18" t="s">
        <v>197</v>
      </c>
    </row>
    <row r="169" spans="2:65" s="1" customFormat="1" ht="28.5" customHeight="1">
      <c r="B169" s="165"/>
      <c r="C169" s="166">
        <v>9</v>
      </c>
      <c r="D169" s="166" t="s">
        <v>129</v>
      </c>
      <c r="E169" s="167" t="s">
        <v>198</v>
      </c>
      <c r="F169" s="168" t="s">
        <v>199</v>
      </c>
      <c r="G169" s="169" t="s">
        <v>132</v>
      </c>
      <c r="H169" s="170">
        <v>78.283</v>
      </c>
      <c r="I169" s="171"/>
      <c r="J169" s="172">
        <f>ROUND(I169*H169,2)</f>
        <v>0</v>
      </c>
      <c r="K169" s="168" t="s">
        <v>133</v>
      </c>
      <c r="L169" s="35"/>
      <c r="M169" s="173" t="s">
        <v>3</v>
      </c>
      <c r="N169" s="174" t="s">
        <v>42</v>
      </c>
      <c r="O169" s="36"/>
      <c r="P169" s="175">
        <f>O169*H169</f>
        <v>0</v>
      </c>
      <c r="Q169" s="175">
        <v>0.00268</v>
      </c>
      <c r="R169" s="175">
        <f>Q169*H169</f>
        <v>0.20979844</v>
      </c>
      <c r="S169" s="175">
        <v>0</v>
      </c>
      <c r="T169" s="176">
        <f>S169*H169</f>
        <v>0</v>
      </c>
      <c r="AR169" s="18" t="s">
        <v>134</v>
      </c>
      <c r="AT169" s="18" t="s">
        <v>129</v>
      </c>
      <c r="AU169" s="18" t="s">
        <v>125</v>
      </c>
      <c r="AY169" s="18" t="s">
        <v>124</v>
      </c>
      <c r="BE169" s="177">
        <f>IF(N169="základní",J169,0)</f>
        <v>0</v>
      </c>
      <c r="BF169" s="177">
        <f>IF(N169="snížená",J169,0)</f>
        <v>0</v>
      </c>
      <c r="BG169" s="177">
        <f>IF(N169="zákl. přenesená",J169,0)</f>
        <v>0</v>
      </c>
      <c r="BH169" s="177">
        <f>IF(N169="sníž. přenesená",J169,0)</f>
        <v>0</v>
      </c>
      <c r="BI169" s="177">
        <f>IF(N169="nulová",J169,0)</f>
        <v>0</v>
      </c>
      <c r="BJ169" s="18" t="s">
        <v>78</v>
      </c>
      <c r="BK169" s="177">
        <f>ROUND(I169*H169,2)</f>
        <v>0</v>
      </c>
      <c r="BL169" s="18" t="s">
        <v>134</v>
      </c>
      <c r="BM169" s="18" t="s">
        <v>200</v>
      </c>
    </row>
    <row r="170" spans="2:65" s="1" customFormat="1" ht="20.25" customHeight="1">
      <c r="B170" s="165"/>
      <c r="C170" s="166">
        <v>10</v>
      </c>
      <c r="D170" s="166" t="s">
        <v>129</v>
      </c>
      <c r="E170" s="167" t="s">
        <v>201</v>
      </c>
      <c r="F170" s="168" t="s">
        <v>202</v>
      </c>
      <c r="G170" s="169" t="s">
        <v>132</v>
      </c>
      <c r="H170" s="170">
        <v>81.12</v>
      </c>
      <c r="I170" s="171"/>
      <c r="J170" s="172">
        <f>ROUND(I170*H170,2)</f>
        <v>0</v>
      </c>
      <c r="K170" s="168" t="s">
        <v>133</v>
      </c>
      <c r="L170" s="35"/>
      <c r="M170" s="173" t="s">
        <v>3</v>
      </c>
      <c r="N170" s="174" t="s">
        <v>42</v>
      </c>
      <c r="O170" s="36"/>
      <c r="P170" s="175">
        <f>O170*H170</f>
        <v>0</v>
      </c>
      <c r="Q170" s="175">
        <v>0.00012</v>
      </c>
      <c r="R170" s="175">
        <f>Q170*H170</f>
        <v>0.0097344</v>
      </c>
      <c r="S170" s="175">
        <v>0</v>
      </c>
      <c r="T170" s="176">
        <f>S170*H170</f>
        <v>0</v>
      </c>
      <c r="AR170" s="18" t="s">
        <v>134</v>
      </c>
      <c r="AT170" s="18" t="s">
        <v>129</v>
      </c>
      <c r="AU170" s="18" t="s">
        <v>125</v>
      </c>
      <c r="AY170" s="18" t="s">
        <v>124</v>
      </c>
      <c r="BE170" s="177">
        <f>IF(N170="základní",J170,0)</f>
        <v>0</v>
      </c>
      <c r="BF170" s="177">
        <f>IF(N170="snížená",J170,0)</f>
        <v>0</v>
      </c>
      <c r="BG170" s="177">
        <f>IF(N170="zákl. přenesená",J170,0)</f>
        <v>0</v>
      </c>
      <c r="BH170" s="177">
        <f>IF(N170="sníž. přenesená",J170,0)</f>
        <v>0</v>
      </c>
      <c r="BI170" s="177">
        <f>IF(N170="nulová",J170,0)</f>
        <v>0</v>
      </c>
      <c r="BJ170" s="18" t="s">
        <v>78</v>
      </c>
      <c r="BK170" s="177">
        <f>ROUND(I170*H170,2)</f>
        <v>0</v>
      </c>
      <c r="BL170" s="18" t="s">
        <v>134</v>
      </c>
      <c r="BM170" s="18" t="s">
        <v>203</v>
      </c>
    </row>
    <row r="171" spans="2:51" s="11" customFormat="1" ht="13.5">
      <c r="B171" s="178"/>
      <c r="D171" s="179" t="s">
        <v>136</v>
      </c>
      <c r="E171" s="180" t="s">
        <v>3</v>
      </c>
      <c r="F171" s="181" t="s">
        <v>179</v>
      </c>
      <c r="H171" s="182">
        <v>42</v>
      </c>
      <c r="I171" s="183"/>
      <c r="L171" s="178"/>
      <c r="M171" s="184"/>
      <c r="N171" s="185"/>
      <c r="O171" s="185"/>
      <c r="P171" s="185"/>
      <c r="Q171" s="185"/>
      <c r="R171" s="185"/>
      <c r="S171" s="185"/>
      <c r="T171" s="186"/>
      <c r="AT171" s="180" t="s">
        <v>136</v>
      </c>
      <c r="AU171" s="180" t="s">
        <v>125</v>
      </c>
      <c r="AV171" s="11" t="s">
        <v>80</v>
      </c>
      <c r="AW171" s="11" t="s">
        <v>35</v>
      </c>
      <c r="AX171" s="11" t="s">
        <v>71</v>
      </c>
      <c r="AY171" s="180" t="s">
        <v>124</v>
      </c>
    </row>
    <row r="172" spans="2:51" s="11" customFormat="1" ht="13.5">
      <c r="B172" s="178"/>
      <c r="D172" s="179" t="s">
        <v>136</v>
      </c>
      <c r="E172" s="180" t="s">
        <v>3</v>
      </c>
      <c r="F172" s="181" t="s">
        <v>180</v>
      </c>
      <c r="H172" s="182">
        <v>25.2</v>
      </c>
      <c r="I172" s="183"/>
      <c r="L172" s="178"/>
      <c r="M172" s="184"/>
      <c r="N172" s="185"/>
      <c r="O172" s="185"/>
      <c r="P172" s="185"/>
      <c r="Q172" s="185"/>
      <c r="R172" s="185"/>
      <c r="S172" s="185"/>
      <c r="T172" s="186"/>
      <c r="AT172" s="180" t="s">
        <v>136</v>
      </c>
      <c r="AU172" s="180" t="s">
        <v>125</v>
      </c>
      <c r="AV172" s="11" t="s">
        <v>80</v>
      </c>
      <c r="AW172" s="11" t="s">
        <v>35</v>
      </c>
      <c r="AX172" s="11" t="s">
        <v>71</v>
      </c>
      <c r="AY172" s="180" t="s">
        <v>124</v>
      </c>
    </row>
    <row r="173" spans="2:51" s="11" customFormat="1" ht="13.5">
      <c r="B173" s="178"/>
      <c r="D173" s="179" t="s">
        <v>136</v>
      </c>
      <c r="E173" s="180" t="s">
        <v>3</v>
      </c>
      <c r="F173" s="181" t="s">
        <v>181</v>
      </c>
      <c r="H173" s="182">
        <v>13.92</v>
      </c>
      <c r="I173" s="183"/>
      <c r="L173" s="178"/>
      <c r="M173" s="184"/>
      <c r="N173" s="185"/>
      <c r="O173" s="185"/>
      <c r="P173" s="185"/>
      <c r="Q173" s="185"/>
      <c r="R173" s="185"/>
      <c r="S173" s="185"/>
      <c r="T173" s="186"/>
      <c r="AT173" s="180" t="s">
        <v>136</v>
      </c>
      <c r="AU173" s="180" t="s">
        <v>125</v>
      </c>
      <c r="AV173" s="11" t="s">
        <v>80</v>
      </c>
      <c r="AW173" s="11" t="s">
        <v>35</v>
      </c>
      <c r="AX173" s="11" t="s">
        <v>71</v>
      </c>
      <c r="AY173" s="180" t="s">
        <v>124</v>
      </c>
    </row>
    <row r="174" spans="2:51" s="12" customFormat="1" ht="13.5">
      <c r="B174" s="187"/>
      <c r="D174" s="179" t="s">
        <v>136</v>
      </c>
      <c r="E174" s="188" t="s">
        <v>3</v>
      </c>
      <c r="F174" s="189" t="s">
        <v>182</v>
      </c>
      <c r="H174" s="190">
        <v>81.12</v>
      </c>
      <c r="I174" s="191"/>
      <c r="L174" s="187"/>
      <c r="M174" s="192"/>
      <c r="N174" s="193"/>
      <c r="O174" s="193"/>
      <c r="P174" s="193"/>
      <c r="Q174" s="193"/>
      <c r="R174" s="193"/>
      <c r="S174" s="193"/>
      <c r="T174" s="194"/>
      <c r="AT174" s="188" t="s">
        <v>136</v>
      </c>
      <c r="AU174" s="188" t="s">
        <v>125</v>
      </c>
      <c r="AV174" s="12" t="s">
        <v>125</v>
      </c>
      <c r="AW174" s="12" t="s">
        <v>35</v>
      </c>
      <c r="AX174" s="12" t="s">
        <v>71</v>
      </c>
      <c r="AY174" s="188" t="s">
        <v>124</v>
      </c>
    </row>
    <row r="175" spans="2:51" s="13" customFormat="1" ht="13.5">
      <c r="B175" s="195"/>
      <c r="D175" s="196" t="s">
        <v>136</v>
      </c>
      <c r="E175" s="197" t="s">
        <v>3</v>
      </c>
      <c r="F175" s="198" t="s">
        <v>146</v>
      </c>
      <c r="H175" s="199">
        <v>81.12</v>
      </c>
      <c r="I175" s="200"/>
      <c r="L175" s="195"/>
      <c r="M175" s="201"/>
      <c r="N175" s="202"/>
      <c r="O175" s="202"/>
      <c r="P175" s="202"/>
      <c r="Q175" s="202"/>
      <c r="R175" s="202"/>
      <c r="S175" s="202"/>
      <c r="T175" s="203"/>
      <c r="AT175" s="204" t="s">
        <v>136</v>
      </c>
      <c r="AU175" s="204" t="s">
        <v>125</v>
      </c>
      <c r="AV175" s="13" t="s">
        <v>134</v>
      </c>
      <c r="AW175" s="13" t="s">
        <v>35</v>
      </c>
      <c r="AX175" s="13" t="s">
        <v>78</v>
      </c>
      <c r="AY175" s="204" t="s">
        <v>124</v>
      </c>
    </row>
    <row r="176" spans="2:65" s="1" customFormat="1" ht="20.25" customHeight="1">
      <c r="B176" s="165"/>
      <c r="C176" s="166">
        <v>11</v>
      </c>
      <c r="D176" s="166" t="s">
        <v>129</v>
      </c>
      <c r="E176" s="167" t="s">
        <v>204</v>
      </c>
      <c r="F176" s="168" t="s">
        <v>205</v>
      </c>
      <c r="G176" s="169" t="s">
        <v>149</v>
      </c>
      <c r="H176" s="170">
        <v>38.4</v>
      </c>
      <c r="I176" s="171"/>
      <c r="J176" s="172">
        <f>ROUND(I176*H176,2)</f>
        <v>0</v>
      </c>
      <c r="K176" s="168" t="s">
        <v>133</v>
      </c>
      <c r="L176" s="35"/>
      <c r="M176" s="173" t="s">
        <v>3</v>
      </c>
      <c r="N176" s="174" t="s">
        <v>42</v>
      </c>
      <c r="O176" s="36"/>
      <c r="P176" s="175">
        <f>O176*H176</f>
        <v>0</v>
      </c>
      <c r="Q176" s="175">
        <v>0.01032</v>
      </c>
      <c r="R176" s="175">
        <f>Q176*H176</f>
        <v>0.396288</v>
      </c>
      <c r="S176" s="175">
        <v>0</v>
      </c>
      <c r="T176" s="176">
        <f>S176*H176</f>
        <v>0</v>
      </c>
      <c r="AR176" s="18" t="s">
        <v>134</v>
      </c>
      <c r="AT176" s="18" t="s">
        <v>129</v>
      </c>
      <c r="AU176" s="18" t="s">
        <v>125</v>
      </c>
      <c r="AY176" s="18" t="s">
        <v>124</v>
      </c>
      <c r="BE176" s="177">
        <f>IF(N176="základní",J176,0)</f>
        <v>0</v>
      </c>
      <c r="BF176" s="177">
        <f>IF(N176="snížená",J176,0)</f>
        <v>0</v>
      </c>
      <c r="BG176" s="177">
        <f>IF(N176="zákl. přenesená",J176,0)</f>
        <v>0</v>
      </c>
      <c r="BH176" s="177">
        <f>IF(N176="sníž. přenesená",J176,0)</f>
        <v>0</v>
      </c>
      <c r="BI176" s="177">
        <f>IF(N176="nulová",J176,0)</f>
        <v>0</v>
      </c>
      <c r="BJ176" s="18" t="s">
        <v>78</v>
      </c>
      <c r="BK176" s="177">
        <f>ROUND(I176*H176,2)</f>
        <v>0</v>
      </c>
      <c r="BL176" s="18" t="s">
        <v>134</v>
      </c>
      <c r="BM176" s="18" t="s">
        <v>206</v>
      </c>
    </row>
    <row r="177" spans="2:51" s="11" customFormat="1" ht="13.5">
      <c r="B177" s="178"/>
      <c r="D177" s="179" t="s">
        <v>136</v>
      </c>
      <c r="E177" s="180" t="s">
        <v>3</v>
      </c>
      <c r="F177" s="181" t="s">
        <v>188</v>
      </c>
      <c r="H177" s="182">
        <v>38.4</v>
      </c>
      <c r="I177" s="183"/>
      <c r="L177" s="178"/>
      <c r="M177" s="184"/>
      <c r="N177" s="185"/>
      <c r="O177" s="185"/>
      <c r="P177" s="185"/>
      <c r="Q177" s="185"/>
      <c r="R177" s="185"/>
      <c r="S177" s="185"/>
      <c r="T177" s="186"/>
      <c r="AT177" s="180" t="s">
        <v>136</v>
      </c>
      <c r="AU177" s="180" t="s">
        <v>125</v>
      </c>
      <c r="AV177" s="11" t="s">
        <v>80</v>
      </c>
      <c r="AW177" s="11" t="s">
        <v>35</v>
      </c>
      <c r="AX177" s="11" t="s">
        <v>78</v>
      </c>
      <c r="AY177" s="180" t="s">
        <v>124</v>
      </c>
    </row>
    <row r="178" spans="2:63" s="10" customFormat="1" ht="29.25" customHeight="1">
      <c r="B178" s="149"/>
      <c r="D178" s="150" t="s">
        <v>70</v>
      </c>
      <c r="E178" s="160" t="s">
        <v>194</v>
      </c>
      <c r="F178" s="160" t="s">
        <v>207</v>
      </c>
      <c r="I178" s="152"/>
      <c r="J178" s="161" t="e">
        <f>BK178</f>
        <v>#REF!</v>
      </c>
      <c r="L178" s="149"/>
      <c r="M178" s="154"/>
      <c r="N178" s="155"/>
      <c r="O178" s="155"/>
      <c r="P178" s="156" t="e">
        <f>P179+P184+P185+P233</f>
        <v>#REF!</v>
      </c>
      <c r="Q178" s="155"/>
      <c r="R178" s="156" t="e">
        <f>R179+R184+R185+R233</f>
        <v>#REF!</v>
      </c>
      <c r="S178" s="155"/>
      <c r="T178" s="157" t="e">
        <f>T179+T184+T185+T233</f>
        <v>#REF!</v>
      </c>
      <c r="AR178" s="150" t="s">
        <v>78</v>
      </c>
      <c r="AT178" s="158" t="s">
        <v>70</v>
      </c>
      <c r="AU178" s="158" t="s">
        <v>78</v>
      </c>
      <c r="AY178" s="150" t="s">
        <v>124</v>
      </c>
      <c r="BK178" s="159" t="e">
        <f>BK179+BK184+BK185+BK233</f>
        <v>#REF!</v>
      </c>
    </row>
    <row r="179" spans="2:63" s="10" customFormat="1" ht="14.25" customHeight="1">
      <c r="B179" s="149"/>
      <c r="D179" s="162" t="s">
        <v>70</v>
      </c>
      <c r="E179" s="163" t="s">
        <v>208</v>
      </c>
      <c r="F179" s="163" t="s">
        <v>209</v>
      </c>
      <c r="I179" s="152"/>
      <c r="J179" s="164">
        <f>BK179</f>
        <v>0</v>
      </c>
      <c r="L179" s="149"/>
      <c r="M179" s="154"/>
      <c r="N179" s="155"/>
      <c r="O179" s="155"/>
      <c r="P179" s="156">
        <f>SUM(P180:P183)</f>
        <v>0</v>
      </c>
      <c r="Q179" s="155"/>
      <c r="R179" s="156">
        <f>SUM(R180:R183)</f>
        <v>0</v>
      </c>
      <c r="S179" s="155"/>
      <c r="T179" s="157">
        <f>SUM(T180:T183)</f>
        <v>0</v>
      </c>
      <c r="AR179" s="150" t="s">
        <v>78</v>
      </c>
      <c r="AT179" s="158" t="s">
        <v>70</v>
      </c>
      <c r="AU179" s="158" t="s">
        <v>80</v>
      </c>
      <c r="AY179" s="150" t="s">
        <v>124</v>
      </c>
      <c r="BK179" s="159">
        <f>SUM(BK180:BK183)</f>
        <v>0</v>
      </c>
    </row>
    <row r="180" spans="2:65" s="1" customFormat="1" ht="28.5" customHeight="1">
      <c r="B180" s="165"/>
      <c r="C180" s="166">
        <v>12</v>
      </c>
      <c r="D180" s="166" t="s">
        <v>129</v>
      </c>
      <c r="E180" s="167" t="s">
        <v>210</v>
      </c>
      <c r="F180" s="327" t="s">
        <v>529</v>
      </c>
      <c r="G180" s="169" t="s">
        <v>132</v>
      </c>
      <c r="H180" s="170">
        <v>116.4</v>
      </c>
      <c r="I180" s="171"/>
      <c r="J180" s="172">
        <f>ROUND(I180*H180,2)</f>
        <v>0</v>
      </c>
      <c r="K180" s="168" t="s">
        <v>133</v>
      </c>
      <c r="L180" s="35"/>
      <c r="M180" s="173" t="s">
        <v>3</v>
      </c>
      <c r="N180" s="174" t="s">
        <v>42</v>
      </c>
      <c r="O180" s="36"/>
      <c r="P180" s="175">
        <f>O180*H180</f>
        <v>0</v>
      </c>
      <c r="Q180" s="175">
        <v>0</v>
      </c>
      <c r="R180" s="175">
        <f>Q180*H180</f>
        <v>0</v>
      </c>
      <c r="S180" s="175">
        <v>0</v>
      </c>
      <c r="T180" s="176">
        <f>S180*H180</f>
        <v>0</v>
      </c>
      <c r="AR180" s="18" t="s">
        <v>134</v>
      </c>
      <c r="AT180" s="18" t="s">
        <v>129</v>
      </c>
      <c r="AU180" s="18" t="s">
        <v>125</v>
      </c>
      <c r="AY180" s="18" t="s">
        <v>124</v>
      </c>
      <c r="BE180" s="177">
        <f>IF(N180="základní",J180,0)</f>
        <v>0</v>
      </c>
      <c r="BF180" s="177">
        <f>IF(N180="snížená",J180,0)</f>
        <v>0</v>
      </c>
      <c r="BG180" s="177">
        <f>IF(N180="zákl. přenesená",J180,0)</f>
        <v>0</v>
      </c>
      <c r="BH180" s="177">
        <f>IF(N180="sníž. přenesená",J180,0)</f>
        <v>0</v>
      </c>
      <c r="BI180" s="177">
        <f>IF(N180="nulová",J180,0)</f>
        <v>0</v>
      </c>
      <c r="BJ180" s="18" t="s">
        <v>78</v>
      </c>
      <c r="BK180" s="177">
        <f>ROUND(I180*H180,2)</f>
        <v>0</v>
      </c>
      <c r="BL180" s="18" t="s">
        <v>134</v>
      </c>
      <c r="BM180" s="18" t="s">
        <v>211</v>
      </c>
    </row>
    <row r="181" spans="2:51" s="11" customFormat="1" ht="13.5">
      <c r="B181" s="178"/>
      <c r="D181" s="179" t="s">
        <v>136</v>
      </c>
      <c r="E181" s="180" t="s">
        <v>3</v>
      </c>
      <c r="F181" s="181" t="s">
        <v>212</v>
      </c>
      <c r="H181" s="182">
        <v>116.4</v>
      </c>
      <c r="I181" s="183"/>
      <c r="L181" s="178"/>
      <c r="M181" s="184"/>
      <c r="N181" s="185"/>
      <c r="O181" s="185"/>
      <c r="P181" s="185"/>
      <c r="Q181" s="185"/>
      <c r="R181" s="185"/>
      <c r="S181" s="185"/>
      <c r="T181" s="186"/>
      <c r="AT181" s="180" t="s">
        <v>136</v>
      </c>
      <c r="AU181" s="180" t="s">
        <v>125</v>
      </c>
      <c r="AV181" s="11" t="s">
        <v>80</v>
      </c>
      <c r="AW181" s="11" t="s">
        <v>35</v>
      </c>
      <c r="AX181" s="11" t="s">
        <v>71</v>
      </c>
      <c r="AY181" s="180" t="s">
        <v>124</v>
      </c>
    </row>
    <row r="182" spans="2:51" s="12" customFormat="1" ht="13.5">
      <c r="B182" s="187"/>
      <c r="D182" s="179" t="s">
        <v>136</v>
      </c>
      <c r="E182" s="188" t="s">
        <v>3</v>
      </c>
      <c r="F182" s="189" t="s">
        <v>140</v>
      </c>
      <c r="H182" s="190">
        <v>116.4</v>
      </c>
      <c r="I182" s="191"/>
      <c r="L182" s="187"/>
      <c r="M182" s="192"/>
      <c r="N182" s="193"/>
      <c r="O182" s="193"/>
      <c r="P182" s="193"/>
      <c r="Q182" s="193"/>
      <c r="R182" s="193"/>
      <c r="S182" s="193"/>
      <c r="T182" s="194"/>
      <c r="AT182" s="188" t="s">
        <v>136</v>
      </c>
      <c r="AU182" s="188" t="s">
        <v>125</v>
      </c>
      <c r="AV182" s="12" t="s">
        <v>125</v>
      </c>
      <c r="AW182" s="12" t="s">
        <v>35</v>
      </c>
      <c r="AX182" s="12" t="s">
        <v>71</v>
      </c>
      <c r="AY182" s="188" t="s">
        <v>124</v>
      </c>
    </row>
    <row r="183" spans="2:51" s="13" customFormat="1" ht="13.5">
      <c r="B183" s="195"/>
      <c r="D183" s="196" t="s">
        <v>136</v>
      </c>
      <c r="E183" s="197" t="s">
        <v>3</v>
      </c>
      <c r="F183" s="198" t="s">
        <v>146</v>
      </c>
      <c r="H183" s="199">
        <v>116.4</v>
      </c>
      <c r="I183" s="200"/>
      <c r="L183" s="195"/>
      <c r="M183" s="201"/>
      <c r="N183" s="202"/>
      <c r="O183" s="202"/>
      <c r="P183" s="202"/>
      <c r="Q183" s="202"/>
      <c r="R183" s="202"/>
      <c r="S183" s="202"/>
      <c r="T183" s="203"/>
      <c r="AT183" s="204" t="s">
        <v>136</v>
      </c>
      <c r="AU183" s="204" t="s">
        <v>125</v>
      </c>
      <c r="AV183" s="13" t="s">
        <v>134</v>
      </c>
      <c r="AW183" s="13" t="s">
        <v>35</v>
      </c>
      <c r="AX183" s="13" t="s">
        <v>78</v>
      </c>
      <c r="AY183" s="204" t="s">
        <v>124</v>
      </c>
    </row>
    <row r="184" spans="2:63" s="10" customFormat="1" ht="21.75" customHeight="1">
      <c r="B184" s="149"/>
      <c r="D184" s="162" t="s">
        <v>70</v>
      </c>
      <c r="E184" s="163"/>
      <c r="F184" s="163" t="s">
        <v>214</v>
      </c>
      <c r="I184" s="152"/>
      <c r="J184" s="164"/>
      <c r="L184" s="149"/>
      <c r="M184" s="154"/>
      <c r="N184" s="155"/>
      <c r="O184" s="155"/>
      <c r="P184" s="156" t="e">
        <f>SUM(#REF!)</f>
        <v>#REF!</v>
      </c>
      <c r="Q184" s="155"/>
      <c r="R184" s="156" t="e">
        <f>SUM(#REF!)</f>
        <v>#REF!</v>
      </c>
      <c r="S184" s="155"/>
      <c r="T184" s="157" t="e">
        <f>SUM(#REF!)</f>
        <v>#REF!</v>
      </c>
      <c r="AR184" s="150" t="s">
        <v>78</v>
      </c>
      <c r="AT184" s="158" t="s">
        <v>70</v>
      </c>
      <c r="AU184" s="158" t="s">
        <v>80</v>
      </c>
      <c r="AY184" s="150" t="s">
        <v>124</v>
      </c>
      <c r="BK184" s="159" t="e">
        <f>SUM(#REF!)</f>
        <v>#REF!</v>
      </c>
    </row>
    <row r="185" spans="2:63" s="10" customFormat="1" ht="21.75" customHeight="1">
      <c r="B185" s="149"/>
      <c r="D185" s="162" t="s">
        <v>70</v>
      </c>
      <c r="E185" s="163" t="s">
        <v>216</v>
      </c>
      <c r="F185" s="163" t="s">
        <v>217</v>
      </c>
      <c r="I185" s="152"/>
      <c r="J185" s="164">
        <f>BK185</f>
        <v>0</v>
      </c>
      <c r="L185" s="149"/>
      <c r="M185" s="154"/>
      <c r="N185" s="155"/>
      <c r="O185" s="155"/>
      <c r="P185" s="156">
        <f>SUM(P186:P232)</f>
        <v>0</v>
      </c>
      <c r="Q185" s="155"/>
      <c r="R185" s="156">
        <f>SUM(R186:R232)</f>
        <v>0</v>
      </c>
      <c r="S185" s="155"/>
      <c r="T185" s="157">
        <f>SUM(T186:T232)</f>
        <v>3.4864692</v>
      </c>
      <c r="AR185" s="150" t="s">
        <v>78</v>
      </c>
      <c r="AT185" s="158" t="s">
        <v>70</v>
      </c>
      <c r="AU185" s="158" t="s">
        <v>80</v>
      </c>
      <c r="AY185" s="150" t="s">
        <v>124</v>
      </c>
      <c r="BK185" s="159">
        <f>SUM(BK186:BK232)</f>
        <v>0</v>
      </c>
    </row>
    <row r="186" spans="2:65" s="1" customFormat="1" ht="20.25" customHeight="1">
      <c r="B186" s="165"/>
      <c r="C186" s="166">
        <v>13</v>
      </c>
      <c r="D186" s="166" t="s">
        <v>129</v>
      </c>
      <c r="E186" s="167" t="s">
        <v>218</v>
      </c>
      <c r="F186" s="168" t="s">
        <v>219</v>
      </c>
      <c r="G186" s="169" t="s">
        <v>132</v>
      </c>
      <c r="H186" s="170">
        <v>1.6</v>
      </c>
      <c r="I186" s="171"/>
      <c r="J186" s="172">
        <f>ROUND(I186*H186,2)</f>
        <v>0</v>
      </c>
      <c r="K186" s="168" t="s">
        <v>133</v>
      </c>
      <c r="L186" s="35"/>
      <c r="M186" s="173" t="s">
        <v>3</v>
      </c>
      <c r="N186" s="174" t="s">
        <v>42</v>
      </c>
      <c r="O186" s="36"/>
      <c r="P186" s="175">
        <f>O186*H186</f>
        <v>0</v>
      </c>
      <c r="Q186" s="175">
        <v>0</v>
      </c>
      <c r="R186" s="175">
        <f>Q186*H186</f>
        <v>0</v>
      </c>
      <c r="S186" s="175">
        <v>0.048</v>
      </c>
      <c r="T186" s="176">
        <f>S186*H186</f>
        <v>0.07680000000000001</v>
      </c>
      <c r="AR186" s="18" t="s">
        <v>134</v>
      </c>
      <c r="AT186" s="18" t="s">
        <v>129</v>
      </c>
      <c r="AU186" s="18" t="s">
        <v>125</v>
      </c>
      <c r="AY186" s="18" t="s">
        <v>124</v>
      </c>
      <c r="BE186" s="177">
        <f>IF(N186="základní",J186,0)</f>
        <v>0</v>
      </c>
      <c r="BF186" s="177">
        <f>IF(N186="snížená",J186,0)</f>
        <v>0</v>
      </c>
      <c r="BG186" s="177">
        <f>IF(N186="zákl. přenesená",J186,0)</f>
        <v>0</v>
      </c>
      <c r="BH186" s="177">
        <f>IF(N186="sníž. přenesená",J186,0)</f>
        <v>0</v>
      </c>
      <c r="BI186" s="177">
        <f>IF(N186="nulová",J186,0)</f>
        <v>0</v>
      </c>
      <c r="BJ186" s="18" t="s">
        <v>78</v>
      </c>
      <c r="BK186" s="177">
        <f>ROUND(I186*H186,2)</f>
        <v>0</v>
      </c>
      <c r="BL186" s="18" t="s">
        <v>134</v>
      </c>
      <c r="BM186" s="18" t="s">
        <v>220</v>
      </c>
    </row>
    <row r="187" spans="2:51" s="14" customFormat="1" ht="13.5">
      <c r="B187" s="211"/>
      <c r="D187" s="179" t="s">
        <v>136</v>
      </c>
      <c r="E187" s="212" t="s">
        <v>3</v>
      </c>
      <c r="F187" s="213" t="s">
        <v>221</v>
      </c>
      <c r="H187" s="214" t="s">
        <v>3</v>
      </c>
      <c r="I187" s="215"/>
      <c r="L187" s="211"/>
      <c r="M187" s="216"/>
      <c r="N187" s="217"/>
      <c r="O187" s="217"/>
      <c r="P187" s="217"/>
      <c r="Q187" s="217"/>
      <c r="R187" s="217"/>
      <c r="S187" s="217"/>
      <c r="T187" s="218"/>
      <c r="AT187" s="214" t="s">
        <v>136</v>
      </c>
      <c r="AU187" s="214" t="s">
        <v>125</v>
      </c>
      <c r="AV187" s="14" t="s">
        <v>78</v>
      </c>
      <c r="AW187" s="14" t="s">
        <v>35</v>
      </c>
      <c r="AX187" s="14" t="s">
        <v>71</v>
      </c>
      <c r="AY187" s="214" t="s">
        <v>124</v>
      </c>
    </row>
    <row r="188" spans="2:51" s="11" customFormat="1" ht="13.5">
      <c r="B188" s="178"/>
      <c r="D188" s="179" t="s">
        <v>136</v>
      </c>
      <c r="E188" s="180" t="s">
        <v>3</v>
      </c>
      <c r="F188" s="181" t="s">
        <v>222</v>
      </c>
      <c r="H188" s="182">
        <v>1.6</v>
      </c>
      <c r="I188" s="183"/>
      <c r="L188" s="178"/>
      <c r="M188" s="184"/>
      <c r="N188" s="185"/>
      <c r="O188" s="185"/>
      <c r="P188" s="185"/>
      <c r="Q188" s="185"/>
      <c r="R188" s="185"/>
      <c r="S188" s="185"/>
      <c r="T188" s="186"/>
      <c r="AT188" s="180" t="s">
        <v>136</v>
      </c>
      <c r="AU188" s="180" t="s">
        <v>125</v>
      </c>
      <c r="AV188" s="11" t="s">
        <v>80</v>
      </c>
      <c r="AW188" s="11" t="s">
        <v>35</v>
      </c>
      <c r="AX188" s="11" t="s">
        <v>71</v>
      </c>
      <c r="AY188" s="180" t="s">
        <v>124</v>
      </c>
    </row>
    <row r="189" spans="2:51" s="12" customFormat="1" ht="13.5">
      <c r="B189" s="187"/>
      <c r="D189" s="179" t="s">
        <v>136</v>
      </c>
      <c r="E189" s="188" t="s">
        <v>3</v>
      </c>
      <c r="F189" s="189" t="s">
        <v>145</v>
      </c>
      <c r="H189" s="190">
        <v>1.6</v>
      </c>
      <c r="I189" s="191"/>
      <c r="L189" s="187"/>
      <c r="M189" s="192"/>
      <c r="N189" s="193"/>
      <c r="O189" s="193"/>
      <c r="P189" s="193"/>
      <c r="Q189" s="193"/>
      <c r="R189" s="193"/>
      <c r="S189" s="193"/>
      <c r="T189" s="194"/>
      <c r="AT189" s="188" t="s">
        <v>136</v>
      </c>
      <c r="AU189" s="188" t="s">
        <v>125</v>
      </c>
      <c r="AV189" s="12" t="s">
        <v>125</v>
      </c>
      <c r="AW189" s="12" t="s">
        <v>35</v>
      </c>
      <c r="AX189" s="12" t="s">
        <v>71</v>
      </c>
      <c r="AY189" s="188" t="s">
        <v>124</v>
      </c>
    </row>
    <row r="190" spans="2:51" s="13" customFormat="1" ht="13.5">
      <c r="B190" s="195"/>
      <c r="D190" s="196" t="s">
        <v>136</v>
      </c>
      <c r="E190" s="197" t="s">
        <v>3</v>
      </c>
      <c r="F190" s="198" t="s">
        <v>146</v>
      </c>
      <c r="H190" s="199">
        <v>1.6</v>
      </c>
      <c r="I190" s="200"/>
      <c r="L190" s="195"/>
      <c r="M190" s="201"/>
      <c r="N190" s="202"/>
      <c r="O190" s="202"/>
      <c r="P190" s="202"/>
      <c r="Q190" s="202"/>
      <c r="R190" s="202"/>
      <c r="S190" s="202"/>
      <c r="T190" s="203"/>
      <c r="AT190" s="204" t="s">
        <v>136</v>
      </c>
      <c r="AU190" s="204" t="s">
        <v>125</v>
      </c>
      <c r="AV190" s="13" t="s">
        <v>134</v>
      </c>
      <c r="AW190" s="13" t="s">
        <v>35</v>
      </c>
      <c r="AX190" s="13" t="s">
        <v>78</v>
      </c>
      <c r="AY190" s="204" t="s">
        <v>124</v>
      </c>
    </row>
    <row r="191" spans="2:65" s="1" customFormat="1" ht="20.25" customHeight="1">
      <c r="B191" s="165"/>
      <c r="C191" s="166">
        <v>14</v>
      </c>
      <c r="D191" s="166" t="s">
        <v>129</v>
      </c>
      <c r="E191" s="167" t="s">
        <v>223</v>
      </c>
      <c r="F191" s="168" t="s">
        <v>224</v>
      </c>
      <c r="G191" s="169" t="s">
        <v>132</v>
      </c>
      <c r="H191" s="170">
        <v>64.015</v>
      </c>
      <c r="I191" s="171"/>
      <c r="J191" s="172">
        <f>ROUND(I191*H191,2)</f>
        <v>0</v>
      </c>
      <c r="K191" s="168" t="s">
        <v>133</v>
      </c>
      <c r="L191" s="35"/>
      <c r="M191" s="173" t="s">
        <v>3</v>
      </c>
      <c r="N191" s="174" t="s">
        <v>42</v>
      </c>
      <c r="O191" s="36"/>
      <c r="P191" s="175">
        <f>O191*H191</f>
        <v>0</v>
      </c>
      <c r="Q191" s="175">
        <v>0</v>
      </c>
      <c r="R191" s="175">
        <f>Q191*H191</f>
        <v>0</v>
      </c>
      <c r="S191" s="175">
        <v>0.034</v>
      </c>
      <c r="T191" s="176">
        <f>S191*H191</f>
        <v>2.1765100000000004</v>
      </c>
      <c r="AR191" s="18" t="s">
        <v>134</v>
      </c>
      <c r="AT191" s="18" t="s">
        <v>129</v>
      </c>
      <c r="AU191" s="18" t="s">
        <v>125</v>
      </c>
      <c r="AY191" s="18" t="s">
        <v>124</v>
      </c>
      <c r="BE191" s="177">
        <f>IF(N191="základní",J191,0)</f>
        <v>0</v>
      </c>
      <c r="BF191" s="177">
        <f>IF(N191="snížená",J191,0)</f>
        <v>0</v>
      </c>
      <c r="BG191" s="177">
        <f>IF(N191="zákl. přenesená",J191,0)</f>
        <v>0</v>
      </c>
      <c r="BH191" s="177">
        <f>IF(N191="sníž. přenesená",J191,0)</f>
        <v>0</v>
      </c>
      <c r="BI191" s="177">
        <f>IF(N191="nulová",J191,0)</f>
        <v>0</v>
      </c>
      <c r="BJ191" s="18" t="s">
        <v>78</v>
      </c>
      <c r="BK191" s="177">
        <f>ROUND(I191*H191,2)</f>
        <v>0</v>
      </c>
      <c r="BL191" s="18" t="s">
        <v>134</v>
      </c>
      <c r="BM191" s="18" t="s">
        <v>225</v>
      </c>
    </row>
    <row r="192" spans="2:51" s="11" customFormat="1" ht="13.5">
      <c r="B192" s="178"/>
      <c r="D192" s="179" t="s">
        <v>136</v>
      </c>
      <c r="E192" s="180" t="s">
        <v>3</v>
      </c>
      <c r="F192" s="181" t="s">
        <v>226</v>
      </c>
      <c r="H192" s="182">
        <v>22.715</v>
      </c>
      <c r="I192" s="183"/>
      <c r="L192" s="178"/>
      <c r="M192" s="184"/>
      <c r="N192" s="185"/>
      <c r="O192" s="185"/>
      <c r="P192" s="185"/>
      <c r="Q192" s="185"/>
      <c r="R192" s="185"/>
      <c r="S192" s="185"/>
      <c r="T192" s="186"/>
      <c r="AT192" s="180" t="s">
        <v>136</v>
      </c>
      <c r="AU192" s="180" t="s">
        <v>125</v>
      </c>
      <c r="AV192" s="11" t="s">
        <v>80</v>
      </c>
      <c r="AW192" s="11" t="s">
        <v>35</v>
      </c>
      <c r="AX192" s="11" t="s">
        <v>71</v>
      </c>
      <c r="AY192" s="180" t="s">
        <v>124</v>
      </c>
    </row>
    <row r="193" spans="2:51" s="11" customFormat="1" ht="13.5">
      <c r="B193" s="178"/>
      <c r="D193" s="179" t="s">
        <v>136</v>
      </c>
      <c r="E193" s="180" t="s">
        <v>3</v>
      </c>
      <c r="F193" s="181" t="s">
        <v>227</v>
      </c>
      <c r="H193" s="182">
        <v>8.26</v>
      </c>
      <c r="I193" s="183"/>
      <c r="L193" s="178"/>
      <c r="M193" s="184"/>
      <c r="N193" s="185"/>
      <c r="O193" s="185"/>
      <c r="P193" s="185"/>
      <c r="Q193" s="185"/>
      <c r="R193" s="185"/>
      <c r="S193" s="185"/>
      <c r="T193" s="186"/>
      <c r="AT193" s="180" t="s">
        <v>136</v>
      </c>
      <c r="AU193" s="180" t="s">
        <v>125</v>
      </c>
      <c r="AV193" s="11" t="s">
        <v>80</v>
      </c>
      <c r="AW193" s="11" t="s">
        <v>35</v>
      </c>
      <c r="AX193" s="11" t="s">
        <v>71</v>
      </c>
      <c r="AY193" s="180" t="s">
        <v>124</v>
      </c>
    </row>
    <row r="194" spans="2:51" s="12" customFormat="1" ht="13.5">
      <c r="B194" s="187"/>
      <c r="D194" s="179" t="s">
        <v>136</v>
      </c>
      <c r="E194" s="188" t="s">
        <v>3</v>
      </c>
      <c r="F194" s="189" t="s">
        <v>140</v>
      </c>
      <c r="H194" s="190">
        <v>30.975</v>
      </c>
      <c r="I194" s="191"/>
      <c r="L194" s="187"/>
      <c r="M194" s="192"/>
      <c r="N194" s="193"/>
      <c r="O194" s="193"/>
      <c r="P194" s="193"/>
      <c r="Q194" s="193"/>
      <c r="R194" s="193"/>
      <c r="S194" s="193"/>
      <c r="T194" s="194"/>
      <c r="AT194" s="188" t="s">
        <v>136</v>
      </c>
      <c r="AU194" s="188" t="s">
        <v>125</v>
      </c>
      <c r="AV194" s="12" t="s">
        <v>125</v>
      </c>
      <c r="AW194" s="12" t="s">
        <v>35</v>
      </c>
      <c r="AX194" s="12" t="s">
        <v>71</v>
      </c>
      <c r="AY194" s="188" t="s">
        <v>124</v>
      </c>
    </row>
    <row r="195" spans="2:51" s="11" customFormat="1" ht="13.5">
      <c r="B195" s="178"/>
      <c r="D195" s="179" t="s">
        <v>136</v>
      </c>
      <c r="E195" s="180" t="s">
        <v>3</v>
      </c>
      <c r="F195" s="181" t="s">
        <v>228</v>
      </c>
      <c r="H195" s="182">
        <v>16.52</v>
      </c>
      <c r="I195" s="183"/>
      <c r="L195" s="178"/>
      <c r="M195" s="184"/>
      <c r="N195" s="185"/>
      <c r="O195" s="185"/>
      <c r="P195" s="185"/>
      <c r="Q195" s="185"/>
      <c r="R195" s="185"/>
      <c r="S195" s="185"/>
      <c r="T195" s="186"/>
      <c r="AT195" s="180" t="s">
        <v>136</v>
      </c>
      <c r="AU195" s="180" t="s">
        <v>125</v>
      </c>
      <c r="AV195" s="11" t="s">
        <v>80</v>
      </c>
      <c r="AW195" s="11" t="s">
        <v>35</v>
      </c>
      <c r="AX195" s="11" t="s">
        <v>71</v>
      </c>
      <c r="AY195" s="180" t="s">
        <v>124</v>
      </c>
    </row>
    <row r="196" spans="2:51" s="11" customFormat="1" ht="13.5">
      <c r="B196" s="178"/>
      <c r="D196" s="179" t="s">
        <v>136</v>
      </c>
      <c r="E196" s="180" t="s">
        <v>3</v>
      </c>
      <c r="F196" s="181" t="s">
        <v>229</v>
      </c>
      <c r="H196" s="182">
        <v>16.52</v>
      </c>
      <c r="I196" s="183"/>
      <c r="L196" s="178"/>
      <c r="M196" s="184"/>
      <c r="N196" s="185"/>
      <c r="O196" s="185"/>
      <c r="P196" s="185"/>
      <c r="Q196" s="185"/>
      <c r="R196" s="185"/>
      <c r="S196" s="185"/>
      <c r="T196" s="186"/>
      <c r="AT196" s="180" t="s">
        <v>136</v>
      </c>
      <c r="AU196" s="180" t="s">
        <v>125</v>
      </c>
      <c r="AV196" s="11" t="s">
        <v>80</v>
      </c>
      <c r="AW196" s="11" t="s">
        <v>35</v>
      </c>
      <c r="AX196" s="11" t="s">
        <v>71</v>
      </c>
      <c r="AY196" s="180" t="s">
        <v>124</v>
      </c>
    </row>
    <row r="197" spans="2:51" s="12" customFormat="1" ht="13.5">
      <c r="B197" s="187"/>
      <c r="D197" s="179" t="s">
        <v>136</v>
      </c>
      <c r="E197" s="188" t="s">
        <v>3</v>
      </c>
      <c r="F197" s="189" t="s">
        <v>145</v>
      </c>
      <c r="H197" s="190">
        <v>33.04</v>
      </c>
      <c r="I197" s="191"/>
      <c r="L197" s="187"/>
      <c r="M197" s="192"/>
      <c r="N197" s="193"/>
      <c r="O197" s="193"/>
      <c r="P197" s="193"/>
      <c r="Q197" s="193"/>
      <c r="R197" s="193"/>
      <c r="S197" s="193"/>
      <c r="T197" s="194"/>
      <c r="AT197" s="188" t="s">
        <v>136</v>
      </c>
      <c r="AU197" s="188" t="s">
        <v>125</v>
      </c>
      <c r="AV197" s="12" t="s">
        <v>125</v>
      </c>
      <c r="AW197" s="12" t="s">
        <v>35</v>
      </c>
      <c r="AX197" s="12" t="s">
        <v>71</v>
      </c>
      <c r="AY197" s="188" t="s">
        <v>124</v>
      </c>
    </row>
    <row r="198" spans="2:51" s="13" customFormat="1" ht="13.5">
      <c r="B198" s="195"/>
      <c r="D198" s="196" t="s">
        <v>136</v>
      </c>
      <c r="E198" s="197" t="s">
        <v>3</v>
      </c>
      <c r="F198" s="198" t="s">
        <v>146</v>
      </c>
      <c r="H198" s="199">
        <v>64.015</v>
      </c>
      <c r="I198" s="200"/>
      <c r="L198" s="195"/>
      <c r="M198" s="201"/>
      <c r="N198" s="202"/>
      <c r="O198" s="202"/>
      <c r="P198" s="202"/>
      <c r="Q198" s="202"/>
      <c r="R198" s="202"/>
      <c r="S198" s="202"/>
      <c r="T198" s="203"/>
      <c r="AT198" s="204" t="s">
        <v>136</v>
      </c>
      <c r="AU198" s="204" t="s">
        <v>125</v>
      </c>
      <c r="AV198" s="13" t="s">
        <v>134</v>
      </c>
      <c r="AW198" s="13" t="s">
        <v>35</v>
      </c>
      <c r="AX198" s="13" t="s">
        <v>78</v>
      </c>
      <c r="AY198" s="204" t="s">
        <v>124</v>
      </c>
    </row>
    <row r="199" spans="2:65" s="1" customFormat="1" ht="28.5" customHeight="1">
      <c r="B199" s="165"/>
      <c r="C199" s="166">
        <v>15</v>
      </c>
      <c r="D199" s="166" t="s">
        <v>129</v>
      </c>
      <c r="E199" s="167" t="s">
        <v>230</v>
      </c>
      <c r="F199" s="168" t="s">
        <v>231</v>
      </c>
      <c r="G199" s="169" t="s">
        <v>132</v>
      </c>
      <c r="H199" s="170">
        <v>2.065</v>
      </c>
      <c r="I199" s="171"/>
      <c r="J199" s="172">
        <f>ROUND(I199*H199,2)</f>
        <v>0</v>
      </c>
      <c r="K199" s="168" t="s">
        <v>133</v>
      </c>
      <c r="L199" s="35"/>
      <c r="M199" s="173" t="s">
        <v>3</v>
      </c>
      <c r="N199" s="174" t="s">
        <v>42</v>
      </c>
      <c r="O199" s="36"/>
      <c r="P199" s="175">
        <f>O199*H199</f>
        <v>0</v>
      </c>
      <c r="Q199" s="175">
        <v>0</v>
      </c>
      <c r="R199" s="175">
        <f>Q199*H199</f>
        <v>0</v>
      </c>
      <c r="S199" s="175">
        <v>0.051</v>
      </c>
      <c r="T199" s="176">
        <f>S199*H199</f>
        <v>0.10531499999999999</v>
      </c>
      <c r="AR199" s="18" t="s">
        <v>134</v>
      </c>
      <c r="AT199" s="18" t="s">
        <v>129</v>
      </c>
      <c r="AU199" s="18" t="s">
        <v>125</v>
      </c>
      <c r="AY199" s="18" t="s">
        <v>124</v>
      </c>
      <c r="BE199" s="177">
        <f>IF(N199="základní",J199,0)</f>
        <v>0</v>
      </c>
      <c r="BF199" s="177">
        <f>IF(N199="snížená",J199,0)</f>
        <v>0</v>
      </c>
      <c r="BG199" s="177">
        <f>IF(N199="zákl. přenesená",J199,0)</f>
        <v>0</v>
      </c>
      <c r="BH199" s="177">
        <f>IF(N199="sníž. přenesená",J199,0)</f>
        <v>0</v>
      </c>
      <c r="BI199" s="177">
        <f>IF(N199="nulová",J199,0)</f>
        <v>0</v>
      </c>
      <c r="BJ199" s="18" t="s">
        <v>78</v>
      </c>
      <c r="BK199" s="177">
        <f>ROUND(I199*H199,2)</f>
        <v>0</v>
      </c>
      <c r="BL199" s="18" t="s">
        <v>134</v>
      </c>
      <c r="BM199" s="18" t="s">
        <v>232</v>
      </c>
    </row>
    <row r="200" spans="2:51" s="11" customFormat="1" ht="13.5">
      <c r="B200" s="178"/>
      <c r="D200" s="179" t="s">
        <v>136</v>
      </c>
      <c r="E200" s="180" t="s">
        <v>3</v>
      </c>
      <c r="F200" s="181" t="s">
        <v>233</v>
      </c>
      <c r="H200" s="182">
        <v>2.065</v>
      </c>
      <c r="I200" s="183"/>
      <c r="L200" s="178"/>
      <c r="M200" s="184"/>
      <c r="N200" s="185"/>
      <c r="O200" s="185"/>
      <c r="P200" s="185"/>
      <c r="Q200" s="185"/>
      <c r="R200" s="185"/>
      <c r="S200" s="185"/>
      <c r="T200" s="186"/>
      <c r="AT200" s="180" t="s">
        <v>136</v>
      </c>
      <c r="AU200" s="180" t="s">
        <v>125</v>
      </c>
      <c r="AV200" s="11" t="s">
        <v>80</v>
      </c>
      <c r="AW200" s="11" t="s">
        <v>35</v>
      </c>
      <c r="AX200" s="11" t="s">
        <v>71</v>
      </c>
      <c r="AY200" s="180" t="s">
        <v>124</v>
      </c>
    </row>
    <row r="201" spans="2:51" s="12" customFormat="1" ht="13.5">
      <c r="B201" s="187"/>
      <c r="D201" s="179" t="s">
        <v>136</v>
      </c>
      <c r="E201" s="188" t="s">
        <v>3</v>
      </c>
      <c r="F201" s="189" t="s">
        <v>145</v>
      </c>
      <c r="H201" s="190">
        <v>2.065</v>
      </c>
      <c r="I201" s="191"/>
      <c r="L201" s="187"/>
      <c r="M201" s="192"/>
      <c r="N201" s="193"/>
      <c r="O201" s="193"/>
      <c r="P201" s="193"/>
      <c r="Q201" s="193"/>
      <c r="R201" s="193"/>
      <c r="S201" s="193"/>
      <c r="T201" s="194"/>
      <c r="AT201" s="188" t="s">
        <v>136</v>
      </c>
      <c r="AU201" s="188" t="s">
        <v>125</v>
      </c>
      <c r="AV201" s="12" t="s">
        <v>125</v>
      </c>
      <c r="AW201" s="12" t="s">
        <v>35</v>
      </c>
      <c r="AX201" s="12" t="s">
        <v>71</v>
      </c>
      <c r="AY201" s="188" t="s">
        <v>124</v>
      </c>
    </row>
    <row r="202" spans="2:51" s="13" customFormat="1" ht="13.5">
      <c r="B202" s="195"/>
      <c r="D202" s="196" t="s">
        <v>136</v>
      </c>
      <c r="E202" s="197" t="s">
        <v>3</v>
      </c>
      <c r="F202" s="198" t="s">
        <v>146</v>
      </c>
      <c r="H202" s="199">
        <v>2.065</v>
      </c>
      <c r="I202" s="200"/>
      <c r="L202" s="195"/>
      <c r="M202" s="201"/>
      <c r="N202" s="202"/>
      <c r="O202" s="202"/>
      <c r="P202" s="202"/>
      <c r="Q202" s="202"/>
      <c r="R202" s="202"/>
      <c r="S202" s="202"/>
      <c r="T202" s="203"/>
      <c r="AT202" s="204" t="s">
        <v>136</v>
      </c>
      <c r="AU202" s="204" t="s">
        <v>125</v>
      </c>
      <c r="AV202" s="13" t="s">
        <v>134</v>
      </c>
      <c r="AW202" s="13" t="s">
        <v>35</v>
      </c>
      <c r="AX202" s="13" t="s">
        <v>78</v>
      </c>
      <c r="AY202" s="204" t="s">
        <v>124</v>
      </c>
    </row>
    <row r="203" spans="2:51" s="13" customFormat="1" ht="13.5">
      <c r="B203" s="195"/>
      <c r="D203" s="196"/>
      <c r="E203" s="197" t="s">
        <v>3</v>
      </c>
      <c r="F203" s="198"/>
      <c r="H203" s="199"/>
      <c r="I203" s="200"/>
      <c r="L203" s="195"/>
      <c r="M203" s="201"/>
      <c r="N203" s="202"/>
      <c r="O203" s="202"/>
      <c r="P203" s="202"/>
      <c r="Q203" s="202"/>
      <c r="R203" s="202"/>
      <c r="S203" s="202"/>
      <c r="T203" s="203"/>
      <c r="AT203" s="204" t="s">
        <v>136</v>
      </c>
      <c r="AU203" s="204" t="s">
        <v>125</v>
      </c>
      <c r="AV203" s="13" t="s">
        <v>134</v>
      </c>
      <c r="AW203" s="13" t="s">
        <v>35</v>
      </c>
      <c r="AX203" s="13" t="s">
        <v>78</v>
      </c>
      <c r="AY203" s="204" t="s">
        <v>124</v>
      </c>
    </row>
    <row r="204" spans="2:65" s="1" customFormat="1" ht="28.5" customHeight="1">
      <c r="B204" s="165"/>
      <c r="C204" s="166">
        <v>16</v>
      </c>
      <c r="D204" s="166" t="s">
        <v>129</v>
      </c>
      <c r="E204" s="167" t="s">
        <v>234</v>
      </c>
      <c r="F204" s="168" t="s">
        <v>235</v>
      </c>
      <c r="G204" s="169" t="s">
        <v>132</v>
      </c>
      <c r="H204" s="170">
        <v>62.655</v>
      </c>
      <c r="I204" s="171"/>
      <c r="J204" s="172">
        <f>ROUND(I204*H204,2)</f>
        <v>0</v>
      </c>
      <c r="K204" s="168" t="s">
        <v>133</v>
      </c>
      <c r="L204" s="35"/>
      <c r="M204" s="173" t="s">
        <v>3</v>
      </c>
      <c r="N204" s="174" t="s">
        <v>42</v>
      </c>
      <c r="O204" s="36"/>
      <c r="P204" s="175">
        <f>O204*H204</f>
        <v>0</v>
      </c>
      <c r="Q204" s="175">
        <v>0</v>
      </c>
      <c r="R204" s="175">
        <f>Q204*H204</f>
        <v>0</v>
      </c>
      <c r="S204" s="175">
        <v>0.014</v>
      </c>
      <c r="T204" s="176">
        <f>S204*H204</f>
        <v>0.87717</v>
      </c>
      <c r="AR204" s="18" t="s">
        <v>134</v>
      </c>
      <c r="AT204" s="18" t="s">
        <v>129</v>
      </c>
      <c r="AU204" s="18" t="s">
        <v>125</v>
      </c>
      <c r="AY204" s="18" t="s">
        <v>124</v>
      </c>
      <c r="BE204" s="177">
        <f>IF(N204="základní",J204,0)</f>
        <v>0</v>
      </c>
      <c r="BF204" s="177">
        <f>IF(N204="snížená",J204,0)</f>
        <v>0</v>
      </c>
      <c r="BG204" s="177">
        <f>IF(N204="zákl. přenesená",J204,0)</f>
        <v>0</v>
      </c>
      <c r="BH204" s="177">
        <f>IF(N204="sníž. přenesená",J204,0)</f>
        <v>0</v>
      </c>
      <c r="BI204" s="177">
        <f>IF(N204="nulová",J204,0)</f>
        <v>0</v>
      </c>
      <c r="BJ204" s="18" t="s">
        <v>78</v>
      </c>
      <c r="BK204" s="177">
        <f>ROUND(I204*H204,2)</f>
        <v>0</v>
      </c>
      <c r="BL204" s="18" t="s">
        <v>134</v>
      </c>
      <c r="BM204" s="18" t="s">
        <v>236</v>
      </c>
    </row>
    <row r="205" spans="2:65" s="1" customFormat="1" ht="20.25" customHeight="1">
      <c r="B205" s="165"/>
      <c r="C205" s="166">
        <v>17</v>
      </c>
      <c r="D205" s="166" t="s">
        <v>129</v>
      </c>
      <c r="E205" s="167" t="s">
        <v>237</v>
      </c>
      <c r="F205" s="168" t="s">
        <v>238</v>
      </c>
      <c r="G205" s="169" t="s">
        <v>149</v>
      </c>
      <c r="H205" s="170">
        <v>72.26</v>
      </c>
      <c r="I205" s="171"/>
      <c r="J205" s="172">
        <f>ROUND(I205*H205,2)</f>
        <v>0</v>
      </c>
      <c r="K205" s="168" t="s">
        <v>133</v>
      </c>
      <c r="L205" s="35"/>
      <c r="M205" s="173" t="s">
        <v>3</v>
      </c>
      <c r="N205" s="174" t="s">
        <v>42</v>
      </c>
      <c r="O205" s="36"/>
      <c r="P205" s="175">
        <f>O205*H205</f>
        <v>0</v>
      </c>
      <c r="Q205" s="175">
        <v>0</v>
      </c>
      <c r="R205" s="175">
        <f>Q205*H205</f>
        <v>0</v>
      </c>
      <c r="S205" s="175">
        <v>0.00167</v>
      </c>
      <c r="T205" s="176">
        <f>S205*H205</f>
        <v>0.12067420000000001</v>
      </c>
      <c r="AR205" s="18" t="s">
        <v>134</v>
      </c>
      <c r="AT205" s="18" t="s">
        <v>129</v>
      </c>
      <c r="AU205" s="18" t="s">
        <v>125</v>
      </c>
      <c r="AY205" s="18" t="s">
        <v>124</v>
      </c>
      <c r="BE205" s="177">
        <f>IF(N205="základní",J205,0)</f>
        <v>0</v>
      </c>
      <c r="BF205" s="177">
        <f>IF(N205="snížená",J205,0)</f>
        <v>0</v>
      </c>
      <c r="BG205" s="177">
        <f>IF(N205="zákl. přenesená",J205,0)</f>
        <v>0</v>
      </c>
      <c r="BH205" s="177">
        <f>IF(N205="sníž. přenesená",J205,0)</f>
        <v>0</v>
      </c>
      <c r="BI205" s="177">
        <f>IF(N205="nulová",J205,0)</f>
        <v>0</v>
      </c>
      <c r="BJ205" s="18" t="s">
        <v>78</v>
      </c>
      <c r="BK205" s="177">
        <f>ROUND(I205*H205,2)</f>
        <v>0</v>
      </c>
      <c r="BL205" s="18" t="s">
        <v>134</v>
      </c>
      <c r="BM205" s="18" t="s">
        <v>239</v>
      </c>
    </row>
    <row r="206" spans="2:51" s="11" customFormat="1" ht="13.5">
      <c r="B206" s="178"/>
      <c r="D206" s="179" t="s">
        <v>136</v>
      </c>
      <c r="E206" s="180" t="s">
        <v>3</v>
      </c>
      <c r="F206" s="181" t="s">
        <v>240</v>
      </c>
      <c r="H206" s="182">
        <v>16.66</v>
      </c>
      <c r="I206" s="183"/>
      <c r="L206" s="178"/>
      <c r="M206" s="184"/>
      <c r="N206" s="185"/>
      <c r="O206" s="185"/>
      <c r="P206" s="185"/>
      <c r="Q206" s="185"/>
      <c r="R206" s="185"/>
      <c r="S206" s="185"/>
      <c r="T206" s="186"/>
      <c r="AT206" s="180" t="s">
        <v>136</v>
      </c>
      <c r="AU206" s="180" t="s">
        <v>125</v>
      </c>
      <c r="AV206" s="11" t="s">
        <v>80</v>
      </c>
      <c r="AW206" s="11" t="s">
        <v>35</v>
      </c>
      <c r="AX206" s="11" t="s">
        <v>71</v>
      </c>
      <c r="AY206" s="180" t="s">
        <v>124</v>
      </c>
    </row>
    <row r="207" spans="2:51" s="11" customFormat="1" ht="13.5">
      <c r="B207" s="178"/>
      <c r="D207" s="179" t="s">
        <v>136</v>
      </c>
      <c r="E207" s="180" t="s">
        <v>3</v>
      </c>
      <c r="F207" s="181" t="s">
        <v>241</v>
      </c>
      <c r="H207" s="182">
        <v>17.54</v>
      </c>
      <c r="I207" s="183"/>
      <c r="L207" s="178"/>
      <c r="M207" s="184"/>
      <c r="N207" s="185"/>
      <c r="O207" s="185"/>
      <c r="P207" s="185"/>
      <c r="Q207" s="185"/>
      <c r="R207" s="185"/>
      <c r="S207" s="185"/>
      <c r="T207" s="186"/>
      <c r="AT207" s="180" t="s">
        <v>136</v>
      </c>
      <c r="AU207" s="180" t="s">
        <v>125</v>
      </c>
      <c r="AV207" s="11" t="s">
        <v>80</v>
      </c>
      <c r="AW207" s="11" t="s">
        <v>35</v>
      </c>
      <c r="AX207" s="11" t="s">
        <v>71</v>
      </c>
      <c r="AY207" s="180" t="s">
        <v>124</v>
      </c>
    </row>
    <row r="208" spans="2:51" s="12" customFormat="1" ht="13.5">
      <c r="B208" s="187"/>
      <c r="D208" s="179" t="s">
        <v>136</v>
      </c>
      <c r="E208" s="188" t="s">
        <v>3</v>
      </c>
      <c r="F208" s="189" t="s">
        <v>140</v>
      </c>
      <c r="H208" s="190">
        <v>34.2</v>
      </c>
      <c r="I208" s="191"/>
      <c r="L208" s="187"/>
      <c r="M208" s="192"/>
      <c r="N208" s="193"/>
      <c r="O208" s="193"/>
      <c r="P208" s="193"/>
      <c r="Q208" s="193"/>
      <c r="R208" s="193"/>
      <c r="S208" s="193"/>
      <c r="T208" s="194"/>
      <c r="AT208" s="188" t="s">
        <v>136</v>
      </c>
      <c r="AU208" s="188" t="s">
        <v>125</v>
      </c>
      <c r="AV208" s="12" t="s">
        <v>125</v>
      </c>
      <c r="AW208" s="12" t="s">
        <v>35</v>
      </c>
      <c r="AX208" s="12" t="s">
        <v>71</v>
      </c>
      <c r="AY208" s="188" t="s">
        <v>124</v>
      </c>
    </row>
    <row r="209" spans="2:51" s="11" customFormat="1" ht="13.5">
      <c r="B209" s="178"/>
      <c r="D209" s="179" t="s">
        <v>136</v>
      </c>
      <c r="E209" s="180" t="s">
        <v>3</v>
      </c>
      <c r="F209" s="181" t="s">
        <v>242</v>
      </c>
      <c r="H209" s="182">
        <v>6</v>
      </c>
      <c r="I209" s="183"/>
      <c r="L209" s="178"/>
      <c r="M209" s="184"/>
      <c r="N209" s="185"/>
      <c r="O209" s="185"/>
      <c r="P209" s="185"/>
      <c r="Q209" s="185"/>
      <c r="R209" s="185"/>
      <c r="S209" s="185"/>
      <c r="T209" s="186"/>
      <c r="AT209" s="180" t="s">
        <v>136</v>
      </c>
      <c r="AU209" s="180" t="s">
        <v>125</v>
      </c>
      <c r="AV209" s="11" t="s">
        <v>80</v>
      </c>
      <c r="AW209" s="11" t="s">
        <v>35</v>
      </c>
      <c r="AX209" s="11" t="s">
        <v>71</v>
      </c>
      <c r="AY209" s="180" t="s">
        <v>124</v>
      </c>
    </row>
    <row r="210" spans="2:51" s="11" customFormat="1" ht="13.5">
      <c r="B210" s="178"/>
      <c r="D210" s="179" t="s">
        <v>136</v>
      </c>
      <c r="E210" s="180" t="s">
        <v>3</v>
      </c>
      <c r="F210" s="181" t="s">
        <v>243</v>
      </c>
      <c r="H210" s="182">
        <v>6</v>
      </c>
      <c r="I210" s="183"/>
      <c r="L210" s="178"/>
      <c r="M210" s="184"/>
      <c r="N210" s="185"/>
      <c r="O210" s="185"/>
      <c r="P210" s="185"/>
      <c r="Q210" s="185"/>
      <c r="R210" s="185"/>
      <c r="S210" s="185"/>
      <c r="T210" s="186"/>
      <c r="AT210" s="180" t="s">
        <v>136</v>
      </c>
      <c r="AU210" s="180" t="s">
        <v>125</v>
      </c>
      <c r="AV210" s="11" t="s">
        <v>80</v>
      </c>
      <c r="AW210" s="11" t="s">
        <v>35</v>
      </c>
      <c r="AX210" s="11" t="s">
        <v>71</v>
      </c>
      <c r="AY210" s="180" t="s">
        <v>124</v>
      </c>
    </row>
    <row r="211" spans="2:51" s="11" customFormat="1" ht="13.5">
      <c r="B211" s="178"/>
      <c r="D211" s="179" t="s">
        <v>136</v>
      </c>
      <c r="E211" s="180" t="s">
        <v>3</v>
      </c>
      <c r="F211" s="181" t="s">
        <v>244</v>
      </c>
      <c r="H211" s="182">
        <v>6</v>
      </c>
      <c r="I211" s="183"/>
      <c r="L211" s="178"/>
      <c r="M211" s="184"/>
      <c r="N211" s="185"/>
      <c r="O211" s="185"/>
      <c r="P211" s="185"/>
      <c r="Q211" s="185"/>
      <c r="R211" s="185"/>
      <c r="S211" s="185"/>
      <c r="T211" s="186"/>
      <c r="AT211" s="180" t="s">
        <v>136</v>
      </c>
      <c r="AU211" s="180" t="s">
        <v>125</v>
      </c>
      <c r="AV211" s="11" t="s">
        <v>80</v>
      </c>
      <c r="AW211" s="11" t="s">
        <v>35</v>
      </c>
      <c r="AX211" s="11" t="s">
        <v>71</v>
      </c>
      <c r="AY211" s="180" t="s">
        <v>124</v>
      </c>
    </row>
    <row r="212" spans="2:51" s="11" customFormat="1" ht="13.5">
      <c r="B212" s="178"/>
      <c r="D212" s="179" t="s">
        <v>136</v>
      </c>
      <c r="E212" s="180" t="s">
        <v>3</v>
      </c>
      <c r="F212" s="181" t="s">
        <v>245</v>
      </c>
      <c r="H212" s="182">
        <v>20.06</v>
      </c>
      <c r="I212" s="183"/>
      <c r="L212" s="178"/>
      <c r="M212" s="184"/>
      <c r="N212" s="185"/>
      <c r="O212" s="185"/>
      <c r="P212" s="185"/>
      <c r="Q212" s="185"/>
      <c r="R212" s="185"/>
      <c r="S212" s="185"/>
      <c r="T212" s="186"/>
      <c r="AT212" s="180" t="s">
        <v>136</v>
      </c>
      <c r="AU212" s="180" t="s">
        <v>125</v>
      </c>
      <c r="AV212" s="11" t="s">
        <v>80</v>
      </c>
      <c r="AW212" s="11" t="s">
        <v>35</v>
      </c>
      <c r="AX212" s="11" t="s">
        <v>71</v>
      </c>
      <c r="AY212" s="180" t="s">
        <v>124</v>
      </c>
    </row>
    <row r="213" spans="2:51" s="12" customFormat="1" ht="13.5">
      <c r="B213" s="187"/>
      <c r="D213" s="179" t="s">
        <v>136</v>
      </c>
      <c r="E213" s="188" t="s">
        <v>3</v>
      </c>
      <c r="F213" s="189" t="s">
        <v>145</v>
      </c>
      <c r="H213" s="190">
        <v>38.06</v>
      </c>
      <c r="I213" s="191"/>
      <c r="L213" s="187"/>
      <c r="M213" s="192"/>
      <c r="N213" s="193"/>
      <c r="O213" s="193"/>
      <c r="P213" s="193"/>
      <c r="Q213" s="193"/>
      <c r="R213" s="193"/>
      <c r="S213" s="193"/>
      <c r="T213" s="194"/>
      <c r="AT213" s="188" t="s">
        <v>136</v>
      </c>
      <c r="AU213" s="188" t="s">
        <v>125</v>
      </c>
      <c r="AV213" s="12" t="s">
        <v>125</v>
      </c>
      <c r="AW213" s="12" t="s">
        <v>35</v>
      </c>
      <c r="AX213" s="12" t="s">
        <v>71</v>
      </c>
      <c r="AY213" s="188" t="s">
        <v>124</v>
      </c>
    </row>
    <row r="214" spans="2:51" s="13" customFormat="1" ht="13.5">
      <c r="B214" s="195"/>
      <c r="D214" s="196" t="s">
        <v>136</v>
      </c>
      <c r="E214" s="197" t="s">
        <v>3</v>
      </c>
      <c r="F214" s="198" t="s">
        <v>146</v>
      </c>
      <c r="H214" s="199">
        <v>72.26</v>
      </c>
      <c r="I214" s="200"/>
      <c r="L214" s="195"/>
      <c r="M214" s="201"/>
      <c r="N214" s="202"/>
      <c r="O214" s="202"/>
      <c r="P214" s="202"/>
      <c r="Q214" s="202"/>
      <c r="R214" s="202"/>
      <c r="S214" s="202"/>
      <c r="T214" s="203"/>
      <c r="AT214" s="204" t="s">
        <v>136</v>
      </c>
      <c r="AU214" s="204" t="s">
        <v>125</v>
      </c>
      <c r="AV214" s="13" t="s">
        <v>134</v>
      </c>
      <c r="AW214" s="13" t="s">
        <v>35</v>
      </c>
      <c r="AX214" s="13" t="s">
        <v>78</v>
      </c>
      <c r="AY214" s="204" t="s">
        <v>124</v>
      </c>
    </row>
    <row r="215" spans="2:65" s="1" customFormat="1" ht="28.5" customHeight="1">
      <c r="B215" s="165"/>
      <c r="C215" s="166">
        <v>18</v>
      </c>
      <c r="D215" s="166" t="s">
        <v>129</v>
      </c>
      <c r="E215" s="167" t="s">
        <v>247</v>
      </c>
      <c r="F215" s="168" t="s">
        <v>248</v>
      </c>
      <c r="G215" s="169" t="s">
        <v>215</v>
      </c>
      <c r="H215" s="170">
        <v>26</v>
      </c>
      <c r="I215" s="171"/>
      <c r="J215" s="172">
        <f>ROUND(I215*H215,2)</f>
        <v>0</v>
      </c>
      <c r="K215" s="168" t="s">
        <v>133</v>
      </c>
      <c r="L215" s="35"/>
      <c r="M215" s="173" t="s">
        <v>3</v>
      </c>
      <c r="N215" s="174" t="s">
        <v>42</v>
      </c>
      <c r="O215" s="36"/>
      <c r="P215" s="175">
        <f>O215*H215</f>
        <v>0</v>
      </c>
      <c r="Q215" s="175">
        <v>0</v>
      </c>
      <c r="R215" s="175">
        <f>Q215*H215</f>
        <v>0</v>
      </c>
      <c r="S215" s="175">
        <v>0.005</v>
      </c>
      <c r="T215" s="176">
        <f>S215*H215</f>
        <v>0.13</v>
      </c>
      <c r="AR215" s="18" t="s">
        <v>134</v>
      </c>
      <c r="AT215" s="18" t="s">
        <v>129</v>
      </c>
      <c r="AU215" s="18" t="s">
        <v>125</v>
      </c>
      <c r="AY215" s="18" t="s">
        <v>124</v>
      </c>
      <c r="BE215" s="177">
        <f>IF(N215="základní",J215,0)</f>
        <v>0</v>
      </c>
      <c r="BF215" s="177">
        <f>IF(N215="snížená",J215,0)</f>
        <v>0</v>
      </c>
      <c r="BG215" s="177">
        <f>IF(N215="zákl. přenesená",J215,0)</f>
        <v>0</v>
      </c>
      <c r="BH215" s="177">
        <f>IF(N215="sníž. přenesená",J215,0)</f>
        <v>0</v>
      </c>
      <c r="BI215" s="177">
        <f>IF(N215="nulová",J215,0)</f>
        <v>0</v>
      </c>
      <c r="BJ215" s="18" t="s">
        <v>78</v>
      </c>
      <c r="BK215" s="177">
        <f>ROUND(I215*H215,2)</f>
        <v>0</v>
      </c>
      <c r="BL215" s="18" t="s">
        <v>134</v>
      </c>
      <c r="BM215" s="18" t="s">
        <v>249</v>
      </c>
    </row>
    <row r="216" spans="2:51" s="11" customFormat="1" ht="13.5">
      <c r="B216" s="178"/>
      <c r="D216" s="179" t="s">
        <v>136</v>
      </c>
      <c r="E216" s="180" t="s">
        <v>3</v>
      </c>
      <c r="F216" s="181" t="s">
        <v>250</v>
      </c>
      <c r="H216" s="182">
        <v>13</v>
      </c>
      <c r="I216" s="183"/>
      <c r="L216" s="178"/>
      <c r="M216" s="184"/>
      <c r="N216" s="185"/>
      <c r="O216" s="185"/>
      <c r="P216" s="185"/>
      <c r="Q216" s="185"/>
      <c r="R216" s="185"/>
      <c r="S216" s="185"/>
      <c r="T216" s="186"/>
      <c r="AT216" s="180" t="s">
        <v>136</v>
      </c>
      <c r="AU216" s="180" t="s">
        <v>125</v>
      </c>
      <c r="AV216" s="11" t="s">
        <v>80</v>
      </c>
      <c r="AW216" s="11" t="s">
        <v>35</v>
      </c>
      <c r="AX216" s="11" t="s">
        <v>71</v>
      </c>
      <c r="AY216" s="180" t="s">
        <v>124</v>
      </c>
    </row>
    <row r="217" spans="2:51" s="12" customFormat="1" ht="13.5">
      <c r="B217" s="187"/>
      <c r="D217" s="179" t="s">
        <v>136</v>
      </c>
      <c r="E217" s="188" t="s">
        <v>3</v>
      </c>
      <c r="F217" s="189" t="s">
        <v>140</v>
      </c>
      <c r="H217" s="190">
        <v>13</v>
      </c>
      <c r="I217" s="191"/>
      <c r="L217" s="187"/>
      <c r="M217" s="192"/>
      <c r="N217" s="193"/>
      <c r="O217" s="193"/>
      <c r="P217" s="193"/>
      <c r="Q217" s="193"/>
      <c r="R217" s="193"/>
      <c r="S217" s="193"/>
      <c r="T217" s="194"/>
      <c r="AT217" s="188" t="s">
        <v>136</v>
      </c>
      <c r="AU217" s="188" t="s">
        <v>125</v>
      </c>
      <c r="AV217" s="12" t="s">
        <v>125</v>
      </c>
      <c r="AW217" s="12" t="s">
        <v>35</v>
      </c>
      <c r="AX217" s="12" t="s">
        <v>71</v>
      </c>
      <c r="AY217" s="188" t="s">
        <v>124</v>
      </c>
    </row>
    <row r="218" spans="2:51" s="11" customFormat="1" ht="13.5">
      <c r="B218" s="178"/>
      <c r="D218" s="179" t="s">
        <v>136</v>
      </c>
      <c r="E218" s="180" t="s">
        <v>3</v>
      </c>
      <c r="F218" s="181" t="s">
        <v>251</v>
      </c>
      <c r="H218" s="182">
        <v>13</v>
      </c>
      <c r="I218" s="183"/>
      <c r="L218" s="178"/>
      <c r="M218" s="184"/>
      <c r="N218" s="185"/>
      <c r="O218" s="185"/>
      <c r="P218" s="185"/>
      <c r="Q218" s="185"/>
      <c r="R218" s="185"/>
      <c r="S218" s="185"/>
      <c r="T218" s="186"/>
      <c r="AT218" s="180" t="s">
        <v>136</v>
      </c>
      <c r="AU218" s="180" t="s">
        <v>125</v>
      </c>
      <c r="AV218" s="11" t="s">
        <v>80</v>
      </c>
      <c r="AW218" s="11" t="s">
        <v>35</v>
      </c>
      <c r="AX218" s="11" t="s">
        <v>71</v>
      </c>
      <c r="AY218" s="180" t="s">
        <v>124</v>
      </c>
    </row>
    <row r="219" spans="2:51" s="12" customFormat="1" ht="13.5">
      <c r="B219" s="187"/>
      <c r="D219" s="179" t="s">
        <v>136</v>
      </c>
      <c r="E219" s="188" t="s">
        <v>3</v>
      </c>
      <c r="F219" s="189" t="s">
        <v>145</v>
      </c>
      <c r="H219" s="190">
        <v>13</v>
      </c>
      <c r="I219" s="191"/>
      <c r="L219" s="187"/>
      <c r="M219" s="192"/>
      <c r="N219" s="193"/>
      <c r="O219" s="193"/>
      <c r="P219" s="193"/>
      <c r="Q219" s="193"/>
      <c r="R219" s="193"/>
      <c r="S219" s="193"/>
      <c r="T219" s="194"/>
      <c r="AT219" s="188" t="s">
        <v>136</v>
      </c>
      <c r="AU219" s="188" t="s">
        <v>125</v>
      </c>
      <c r="AV219" s="12" t="s">
        <v>125</v>
      </c>
      <c r="AW219" s="12" t="s">
        <v>35</v>
      </c>
      <c r="AX219" s="12" t="s">
        <v>71</v>
      </c>
      <c r="AY219" s="188" t="s">
        <v>124</v>
      </c>
    </row>
    <row r="220" spans="2:51" s="13" customFormat="1" ht="13.5">
      <c r="B220" s="195"/>
      <c r="D220" s="196" t="s">
        <v>136</v>
      </c>
      <c r="E220" s="197" t="s">
        <v>3</v>
      </c>
      <c r="F220" s="198" t="s">
        <v>146</v>
      </c>
      <c r="H220" s="199">
        <v>26</v>
      </c>
      <c r="I220" s="200"/>
      <c r="L220" s="195"/>
      <c r="M220" s="201"/>
      <c r="N220" s="202"/>
      <c r="O220" s="202"/>
      <c r="P220" s="202"/>
      <c r="Q220" s="202"/>
      <c r="R220" s="202"/>
      <c r="S220" s="202"/>
      <c r="T220" s="203"/>
      <c r="AT220" s="204" t="s">
        <v>136</v>
      </c>
      <c r="AU220" s="204" t="s">
        <v>125</v>
      </c>
      <c r="AV220" s="13" t="s">
        <v>134</v>
      </c>
      <c r="AW220" s="13" t="s">
        <v>35</v>
      </c>
      <c r="AX220" s="13" t="s">
        <v>78</v>
      </c>
      <c r="AY220" s="204" t="s">
        <v>124</v>
      </c>
    </row>
    <row r="221" spans="2:65" s="1" customFormat="1" ht="28.5" customHeight="1">
      <c r="B221" s="165"/>
      <c r="C221" s="166">
        <v>19</v>
      </c>
      <c r="D221" s="166" t="s">
        <v>129</v>
      </c>
      <c r="E221" s="167" t="s">
        <v>252</v>
      </c>
      <c r="F221" s="168" t="s">
        <v>253</v>
      </c>
      <c r="G221" s="169" t="s">
        <v>254</v>
      </c>
      <c r="H221" s="170">
        <v>2.481</v>
      </c>
      <c r="I221" s="171"/>
      <c r="J221" s="172">
        <f>ROUND(I221*H221,2)</f>
        <v>0</v>
      </c>
      <c r="K221" s="168" t="s">
        <v>133</v>
      </c>
      <c r="L221" s="35"/>
      <c r="M221" s="173" t="s">
        <v>3</v>
      </c>
      <c r="N221" s="174" t="s">
        <v>42</v>
      </c>
      <c r="O221" s="36"/>
      <c r="P221" s="175">
        <f>O221*H221</f>
        <v>0</v>
      </c>
      <c r="Q221" s="175">
        <v>0</v>
      </c>
      <c r="R221" s="175">
        <f>Q221*H221</f>
        <v>0</v>
      </c>
      <c r="S221" s="175">
        <v>0</v>
      </c>
      <c r="T221" s="176">
        <f>S221*H221</f>
        <v>0</v>
      </c>
      <c r="AR221" s="18" t="s">
        <v>134</v>
      </c>
      <c r="AT221" s="18" t="s">
        <v>129</v>
      </c>
      <c r="AU221" s="18" t="s">
        <v>125</v>
      </c>
      <c r="AY221" s="18" t="s">
        <v>124</v>
      </c>
      <c r="BE221" s="177">
        <f>IF(N221="základní",J221,0)</f>
        <v>0</v>
      </c>
      <c r="BF221" s="177">
        <f>IF(N221="snížená",J221,0)</f>
        <v>0</v>
      </c>
      <c r="BG221" s="177">
        <f>IF(N221="zákl. přenesená",J221,0)</f>
        <v>0</v>
      </c>
      <c r="BH221" s="177">
        <f>IF(N221="sníž. přenesená",J221,0)</f>
        <v>0</v>
      </c>
      <c r="BI221" s="177">
        <f>IF(N221="nulová",J221,0)</f>
        <v>0</v>
      </c>
      <c r="BJ221" s="18" t="s">
        <v>78</v>
      </c>
      <c r="BK221" s="177">
        <f>ROUND(I221*H221,2)</f>
        <v>0</v>
      </c>
      <c r="BL221" s="18" t="s">
        <v>134</v>
      </c>
      <c r="BM221" s="18" t="s">
        <v>255</v>
      </c>
    </row>
    <row r="222" spans="2:51" s="11" customFormat="1" ht="13.5">
      <c r="B222" s="178"/>
      <c r="D222" s="196" t="s">
        <v>136</v>
      </c>
      <c r="E222" s="208" t="s">
        <v>3</v>
      </c>
      <c r="F222" s="209" t="s">
        <v>256</v>
      </c>
      <c r="H222" s="210">
        <v>2.481</v>
      </c>
      <c r="I222" s="183"/>
      <c r="L222" s="178"/>
      <c r="M222" s="184"/>
      <c r="N222" s="185"/>
      <c r="O222" s="185"/>
      <c r="P222" s="185"/>
      <c r="Q222" s="185"/>
      <c r="R222" s="185"/>
      <c r="S222" s="185"/>
      <c r="T222" s="186"/>
      <c r="AT222" s="180" t="s">
        <v>136</v>
      </c>
      <c r="AU222" s="180" t="s">
        <v>125</v>
      </c>
      <c r="AV222" s="11" t="s">
        <v>80</v>
      </c>
      <c r="AW222" s="11" t="s">
        <v>35</v>
      </c>
      <c r="AX222" s="11" t="s">
        <v>78</v>
      </c>
      <c r="AY222" s="180" t="s">
        <v>124</v>
      </c>
    </row>
    <row r="223" spans="2:65" s="1" customFormat="1" ht="28.5" customHeight="1">
      <c r="B223" s="165"/>
      <c r="C223" s="166">
        <v>20</v>
      </c>
      <c r="D223" s="166" t="s">
        <v>129</v>
      </c>
      <c r="E223" s="167" t="s">
        <v>257</v>
      </c>
      <c r="F223" s="168" t="s">
        <v>258</v>
      </c>
      <c r="G223" s="169" t="s">
        <v>254</v>
      </c>
      <c r="H223" s="170">
        <v>4.962</v>
      </c>
      <c r="I223" s="171"/>
      <c r="J223" s="172">
        <f>ROUND(I223*H223,2)</f>
        <v>0</v>
      </c>
      <c r="K223" s="168" t="s">
        <v>133</v>
      </c>
      <c r="L223" s="35"/>
      <c r="M223" s="173" t="s">
        <v>3</v>
      </c>
      <c r="N223" s="174" t="s">
        <v>42</v>
      </c>
      <c r="O223" s="36"/>
      <c r="P223" s="175">
        <f>O223*H223</f>
        <v>0</v>
      </c>
      <c r="Q223" s="175">
        <v>0</v>
      </c>
      <c r="R223" s="175">
        <f>Q223*H223</f>
        <v>0</v>
      </c>
      <c r="S223" s="175">
        <v>0</v>
      </c>
      <c r="T223" s="176">
        <f>S223*H223</f>
        <v>0</v>
      </c>
      <c r="AR223" s="18" t="s">
        <v>134</v>
      </c>
      <c r="AT223" s="18" t="s">
        <v>129</v>
      </c>
      <c r="AU223" s="18" t="s">
        <v>125</v>
      </c>
      <c r="AY223" s="18" t="s">
        <v>124</v>
      </c>
      <c r="BE223" s="177">
        <f>IF(N223="základní",J223,0)</f>
        <v>0</v>
      </c>
      <c r="BF223" s="177">
        <f>IF(N223="snížená",J223,0)</f>
        <v>0</v>
      </c>
      <c r="BG223" s="177">
        <f>IF(N223="zákl. přenesená",J223,0)</f>
        <v>0</v>
      </c>
      <c r="BH223" s="177">
        <f>IF(N223="sníž. přenesená",J223,0)</f>
        <v>0</v>
      </c>
      <c r="BI223" s="177">
        <f>IF(N223="nulová",J223,0)</f>
        <v>0</v>
      </c>
      <c r="BJ223" s="18" t="s">
        <v>78</v>
      </c>
      <c r="BK223" s="177">
        <f>ROUND(I223*H223,2)</f>
        <v>0</v>
      </c>
      <c r="BL223" s="18" t="s">
        <v>134</v>
      </c>
      <c r="BM223" s="18" t="s">
        <v>259</v>
      </c>
    </row>
    <row r="224" spans="2:65" s="1" customFormat="1" ht="20.25" customHeight="1">
      <c r="B224" s="165"/>
      <c r="C224" s="166">
        <v>21</v>
      </c>
      <c r="D224" s="166" t="s">
        <v>129</v>
      </c>
      <c r="E224" s="167" t="s">
        <v>260</v>
      </c>
      <c r="F224" s="168" t="s">
        <v>261</v>
      </c>
      <c r="G224" s="169" t="s">
        <v>254</v>
      </c>
      <c r="H224" s="170">
        <v>59.544</v>
      </c>
      <c r="I224" s="171"/>
      <c r="J224" s="172">
        <f>ROUND(I224*H224,2)</f>
        <v>0</v>
      </c>
      <c r="K224" s="168" t="s">
        <v>133</v>
      </c>
      <c r="L224" s="35"/>
      <c r="M224" s="173" t="s">
        <v>3</v>
      </c>
      <c r="N224" s="174" t="s">
        <v>42</v>
      </c>
      <c r="O224" s="36"/>
      <c r="P224" s="175">
        <f>O224*H224</f>
        <v>0</v>
      </c>
      <c r="Q224" s="175">
        <v>0</v>
      </c>
      <c r="R224" s="175">
        <f>Q224*H224</f>
        <v>0</v>
      </c>
      <c r="S224" s="175">
        <v>0</v>
      </c>
      <c r="T224" s="176">
        <f>S224*H224</f>
        <v>0</v>
      </c>
      <c r="AR224" s="18" t="s">
        <v>134</v>
      </c>
      <c r="AT224" s="18" t="s">
        <v>129</v>
      </c>
      <c r="AU224" s="18" t="s">
        <v>125</v>
      </c>
      <c r="AY224" s="18" t="s">
        <v>124</v>
      </c>
      <c r="BE224" s="177">
        <f>IF(N224="základní",J224,0)</f>
        <v>0</v>
      </c>
      <c r="BF224" s="177">
        <f>IF(N224="snížená",J224,0)</f>
        <v>0</v>
      </c>
      <c r="BG224" s="177">
        <f>IF(N224="zákl. přenesená",J224,0)</f>
        <v>0</v>
      </c>
      <c r="BH224" s="177">
        <f>IF(N224="sníž. přenesená",J224,0)</f>
        <v>0</v>
      </c>
      <c r="BI224" s="177">
        <f>IF(N224="nulová",J224,0)</f>
        <v>0</v>
      </c>
      <c r="BJ224" s="18" t="s">
        <v>78</v>
      </c>
      <c r="BK224" s="177">
        <f>ROUND(I224*H224,2)</f>
        <v>0</v>
      </c>
      <c r="BL224" s="18" t="s">
        <v>134</v>
      </c>
      <c r="BM224" s="18" t="s">
        <v>262</v>
      </c>
    </row>
    <row r="225" spans="2:51" s="11" customFormat="1" ht="13.5">
      <c r="B225" s="178"/>
      <c r="D225" s="196" t="s">
        <v>136</v>
      </c>
      <c r="E225" s="208" t="s">
        <v>3</v>
      </c>
      <c r="F225" s="209" t="s">
        <v>263</v>
      </c>
      <c r="H225" s="210">
        <v>59.544</v>
      </c>
      <c r="I225" s="183"/>
      <c r="L225" s="178"/>
      <c r="M225" s="184"/>
      <c r="N225" s="185"/>
      <c r="O225" s="185"/>
      <c r="P225" s="185"/>
      <c r="Q225" s="185"/>
      <c r="R225" s="185"/>
      <c r="S225" s="185"/>
      <c r="T225" s="186"/>
      <c r="AT225" s="180" t="s">
        <v>136</v>
      </c>
      <c r="AU225" s="180" t="s">
        <v>125</v>
      </c>
      <c r="AV225" s="11" t="s">
        <v>80</v>
      </c>
      <c r="AW225" s="11" t="s">
        <v>35</v>
      </c>
      <c r="AX225" s="11" t="s">
        <v>78</v>
      </c>
      <c r="AY225" s="180" t="s">
        <v>124</v>
      </c>
    </row>
    <row r="226" spans="2:65" s="1" customFormat="1" ht="20.25" customHeight="1">
      <c r="B226" s="165"/>
      <c r="C226" s="166">
        <v>22</v>
      </c>
      <c r="D226" s="166" t="s">
        <v>129</v>
      </c>
      <c r="E226" s="167" t="s">
        <v>264</v>
      </c>
      <c r="F226" s="168" t="s">
        <v>265</v>
      </c>
      <c r="G226" s="169" t="s">
        <v>254</v>
      </c>
      <c r="H226" s="170">
        <v>1.825</v>
      </c>
      <c r="I226" s="171"/>
      <c r="J226" s="172">
        <f>ROUND(I226*H226,2)</f>
        <v>0</v>
      </c>
      <c r="K226" s="168" t="s">
        <v>133</v>
      </c>
      <c r="L226" s="35"/>
      <c r="M226" s="173" t="s">
        <v>3</v>
      </c>
      <c r="N226" s="174" t="s">
        <v>42</v>
      </c>
      <c r="O226" s="36"/>
      <c r="P226" s="175">
        <f>O226*H226</f>
        <v>0</v>
      </c>
      <c r="Q226" s="175">
        <v>0</v>
      </c>
      <c r="R226" s="175">
        <f>Q226*H226</f>
        <v>0</v>
      </c>
      <c r="S226" s="175">
        <v>0</v>
      </c>
      <c r="T226" s="176">
        <f>S226*H226</f>
        <v>0</v>
      </c>
      <c r="AR226" s="18" t="s">
        <v>134</v>
      </c>
      <c r="AT226" s="18" t="s">
        <v>129</v>
      </c>
      <c r="AU226" s="18" t="s">
        <v>125</v>
      </c>
      <c r="AY226" s="18" t="s">
        <v>124</v>
      </c>
      <c r="BE226" s="177">
        <f>IF(N226="základní",J226,0)</f>
        <v>0</v>
      </c>
      <c r="BF226" s="177">
        <f>IF(N226="snížená",J226,0)</f>
        <v>0</v>
      </c>
      <c r="BG226" s="177">
        <f>IF(N226="zákl. přenesená",J226,0)</f>
        <v>0</v>
      </c>
      <c r="BH226" s="177">
        <f>IF(N226="sníž. přenesená",J226,0)</f>
        <v>0</v>
      </c>
      <c r="BI226" s="177">
        <f>IF(N226="nulová",J226,0)</f>
        <v>0</v>
      </c>
      <c r="BJ226" s="18" t="s">
        <v>78</v>
      </c>
      <c r="BK226" s="177">
        <f>ROUND(I226*H226,2)</f>
        <v>0</v>
      </c>
      <c r="BL226" s="18" t="s">
        <v>134</v>
      </c>
      <c r="BM226" s="18" t="s">
        <v>266</v>
      </c>
    </row>
    <row r="227" spans="2:65" s="1" customFormat="1" ht="20.25" customHeight="1">
      <c r="B227" s="165"/>
      <c r="C227" s="166">
        <v>23</v>
      </c>
      <c r="D227" s="166" t="s">
        <v>129</v>
      </c>
      <c r="E227" s="167" t="s">
        <v>267</v>
      </c>
      <c r="F227" s="168" t="s">
        <v>268</v>
      </c>
      <c r="G227" s="169" t="s">
        <v>254</v>
      </c>
      <c r="H227" s="170">
        <v>2.473</v>
      </c>
      <c r="I227" s="171"/>
      <c r="J227" s="172">
        <f>ROUND(I227*H227,2)</f>
        <v>0</v>
      </c>
      <c r="K227" s="168" t="s">
        <v>133</v>
      </c>
      <c r="L227" s="35"/>
      <c r="M227" s="173" t="s">
        <v>3</v>
      </c>
      <c r="N227" s="174" t="s">
        <v>42</v>
      </c>
      <c r="O227" s="36"/>
      <c r="P227" s="175">
        <f>O227*H227</f>
        <v>0</v>
      </c>
      <c r="Q227" s="175">
        <v>0</v>
      </c>
      <c r="R227" s="175">
        <f>Q227*H227</f>
        <v>0</v>
      </c>
      <c r="S227" s="175">
        <v>0</v>
      </c>
      <c r="T227" s="176">
        <f>S227*H227</f>
        <v>0</v>
      </c>
      <c r="AR227" s="18" t="s">
        <v>134</v>
      </c>
      <c r="AT227" s="18" t="s">
        <v>129</v>
      </c>
      <c r="AU227" s="18" t="s">
        <v>125</v>
      </c>
      <c r="AY227" s="18" t="s">
        <v>124</v>
      </c>
      <c r="BE227" s="177">
        <f>IF(N227="základní",J227,0)</f>
        <v>0</v>
      </c>
      <c r="BF227" s="177">
        <f>IF(N227="snížená",J227,0)</f>
        <v>0</v>
      </c>
      <c r="BG227" s="177">
        <f>IF(N227="zákl. přenesená",J227,0)</f>
        <v>0</v>
      </c>
      <c r="BH227" s="177">
        <f>IF(N227="sníž. přenesená",J227,0)</f>
        <v>0</v>
      </c>
      <c r="BI227" s="177">
        <f>IF(N227="nulová",J227,0)</f>
        <v>0</v>
      </c>
      <c r="BJ227" s="18" t="s">
        <v>78</v>
      </c>
      <c r="BK227" s="177">
        <f>ROUND(I227*H227,2)</f>
        <v>0</v>
      </c>
      <c r="BL227" s="18" t="s">
        <v>134</v>
      </c>
      <c r="BM227" s="18" t="s">
        <v>269</v>
      </c>
    </row>
    <row r="228" spans="2:65" s="1" customFormat="1" ht="28.5" customHeight="1">
      <c r="B228" s="165"/>
      <c r="C228" s="166">
        <v>24</v>
      </c>
      <c r="D228" s="166" t="s">
        <v>129</v>
      </c>
      <c r="E228" s="167" t="s">
        <v>270</v>
      </c>
      <c r="F228" s="168" t="s">
        <v>271</v>
      </c>
      <c r="G228" s="169" t="s">
        <v>254</v>
      </c>
      <c r="H228" s="170">
        <v>0.11</v>
      </c>
      <c r="I228" s="171"/>
      <c r="J228" s="172">
        <f>ROUND(I228*H228,2)</f>
        <v>0</v>
      </c>
      <c r="K228" s="168" t="s">
        <v>133</v>
      </c>
      <c r="L228" s="35"/>
      <c r="M228" s="173" t="s">
        <v>3</v>
      </c>
      <c r="N228" s="174" t="s">
        <v>42</v>
      </c>
      <c r="O228" s="36"/>
      <c r="P228" s="175">
        <f>O228*H228</f>
        <v>0</v>
      </c>
      <c r="Q228" s="175">
        <v>0</v>
      </c>
      <c r="R228" s="175">
        <f>Q228*H228</f>
        <v>0</v>
      </c>
      <c r="S228" s="175">
        <v>0</v>
      </c>
      <c r="T228" s="176">
        <f>S228*H228</f>
        <v>0</v>
      </c>
      <c r="AR228" s="18" t="s">
        <v>134</v>
      </c>
      <c r="AT228" s="18" t="s">
        <v>129</v>
      </c>
      <c r="AU228" s="18" t="s">
        <v>125</v>
      </c>
      <c r="AY228" s="18" t="s">
        <v>124</v>
      </c>
      <c r="BE228" s="177">
        <f>IF(N228="základní",J228,0)</f>
        <v>0</v>
      </c>
      <c r="BF228" s="177">
        <f>IF(N228="snížená",J228,0)</f>
        <v>0</v>
      </c>
      <c r="BG228" s="177">
        <f>IF(N228="zákl. přenesená",J228,0)</f>
        <v>0</v>
      </c>
      <c r="BH228" s="177">
        <f>IF(N228="sníž. přenesená",J228,0)</f>
        <v>0</v>
      </c>
      <c r="BI228" s="177">
        <f>IF(N228="nulová",J228,0)</f>
        <v>0</v>
      </c>
      <c r="BJ228" s="18" t="s">
        <v>78</v>
      </c>
      <c r="BK228" s="177">
        <f>ROUND(I228*H228,2)</f>
        <v>0</v>
      </c>
      <c r="BL228" s="18" t="s">
        <v>134</v>
      </c>
      <c r="BM228" s="18" t="s">
        <v>272</v>
      </c>
    </row>
    <row r="229" spans="2:65" s="1" customFormat="1" ht="20.25" customHeight="1">
      <c r="B229" s="165"/>
      <c r="C229" s="166">
        <v>25</v>
      </c>
      <c r="D229" s="166" t="s">
        <v>129</v>
      </c>
      <c r="E229" s="167" t="s">
        <v>273</v>
      </c>
      <c r="F229" s="168" t="s">
        <v>274</v>
      </c>
      <c r="G229" s="169" t="s">
        <v>254</v>
      </c>
      <c r="H229" s="170">
        <v>0.554</v>
      </c>
      <c r="I229" s="171"/>
      <c r="J229" s="172">
        <f>ROUND(I229*H229,2)</f>
        <v>0</v>
      </c>
      <c r="K229" s="168" t="s">
        <v>133</v>
      </c>
      <c r="L229" s="35"/>
      <c r="M229" s="173" t="s">
        <v>3</v>
      </c>
      <c r="N229" s="174" t="s">
        <v>42</v>
      </c>
      <c r="O229" s="36"/>
      <c r="P229" s="175">
        <f>O229*H229</f>
        <v>0</v>
      </c>
      <c r="Q229" s="175">
        <v>0</v>
      </c>
      <c r="R229" s="175">
        <f>Q229*H229</f>
        <v>0</v>
      </c>
      <c r="S229" s="175">
        <v>0</v>
      </c>
      <c r="T229" s="176">
        <f>S229*H229</f>
        <v>0</v>
      </c>
      <c r="AR229" s="18" t="s">
        <v>134</v>
      </c>
      <c r="AT229" s="18" t="s">
        <v>129</v>
      </c>
      <c r="AU229" s="18" t="s">
        <v>125</v>
      </c>
      <c r="AY229" s="18" t="s">
        <v>124</v>
      </c>
      <c r="BE229" s="177">
        <f>IF(N229="základní",J229,0)</f>
        <v>0</v>
      </c>
      <c r="BF229" s="177">
        <f>IF(N229="snížená",J229,0)</f>
        <v>0</v>
      </c>
      <c r="BG229" s="177">
        <f>IF(N229="zákl. přenesená",J229,0)</f>
        <v>0</v>
      </c>
      <c r="BH229" s="177">
        <f>IF(N229="sníž. přenesená",J229,0)</f>
        <v>0</v>
      </c>
      <c r="BI229" s="177">
        <f>IF(N229="nulová",J229,0)</f>
        <v>0</v>
      </c>
      <c r="BJ229" s="18" t="s">
        <v>78</v>
      </c>
      <c r="BK229" s="177">
        <f>ROUND(I229*H229,2)</f>
        <v>0</v>
      </c>
      <c r="BL229" s="18" t="s">
        <v>134</v>
      </c>
      <c r="BM229" s="18" t="s">
        <v>275</v>
      </c>
    </row>
    <row r="230" spans="2:51" s="11" customFormat="1" ht="13.5">
      <c r="B230" s="178"/>
      <c r="D230" s="179" t="s">
        <v>136</v>
      </c>
      <c r="E230" s="180" t="s">
        <v>3</v>
      </c>
      <c r="F230" s="181" t="s">
        <v>276</v>
      </c>
      <c r="H230" s="182">
        <v>4.962</v>
      </c>
      <c r="I230" s="183"/>
      <c r="L230" s="178"/>
      <c r="M230" s="184"/>
      <c r="N230" s="185"/>
      <c r="O230" s="185"/>
      <c r="P230" s="185"/>
      <c r="Q230" s="185"/>
      <c r="R230" s="185"/>
      <c r="S230" s="185"/>
      <c r="T230" s="186"/>
      <c r="AT230" s="180" t="s">
        <v>136</v>
      </c>
      <c r="AU230" s="180" t="s">
        <v>125</v>
      </c>
      <c r="AV230" s="11" t="s">
        <v>80</v>
      </c>
      <c r="AW230" s="11" t="s">
        <v>35</v>
      </c>
      <c r="AX230" s="11" t="s">
        <v>71</v>
      </c>
      <c r="AY230" s="180" t="s">
        <v>124</v>
      </c>
    </row>
    <row r="231" spans="2:51" s="11" customFormat="1" ht="13.5">
      <c r="B231" s="178"/>
      <c r="D231" s="179" t="s">
        <v>136</v>
      </c>
      <c r="E231" s="180" t="s">
        <v>3</v>
      </c>
      <c r="F231" s="181" t="s">
        <v>277</v>
      </c>
      <c r="H231" s="182">
        <v>-4.408</v>
      </c>
      <c r="I231" s="183"/>
      <c r="L231" s="178"/>
      <c r="M231" s="184"/>
      <c r="N231" s="185"/>
      <c r="O231" s="185"/>
      <c r="P231" s="185"/>
      <c r="Q231" s="185"/>
      <c r="R231" s="185"/>
      <c r="S231" s="185"/>
      <c r="T231" s="186"/>
      <c r="AT231" s="180" t="s">
        <v>136</v>
      </c>
      <c r="AU231" s="180" t="s">
        <v>125</v>
      </c>
      <c r="AV231" s="11" t="s">
        <v>80</v>
      </c>
      <c r="AW231" s="11" t="s">
        <v>35</v>
      </c>
      <c r="AX231" s="11" t="s">
        <v>71</v>
      </c>
      <c r="AY231" s="180" t="s">
        <v>124</v>
      </c>
    </row>
    <row r="232" spans="2:51" s="13" customFormat="1" ht="13.5">
      <c r="B232" s="195"/>
      <c r="D232" s="179" t="s">
        <v>136</v>
      </c>
      <c r="E232" s="205" t="s">
        <v>3</v>
      </c>
      <c r="F232" s="206" t="s">
        <v>146</v>
      </c>
      <c r="H232" s="207">
        <v>0.553999999999999</v>
      </c>
      <c r="I232" s="200"/>
      <c r="L232" s="195"/>
      <c r="M232" s="201"/>
      <c r="N232" s="202"/>
      <c r="O232" s="202"/>
      <c r="P232" s="202"/>
      <c r="Q232" s="202"/>
      <c r="R232" s="202"/>
      <c r="S232" s="202"/>
      <c r="T232" s="203"/>
      <c r="AT232" s="204" t="s">
        <v>136</v>
      </c>
      <c r="AU232" s="204" t="s">
        <v>125</v>
      </c>
      <c r="AV232" s="13" t="s">
        <v>134</v>
      </c>
      <c r="AW232" s="13" t="s">
        <v>35</v>
      </c>
      <c r="AX232" s="13" t="s">
        <v>78</v>
      </c>
      <c r="AY232" s="204" t="s">
        <v>124</v>
      </c>
    </row>
    <row r="233" spans="2:63" s="10" customFormat="1" ht="21.75" customHeight="1">
      <c r="B233" s="149"/>
      <c r="D233" s="162" t="s">
        <v>70</v>
      </c>
      <c r="E233" s="163" t="s">
        <v>278</v>
      </c>
      <c r="F233" s="163" t="s">
        <v>279</v>
      </c>
      <c r="I233" s="152"/>
      <c r="J233" s="164">
        <f>BK233</f>
        <v>0</v>
      </c>
      <c r="L233" s="149"/>
      <c r="M233" s="154"/>
      <c r="N233" s="155"/>
      <c r="O233" s="155"/>
      <c r="P233" s="156">
        <f>P234</f>
        <v>0</v>
      </c>
      <c r="Q233" s="155"/>
      <c r="R233" s="156">
        <f>R234</f>
        <v>0</v>
      </c>
      <c r="S233" s="155"/>
      <c r="T233" s="157">
        <f>T234</f>
        <v>0</v>
      </c>
      <c r="AR233" s="150" t="s">
        <v>78</v>
      </c>
      <c r="AT233" s="158" t="s">
        <v>70</v>
      </c>
      <c r="AU233" s="158" t="s">
        <v>80</v>
      </c>
      <c r="AY233" s="150" t="s">
        <v>124</v>
      </c>
      <c r="BK233" s="159">
        <f>BK234</f>
        <v>0</v>
      </c>
    </row>
    <row r="234" spans="2:65" s="1" customFormat="1" ht="20.25" customHeight="1">
      <c r="B234" s="165"/>
      <c r="C234" s="166">
        <v>26</v>
      </c>
      <c r="D234" s="166" t="s">
        <v>129</v>
      </c>
      <c r="E234" s="167" t="s">
        <v>280</v>
      </c>
      <c r="F234" s="327" t="s">
        <v>533</v>
      </c>
      <c r="G234" s="169" t="s">
        <v>254</v>
      </c>
      <c r="H234" s="170">
        <v>15.336</v>
      </c>
      <c r="I234" s="171"/>
      <c r="J234" s="172">
        <f>ROUND(I234*H234,2)</f>
        <v>0</v>
      </c>
      <c r="K234" s="168" t="s">
        <v>133</v>
      </c>
      <c r="L234" s="35"/>
      <c r="M234" s="173" t="s">
        <v>3</v>
      </c>
      <c r="N234" s="174" t="s">
        <v>42</v>
      </c>
      <c r="O234" s="36"/>
      <c r="P234" s="175">
        <f>O234*H234</f>
        <v>0</v>
      </c>
      <c r="Q234" s="175">
        <v>0</v>
      </c>
      <c r="R234" s="175">
        <f>Q234*H234</f>
        <v>0</v>
      </c>
      <c r="S234" s="175">
        <v>0</v>
      </c>
      <c r="T234" s="176">
        <f>S234*H234</f>
        <v>0</v>
      </c>
      <c r="AR234" s="18" t="s">
        <v>134</v>
      </c>
      <c r="AT234" s="18" t="s">
        <v>129</v>
      </c>
      <c r="AU234" s="18" t="s">
        <v>125</v>
      </c>
      <c r="AY234" s="18" t="s">
        <v>124</v>
      </c>
      <c r="BE234" s="177">
        <f>IF(N234="základní",J234,0)</f>
        <v>0</v>
      </c>
      <c r="BF234" s="177">
        <f>IF(N234="snížená",J234,0)</f>
        <v>0</v>
      </c>
      <c r="BG234" s="177">
        <f>IF(N234="zákl. přenesená",J234,0)</f>
        <v>0</v>
      </c>
      <c r="BH234" s="177">
        <f>IF(N234="sníž. přenesená",J234,0)</f>
        <v>0</v>
      </c>
      <c r="BI234" s="177">
        <f>IF(N234="nulová",J234,0)</f>
        <v>0</v>
      </c>
      <c r="BJ234" s="18" t="s">
        <v>78</v>
      </c>
      <c r="BK234" s="177">
        <f>ROUND(I234*H234,2)</f>
        <v>0</v>
      </c>
      <c r="BL234" s="18" t="s">
        <v>134</v>
      </c>
      <c r="BM234" s="18" t="s">
        <v>281</v>
      </c>
    </row>
    <row r="235" spans="2:63" s="10" customFormat="1" ht="36.75" customHeight="1">
      <c r="B235" s="149"/>
      <c r="D235" s="150" t="s">
        <v>70</v>
      </c>
      <c r="E235" s="151" t="s">
        <v>282</v>
      </c>
      <c r="F235" s="151" t="s">
        <v>283</v>
      </c>
      <c r="I235" s="152"/>
      <c r="J235" s="153">
        <f>BK235</f>
        <v>0</v>
      </c>
      <c r="L235" s="149"/>
      <c r="M235" s="154"/>
      <c r="N235" s="155"/>
      <c r="O235" s="155"/>
      <c r="P235" s="156">
        <f>P236+P240+P264+P268</f>
        <v>0</v>
      </c>
      <c r="Q235" s="155"/>
      <c r="R235" s="156">
        <f>R236+R240+R264+R268</f>
        <v>1.144932</v>
      </c>
      <c r="S235" s="155"/>
      <c r="T235" s="157">
        <f>T236+T240+T264+T268</f>
        <v>0</v>
      </c>
      <c r="AR235" s="150" t="s">
        <v>80</v>
      </c>
      <c r="AT235" s="158" t="s">
        <v>70</v>
      </c>
      <c r="AU235" s="158" t="s">
        <v>71</v>
      </c>
      <c r="AY235" s="150" t="s">
        <v>124</v>
      </c>
      <c r="BK235" s="159">
        <f>BK236+BK240+BK264+BK268</f>
        <v>0</v>
      </c>
    </row>
    <row r="236" spans="2:63" s="10" customFormat="1" ht="19.5" customHeight="1">
      <c r="B236" s="149"/>
      <c r="D236" s="162" t="s">
        <v>70</v>
      </c>
      <c r="E236" s="163" t="s">
        <v>284</v>
      </c>
      <c r="F236" s="163" t="s">
        <v>285</v>
      </c>
      <c r="I236" s="152"/>
      <c r="J236" s="164">
        <f>BK236</f>
        <v>0</v>
      </c>
      <c r="L236" s="149"/>
      <c r="M236" s="154"/>
      <c r="N236" s="155"/>
      <c r="O236" s="155"/>
      <c r="P236" s="156">
        <f>SUM(P237:P239)</f>
        <v>0</v>
      </c>
      <c r="Q236" s="155"/>
      <c r="R236" s="156">
        <f>SUM(R237:R239)</f>
        <v>0.0192</v>
      </c>
      <c r="S236" s="155"/>
      <c r="T236" s="157">
        <f>SUM(T237:T239)</f>
        <v>0</v>
      </c>
      <c r="AR236" s="150" t="s">
        <v>80</v>
      </c>
      <c r="AT236" s="158" t="s">
        <v>70</v>
      </c>
      <c r="AU236" s="158" t="s">
        <v>78</v>
      </c>
      <c r="AY236" s="150" t="s">
        <v>124</v>
      </c>
      <c r="BK236" s="159">
        <f>SUM(BK237:BK239)</f>
        <v>0</v>
      </c>
    </row>
    <row r="237" spans="2:65" s="1" customFormat="1" ht="20.25" customHeight="1">
      <c r="B237" s="165"/>
      <c r="C237" s="166">
        <v>27</v>
      </c>
      <c r="D237" s="166" t="s">
        <v>129</v>
      </c>
      <c r="E237" s="167" t="s">
        <v>286</v>
      </c>
      <c r="F237" s="327" t="s">
        <v>534</v>
      </c>
      <c r="G237" s="169" t="s">
        <v>149</v>
      </c>
      <c r="H237" s="170">
        <v>38.4</v>
      </c>
      <c r="I237" s="171"/>
      <c r="J237" s="172">
        <f>ROUND(I237*H237,2)</f>
        <v>0</v>
      </c>
      <c r="K237" s="168" t="s">
        <v>133</v>
      </c>
      <c r="L237" s="35"/>
      <c r="M237" s="173" t="s">
        <v>3</v>
      </c>
      <c r="N237" s="174" t="s">
        <v>42</v>
      </c>
      <c r="O237" s="36"/>
      <c r="P237" s="175">
        <f>O237*H237</f>
        <v>0</v>
      </c>
      <c r="Q237" s="175">
        <v>0.0005</v>
      </c>
      <c r="R237" s="175">
        <f>Q237*H237</f>
        <v>0.0192</v>
      </c>
      <c r="S237" s="175">
        <v>0</v>
      </c>
      <c r="T237" s="176">
        <f>S237*H237</f>
        <v>0</v>
      </c>
      <c r="AR237" s="18" t="s">
        <v>213</v>
      </c>
      <c r="AT237" s="18" t="s">
        <v>129</v>
      </c>
      <c r="AU237" s="18" t="s">
        <v>80</v>
      </c>
      <c r="AY237" s="18" t="s">
        <v>124</v>
      </c>
      <c r="BE237" s="177">
        <f>IF(N237="základní",J237,0)</f>
        <v>0</v>
      </c>
      <c r="BF237" s="177">
        <f>IF(N237="snížená",J237,0)</f>
        <v>0</v>
      </c>
      <c r="BG237" s="177">
        <f>IF(N237="zákl. přenesená",J237,0)</f>
        <v>0</v>
      </c>
      <c r="BH237" s="177">
        <f>IF(N237="sníž. přenesená",J237,0)</f>
        <v>0</v>
      </c>
      <c r="BI237" s="177">
        <f>IF(N237="nulová",J237,0)</f>
        <v>0</v>
      </c>
      <c r="BJ237" s="18" t="s">
        <v>78</v>
      </c>
      <c r="BK237" s="177">
        <f>ROUND(I237*H237,2)</f>
        <v>0</v>
      </c>
      <c r="BL237" s="18" t="s">
        <v>213</v>
      </c>
      <c r="BM237" s="18" t="s">
        <v>287</v>
      </c>
    </row>
    <row r="238" spans="2:51" s="14" customFormat="1" ht="13.5">
      <c r="B238" s="211"/>
      <c r="D238" s="179" t="s">
        <v>136</v>
      </c>
      <c r="E238" s="212" t="s">
        <v>3</v>
      </c>
      <c r="F238" s="213" t="s">
        <v>288</v>
      </c>
      <c r="H238" s="214" t="s">
        <v>3</v>
      </c>
      <c r="I238" s="215"/>
      <c r="L238" s="211"/>
      <c r="M238" s="216"/>
      <c r="N238" s="217"/>
      <c r="O238" s="217"/>
      <c r="P238" s="217"/>
      <c r="Q238" s="217"/>
      <c r="R238" s="217"/>
      <c r="S238" s="217"/>
      <c r="T238" s="218"/>
      <c r="AT238" s="214" t="s">
        <v>136</v>
      </c>
      <c r="AU238" s="214" t="s">
        <v>80</v>
      </c>
      <c r="AV238" s="14" t="s">
        <v>78</v>
      </c>
      <c r="AW238" s="14" t="s">
        <v>35</v>
      </c>
      <c r="AX238" s="14" t="s">
        <v>71</v>
      </c>
      <c r="AY238" s="214" t="s">
        <v>124</v>
      </c>
    </row>
    <row r="239" spans="2:51" s="11" customFormat="1" ht="13.5">
      <c r="B239" s="178"/>
      <c r="D239" s="196" t="s">
        <v>136</v>
      </c>
      <c r="E239" s="208" t="s">
        <v>3</v>
      </c>
      <c r="F239" s="209" t="s">
        <v>188</v>
      </c>
      <c r="H239" s="210">
        <v>38.4</v>
      </c>
      <c r="I239" s="183"/>
      <c r="L239" s="178"/>
      <c r="M239" s="184"/>
      <c r="N239" s="185"/>
      <c r="O239" s="185"/>
      <c r="P239" s="185"/>
      <c r="Q239" s="185"/>
      <c r="R239" s="185"/>
      <c r="S239" s="185"/>
      <c r="T239" s="186"/>
      <c r="AT239" s="180" t="s">
        <v>136</v>
      </c>
      <c r="AU239" s="180" t="s">
        <v>80</v>
      </c>
      <c r="AV239" s="11" t="s">
        <v>80</v>
      </c>
      <c r="AW239" s="11" t="s">
        <v>35</v>
      </c>
      <c r="AX239" s="11" t="s">
        <v>78</v>
      </c>
      <c r="AY239" s="180" t="s">
        <v>124</v>
      </c>
    </row>
    <row r="240" spans="2:63" s="10" customFormat="1" ht="29.25" customHeight="1">
      <c r="B240" s="149"/>
      <c r="D240" s="162" t="s">
        <v>70</v>
      </c>
      <c r="E240" s="163" t="s">
        <v>290</v>
      </c>
      <c r="F240" s="163" t="s">
        <v>291</v>
      </c>
      <c r="I240" s="152"/>
      <c r="J240" s="164">
        <f>BK240</f>
        <v>0</v>
      </c>
      <c r="L240" s="149"/>
      <c r="M240" s="154"/>
      <c r="N240" s="155"/>
      <c r="O240" s="155"/>
      <c r="P240" s="156">
        <f>SUM(P241:P263)</f>
        <v>0</v>
      </c>
      <c r="Q240" s="155"/>
      <c r="R240" s="156">
        <f>SUM(R241:R263)</f>
        <v>1.086532</v>
      </c>
      <c r="S240" s="155"/>
      <c r="T240" s="157">
        <f>SUM(T241:T263)</f>
        <v>0</v>
      </c>
      <c r="AR240" s="150" t="s">
        <v>80</v>
      </c>
      <c r="AT240" s="158" t="s">
        <v>70</v>
      </c>
      <c r="AU240" s="158" t="s">
        <v>78</v>
      </c>
      <c r="AY240" s="150" t="s">
        <v>124</v>
      </c>
      <c r="BK240" s="159">
        <f>SUM(BK241:BK263)</f>
        <v>0</v>
      </c>
    </row>
    <row r="241" spans="2:65" s="1" customFormat="1" ht="28.5" customHeight="1">
      <c r="B241" s="165"/>
      <c r="C241" s="166">
        <v>28</v>
      </c>
      <c r="D241" s="166" t="s">
        <v>129</v>
      </c>
      <c r="E241" s="167" t="s">
        <v>292</v>
      </c>
      <c r="F241" s="168" t="s">
        <v>293</v>
      </c>
      <c r="G241" s="169" t="s">
        <v>132</v>
      </c>
      <c r="H241" s="170">
        <v>66.08</v>
      </c>
      <c r="I241" s="171"/>
      <c r="J241" s="172">
        <f>ROUND(I241*H241,2)</f>
        <v>0</v>
      </c>
      <c r="K241" s="168" t="s">
        <v>133</v>
      </c>
      <c r="L241" s="35"/>
      <c r="M241" s="173" t="s">
        <v>3</v>
      </c>
      <c r="N241" s="174" t="s">
        <v>42</v>
      </c>
      <c r="O241" s="36"/>
      <c r="P241" s="175">
        <f>O241*H241</f>
        <v>0</v>
      </c>
      <c r="Q241" s="175">
        <v>0.00025</v>
      </c>
      <c r="R241" s="175">
        <f>Q241*H241</f>
        <v>0.01652</v>
      </c>
      <c r="S241" s="175">
        <v>0</v>
      </c>
      <c r="T241" s="176">
        <f>S241*H241</f>
        <v>0</v>
      </c>
      <c r="AR241" s="18" t="s">
        <v>213</v>
      </c>
      <c r="AT241" s="18" t="s">
        <v>129</v>
      </c>
      <c r="AU241" s="18" t="s">
        <v>80</v>
      </c>
      <c r="AY241" s="18" t="s">
        <v>124</v>
      </c>
      <c r="BE241" s="177">
        <f>IF(N241="základní",J241,0)</f>
        <v>0</v>
      </c>
      <c r="BF241" s="177">
        <f>IF(N241="snížená",J241,0)</f>
        <v>0</v>
      </c>
      <c r="BG241" s="177">
        <f>IF(N241="zákl. přenesená",J241,0)</f>
        <v>0</v>
      </c>
      <c r="BH241" s="177">
        <f>IF(N241="sníž. přenesená",J241,0)</f>
        <v>0</v>
      </c>
      <c r="BI241" s="177">
        <f>IF(N241="nulová",J241,0)</f>
        <v>0</v>
      </c>
      <c r="BJ241" s="18" t="s">
        <v>78</v>
      </c>
      <c r="BK241" s="177">
        <f>ROUND(I241*H241,2)</f>
        <v>0</v>
      </c>
      <c r="BL241" s="18" t="s">
        <v>213</v>
      </c>
      <c r="BM241" s="18" t="s">
        <v>294</v>
      </c>
    </row>
    <row r="242" spans="2:51" s="11" customFormat="1" ht="13.5">
      <c r="B242" s="178"/>
      <c r="D242" s="179" t="s">
        <v>136</v>
      </c>
      <c r="E242" s="180" t="s">
        <v>3</v>
      </c>
      <c r="F242" s="181" t="s">
        <v>226</v>
      </c>
      <c r="H242" s="182">
        <v>22.715</v>
      </c>
      <c r="I242" s="183"/>
      <c r="L242" s="178"/>
      <c r="M242" s="184"/>
      <c r="N242" s="185"/>
      <c r="O242" s="185"/>
      <c r="P242" s="185"/>
      <c r="Q242" s="185"/>
      <c r="R242" s="185"/>
      <c r="S242" s="185"/>
      <c r="T242" s="186"/>
      <c r="AT242" s="180" t="s">
        <v>136</v>
      </c>
      <c r="AU242" s="180" t="s">
        <v>80</v>
      </c>
      <c r="AV242" s="11" t="s">
        <v>80</v>
      </c>
      <c r="AW242" s="11" t="s">
        <v>35</v>
      </c>
      <c r="AX242" s="11" t="s">
        <v>71</v>
      </c>
      <c r="AY242" s="180" t="s">
        <v>124</v>
      </c>
    </row>
    <row r="243" spans="2:51" s="11" customFormat="1" ht="13.5">
      <c r="B243" s="178"/>
      <c r="D243" s="179" t="s">
        <v>136</v>
      </c>
      <c r="E243" s="180" t="s">
        <v>3</v>
      </c>
      <c r="F243" s="181" t="s">
        <v>227</v>
      </c>
      <c r="H243" s="182">
        <v>8.26</v>
      </c>
      <c r="I243" s="183"/>
      <c r="L243" s="178"/>
      <c r="M243" s="184"/>
      <c r="N243" s="185"/>
      <c r="O243" s="185"/>
      <c r="P243" s="185"/>
      <c r="Q243" s="185"/>
      <c r="R243" s="185"/>
      <c r="S243" s="185"/>
      <c r="T243" s="186"/>
      <c r="AT243" s="180" t="s">
        <v>136</v>
      </c>
      <c r="AU243" s="180" t="s">
        <v>80</v>
      </c>
      <c r="AV243" s="11" t="s">
        <v>80</v>
      </c>
      <c r="AW243" s="11" t="s">
        <v>35</v>
      </c>
      <c r="AX243" s="11" t="s">
        <v>71</v>
      </c>
      <c r="AY243" s="180" t="s">
        <v>124</v>
      </c>
    </row>
    <row r="244" spans="2:51" s="12" customFormat="1" ht="13.5">
      <c r="B244" s="187"/>
      <c r="D244" s="179" t="s">
        <v>136</v>
      </c>
      <c r="E244" s="188" t="s">
        <v>3</v>
      </c>
      <c r="F244" s="189" t="s">
        <v>140</v>
      </c>
      <c r="H244" s="190">
        <v>30.975</v>
      </c>
      <c r="I244" s="191"/>
      <c r="L244" s="187"/>
      <c r="M244" s="192"/>
      <c r="N244" s="193"/>
      <c r="O244" s="193"/>
      <c r="P244" s="193"/>
      <c r="Q244" s="193"/>
      <c r="R244" s="193"/>
      <c r="S244" s="193"/>
      <c r="T244" s="194"/>
      <c r="AT244" s="188" t="s">
        <v>136</v>
      </c>
      <c r="AU244" s="188" t="s">
        <v>80</v>
      </c>
      <c r="AV244" s="12" t="s">
        <v>125</v>
      </c>
      <c r="AW244" s="12" t="s">
        <v>35</v>
      </c>
      <c r="AX244" s="12" t="s">
        <v>71</v>
      </c>
      <c r="AY244" s="188" t="s">
        <v>124</v>
      </c>
    </row>
    <row r="245" spans="2:51" s="11" customFormat="1" ht="13.5">
      <c r="B245" s="178"/>
      <c r="D245" s="179" t="s">
        <v>136</v>
      </c>
      <c r="E245" s="180" t="s">
        <v>3</v>
      </c>
      <c r="F245" s="181" t="s">
        <v>295</v>
      </c>
      <c r="H245" s="182">
        <v>18.585</v>
      </c>
      <c r="I245" s="183"/>
      <c r="L245" s="178"/>
      <c r="M245" s="184"/>
      <c r="N245" s="185"/>
      <c r="O245" s="185"/>
      <c r="P245" s="185"/>
      <c r="Q245" s="185"/>
      <c r="R245" s="185"/>
      <c r="S245" s="185"/>
      <c r="T245" s="186"/>
      <c r="AT245" s="180" t="s">
        <v>136</v>
      </c>
      <c r="AU245" s="180" t="s">
        <v>80</v>
      </c>
      <c r="AV245" s="11" t="s">
        <v>80</v>
      </c>
      <c r="AW245" s="11" t="s">
        <v>35</v>
      </c>
      <c r="AX245" s="11" t="s">
        <v>71</v>
      </c>
      <c r="AY245" s="180" t="s">
        <v>124</v>
      </c>
    </row>
    <row r="246" spans="2:51" s="11" customFormat="1" ht="13.5">
      <c r="B246" s="178"/>
      <c r="D246" s="179" t="s">
        <v>136</v>
      </c>
      <c r="E246" s="180" t="s">
        <v>3</v>
      </c>
      <c r="F246" s="181" t="s">
        <v>229</v>
      </c>
      <c r="H246" s="182">
        <v>16.52</v>
      </c>
      <c r="I246" s="183"/>
      <c r="L246" s="178"/>
      <c r="M246" s="184"/>
      <c r="N246" s="185"/>
      <c r="O246" s="185"/>
      <c r="P246" s="185"/>
      <c r="Q246" s="185"/>
      <c r="R246" s="185"/>
      <c r="S246" s="185"/>
      <c r="T246" s="186"/>
      <c r="AT246" s="180" t="s">
        <v>136</v>
      </c>
      <c r="AU246" s="180" t="s">
        <v>80</v>
      </c>
      <c r="AV246" s="11" t="s">
        <v>80</v>
      </c>
      <c r="AW246" s="11" t="s">
        <v>35</v>
      </c>
      <c r="AX246" s="11" t="s">
        <v>71</v>
      </c>
      <c r="AY246" s="180" t="s">
        <v>124</v>
      </c>
    </row>
    <row r="247" spans="2:51" s="12" customFormat="1" ht="13.5">
      <c r="B247" s="187"/>
      <c r="D247" s="179" t="s">
        <v>136</v>
      </c>
      <c r="E247" s="188" t="s">
        <v>3</v>
      </c>
      <c r="F247" s="189" t="s">
        <v>145</v>
      </c>
      <c r="H247" s="190">
        <v>35.105</v>
      </c>
      <c r="I247" s="191"/>
      <c r="L247" s="187"/>
      <c r="M247" s="192"/>
      <c r="N247" s="193"/>
      <c r="O247" s="193"/>
      <c r="P247" s="193"/>
      <c r="Q247" s="193"/>
      <c r="R247" s="193"/>
      <c r="S247" s="193"/>
      <c r="T247" s="194"/>
      <c r="AT247" s="188" t="s">
        <v>136</v>
      </c>
      <c r="AU247" s="188" t="s">
        <v>80</v>
      </c>
      <c r="AV247" s="12" t="s">
        <v>125</v>
      </c>
      <c r="AW247" s="12" t="s">
        <v>35</v>
      </c>
      <c r="AX247" s="12" t="s">
        <v>71</v>
      </c>
      <c r="AY247" s="188" t="s">
        <v>124</v>
      </c>
    </row>
    <row r="248" spans="2:51" s="13" customFormat="1" ht="13.5">
      <c r="B248" s="195"/>
      <c r="D248" s="196" t="s">
        <v>136</v>
      </c>
      <c r="E248" s="197" t="s">
        <v>3</v>
      </c>
      <c r="F248" s="198" t="s">
        <v>146</v>
      </c>
      <c r="H248" s="199">
        <v>66.08</v>
      </c>
      <c r="I248" s="200"/>
      <c r="L248" s="195"/>
      <c r="M248" s="201"/>
      <c r="N248" s="202"/>
      <c r="O248" s="202"/>
      <c r="P248" s="202"/>
      <c r="Q248" s="202"/>
      <c r="R248" s="202"/>
      <c r="S248" s="202"/>
      <c r="T248" s="203"/>
      <c r="AT248" s="204" t="s">
        <v>136</v>
      </c>
      <c r="AU248" s="204" t="s">
        <v>80</v>
      </c>
      <c r="AV248" s="13" t="s">
        <v>134</v>
      </c>
      <c r="AW248" s="13" t="s">
        <v>35</v>
      </c>
      <c r="AX248" s="13" t="s">
        <v>78</v>
      </c>
      <c r="AY248" s="204" t="s">
        <v>124</v>
      </c>
    </row>
    <row r="249" spans="2:65" s="1" customFormat="1" ht="20.25" customHeight="1">
      <c r="B249" s="165"/>
      <c r="C249" s="220">
        <v>29</v>
      </c>
      <c r="D249" s="220" t="s">
        <v>296</v>
      </c>
      <c r="E249" s="221" t="s">
        <v>297</v>
      </c>
      <c r="F249" s="222" t="s">
        <v>298</v>
      </c>
      <c r="G249" s="223" t="s">
        <v>215</v>
      </c>
      <c r="H249" s="224">
        <v>20</v>
      </c>
      <c r="I249" s="225"/>
      <c r="J249" s="226">
        <f>ROUND(I249*H249,2)</f>
        <v>0</v>
      </c>
      <c r="K249" s="222" t="s">
        <v>3</v>
      </c>
      <c r="L249" s="227"/>
      <c r="M249" s="228" t="s">
        <v>3</v>
      </c>
      <c r="N249" s="229" t="s">
        <v>42</v>
      </c>
      <c r="O249" s="36"/>
      <c r="P249" s="175">
        <f>O249*H249</f>
        <v>0</v>
      </c>
      <c r="Q249" s="175">
        <v>0.0249</v>
      </c>
      <c r="R249" s="175">
        <f>Q249*H249</f>
        <v>0.498</v>
      </c>
      <c r="S249" s="175">
        <v>0</v>
      </c>
      <c r="T249" s="176">
        <f>S249*H249</f>
        <v>0</v>
      </c>
      <c r="AR249" s="18" t="s">
        <v>246</v>
      </c>
      <c r="AT249" s="18" t="s">
        <v>296</v>
      </c>
      <c r="AU249" s="18" t="s">
        <v>80</v>
      </c>
      <c r="AY249" s="18" t="s">
        <v>124</v>
      </c>
      <c r="BE249" s="177">
        <f>IF(N249="základní",J249,0)</f>
        <v>0</v>
      </c>
      <c r="BF249" s="177">
        <f>IF(N249="snížená",J249,0)</f>
        <v>0</v>
      </c>
      <c r="BG249" s="177">
        <f>IF(N249="zákl. přenesená",J249,0)</f>
        <v>0</v>
      </c>
      <c r="BH249" s="177">
        <f>IF(N249="sníž. přenesená",J249,0)</f>
        <v>0</v>
      </c>
      <c r="BI249" s="177">
        <f>IF(N249="nulová",J249,0)</f>
        <v>0</v>
      </c>
      <c r="BJ249" s="18" t="s">
        <v>78</v>
      </c>
      <c r="BK249" s="177">
        <f>ROUND(I249*H249,2)</f>
        <v>0</v>
      </c>
      <c r="BL249" s="18" t="s">
        <v>213</v>
      </c>
      <c r="BM249" s="18" t="s">
        <v>299</v>
      </c>
    </row>
    <row r="250" spans="2:65" s="1" customFormat="1" ht="28.5" customHeight="1">
      <c r="B250" s="165"/>
      <c r="C250" s="220">
        <v>30</v>
      </c>
      <c r="D250" s="220" t="s">
        <v>296</v>
      </c>
      <c r="E250" s="221" t="s">
        <v>300</v>
      </c>
      <c r="F250" s="222" t="s">
        <v>301</v>
      </c>
      <c r="G250" s="223" t="s">
        <v>215</v>
      </c>
      <c r="H250" s="224">
        <v>6</v>
      </c>
      <c r="I250" s="225"/>
      <c r="J250" s="226">
        <f>ROUND(I250*H250,2)</f>
        <v>0</v>
      </c>
      <c r="K250" s="222" t="s">
        <v>3</v>
      </c>
      <c r="L250" s="227"/>
      <c r="M250" s="228" t="s">
        <v>3</v>
      </c>
      <c r="N250" s="229" t="s">
        <v>42</v>
      </c>
      <c r="O250" s="36"/>
      <c r="P250" s="175">
        <f>O250*H250</f>
        <v>0</v>
      </c>
      <c r="Q250" s="175">
        <v>0.0544</v>
      </c>
      <c r="R250" s="175">
        <f>Q250*H250</f>
        <v>0.32639999999999997</v>
      </c>
      <c r="S250" s="175">
        <v>0</v>
      </c>
      <c r="T250" s="176">
        <f>S250*H250</f>
        <v>0</v>
      </c>
      <c r="AR250" s="18" t="s">
        <v>246</v>
      </c>
      <c r="AT250" s="18" t="s">
        <v>296</v>
      </c>
      <c r="AU250" s="18" t="s">
        <v>80</v>
      </c>
      <c r="AY250" s="18" t="s">
        <v>124</v>
      </c>
      <c r="BE250" s="177">
        <f>IF(N250="základní",J250,0)</f>
        <v>0</v>
      </c>
      <c r="BF250" s="177">
        <f>IF(N250="snížená",J250,0)</f>
        <v>0</v>
      </c>
      <c r="BG250" s="177">
        <f>IF(N250="zákl. přenesená",J250,0)</f>
        <v>0</v>
      </c>
      <c r="BH250" s="177">
        <f>IF(N250="sníž. přenesená",J250,0)</f>
        <v>0</v>
      </c>
      <c r="BI250" s="177">
        <f>IF(N250="nulová",J250,0)</f>
        <v>0</v>
      </c>
      <c r="BJ250" s="18" t="s">
        <v>78</v>
      </c>
      <c r="BK250" s="177">
        <f>ROUND(I250*H250,2)</f>
        <v>0</v>
      </c>
      <c r="BL250" s="18" t="s">
        <v>213</v>
      </c>
      <c r="BM250" s="18" t="s">
        <v>302</v>
      </c>
    </row>
    <row r="251" spans="2:65" s="1" customFormat="1" ht="20.25" customHeight="1">
      <c r="B251" s="165"/>
      <c r="C251" s="220">
        <v>31</v>
      </c>
      <c r="D251" s="220" t="s">
        <v>296</v>
      </c>
      <c r="E251" s="221" t="s">
        <v>303</v>
      </c>
      <c r="F251" s="222" t="s">
        <v>304</v>
      </c>
      <c r="G251" s="223" t="s">
        <v>132</v>
      </c>
      <c r="H251" s="224">
        <v>8.26</v>
      </c>
      <c r="I251" s="225"/>
      <c r="J251" s="226">
        <f>ROUND(I251*H251,2)</f>
        <v>0</v>
      </c>
      <c r="K251" s="222" t="s">
        <v>3</v>
      </c>
      <c r="L251" s="227"/>
      <c r="M251" s="228" t="s">
        <v>3</v>
      </c>
      <c r="N251" s="229" t="s">
        <v>42</v>
      </c>
      <c r="O251" s="36"/>
      <c r="P251" s="175">
        <f>O251*H251</f>
        <v>0</v>
      </c>
      <c r="Q251" s="175">
        <v>0.0002</v>
      </c>
      <c r="R251" s="175">
        <f>Q251*H251</f>
        <v>0.001652</v>
      </c>
      <c r="S251" s="175">
        <v>0</v>
      </c>
      <c r="T251" s="176">
        <f>S251*H251</f>
        <v>0</v>
      </c>
      <c r="AR251" s="18" t="s">
        <v>246</v>
      </c>
      <c r="AT251" s="18" t="s">
        <v>296</v>
      </c>
      <c r="AU251" s="18" t="s">
        <v>80</v>
      </c>
      <c r="AY251" s="18" t="s">
        <v>124</v>
      </c>
      <c r="BE251" s="177">
        <f>IF(N251="základní",J251,0)</f>
        <v>0</v>
      </c>
      <c r="BF251" s="177">
        <f>IF(N251="snížená",J251,0)</f>
        <v>0</v>
      </c>
      <c r="BG251" s="177">
        <f>IF(N251="zákl. přenesená",J251,0)</f>
        <v>0</v>
      </c>
      <c r="BH251" s="177">
        <f>IF(N251="sníž. přenesená",J251,0)</f>
        <v>0</v>
      </c>
      <c r="BI251" s="177">
        <f>IF(N251="nulová",J251,0)</f>
        <v>0</v>
      </c>
      <c r="BJ251" s="18" t="s">
        <v>78</v>
      </c>
      <c r="BK251" s="177">
        <f>ROUND(I251*H251,2)</f>
        <v>0</v>
      </c>
      <c r="BL251" s="18" t="s">
        <v>213</v>
      </c>
      <c r="BM251" s="18" t="s">
        <v>305</v>
      </c>
    </row>
    <row r="252" spans="2:51" s="14" customFormat="1" ht="13.5">
      <c r="B252" s="211"/>
      <c r="D252" s="179" t="s">
        <v>136</v>
      </c>
      <c r="E252" s="212" t="s">
        <v>3</v>
      </c>
      <c r="F252" s="213" t="s">
        <v>306</v>
      </c>
      <c r="H252" s="214" t="s">
        <v>3</v>
      </c>
      <c r="I252" s="215"/>
      <c r="L252" s="211"/>
      <c r="M252" s="216"/>
      <c r="N252" s="217"/>
      <c r="O252" s="217"/>
      <c r="P252" s="217"/>
      <c r="Q252" s="217"/>
      <c r="R252" s="217"/>
      <c r="S252" s="217"/>
      <c r="T252" s="218"/>
      <c r="AT252" s="214" t="s">
        <v>136</v>
      </c>
      <c r="AU252" s="214" t="s">
        <v>80</v>
      </c>
      <c r="AV252" s="14" t="s">
        <v>78</v>
      </c>
      <c r="AW252" s="14" t="s">
        <v>35</v>
      </c>
      <c r="AX252" s="14" t="s">
        <v>71</v>
      </c>
      <c r="AY252" s="214" t="s">
        <v>124</v>
      </c>
    </row>
    <row r="253" spans="2:51" s="11" customFormat="1" ht="13.5">
      <c r="B253" s="178"/>
      <c r="D253" s="196" t="s">
        <v>136</v>
      </c>
      <c r="E253" s="208" t="s">
        <v>3</v>
      </c>
      <c r="F253" s="209" t="s">
        <v>227</v>
      </c>
      <c r="H253" s="210">
        <v>8.26</v>
      </c>
      <c r="I253" s="183"/>
      <c r="L253" s="178"/>
      <c r="M253" s="184"/>
      <c r="N253" s="185"/>
      <c r="O253" s="185"/>
      <c r="P253" s="185"/>
      <c r="Q253" s="185"/>
      <c r="R253" s="185"/>
      <c r="S253" s="185"/>
      <c r="T253" s="186"/>
      <c r="AT253" s="180" t="s">
        <v>136</v>
      </c>
      <c r="AU253" s="180" t="s">
        <v>80</v>
      </c>
      <c r="AV253" s="11" t="s">
        <v>80</v>
      </c>
      <c r="AW253" s="11" t="s">
        <v>35</v>
      </c>
      <c r="AX253" s="11" t="s">
        <v>78</v>
      </c>
      <c r="AY253" s="180" t="s">
        <v>124</v>
      </c>
    </row>
    <row r="254" spans="2:65" s="1" customFormat="1" ht="20.25" customHeight="1">
      <c r="B254" s="165"/>
      <c r="C254" s="166">
        <v>32</v>
      </c>
      <c r="D254" s="166" t="s">
        <v>129</v>
      </c>
      <c r="E254" s="167" t="s">
        <v>307</v>
      </c>
      <c r="F254" s="168" t="s">
        <v>308</v>
      </c>
      <c r="G254" s="169" t="s">
        <v>215</v>
      </c>
      <c r="H254" s="170">
        <v>2</v>
      </c>
      <c r="I254" s="171"/>
      <c r="J254" s="172">
        <f>ROUND(I254*H254,2)</f>
        <v>0</v>
      </c>
      <c r="K254" s="168" t="s">
        <v>133</v>
      </c>
      <c r="L254" s="35"/>
      <c r="M254" s="173" t="s">
        <v>3</v>
      </c>
      <c r="N254" s="174" t="s">
        <v>42</v>
      </c>
      <c r="O254" s="36"/>
      <c r="P254" s="175">
        <f>O254*H254</f>
        <v>0</v>
      </c>
      <c r="Q254" s="175">
        <v>0.00086</v>
      </c>
      <c r="R254" s="175">
        <f>Q254*H254</f>
        <v>0.00172</v>
      </c>
      <c r="S254" s="175">
        <v>0</v>
      </c>
      <c r="T254" s="176">
        <f>S254*H254</f>
        <v>0</v>
      </c>
      <c r="AR254" s="18" t="s">
        <v>213</v>
      </c>
      <c r="AT254" s="18" t="s">
        <v>129</v>
      </c>
      <c r="AU254" s="18" t="s">
        <v>80</v>
      </c>
      <c r="AY254" s="18" t="s">
        <v>124</v>
      </c>
      <c r="BE254" s="177">
        <f>IF(N254="základní",J254,0)</f>
        <v>0</v>
      </c>
      <c r="BF254" s="177">
        <f>IF(N254="snížená",J254,0)</f>
        <v>0</v>
      </c>
      <c r="BG254" s="177">
        <f>IF(N254="zákl. přenesená",J254,0)</f>
        <v>0</v>
      </c>
      <c r="BH254" s="177">
        <f>IF(N254="sníž. přenesená",J254,0)</f>
        <v>0</v>
      </c>
      <c r="BI254" s="177">
        <f>IF(N254="nulová",J254,0)</f>
        <v>0</v>
      </c>
      <c r="BJ254" s="18" t="s">
        <v>78</v>
      </c>
      <c r="BK254" s="177">
        <f>ROUND(I254*H254,2)</f>
        <v>0</v>
      </c>
      <c r="BL254" s="18" t="s">
        <v>213</v>
      </c>
      <c r="BM254" s="18" t="s">
        <v>309</v>
      </c>
    </row>
    <row r="255" spans="2:65" s="1" customFormat="1" ht="28.5" customHeight="1">
      <c r="B255" s="165"/>
      <c r="C255" s="220">
        <v>33</v>
      </c>
      <c r="D255" s="220" t="s">
        <v>296</v>
      </c>
      <c r="E255" s="221" t="s">
        <v>310</v>
      </c>
      <c r="F255" s="222" t="s">
        <v>530</v>
      </c>
      <c r="G255" s="223" t="s">
        <v>215</v>
      </c>
      <c r="H255" s="224">
        <v>2</v>
      </c>
      <c r="I255" s="225"/>
      <c r="J255" s="226">
        <f>ROUND(I255*H255,2)</f>
        <v>0</v>
      </c>
      <c r="K255" s="222" t="s">
        <v>3</v>
      </c>
      <c r="L255" s="227"/>
      <c r="M255" s="228" t="s">
        <v>3</v>
      </c>
      <c r="N255" s="229" t="s">
        <v>42</v>
      </c>
      <c r="O255" s="36"/>
      <c r="P255" s="175">
        <f>O255*H255</f>
        <v>0</v>
      </c>
      <c r="Q255" s="175">
        <v>0.1</v>
      </c>
      <c r="R255" s="175">
        <f>Q255*H255</f>
        <v>0.2</v>
      </c>
      <c r="S255" s="175">
        <v>0</v>
      </c>
      <c r="T255" s="176">
        <f>S255*H255</f>
        <v>0</v>
      </c>
      <c r="AR255" s="18" t="s">
        <v>246</v>
      </c>
      <c r="AT255" s="18" t="s">
        <v>296</v>
      </c>
      <c r="AU255" s="18" t="s">
        <v>80</v>
      </c>
      <c r="AY255" s="18" t="s">
        <v>124</v>
      </c>
      <c r="BE255" s="177">
        <f>IF(N255="základní",J255,0)</f>
        <v>0</v>
      </c>
      <c r="BF255" s="177">
        <f>IF(N255="snížená",J255,0)</f>
        <v>0</v>
      </c>
      <c r="BG255" s="177">
        <f>IF(N255="zákl. přenesená",J255,0)</f>
        <v>0</v>
      </c>
      <c r="BH255" s="177">
        <f>IF(N255="sníž. přenesená",J255,0)</f>
        <v>0</v>
      </c>
      <c r="BI255" s="177">
        <f>IF(N255="nulová",J255,0)</f>
        <v>0</v>
      </c>
      <c r="BJ255" s="18" t="s">
        <v>78</v>
      </c>
      <c r="BK255" s="177">
        <f>ROUND(I255*H255,2)</f>
        <v>0</v>
      </c>
      <c r="BL255" s="18" t="s">
        <v>213</v>
      </c>
      <c r="BM255" s="18" t="s">
        <v>311</v>
      </c>
    </row>
    <row r="256" spans="2:51" s="14" customFormat="1" ht="13.5">
      <c r="B256" s="211"/>
      <c r="D256" s="179" t="s">
        <v>136</v>
      </c>
      <c r="E256" s="212" t="s">
        <v>3</v>
      </c>
      <c r="F256" s="213"/>
      <c r="H256" s="214" t="s">
        <v>3</v>
      </c>
      <c r="I256" s="215"/>
      <c r="L256" s="211"/>
      <c r="M256" s="216"/>
      <c r="N256" s="217"/>
      <c r="O256" s="217"/>
      <c r="P256" s="217"/>
      <c r="Q256" s="217"/>
      <c r="R256" s="217"/>
      <c r="S256" s="217"/>
      <c r="T256" s="218"/>
      <c r="AT256" s="214" t="s">
        <v>136</v>
      </c>
      <c r="AU256" s="214" t="s">
        <v>80</v>
      </c>
      <c r="AV256" s="14" t="s">
        <v>78</v>
      </c>
      <c r="AW256" s="14" t="s">
        <v>35</v>
      </c>
      <c r="AX256" s="14" t="s">
        <v>71</v>
      </c>
      <c r="AY256" s="214" t="s">
        <v>124</v>
      </c>
    </row>
    <row r="257" spans="2:51" s="11" customFormat="1" ht="13.5">
      <c r="B257" s="178"/>
      <c r="D257" s="179" t="s">
        <v>136</v>
      </c>
      <c r="E257" s="180" t="s">
        <v>3</v>
      </c>
      <c r="F257" s="181"/>
      <c r="H257" s="182"/>
      <c r="I257" s="183"/>
      <c r="L257" s="178"/>
      <c r="M257" s="184"/>
      <c r="N257" s="185"/>
      <c r="O257" s="185"/>
      <c r="P257" s="185"/>
      <c r="Q257" s="185"/>
      <c r="R257" s="185"/>
      <c r="S257" s="185"/>
      <c r="T257" s="186"/>
      <c r="AT257" s="180" t="s">
        <v>136</v>
      </c>
      <c r="AU257" s="180" t="s">
        <v>80</v>
      </c>
      <c r="AV257" s="11" t="s">
        <v>80</v>
      </c>
      <c r="AW257" s="11" t="s">
        <v>35</v>
      </c>
      <c r="AX257" s="11" t="s">
        <v>71</v>
      </c>
      <c r="AY257" s="180" t="s">
        <v>124</v>
      </c>
    </row>
    <row r="258" spans="2:51" s="11" customFormat="1" ht="13.5">
      <c r="B258" s="178"/>
      <c r="D258" s="179" t="s">
        <v>136</v>
      </c>
      <c r="E258" s="180" t="s">
        <v>3</v>
      </c>
      <c r="F258" s="181"/>
      <c r="H258" s="182"/>
      <c r="I258" s="183"/>
      <c r="L258" s="178"/>
      <c r="M258" s="184"/>
      <c r="N258" s="185"/>
      <c r="O258" s="185"/>
      <c r="P258" s="185"/>
      <c r="Q258" s="185"/>
      <c r="R258" s="185"/>
      <c r="S258" s="185"/>
      <c r="T258" s="186"/>
      <c r="AT258" s="180" t="s">
        <v>136</v>
      </c>
      <c r="AU258" s="180" t="s">
        <v>80</v>
      </c>
      <c r="AV258" s="11" t="s">
        <v>80</v>
      </c>
      <c r="AW258" s="11" t="s">
        <v>35</v>
      </c>
      <c r="AX258" s="11" t="s">
        <v>71</v>
      </c>
      <c r="AY258" s="180" t="s">
        <v>124</v>
      </c>
    </row>
    <row r="259" spans="2:51" s="13" customFormat="1" ht="13.5">
      <c r="B259" s="195"/>
      <c r="D259" s="196" t="s">
        <v>136</v>
      </c>
      <c r="E259" s="197" t="s">
        <v>3</v>
      </c>
      <c r="F259" s="198"/>
      <c r="H259" s="199"/>
      <c r="I259" s="200"/>
      <c r="L259" s="195"/>
      <c r="M259" s="201"/>
      <c r="N259" s="202"/>
      <c r="O259" s="202"/>
      <c r="P259" s="202"/>
      <c r="Q259" s="202"/>
      <c r="R259" s="202"/>
      <c r="S259" s="202"/>
      <c r="T259" s="203"/>
      <c r="AT259" s="204" t="s">
        <v>136</v>
      </c>
      <c r="AU259" s="204" t="s">
        <v>80</v>
      </c>
      <c r="AV259" s="13" t="s">
        <v>134</v>
      </c>
      <c r="AW259" s="13" t="s">
        <v>35</v>
      </c>
      <c r="AX259" s="13" t="s">
        <v>78</v>
      </c>
      <c r="AY259" s="204" t="s">
        <v>124</v>
      </c>
    </row>
    <row r="260" spans="2:65" s="1" customFormat="1" ht="28.5" customHeight="1">
      <c r="B260" s="165"/>
      <c r="C260" s="166">
        <v>34</v>
      </c>
      <c r="D260" s="166" t="s">
        <v>129</v>
      </c>
      <c r="E260" s="167" t="s">
        <v>312</v>
      </c>
      <c r="F260" s="168" t="s">
        <v>313</v>
      </c>
      <c r="G260" s="169" t="s">
        <v>215</v>
      </c>
      <c r="H260" s="170">
        <v>20</v>
      </c>
      <c r="I260" s="171"/>
      <c r="J260" s="172">
        <f>ROUND(I260*H260,2)</f>
        <v>0</v>
      </c>
      <c r="K260" s="168" t="s">
        <v>133</v>
      </c>
      <c r="L260" s="35"/>
      <c r="M260" s="173" t="s">
        <v>3</v>
      </c>
      <c r="N260" s="174" t="s">
        <v>42</v>
      </c>
      <c r="O260" s="36"/>
      <c r="P260" s="175">
        <f>O260*H260</f>
        <v>0</v>
      </c>
      <c r="Q260" s="175">
        <v>0</v>
      </c>
      <c r="R260" s="175">
        <f>Q260*H260</f>
        <v>0</v>
      </c>
      <c r="S260" s="175">
        <v>0</v>
      </c>
      <c r="T260" s="176">
        <f>S260*H260</f>
        <v>0</v>
      </c>
      <c r="AR260" s="18" t="s">
        <v>213</v>
      </c>
      <c r="AT260" s="18" t="s">
        <v>129</v>
      </c>
      <c r="AU260" s="18" t="s">
        <v>80</v>
      </c>
      <c r="AY260" s="18" t="s">
        <v>124</v>
      </c>
      <c r="BE260" s="177">
        <f>IF(N260="základní",J260,0)</f>
        <v>0</v>
      </c>
      <c r="BF260" s="177">
        <f>IF(N260="snížená",J260,0)</f>
        <v>0</v>
      </c>
      <c r="BG260" s="177">
        <f>IF(N260="zákl. přenesená",J260,0)</f>
        <v>0</v>
      </c>
      <c r="BH260" s="177">
        <f>IF(N260="sníž. přenesená",J260,0)</f>
        <v>0</v>
      </c>
      <c r="BI260" s="177">
        <f>IF(N260="nulová",J260,0)</f>
        <v>0</v>
      </c>
      <c r="BJ260" s="18" t="s">
        <v>78</v>
      </c>
      <c r="BK260" s="177">
        <f>ROUND(I260*H260,2)</f>
        <v>0</v>
      </c>
      <c r="BL260" s="18" t="s">
        <v>213</v>
      </c>
      <c r="BM260" s="18" t="s">
        <v>314</v>
      </c>
    </row>
    <row r="261" spans="2:65" s="1" customFormat="1" ht="28.5" customHeight="1">
      <c r="B261" s="165"/>
      <c r="C261" s="166">
        <v>35</v>
      </c>
      <c r="D261" s="166" t="s">
        <v>129</v>
      </c>
      <c r="E261" s="167" t="s">
        <v>315</v>
      </c>
      <c r="F261" s="168" t="s">
        <v>316</v>
      </c>
      <c r="G261" s="169" t="s">
        <v>215</v>
      </c>
      <c r="H261" s="170">
        <v>6</v>
      </c>
      <c r="I261" s="171"/>
      <c r="J261" s="172">
        <f>ROUND(I261*H261,2)</f>
        <v>0</v>
      </c>
      <c r="K261" s="168" t="s">
        <v>133</v>
      </c>
      <c r="L261" s="35"/>
      <c r="M261" s="173" t="s">
        <v>3</v>
      </c>
      <c r="N261" s="174" t="s">
        <v>42</v>
      </c>
      <c r="O261" s="36"/>
      <c r="P261" s="175">
        <f>O261*H261</f>
        <v>0</v>
      </c>
      <c r="Q261" s="175">
        <v>0</v>
      </c>
      <c r="R261" s="175">
        <f>Q261*H261</f>
        <v>0</v>
      </c>
      <c r="S261" s="175">
        <v>0</v>
      </c>
      <c r="T261" s="176">
        <f>S261*H261</f>
        <v>0</v>
      </c>
      <c r="AR261" s="18" t="s">
        <v>213</v>
      </c>
      <c r="AT261" s="18" t="s">
        <v>129</v>
      </c>
      <c r="AU261" s="18" t="s">
        <v>80</v>
      </c>
      <c r="AY261" s="18" t="s">
        <v>124</v>
      </c>
      <c r="BE261" s="177">
        <f>IF(N261="základní",J261,0)</f>
        <v>0</v>
      </c>
      <c r="BF261" s="177">
        <f>IF(N261="snížená",J261,0)</f>
        <v>0</v>
      </c>
      <c r="BG261" s="177">
        <f>IF(N261="zákl. přenesená",J261,0)</f>
        <v>0</v>
      </c>
      <c r="BH261" s="177">
        <f>IF(N261="sníž. přenesená",J261,0)</f>
        <v>0</v>
      </c>
      <c r="BI261" s="177">
        <f>IF(N261="nulová",J261,0)</f>
        <v>0</v>
      </c>
      <c r="BJ261" s="18" t="s">
        <v>78</v>
      </c>
      <c r="BK261" s="177">
        <f>ROUND(I261*H261,2)</f>
        <v>0</v>
      </c>
      <c r="BL261" s="18" t="s">
        <v>213</v>
      </c>
      <c r="BM261" s="18" t="s">
        <v>317</v>
      </c>
    </row>
    <row r="262" spans="2:65" s="1" customFormat="1" ht="20.25" customHeight="1">
      <c r="B262" s="165"/>
      <c r="C262" s="220">
        <v>36</v>
      </c>
      <c r="D262" s="220" t="s">
        <v>296</v>
      </c>
      <c r="E262" s="221" t="s">
        <v>318</v>
      </c>
      <c r="F262" s="222" t="s">
        <v>319</v>
      </c>
      <c r="G262" s="223" t="s">
        <v>149</v>
      </c>
      <c r="H262" s="224">
        <v>38.4</v>
      </c>
      <c r="I262" s="225"/>
      <c r="J262" s="226">
        <f>ROUND(I262*H262,2)</f>
        <v>0</v>
      </c>
      <c r="K262" s="222" t="s">
        <v>3</v>
      </c>
      <c r="L262" s="227"/>
      <c r="M262" s="228" t="s">
        <v>3</v>
      </c>
      <c r="N262" s="229" t="s">
        <v>42</v>
      </c>
      <c r="O262" s="36"/>
      <c r="P262" s="175">
        <f>O262*H262</f>
        <v>0</v>
      </c>
      <c r="Q262" s="175">
        <v>0.0011</v>
      </c>
      <c r="R262" s="175">
        <f>Q262*H262</f>
        <v>0.04224</v>
      </c>
      <c r="S262" s="175">
        <v>0</v>
      </c>
      <c r="T262" s="176">
        <f>S262*H262</f>
        <v>0</v>
      </c>
      <c r="AR262" s="18" t="s">
        <v>246</v>
      </c>
      <c r="AT262" s="18" t="s">
        <v>296</v>
      </c>
      <c r="AU262" s="18" t="s">
        <v>80</v>
      </c>
      <c r="AY262" s="18" t="s">
        <v>124</v>
      </c>
      <c r="BE262" s="177">
        <f>IF(N262="základní",J262,0)</f>
        <v>0</v>
      </c>
      <c r="BF262" s="177">
        <f>IF(N262="snížená",J262,0)</f>
        <v>0</v>
      </c>
      <c r="BG262" s="177">
        <f>IF(N262="zákl. přenesená",J262,0)</f>
        <v>0</v>
      </c>
      <c r="BH262" s="177">
        <f>IF(N262="sníž. přenesená",J262,0)</f>
        <v>0</v>
      </c>
      <c r="BI262" s="177">
        <f>IF(N262="nulová",J262,0)</f>
        <v>0</v>
      </c>
      <c r="BJ262" s="18" t="s">
        <v>78</v>
      </c>
      <c r="BK262" s="177">
        <f>ROUND(I262*H262,2)</f>
        <v>0</v>
      </c>
      <c r="BL262" s="18" t="s">
        <v>213</v>
      </c>
      <c r="BM262" s="18" t="s">
        <v>320</v>
      </c>
    </row>
    <row r="263" spans="2:51" s="11" customFormat="1" ht="13.5">
      <c r="B263" s="178"/>
      <c r="D263" s="196" t="s">
        <v>136</v>
      </c>
      <c r="E263" s="208" t="s">
        <v>3</v>
      </c>
      <c r="F263" s="209" t="s">
        <v>188</v>
      </c>
      <c r="H263" s="210">
        <v>38.4</v>
      </c>
      <c r="I263" s="183"/>
      <c r="L263" s="178"/>
      <c r="M263" s="184"/>
      <c r="N263" s="185"/>
      <c r="O263" s="185"/>
      <c r="P263" s="185"/>
      <c r="Q263" s="185"/>
      <c r="R263" s="185"/>
      <c r="S263" s="185"/>
      <c r="T263" s="186"/>
      <c r="AT263" s="180" t="s">
        <v>136</v>
      </c>
      <c r="AU263" s="180" t="s">
        <v>80</v>
      </c>
      <c r="AV263" s="11" t="s">
        <v>80</v>
      </c>
      <c r="AW263" s="11" t="s">
        <v>35</v>
      </c>
      <c r="AX263" s="11" t="s">
        <v>78</v>
      </c>
      <c r="AY263" s="180" t="s">
        <v>124</v>
      </c>
    </row>
    <row r="264" spans="2:63" s="10" customFormat="1" ht="29.25" customHeight="1">
      <c r="B264" s="149"/>
      <c r="D264" s="162" t="s">
        <v>70</v>
      </c>
      <c r="E264" s="163" t="s">
        <v>321</v>
      </c>
      <c r="F264" s="163" t="s">
        <v>322</v>
      </c>
      <c r="I264" s="152"/>
      <c r="J264" s="164">
        <f>BK264</f>
        <v>0</v>
      </c>
      <c r="L264" s="149"/>
      <c r="M264" s="154"/>
      <c r="N264" s="155"/>
      <c r="O264" s="155"/>
      <c r="P264" s="156">
        <f>SUM(P265:P267)</f>
        <v>0</v>
      </c>
      <c r="Q264" s="155"/>
      <c r="R264" s="156">
        <f>SUM(R265:R267)</f>
        <v>0.0392</v>
      </c>
      <c r="S264" s="155"/>
      <c r="T264" s="157">
        <f>SUM(T265:T267)</f>
        <v>0</v>
      </c>
      <c r="AR264" s="150" t="s">
        <v>80</v>
      </c>
      <c r="AT264" s="158" t="s">
        <v>70</v>
      </c>
      <c r="AU264" s="158" t="s">
        <v>78</v>
      </c>
      <c r="AY264" s="150" t="s">
        <v>124</v>
      </c>
      <c r="BK264" s="159">
        <f>SUM(BK265:BK267)</f>
        <v>0</v>
      </c>
    </row>
    <row r="265" spans="2:65" s="1" customFormat="1" ht="28.5" customHeight="1">
      <c r="B265" s="165"/>
      <c r="C265" s="166">
        <v>37</v>
      </c>
      <c r="D265" s="166" t="s">
        <v>129</v>
      </c>
      <c r="E265" s="167" t="s">
        <v>323</v>
      </c>
      <c r="F265" s="168" t="s">
        <v>324</v>
      </c>
      <c r="G265" s="169" t="s">
        <v>132</v>
      </c>
      <c r="H265" s="170">
        <v>80</v>
      </c>
      <c r="I265" s="171"/>
      <c r="J265" s="172">
        <f>ROUND(I265*H265,2)</f>
        <v>0</v>
      </c>
      <c r="K265" s="168" t="s">
        <v>133</v>
      </c>
      <c r="L265" s="35"/>
      <c r="M265" s="173" t="s">
        <v>3</v>
      </c>
      <c r="N265" s="174" t="s">
        <v>42</v>
      </c>
      <c r="O265" s="36"/>
      <c r="P265" s="175">
        <f>O265*H265</f>
        <v>0</v>
      </c>
      <c r="Q265" s="175">
        <v>0.0002</v>
      </c>
      <c r="R265" s="175">
        <f>Q265*H265</f>
        <v>0.016</v>
      </c>
      <c r="S265" s="175">
        <v>0</v>
      </c>
      <c r="T265" s="176">
        <f>S265*H265</f>
        <v>0</v>
      </c>
      <c r="AR265" s="18" t="s">
        <v>213</v>
      </c>
      <c r="AT265" s="18" t="s">
        <v>129</v>
      </c>
      <c r="AU265" s="18" t="s">
        <v>80</v>
      </c>
      <c r="AY265" s="18" t="s">
        <v>124</v>
      </c>
      <c r="BE265" s="177">
        <f>IF(N265="základní",J265,0)</f>
        <v>0</v>
      </c>
      <c r="BF265" s="177">
        <f>IF(N265="snížená",J265,0)</f>
        <v>0</v>
      </c>
      <c r="BG265" s="177">
        <f>IF(N265="zákl. přenesená",J265,0)</f>
        <v>0</v>
      </c>
      <c r="BH265" s="177">
        <f>IF(N265="sníž. přenesená",J265,0)</f>
        <v>0</v>
      </c>
      <c r="BI265" s="177">
        <f>IF(N265="nulová",J265,0)</f>
        <v>0</v>
      </c>
      <c r="BJ265" s="18" t="s">
        <v>78</v>
      </c>
      <c r="BK265" s="177">
        <f>ROUND(I265*H265,2)</f>
        <v>0</v>
      </c>
      <c r="BL265" s="18" t="s">
        <v>213</v>
      </c>
      <c r="BM265" s="18" t="s">
        <v>325</v>
      </c>
    </row>
    <row r="266" spans="2:51" s="11" customFormat="1" ht="13.5">
      <c r="B266" s="178"/>
      <c r="D266" s="196" t="s">
        <v>136</v>
      </c>
      <c r="E266" s="208" t="s">
        <v>3</v>
      </c>
      <c r="F266" s="209" t="s">
        <v>326</v>
      </c>
      <c r="H266" s="210">
        <v>80</v>
      </c>
      <c r="I266" s="183"/>
      <c r="L266" s="178"/>
      <c r="M266" s="184"/>
      <c r="N266" s="185"/>
      <c r="O266" s="185"/>
      <c r="P266" s="185"/>
      <c r="Q266" s="185"/>
      <c r="R266" s="185"/>
      <c r="S266" s="185"/>
      <c r="T266" s="186"/>
      <c r="AT266" s="180" t="s">
        <v>136</v>
      </c>
      <c r="AU266" s="180" t="s">
        <v>80</v>
      </c>
      <c r="AV266" s="11" t="s">
        <v>80</v>
      </c>
      <c r="AW266" s="11" t="s">
        <v>35</v>
      </c>
      <c r="AX266" s="11" t="s">
        <v>78</v>
      </c>
      <c r="AY266" s="180" t="s">
        <v>124</v>
      </c>
    </row>
    <row r="267" spans="2:65" s="1" customFormat="1" ht="28.5" customHeight="1">
      <c r="B267" s="165"/>
      <c r="C267" s="166">
        <v>38</v>
      </c>
      <c r="D267" s="166" t="s">
        <v>129</v>
      </c>
      <c r="E267" s="167" t="s">
        <v>327</v>
      </c>
      <c r="F267" s="168" t="s">
        <v>328</v>
      </c>
      <c r="G267" s="169" t="s">
        <v>132</v>
      </c>
      <c r="H267" s="170">
        <v>80</v>
      </c>
      <c r="I267" s="171"/>
      <c r="J267" s="172">
        <f>ROUND(I267*H267,2)</f>
        <v>0</v>
      </c>
      <c r="K267" s="168" t="s">
        <v>133</v>
      </c>
      <c r="L267" s="35"/>
      <c r="M267" s="173" t="s">
        <v>3</v>
      </c>
      <c r="N267" s="174" t="s">
        <v>42</v>
      </c>
      <c r="O267" s="36"/>
      <c r="P267" s="175">
        <f>O267*H267</f>
        <v>0</v>
      </c>
      <c r="Q267" s="175">
        <v>0.00029</v>
      </c>
      <c r="R267" s="175">
        <f>Q267*H267</f>
        <v>0.0232</v>
      </c>
      <c r="S267" s="175">
        <v>0</v>
      </c>
      <c r="T267" s="176">
        <f>S267*H267</f>
        <v>0</v>
      </c>
      <c r="AR267" s="18" t="s">
        <v>213</v>
      </c>
      <c r="AT267" s="18" t="s">
        <v>129</v>
      </c>
      <c r="AU267" s="18" t="s">
        <v>80</v>
      </c>
      <c r="AY267" s="18" t="s">
        <v>124</v>
      </c>
      <c r="BE267" s="177">
        <f>IF(N267="základní",J267,0)</f>
        <v>0</v>
      </c>
      <c r="BF267" s="177">
        <f>IF(N267="snížená",J267,0)</f>
        <v>0</v>
      </c>
      <c r="BG267" s="177">
        <f>IF(N267="zákl. přenesená",J267,0)</f>
        <v>0</v>
      </c>
      <c r="BH267" s="177">
        <f>IF(N267="sníž. přenesená",J267,0)</f>
        <v>0</v>
      </c>
      <c r="BI267" s="177">
        <f>IF(N267="nulová",J267,0)</f>
        <v>0</v>
      </c>
      <c r="BJ267" s="18" t="s">
        <v>78</v>
      </c>
      <c r="BK267" s="177">
        <f>ROUND(I267*H267,2)</f>
        <v>0</v>
      </c>
      <c r="BL267" s="18" t="s">
        <v>213</v>
      </c>
      <c r="BM267" s="18" t="s">
        <v>329</v>
      </c>
    </row>
    <row r="268" spans="2:63" s="10" customFormat="1" ht="29.25" customHeight="1">
      <c r="B268" s="149"/>
      <c r="D268" s="162" t="s">
        <v>70</v>
      </c>
      <c r="E268" s="163" t="s">
        <v>330</v>
      </c>
      <c r="F268" s="163" t="s">
        <v>331</v>
      </c>
      <c r="I268" s="152"/>
      <c r="J268" s="164">
        <f>BK268</f>
        <v>0</v>
      </c>
      <c r="L268" s="149"/>
      <c r="M268" s="154"/>
      <c r="N268" s="155"/>
      <c r="O268" s="155"/>
      <c r="P268" s="156">
        <f>SUM(P269:P272)</f>
        <v>0</v>
      </c>
      <c r="Q268" s="155"/>
      <c r="R268" s="156">
        <f>SUM(R269:R272)</f>
        <v>0</v>
      </c>
      <c r="S268" s="155"/>
      <c r="T268" s="157">
        <f>SUM(T269:T272)</f>
        <v>0</v>
      </c>
      <c r="AR268" s="150" t="s">
        <v>80</v>
      </c>
      <c r="AT268" s="158" t="s">
        <v>70</v>
      </c>
      <c r="AU268" s="158" t="s">
        <v>78</v>
      </c>
      <c r="AY268" s="150" t="s">
        <v>124</v>
      </c>
      <c r="BK268" s="159">
        <f>SUM(BK269:BK272)</f>
        <v>0</v>
      </c>
    </row>
    <row r="269" spans="2:65" s="1" customFormat="1" ht="20.25" customHeight="1">
      <c r="B269" s="165"/>
      <c r="C269" s="166">
        <v>39</v>
      </c>
      <c r="D269" s="166" t="s">
        <v>129</v>
      </c>
      <c r="E269" s="167" t="s">
        <v>332</v>
      </c>
      <c r="F269" s="327" t="s">
        <v>531</v>
      </c>
      <c r="G269" s="169" t="s">
        <v>132</v>
      </c>
      <c r="H269" s="170">
        <v>66.08</v>
      </c>
      <c r="I269" s="171"/>
      <c r="J269" s="172">
        <f>ROUND(I269*H269,2)</f>
        <v>0</v>
      </c>
      <c r="K269" s="168" t="s">
        <v>133</v>
      </c>
      <c r="L269" s="35"/>
      <c r="M269" s="173" t="s">
        <v>3</v>
      </c>
      <c r="N269" s="174" t="s">
        <v>42</v>
      </c>
      <c r="O269" s="36"/>
      <c r="P269" s="175">
        <f>O269*H269</f>
        <v>0</v>
      </c>
      <c r="Q269" s="175">
        <v>0</v>
      </c>
      <c r="R269" s="175">
        <f>Q269*H269</f>
        <v>0</v>
      </c>
      <c r="S269" s="175">
        <v>0</v>
      </c>
      <c r="T269" s="176">
        <f>S269*H269</f>
        <v>0</v>
      </c>
      <c r="AR269" s="18" t="s">
        <v>213</v>
      </c>
      <c r="AT269" s="18" t="s">
        <v>129</v>
      </c>
      <c r="AU269" s="18" t="s">
        <v>80</v>
      </c>
      <c r="AY269" s="18" t="s">
        <v>124</v>
      </c>
      <c r="BE269" s="177">
        <f>IF(N269="základní",J269,0)</f>
        <v>0</v>
      </c>
      <c r="BF269" s="177">
        <f>IF(N269="snížená",J269,0)</f>
        <v>0</v>
      </c>
      <c r="BG269" s="177">
        <f>IF(N269="zákl. přenesená",J269,0)</f>
        <v>0</v>
      </c>
      <c r="BH269" s="177">
        <f>IF(N269="sníž. přenesená",J269,0)</f>
        <v>0</v>
      </c>
      <c r="BI269" s="177">
        <f>IF(N269="nulová",J269,0)</f>
        <v>0</v>
      </c>
      <c r="BJ269" s="18" t="s">
        <v>78</v>
      </c>
      <c r="BK269" s="177">
        <f>ROUND(I269*H269,2)</f>
        <v>0</v>
      </c>
      <c r="BL269" s="18" t="s">
        <v>213</v>
      </c>
      <c r="BM269" s="18" t="s">
        <v>333</v>
      </c>
    </row>
    <row r="270" spans="2:51" s="11" customFormat="1" ht="13.5">
      <c r="B270" s="178"/>
      <c r="D270" s="179" t="s">
        <v>136</v>
      </c>
      <c r="E270" s="180" t="s">
        <v>3</v>
      </c>
      <c r="F270" s="181" t="s">
        <v>334</v>
      </c>
      <c r="H270" s="182">
        <v>41.3</v>
      </c>
      <c r="I270" s="183"/>
      <c r="L270" s="178"/>
      <c r="M270" s="184"/>
      <c r="N270" s="185"/>
      <c r="O270" s="185"/>
      <c r="P270" s="185"/>
      <c r="Q270" s="185"/>
      <c r="R270" s="185"/>
      <c r="S270" s="185"/>
      <c r="T270" s="186"/>
      <c r="AT270" s="180" t="s">
        <v>136</v>
      </c>
      <c r="AU270" s="180" t="s">
        <v>80</v>
      </c>
      <c r="AV270" s="11" t="s">
        <v>80</v>
      </c>
      <c r="AW270" s="11" t="s">
        <v>35</v>
      </c>
      <c r="AX270" s="11" t="s">
        <v>71</v>
      </c>
      <c r="AY270" s="180" t="s">
        <v>124</v>
      </c>
    </row>
    <row r="271" spans="2:51" s="11" customFormat="1" ht="13.5">
      <c r="B271" s="178"/>
      <c r="D271" s="179" t="s">
        <v>136</v>
      </c>
      <c r="E271" s="180" t="s">
        <v>3</v>
      </c>
      <c r="F271" s="181" t="s">
        <v>335</v>
      </c>
      <c r="H271" s="182">
        <v>24.78</v>
      </c>
      <c r="I271" s="183"/>
      <c r="L271" s="178"/>
      <c r="M271" s="184"/>
      <c r="N271" s="185"/>
      <c r="O271" s="185"/>
      <c r="P271" s="185"/>
      <c r="Q271" s="185"/>
      <c r="R271" s="185"/>
      <c r="S271" s="185"/>
      <c r="T271" s="186"/>
      <c r="AT271" s="180" t="s">
        <v>136</v>
      </c>
      <c r="AU271" s="180" t="s">
        <v>80</v>
      </c>
      <c r="AV271" s="11" t="s">
        <v>80</v>
      </c>
      <c r="AW271" s="11" t="s">
        <v>35</v>
      </c>
      <c r="AX271" s="11" t="s">
        <v>71</v>
      </c>
      <c r="AY271" s="180" t="s">
        <v>124</v>
      </c>
    </row>
    <row r="272" spans="2:51" s="13" customFormat="1" ht="13.5">
      <c r="B272" s="195"/>
      <c r="D272" s="196" t="s">
        <v>136</v>
      </c>
      <c r="E272" s="197" t="s">
        <v>3</v>
      </c>
      <c r="F272" s="198" t="s">
        <v>146</v>
      </c>
      <c r="H272" s="199">
        <v>66.08</v>
      </c>
      <c r="I272" s="200"/>
      <c r="L272" s="195"/>
      <c r="M272" s="201"/>
      <c r="N272" s="202"/>
      <c r="O272" s="202"/>
      <c r="P272" s="202"/>
      <c r="Q272" s="202"/>
      <c r="R272" s="202"/>
      <c r="S272" s="202"/>
      <c r="T272" s="203"/>
      <c r="AT272" s="204" t="s">
        <v>136</v>
      </c>
      <c r="AU272" s="204" t="s">
        <v>80</v>
      </c>
      <c r="AV272" s="13" t="s">
        <v>134</v>
      </c>
      <c r="AW272" s="13" t="s">
        <v>35</v>
      </c>
      <c r="AX272" s="13" t="s">
        <v>78</v>
      </c>
      <c r="AY272" s="204" t="s">
        <v>124</v>
      </c>
    </row>
    <row r="273" spans="2:12" s="1" customFormat="1" ht="6.75" customHeight="1">
      <c r="B273" s="50"/>
      <c r="C273" s="51"/>
      <c r="D273" s="51"/>
      <c r="E273" s="51"/>
      <c r="F273" s="51"/>
      <c r="G273" s="51"/>
      <c r="H273" s="51"/>
      <c r="I273" s="116"/>
      <c r="J273" s="51"/>
      <c r="K273" s="51"/>
      <c r="L273" s="35"/>
    </row>
    <row r="274" ht="13.5">
      <c r="AT274" s="234"/>
    </row>
  </sheetData>
  <sheetProtection/>
  <autoFilter ref="C91:K91"/>
  <mergeCells count="9">
    <mergeCell ref="E84:H84"/>
    <mergeCell ref="G1:H1"/>
    <mergeCell ref="L2:V2"/>
    <mergeCell ref="E7:H7"/>
    <mergeCell ref="E9:H9"/>
    <mergeCell ref="E24:H24"/>
    <mergeCell ref="E45:H45"/>
    <mergeCell ref="E47:H47"/>
    <mergeCell ref="E82:H82"/>
  </mergeCells>
  <hyperlinks>
    <hyperlink ref="F1:G1" location="C2" tooltip="Krycí list soupisu" display="1) Krycí list soupisu"/>
    <hyperlink ref="G1:H1" location="C54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4"/>
  <sheetViews>
    <sheetView showGridLines="0" zoomScalePageLayoutView="0" workbookViewId="0" topLeftCell="A1">
      <pane ySplit="1" topLeftCell="A68" activePane="bottomLeft" state="frozen"/>
      <selection pane="topLeft" activeCell="A1" sqref="A1"/>
      <selection pane="bottomLeft" activeCell="K87" sqref="K87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2" customWidth="1"/>
    <col min="10" max="10" width="20.16015625" style="0" customWidth="1"/>
    <col min="11" max="11" width="18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6"/>
      <c r="B1" s="238"/>
      <c r="C1" s="238"/>
      <c r="D1" s="237" t="s">
        <v>1</v>
      </c>
      <c r="E1" s="238"/>
      <c r="F1" s="239" t="s">
        <v>347</v>
      </c>
      <c r="G1" s="365" t="s">
        <v>348</v>
      </c>
      <c r="H1" s="365"/>
      <c r="I1" s="244"/>
      <c r="J1" s="239" t="s">
        <v>349</v>
      </c>
      <c r="K1" s="237" t="s">
        <v>84</v>
      </c>
      <c r="L1" s="239" t="s">
        <v>350</v>
      </c>
      <c r="M1" s="239"/>
      <c r="N1" s="239"/>
      <c r="O1" s="239"/>
      <c r="P1" s="239"/>
      <c r="Q1" s="239"/>
      <c r="R1" s="239"/>
      <c r="S1" s="239"/>
      <c r="T1" s="239"/>
      <c r="U1" s="235"/>
      <c r="V1" s="23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60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83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80</v>
      </c>
    </row>
    <row r="4" spans="2:46" ht="36.75" customHeight="1">
      <c r="B4" s="22"/>
      <c r="C4" s="23"/>
      <c r="D4" s="24" t="s">
        <v>85</v>
      </c>
      <c r="E4" s="23"/>
      <c r="F4" s="23"/>
      <c r="G4" s="23"/>
      <c r="H4" s="23"/>
      <c r="I4" s="94"/>
      <c r="J4" s="23"/>
      <c r="K4" s="25"/>
      <c r="M4" s="26" t="s">
        <v>11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18</v>
      </c>
      <c r="E6" s="23"/>
      <c r="F6" s="23"/>
      <c r="G6" s="23"/>
      <c r="H6" s="23"/>
      <c r="I6" s="94"/>
      <c r="J6" s="23"/>
      <c r="K6" s="25"/>
    </row>
    <row r="7" spans="2:11" ht="20.25" customHeight="1">
      <c r="B7" s="22"/>
      <c r="C7" s="23"/>
      <c r="D7" s="23"/>
      <c r="E7" s="366" t="str">
        <f>'Rekapitulace stavby'!K6</f>
        <v>ZŠ a MŠ Kosmonautů 177,Děčín-výměna oken  zazdívka MIV</v>
      </c>
      <c r="F7" s="333"/>
      <c r="G7" s="333"/>
      <c r="H7" s="333"/>
      <c r="I7" s="94"/>
      <c r="J7" s="23"/>
      <c r="K7" s="25"/>
    </row>
    <row r="8" spans="2:11" s="1" customFormat="1" ht="15">
      <c r="B8" s="35"/>
      <c r="C8" s="36"/>
      <c r="D8" s="31" t="s">
        <v>86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367" t="s">
        <v>336</v>
      </c>
      <c r="F9" s="340"/>
      <c r="G9" s="340"/>
      <c r="H9" s="340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20</v>
      </c>
      <c r="E11" s="36"/>
      <c r="F11" s="29" t="s">
        <v>21</v>
      </c>
      <c r="G11" s="36"/>
      <c r="H11" s="36"/>
      <c r="I11" s="96" t="s">
        <v>22</v>
      </c>
      <c r="J11" s="29" t="s">
        <v>3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6" t="s">
        <v>25</v>
      </c>
      <c r="J12" s="97" t="str">
        <f>'Rekapitulace stavby'!AN8</f>
        <v>29.04.2016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27</v>
      </c>
      <c r="E14" s="36"/>
      <c r="F14" s="36"/>
      <c r="G14" s="36"/>
      <c r="H14" s="36"/>
      <c r="I14" s="96" t="s">
        <v>28</v>
      </c>
      <c r="J14" s="29" t="s">
        <v>3</v>
      </c>
      <c r="K14" s="39"/>
    </row>
    <row r="15" spans="2:11" s="1" customFormat="1" ht="18" customHeight="1">
      <c r="B15" s="35"/>
      <c r="C15" s="36"/>
      <c r="D15" s="36"/>
      <c r="E15" s="29" t="s">
        <v>29</v>
      </c>
      <c r="F15" s="36"/>
      <c r="G15" s="36"/>
      <c r="H15" s="36"/>
      <c r="I15" s="96" t="s">
        <v>30</v>
      </c>
      <c r="J15" s="29" t="s">
        <v>3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31</v>
      </c>
      <c r="E17" s="36"/>
      <c r="F17" s="36"/>
      <c r="G17" s="36"/>
      <c r="H17" s="36"/>
      <c r="I17" s="96" t="s">
        <v>28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30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33</v>
      </c>
      <c r="E20" s="36"/>
      <c r="F20" s="36"/>
      <c r="G20" s="36"/>
      <c r="H20" s="36"/>
      <c r="I20" s="96" t="s">
        <v>28</v>
      </c>
      <c r="J20" s="29" t="s">
        <v>3</v>
      </c>
      <c r="K20" s="39"/>
    </row>
    <row r="21" spans="2:11" s="1" customFormat="1" ht="18" customHeight="1">
      <c r="B21" s="35"/>
      <c r="C21" s="36"/>
      <c r="D21" s="36"/>
      <c r="E21" s="29" t="s">
        <v>34</v>
      </c>
      <c r="F21" s="36"/>
      <c r="G21" s="36"/>
      <c r="H21" s="36"/>
      <c r="I21" s="96" t="s">
        <v>30</v>
      </c>
      <c r="J21" s="29" t="s">
        <v>3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36</v>
      </c>
      <c r="E23" s="36"/>
      <c r="F23" s="36"/>
      <c r="G23" s="36"/>
      <c r="H23" s="36"/>
      <c r="I23" s="95"/>
      <c r="J23" s="36"/>
      <c r="K23" s="39"/>
    </row>
    <row r="24" spans="2:11" s="6" customFormat="1" ht="20.25" customHeight="1">
      <c r="B24" s="98"/>
      <c r="C24" s="99"/>
      <c r="D24" s="99"/>
      <c r="E24" s="336" t="s">
        <v>3</v>
      </c>
      <c r="F24" s="368"/>
      <c r="G24" s="368"/>
      <c r="H24" s="368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37</v>
      </c>
      <c r="E27" s="36"/>
      <c r="F27" s="36"/>
      <c r="G27" s="36"/>
      <c r="H27" s="36"/>
      <c r="I27" s="95"/>
      <c r="J27" s="105">
        <f>ROUND(J78,2)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39</v>
      </c>
      <c r="G29" s="36"/>
      <c r="H29" s="36"/>
      <c r="I29" s="106" t="s">
        <v>38</v>
      </c>
      <c r="J29" s="40" t="s">
        <v>40</v>
      </c>
      <c r="K29" s="39"/>
    </row>
    <row r="30" spans="2:11" s="1" customFormat="1" ht="14.25" customHeight="1">
      <c r="B30" s="35"/>
      <c r="C30" s="36"/>
      <c r="D30" s="43" t="s">
        <v>41</v>
      </c>
      <c r="E30" s="43" t="s">
        <v>42</v>
      </c>
      <c r="F30" s="107">
        <f>ROUND(SUM(BE78:BE81),2)</f>
        <v>0</v>
      </c>
      <c r="G30" s="36"/>
      <c r="H30" s="36"/>
      <c r="I30" s="108">
        <v>0.21</v>
      </c>
      <c r="J30" s="107">
        <f>ROUND(ROUND((SUM(BE78:BE81)),2)*I30,2)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43</v>
      </c>
      <c r="F31" s="107">
        <f>ROUND(SUM(BF78:BF81),2)</f>
        <v>0</v>
      </c>
      <c r="G31" s="36"/>
      <c r="H31" s="36"/>
      <c r="I31" s="108">
        <v>0.15</v>
      </c>
      <c r="J31" s="107">
        <f>ROUND(ROUND((SUM(BF78:BF81)),2)*I31,2)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44</v>
      </c>
      <c r="F32" s="107">
        <f>ROUND(SUM(BG78:BG81),2)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45</v>
      </c>
      <c r="F33" s="107">
        <f>ROUND(SUM(BH78:BH81),2)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46</v>
      </c>
      <c r="F34" s="107">
        <f>ROUND(SUM(BI78:BI81),2)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47</v>
      </c>
      <c r="E36" s="65"/>
      <c r="F36" s="65"/>
      <c r="G36" s="111" t="s">
        <v>48</v>
      </c>
      <c r="H36" s="112" t="s">
        <v>49</v>
      </c>
      <c r="I36" s="113"/>
      <c r="J36" s="114">
        <f>SUM(J27:J34)</f>
        <v>0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87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18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0.25" customHeight="1">
      <c r="B45" s="35"/>
      <c r="C45" s="36"/>
      <c r="D45" s="36"/>
      <c r="E45" s="366" t="str">
        <f>E7</f>
        <v>ZŠ a MŠ Kosmonautů 177,Děčín-výměna oken  zazdívka MIV</v>
      </c>
      <c r="F45" s="340"/>
      <c r="G45" s="340"/>
      <c r="H45" s="340"/>
      <c r="I45" s="95"/>
      <c r="J45" s="36"/>
      <c r="K45" s="39"/>
    </row>
    <row r="46" spans="2:11" s="1" customFormat="1" ht="14.25" customHeight="1">
      <c r="B46" s="35"/>
      <c r="C46" s="31" t="s">
        <v>86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1.75" customHeight="1">
      <c r="B47" s="35"/>
      <c r="C47" s="36"/>
      <c r="D47" s="36"/>
      <c r="E47" s="367" t="str">
        <f>E9</f>
        <v>VRN - VEDLEJŠÍ ROZPOČTOVÉ NÁKLADY</v>
      </c>
      <c r="F47" s="340"/>
      <c r="G47" s="340"/>
      <c r="H47" s="340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Děčín 27, Kosmonautů 177</v>
      </c>
      <c r="G49" s="36"/>
      <c r="H49" s="36"/>
      <c r="I49" s="96" t="s">
        <v>25</v>
      </c>
      <c r="J49" s="97" t="str">
        <f>IF(J12="","",J12)</f>
        <v>29.04.2016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27</v>
      </c>
      <c r="D51" s="36"/>
      <c r="E51" s="36"/>
      <c r="F51" s="29" t="str">
        <f>E15</f>
        <v>ZŠ a MŠ Kosmonautů 177, Děčín 27</v>
      </c>
      <c r="G51" s="36"/>
      <c r="H51" s="36"/>
      <c r="I51" s="96" t="s">
        <v>33</v>
      </c>
      <c r="J51" s="29" t="str">
        <f>E21</f>
        <v>bez PD</v>
      </c>
      <c r="K51" s="39"/>
    </row>
    <row r="52" spans="2:11" s="1" customFormat="1" ht="14.25" customHeight="1">
      <c r="B52" s="35"/>
      <c r="C52" s="31" t="s">
        <v>31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88</v>
      </c>
      <c r="D54" s="109"/>
      <c r="E54" s="109"/>
      <c r="F54" s="109"/>
      <c r="G54" s="109"/>
      <c r="H54" s="109"/>
      <c r="I54" s="120"/>
      <c r="J54" s="121" t="s">
        <v>89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90</v>
      </c>
      <c r="D56" s="36"/>
      <c r="E56" s="36"/>
      <c r="F56" s="36"/>
      <c r="G56" s="36"/>
      <c r="H56" s="36"/>
      <c r="I56" s="95"/>
      <c r="J56" s="105">
        <f>J78</f>
        <v>0</v>
      </c>
      <c r="K56" s="39"/>
      <c r="AU56" s="18" t="s">
        <v>91</v>
      </c>
    </row>
    <row r="57" spans="2:11" s="7" customFormat="1" ht="24.75" customHeight="1">
      <c r="B57" s="124"/>
      <c r="C57" s="125"/>
      <c r="D57" s="126" t="s">
        <v>337</v>
      </c>
      <c r="E57" s="127"/>
      <c r="F57" s="127"/>
      <c r="G57" s="127"/>
      <c r="H57" s="127"/>
      <c r="I57" s="128"/>
      <c r="J57" s="129">
        <f>J79</f>
        <v>0</v>
      </c>
      <c r="K57" s="130"/>
    </row>
    <row r="58" spans="2:11" s="8" customFormat="1" ht="19.5" customHeight="1">
      <c r="B58" s="131"/>
      <c r="C58" s="132"/>
      <c r="D58" s="133" t="s">
        <v>338</v>
      </c>
      <c r="E58" s="134"/>
      <c r="F58" s="134"/>
      <c r="G58" s="134"/>
      <c r="H58" s="134"/>
      <c r="I58" s="135"/>
      <c r="J58" s="136">
        <f>J80</f>
        <v>0</v>
      </c>
      <c r="K58" s="137"/>
    </row>
    <row r="59" spans="2:11" s="1" customFormat="1" ht="21.75" customHeight="1">
      <c r="B59" s="35"/>
      <c r="C59" s="36"/>
      <c r="D59" s="36"/>
      <c r="E59" s="36"/>
      <c r="F59" s="36"/>
      <c r="G59" s="36"/>
      <c r="H59" s="36"/>
      <c r="I59" s="95"/>
      <c r="J59" s="36"/>
      <c r="K59" s="39"/>
    </row>
    <row r="60" spans="2:11" s="1" customFormat="1" ht="6.75" customHeight="1">
      <c r="B60" s="50"/>
      <c r="C60" s="51"/>
      <c r="D60" s="51"/>
      <c r="E60" s="51"/>
      <c r="F60" s="51"/>
      <c r="G60" s="51"/>
      <c r="H60" s="51"/>
      <c r="I60" s="116"/>
      <c r="J60" s="51"/>
      <c r="K60" s="52"/>
    </row>
    <row r="64" spans="2:12" s="1" customFormat="1" ht="6.75" customHeight="1">
      <c r="B64" s="53"/>
      <c r="C64" s="54"/>
      <c r="D64" s="54"/>
      <c r="E64" s="54"/>
      <c r="F64" s="54"/>
      <c r="G64" s="54"/>
      <c r="H64" s="54"/>
      <c r="I64" s="117"/>
      <c r="J64" s="54"/>
      <c r="K64" s="54"/>
      <c r="L64" s="35"/>
    </row>
    <row r="65" spans="2:12" s="1" customFormat="1" ht="36.75" customHeight="1">
      <c r="B65" s="35"/>
      <c r="C65" s="55" t="s">
        <v>108</v>
      </c>
      <c r="L65" s="35"/>
    </row>
    <row r="66" spans="2:12" s="1" customFormat="1" ht="6.75" customHeight="1">
      <c r="B66" s="35"/>
      <c r="L66" s="35"/>
    </row>
    <row r="67" spans="2:12" s="1" customFormat="1" ht="14.25" customHeight="1">
      <c r="B67" s="35"/>
      <c r="C67" s="57" t="s">
        <v>18</v>
      </c>
      <c r="L67" s="35"/>
    </row>
    <row r="68" spans="2:12" s="1" customFormat="1" ht="20.25" customHeight="1">
      <c r="B68" s="35"/>
      <c r="E68" s="369" t="str">
        <f>E7</f>
        <v>ZŠ a MŠ Kosmonautů 177,Děčín-výměna oken  zazdívka MIV</v>
      </c>
      <c r="F68" s="330"/>
      <c r="G68" s="330"/>
      <c r="H68" s="330"/>
      <c r="L68" s="35"/>
    </row>
    <row r="69" spans="2:12" s="1" customFormat="1" ht="14.25" customHeight="1">
      <c r="B69" s="35"/>
      <c r="C69" s="57" t="s">
        <v>86</v>
      </c>
      <c r="L69" s="35"/>
    </row>
    <row r="70" spans="2:12" s="1" customFormat="1" ht="21.75" customHeight="1">
      <c r="B70" s="35"/>
      <c r="E70" s="356" t="str">
        <f>E9</f>
        <v>VRN - VEDLEJŠÍ ROZPOČTOVÉ NÁKLADY</v>
      </c>
      <c r="F70" s="330"/>
      <c r="G70" s="330"/>
      <c r="H70" s="330"/>
      <c r="L70" s="35"/>
    </row>
    <row r="71" spans="2:12" s="1" customFormat="1" ht="6.75" customHeight="1">
      <c r="B71" s="35"/>
      <c r="L71" s="35"/>
    </row>
    <row r="72" spans="2:12" s="1" customFormat="1" ht="18" customHeight="1">
      <c r="B72" s="35"/>
      <c r="C72" s="57" t="s">
        <v>23</v>
      </c>
      <c r="F72" s="138" t="str">
        <f>F12</f>
        <v>Děčín 27, Kosmonautů 177</v>
      </c>
      <c r="I72" s="139" t="s">
        <v>25</v>
      </c>
      <c r="J72" s="61"/>
      <c r="L72" s="35"/>
    </row>
    <row r="73" spans="2:12" s="1" customFormat="1" ht="6.75" customHeight="1">
      <c r="B73" s="35"/>
      <c r="L73" s="35"/>
    </row>
    <row r="74" spans="2:12" s="1" customFormat="1" ht="15">
      <c r="B74" s="35"/>
      <c r="C74" s="57" t="s">
        <v>27</v>
      </c>
      <c r="F74" s="138" t="str">
        <f>E15</f>
        <v>ZŠ a MŠ Kosmonautů 177, Děčín 27</v>
      </c>
      <c r="I74" s="139" t="s">
        <v>33</v>
      </c>
      <c r="J74" s="138" t="str">
        <f>E21</f>
        <v>bez PD</v>
      </c>
      <c r="L74" s="35"/>
    </row>
    <row r="75" spans="2:12" s="1" customFormat="1" ht="14.25" customHeight="1">
      <c r="B75" s="35"/>
      <c r="C75" s="57" t="s">
        <v>31</v>
      </c>
      <c r="F75" s="138">
        <f>IF(E18="","",E18)</f>
      </c>
      <c r="L75" s="35"/>
    </row>
    <row r="76" spans="2:12" s="1" customFormat="1" ht="9.75" customHeight="1">
      <c r="B76" s="35"/>
      <c r="L76" s="35"/>
    </row>
    <row r="77" spans="2:20" s="9" customFormat="1" ht="29.25" customHeight="1">
      <c r="B77" s="140"/>
      <c r="C77" s="141" t="s">
        <v>109</v>
      </c>
      <c r="D77" s="142" t="s">
        <v>56</v>
      </c>
      <c r="E77" s="142" t="s">
        <v>52</v>
      </c>
      <c r="F77" s="142" t="s">
        <v>110</v>
      </c>
      <c r="G77" s="142" t="s">
        <v>111</v>
      </c>
      <c r="H77" s="142" t="s">
        <v>112</v>
      </c>
      <c r="I77" s="143" t="s">
        <v>113</v>
      </c>
      <c r="J77" s="142" t="s">
        <v>89</v>
      </c>
      <c r="K77" s="144" t="s">
        <v>114</v>
      </c>
      <c r="L77" s="140"/>
      <c r="M77" s="67" t="s">
        <v>115</v>
      </c>
      <c r="N77" s="68" t="s">
        <v>41</v>
      </c>
      <c r="O77" s="68" t="s">
        <v>116</v>
      </c>
      <c r="P77" s="68" t="s">
        <v>117</v>
      </c>
      <c r="Q77" s="68" t="s">
        <v>118</v>
      </c>
      <c r="R77" s="68" t="s">
        <v>119</v>
      </c>
      <c r="S77" s="68" t="s">
        <v>120</v>
      </c>
      <c r="T77" s="69" t="s">
        <v>121</v>
      </c>
    </row>
    <row r="78" spans="2:63" s="1" customFormat="1" ht="29.25" customHeight="1">
      <c r="B78" s="35"/>
      <c r="C78" s="71" t="s">
        <v>90</v>
      </c>
      <c r="J78" s="145">
        <f>BK78</f>
        <v>0</v>
      </c>
      <c r="L78" s="35"/>
      <c r="M78" s="70"/>
      <c r="N78" s="62"/>
      <c r="O78" s="62"/>
      <c r="P78" s="146">
        <f>P79</f>
        <v>0</v>
      </c>
      <c r="Q78" s="62"/>
      <c r="R78" s="146">
        <f>R79</f>
        <v>0</v>
      </c>
      <c r="S78" s="62"/>
      <c r="T78" s="147">
        <f>T79</f>
        <v>0</v>
      </c>
      <c r="AT78" s="18" t="s">
        <v>70</v>
      </c>
      <c r="AU78" s="18" t="s">
        <v>91</v>
      </c>
      <c r="BK78" s="148">
        <f>BK79</f>
        <v>0</v>
      </c>
    </row>
    <row r="79" spans="2:63" s="10" customFormat="1" ht="36.75" customHeight="1">
      <c r="B79" s="149"/>
      <c r="D79" s="150" t="s">
        <v>70</v>
      </c>
      <c r="E79" s="151" t="s">
        <v>81</v>
      </c>
      <c r="F79" s="151" t="s">
        <v>339</v>
      </c>
      <c r="I79" s="152"/>
      <c r="J79" s="153">
        <f>BK79</f>
        <v>0</v>
      </c>
      <c r="L79" s="149"/>
      <c r="M79" s="154"/>
      <c r="N79" s="155"/>
      <c r="O79" s="155"/>
      <c r="P79" s="156">
        <f>P80</f>
        <v>0</v>
      </c>
      <c r="Q79" s="155"/>
      <c r="R79" s="156">
        <f>R80</f>
        <v>0</v>
      </c>
      <c r="S79" s="155"/>
      <c r="T79" s="157">
        <f>T80</f>
        <v>0</v>
      </c>
      <c r="AR79" s="150" t="s">
        <v>175</v>
      </c>
      <c r="AT79" s="158" t="s">
        <v>70</v>
      </c>
      <c r="AU79" s="158" t="s">
        <v>71</v>
      </c>
      <c r="AY79" s="150" t="s">
        <v>124</v>
      </c>
      <c r="BK79" s="159">
        <f>BK80</f>
        <v>0</v>
      </c>
    </row>
    <row r="80" spans="2:63" s="10" customFormat="1" ht="19.5" customHeight="1">
      <c r="B80" s="149"/>
      <c r="D80" s="162" t="s">
        <v>70</v>
      </c>
      <c r="E80" s="163" t="s">
        <v>340</v>
      </c>
      <c r="F80" s="163" t="s">
        <v>341</v>
      </c>
      <c r="I80" s="152"/>
      <c r="J80" s="164">
        <f>BK80</f>
        <v>0</v>
      </c>
      <c r="L80" s="149"/>
      <c r="M80" s="154"/>
      <c r="N80" s="155"/>
      <c r="O80" s="155"/>
      <c r="P80" s="156">
        <f>P81</f>
        <v>0</v>
      </c>
      <c r="Q80" s="155"/>
      <c r="R80" s="156">
        <f>R81</f>
        <v>0</v>
      </c>
      <c r="S80" s="155"/>
      <c r="T80" s="157">
        <f>T81</f>
        <v>0</v>
      </c>
      <c r="AR80" s="150" t="s">
        <v>175</v>
      </c>
      <c r="AT80" s="158" t="s">
        <v>70</v>
      </c>
      <c r="AU80" s="158" t="s">
        <v>78</v>
      </c>
      <c r="AY80" s="150" t="s">
        <v>124</v>
      </c>
      <c r="BK80" s="159">
        <f>BK81</f>
        <v>0</v>
      </c>
    </row>
    <row r="81" spans="2:65" s="1" customFormat="1" ht="20.25" customHeight="1">
      <c r="B81" s="165"/>
      <c r="C81" s="166" t="s">
        <v>78</v>
      </c>
      <c r="D81" s="166" t="s">
        <v>129</v>
      </c>
      <c r="E81" s="167"/>
      <c r="F81" s="168"/>
      <c r="G81" s="169" t="s">
        <v>289</v>
      </c>
      <c r="H81" s="219"/>
      <c r="I81" s="171"/>
      <c r="J81" s="172"/>
      <c r="K81" s="168"/>
      <c r="L81" s="35"/>
      <c r="M81" s="173" t="s">
        <v>3</v>
      </c>
      <c r="N81" s="230" t="s">
        <v>42</v>
      </c>
      <c r="O81" s="231"/>
      <c r="P81" s="232">
        <f>O81*H81</f>
        <v>0</v>
      </c>
      <c r="Q81" s="232">
        <v>0</v>
      </c>
      <c r="R81" s="232">
        <f>Q81*H81</f>
        <v>0</v>
      </c>
      <c r="S81" s="232">
        <v>0</v>
      </c>
      <c r="T81" s="233">
        <f>S81*H81</f>
        <v>0</v>
      </c>
      <c r="AR81" s="18" t="s">
        <v>342</v>
      </c>
      <c r="AT81" s="18" t="s">
        <v>129</v>
      </c>
      <c r="AU81" s="18" t="s">
        <v>80</v>
      </c>
      <c r="AY81" s="18" t="s">
        <v>124</v>
      </c>
      <c r="BE81" s="177">
        <f>IF(N81="základní",J81,0)</f>
        <v>0</v>
      </c>
      <c r="BF81" s="177">
        <f>IF(N81="snížená",J81,0)</f>
        <v>0</v>
      </c>
      <c r="BG81" s="177">
        <f>IF(N81="zákl. přenesená",J81,0)</f>
        <v>0</v>
      </c>
      <c r="BH81" s="177">
        <f>IF(N81="sníž. přenesená",J81,0)</f>
        <v>0</v>
      </c>
      <c r="BI81" s="177">
        <f>IF(N81="nulová",J81,0)</f>
        <v>0</v>
      </c>
      <c r="BJ81" s="18" t="s">
        <v>78</v>
      </c>
      <c r="BK81" s="177">
        <f>ROUND(I81*H81,2)</f>
        <v>0</v>
      </c>
      <c r="BL81" s="18" t="s">
        <v>342</v>
      </c>
      <c r="BM81" s="18" t="s">
        <v>343</v>
      </c>
    </row>
    <row r="82" spans="2:12" s="1" customFormat="1" ht="6.75" customHeight="1">
      <c r="B82" s="50"/>
      <c r="C82" s="51"/>
      <c r="D82" s="51"/>
      <c r="E82" s="51"/>
      <c r="F82" s="51"/>
      <c r="G82" s="51"/>
      <c r="H82" s="51"/>
      <c r="I82" s="116"/>
      <c r="J82" s="51"/>
      <c r="K82" s="51"/>
      <c r="L82" s="35"/>
    </row>
    <row r="314" ht="13.5">
      <c r="AT314" s="234"/>
    </row>
  </sheetData>
  <sheetProtection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6015625" defaultRowHeight="13.5"/>
  <cols>
    <col min="1" max="1" width="8.33203125" style="245" customWidth="1"/>
    <col min="2" max="2" width="1.66796875" style="245" customWidth="1"/>
    <col min="3" max="4" width="5" style="245" customWidth="1"/>
    <col min="5" max="5" width="11.66015625" style="245" customWidth="1"/>
    <col min="6" max="6" width="9.16015625" style="245" customWidth="1"/>
    <col min="7" max="7" width="5" style="245" customWidth="1"/>
    <col min="8" max="8" width="77.83203125" style="245" customWidth="1"/>
    <col min="9" max="10" width="20" style="245" customWidth="1"/>
    <col min="11" max="11" width="1.66796875" style="245" customWidth="1"/>
    <col min="12" max="16384" width="9.16015625" style="245" customWidth="1"/>
  </cols>
  <sheetData>
    <row r="1" ht="37.5" customHeight="1"/>
    <row r="2" spans="2:11" ht="7.5" customHeight="1">
      <c r="B2" s="246"/>
      <c r="C2" s="247"/>
      <c r="D2" s="247"/>
      <c r="E2" s="247"/>
      <c r="F2" s="247"/>
      <c r="G2" s="247"/>
      <c r="H2" s="247"/>
      <c r="I2" s="247"/>
      <c r="J2" s="247"/>
      <c r="K2" s="248"/>
    </row>
    <row r="3" spans="2:11" s="251" customFormat="1" ht="45" customHeight="1">
      <c r="B3" s="249"/>
      <c r="C3" s="370" t="s">
        <v>351</v>
      </c>
      <c r="D3" s="370"/>
      <c r="E3" s="370"/>
      <c r="F3" s="370"/>
      <c r="G3" s="370"/>
      <c r="H3" s="370"/>
      <c r="I3" s="370"/>
      <c r="J3" s="370"/>
      <c r="K3" s="250"/>
    </row>
    <row r="4" spans="2:11" ht="25.5" customHeight="1">
      <c r="B4" s="252"/>
      <c r="C4" s="371" t="s">
        <v>352</v>
      </c>
      <c r="D4" s="371"/>
      <c r="E4" s="371"/>
      <c r="F4" s="371"/>
      <c r="G4" s="371"/>
      <c r="H4" s="371"/>
      <c r="I4" s="371"/>
      <c r="J4" s="371"/>
      <c r="K4" s="253"/>
    </row>
    <row r="5" spans="2:1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>
      <c r="B6" s="252"/>
      <c r="C6" s="372" t="s">
        <v>353</v>
      </c>
      <c r="D6" s="372"/>
      <c r="E6" s="372"/>
      <c r="F6" s="372"/>
      <c r="G6" s="372"/>
      <c r="H6" s="372"/>
      <c r="I6" s="372"/>
      <c r="J6" s="372"/>
      <c r="K6" s="253"/>
    </row>
    <row r="7" spans="2:11" ht="15" customHeight="1">
      <c r="B7" s="256"/>
      <c r="C7" s="372" t="s">
        <v>354</v>
      </c>
      <c r="D7" s="372"/>
      <c r="E7" s="372"/>
      <c r="F7" s="372"/>
      <c r="G7" s="372"/>
      <c r="H7" s="372"/>
      <c r="I7" s="372"/>
      <c r="J7" s="372"/>
      <c r="K7" s="253"/>
    </row>
    <row r="8" spans="2:1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ht="15" customHeight="1">
      <c r="B9" s="256"/>
      <c r="C9" s="372" t="s">
        <v>355</v>
      </c>
      <c r="D9" s="372"/>
      <c r="E9" s="372"/>
      <c r="F9" s="372"/>
      <c r="G9" s="372"/>
      <c r="H9" s="372"/>
      <c r="I9" s="372"/>
      <c r="J9" s="372"/>
      <c r="K9" s="253"/>
    </row>
    <row r="10" spans="2:11" ht="15" customHeight="1">
      <c r="B10" s="256"/>
      <c r="C10" s="255"/>
      <c r="D10" s="372" t="s">
        <v>356</v>
      </c>
      <c r="E10" s="372"/>
      <c r="F10" s="372"/>
      <c r="G10" s="372"/>
      <c r="H10" s="372"/>
      <c r="I10" s="372"/>
      <c r="J10" s="372"/>
      <c r="K10" s="253"/>
    </row>
    <row r="11" spans="2:11" ht="15" customHeight="1">
      <c r="B11" s="256"/>
      <c r="C11" s="257"/>
      <c r="D11" s="372" t="s">
        <v>357</v>
      </c>
      <c r="E11" s="372"/>
      <c r="F11" s="372"/>
      <c r="G11" s="372"/>
      <c r="H11" s="372"/>
      <c r="I11" s="372"/>
      <c r="J11" s="372"/>
      <c r="K11" s="253"/>
    </row>
    <row r="12" spans="2:11" ht="12.75" customHeight="1">
      <c r="B12" s="256"/>
      <c r="C12" s="257"/>
      <c r="D12" s="257"/>
      <c r="E12" s="257"/>
      <c r="F12" s="257"/>
      <c r="G12" s="257"/>
      <c r="H12" s="257"/>
      <c r="I12" s="257"/>
      <c r="J12" s="257"/>
      <c r="K12" s="253"/>
    </row>
    <row r="13" spans="2:11" ht="15" customHeight="1">
      <c r="B13" s="256"/>
      <c r="C13" s="257"/>
      <c r="D13" s="372" t="s">
        <v>358</v>
      </c>
      <c r="E13" s="372"/>
      <c r="F13" s="372"/>
      <c r="G13" s="372"/>
      <c r="H13" s="372"/>
      <c r="I13" s="372"/>
      <c r="J13" s="372"/>
      <c r="K13" s="253"/>
    </row>
    <row r="14" spans="2:11" ht="15" customHeight="1">
      <c r="B14" s="256"/>
      <c r="C14" s="257"/>
      <c r="D14" s="372" t="s">
        <v>359</v>
      </c>
      <c r="E14" s="372"/>
      <c r="F14" s="372"/>
      <c r="G14" s="372"/>
      <c r="H14" s="372"/>
      <c r="I14" s="372"/>
      <c r="J14" s="372"/>
      <c r="K14" s="253"/>
    </row>
    <row r="15" spans="2:11" ht="15" customHeight="1">
      <c r="B15" s="256"/>
      <c r="C15" s="257"/>
      <c r="D15" s="372" t="s">
        <v>360</v>
      </c>
      <c r="E15" s="372"/>
      <c r="F15" s="372"/>
      <c r="G15" s="372"/>
      <c r="H15" s="372"/>
      <c r="I15" s="372"/>
      <c r="J15" s="372"/>
      <c r="K15" s="253"/>
    </row>
    <row r="16" spans="2:11" ht="15" customHeight="1">
      <c r="B16" s="256"/>
      <c r="C16" s="257"/>
      <c r="D16" s="257"/>
      <c r="E16" s="258" t="s">
        <v>77</v>
      </c>
      <c r="F16" s="372" t="s">
        <v>361</v>
      </c>
      <c r="G16" s="372"/>
      <c r="H16" s="372"/>
      <c r="I16" s="372"/>
      <c r="J16" s="372"/>
      <c r="K16" s="253"/>
    </row>
    <row r="17" spans="2:11" ht="15" customHeight="1">
      <c r="B17" s="256"/>
      <c r="C17" s="257"/>
      <c r="D17" s="257"/>
      <c r="E17" s="258" t="s">
        <v>362</v>
      </c>
      <c r="F17" s="372" t="s">
        <v>363</v>
      </c>
      <c r="G17" s="372"/>
      <c r="H17" s="372"/>
      <c r="I17" s="372"/>
      <c r="J17" s="372"/>
      <c r="K17" s="253"/>
    </row>
    <row r="18" spans="2:11" ht="15" customHeight="1">
      <c r="B18" s="256"/>
      <c r="C18" s="257"/>
      <c r="D18" s="257"/>
      <c r="E18" s="258" t="s">
        <v>364</v>
      </c>
      <c r="F18" s="372" t="s">
        <v>365</v>
      </c>
      <c r="G18" s="372"/>
      <c r="H18" s="372"/>
      <c r="I18" s="372"/>
      <c r="J18" s="372"/>
      <c r="K18" s="253"/>
    </row>
    <row r="19" spans="2:11" ht="15" customHeight="1">
      <c r="B19" s="256"/>
      <c r="C19" s="257"/>
      <c r="D19" s="257"/>
      <c r="E19" s="258" t="s">
        <v>366</v>
      </c>
      <c r="F19" s="372" t="s">
        <v>367</v>
      </c>
      <c r="G19" s="372"/>
      <c r="H19" s="372"/>
      <c r="I19" s="372"/>
      <c r="J19" s="372"/>
      <c r="K19" s="253"/>
    </row>
    <row r="20" spans="2:11" ht="15" customHeight="1">
      <c r="B20" s="256"/>
      <c r="C20" s="257"/>
      <c r="D20" s="257"/>
      <c r="E20" s="258" t="s">
        <v>368</v>
      </c>
      <c r="F20" s="372" t="s">
        <v>369</v>
      </c>
      <c r="G20" s="372"/>
      <c r="H20" s="372"/>
      <c r="I20" s="372"/>
      <c r="J20" s="372"/>
      <c r="K20" s="253"/>
    </row>
    <row r="21" spans="2:11" ht="15" customHeight="1">
      <c r="B21" s="256"/>
      <c r="C21" s="257"/>
      <c r="D21" s="257"/>
      <c r="E21" s="258" t="s">
        <v>370</v>
      </c>
      <c r="F21" s="372" t="s">
        <v>371</v>
      </c>
      <c r="G21" s="372"/>
      <c r="H21" s="372"/>
      <c r="I21" s="372"/>
      <c r="J21" s="372"/>
      <c r="K21" s="253"/>
    </row>
    <row r="22" spans="2:11" ht="12.75" customHeight="1">
      <c r="B22" s="256"/>
      <c r="C22" s="257"/>
      <c r="D22" s="257"/>
      <c r="E22" s="257"/>
      <c r="F22" s="257"/>
      <c r="G22" s="257"/>
      <c r="H22" s="257"/>
      <c r="I22" s="257"/>
      <c r="J22" s="257"/>
      <c r="K22" s="253"/>
    </row>
    <row r="23" spans="2:11" ht="15" customHeight="1">
      <c r="B23" s="256"/>
      <c r="C23" s="372" t="s">
        <v>372</v>
      </c>
      <c r="D23" s="372"/>
      <c r="E23" s="372"/>
      <c r="F23" s="372"/>
      <c r="G23" s="372"/>
      <c r="H23" s="372"/>
      <c r="I23" s="372"/>
      <c r="J23" s="372"/>
      <c r="K23" s="253"/>
    </row>
    <row r="24" spans="2:11" ht="15" customHeight="1">
      <c r="B24" s="256"/>
      <c r="C24" s="372" t="s">
        <v>373</v>
      </c>
      <c r="D24" s="372"/>
      <c r="E24" s="372"/>
      <c r="F24" s="372"/>
      <c r="G24" s="372"/>
      <c r="H24" s="372"/>
      <c r="I24" s="372"/>
      <c r="J24" s="372"/>
      <c r="K24" s="253"/>
    </row>
    <row r="25" spans="2:11" ht="15" customHeight="1">
      <c r="B25" s="256"/>
      <c r="C25" s="255"/>
      <c r="D25" s="372" t="s">
        <v>374</v>
      </c>
      <c r="E25" s="372"/>
      <c r="F25" s="372"/>
      <c r="G25" s="372"/>
      <c r="H25" s="372"/>
      <c r="I25" s="372"/>
      <c r="J25" s="372"/>
      <c r="K25" s="253"/>
    </row>
    <row r="26" spans="2:11" ht="15" customHeight="1">
      <c r="B26" s="256"/>
      <c r="C26" s="257"/>
      <c r="D26" s="372" t="s">
        <v>375</v>
      </c>
      <c r="E26" s="372"/>
      <c r="F26" s="372"/>
      <c r="G26" s="372"/>
      <c r="H26" s="372"/>
      <c r="I26" s="372"/>
      <c r="J26" s="372"/>
      <c r="K26" s="253"/>
    </row>
    <row r="27" spans="2:11" ht="12.75" customHeight="1">
      <c r="B27" s="256"/>
      <c r="C27" s="257"/>
      <c r="D27" s="257"/>
      <c r="E27" s="257"/>
      <c r="F27" s="257"/>
      <c r="G27" s="257"/>
      <c r="H27" s="257"/>
      <c r="I27" s="257"/>
      <c r="J27" s="257"/>
      <c r="K27" s="253"/>
    </row>
    <row r="28" spans="2:11" ht="15" customHeight="1">
      <c r="B28" s="256"/>
      <c r="C28" s="257"/>
      <c r="D28" s="372" t="s">
        <v>376</v>
      </c>
      <c r="E28" s="372"/>
      <c r="F28" s="372"/>
      <c r="G28" s="372"/>
      <c r="H28" s="372"/>
      <c r="I28" s="372"/>
      <c r="J28" s="372"/>
      <c r="K28" s="253"/>
    </row>
    <row r="29" spans="2:11" ht="15" customHeight="1">
      <c r="B29" s="256"/>
      <c r="C29" s="257"/>
      <c r="D29" s="372" t="s">
        <v>377</v>
      </c>
      <c r="E29" s="372"/>
      <c r="F29" s="372"/>
      <c r="G29" s="372"/>
      <c r="H29" s="372"/>
      <c r="I29" s="372"/>
      <c r="J29" s="372"/>
      <c r="K29" s="253"/>
    </row>
    <row r="30" spans="2:11" ht="12.75" customHeight="1">
      <c r="B30" s="256"/>
      <c r="C30" s="257"/>
      <c r="D30" s="257"/>
      <c r="E30" s="257"/>
      <c r="F30" s="257"/>
      <c r="G30" s="257"/>
      <c r="H30" s="257"/>
      <c r="I30" s="257"/>
      <c r="J30" s="257"/>
      <c r="K30" s="253"/>
    </row>
    <row r="31" spans="2:11" ht="15" customHeight="1">
      <c r="B31" s="256"/>
      <c r="C31" s="257"/>
      <c r="D31" s="372" t="s">
        <v>378</v>
      </c>
      <c r="E31" s="372"/>
      <c r="F31" s="372"/>
      <c r="G31" s="372"/>
      <c r="H31" s="372"/>
      <c r="I31" s="372"/>
      <c r="J31" s="372"/>
      <c r="K31" s="253"/>
    </row>
    <row r="32" spans="2:11" ht="15" customHeight="1">
      <c r="B32" s="256"/>
      <c r="C32" s="257"/>
      <c r="D32" s="372" t="s">
        <v>379</v>
      </c>
      <c r="E32" s="372"/>
      <c r="F32" s="372"/>
      <c r="G32" s="372"/>
      <c r="H32" s="372"/>
      <c r="I32" s="372"/>
      <c r="J32" s="372"/>
      <c r="K32" s="253"/>
    </row>
    <row r="33" spans="2:11" ht="15" customHeight="1">
      <c r="B33" s="256"/>
      <c r="C33" s="257"/>
      <c r="D33" s="372" t="s">
        <v>380</v>
      </c>
      <c r="E33" s="372"/>
      <c r="F33" s="372"/>
      <c r="G33" s="372"/>
      <c r="H33" s="372"/>
      <c r="I33" s="372"/>
      <c r="J33" s="372"/>
      <c r="K33" s="253"/>
    </row>
    <row r="34" spans="2:11" ht="15" customHeight="1">
      <c r="B34" s="256"/>
      <c r="C34" s="257"/>
      <c r="D34" s="255"/>
      <c r="E34" s="259" t="s">
        <v>109</v>
      </c>
      <c r="F34" s="255"/>
      <c r="G34" s="372" t="s">
        <v>381</v>
      </c>
      <c r="H34" s="372"/>
      <c r="I34" s="372"/>
      <c r="J34" s="372"/>
      <c r="K34" s="253"/>
    </row>
    <row r="35" spans="2:11" ht="30.75" customHeight="1">
      <c r="B35" s="256"/>
      <c r="C35" s="257"/>
      <c r="D35" s="255"/>
      <c r="E35" s="259" t="s">
        <v>382</v>
      </c>
      <c r="F35" s="255"/>
      <c r="G35" s="372" t="s">
        <v>383</v>
      </c>
      <c r="H35" s="372"/>
      <c r="I35" s="372"/>
      <c r="J35" s="372"/>
      <c r="K35" s="253"/>
    </row>
    <row r="36" spans="2:11" ht="15" customHeight="1">
      <c r="B36" s="256"/>
      <c r="C36" s="257"/>
      <c r="D36" s="255"/>
      <c r="E36" s="259" t="s">
        <v>52</v>
      </c>
      <c r="F36" s="255"/>
      <c r="G36" s="372" t="s">
        <v>384</v>
      </c>
      <c r="H36" s="372"/>
      <c r="I36" s="372"/>
      <c r="J36" s="372"/>
      <c r="K36" s="253"/>
    </row>
    <row r="37" spans="2:11" ht="15" customHeight="1">
      <c r="B37" s="256"/>
      <c r="C37" s="257"/>
      <c r="D37" s="255"/>
      <c r="E37" s="259" t="s">
        <v>110</v>
      </c>
      <c r="F37" s="255"/>
      <c r="G37" s="372" t="s">
        <v>385</v>
      </c>
      <c r="H37" s="372"/>
      <c r="I37" s="372"/>
      <c r="J37" s="372"/>
      <c r="K37" s="253"/>
    </row>
    <row r="38" spans="2:11" ht="15" customHeight="1">
      <c r="B38" s="256"/>
      <c r="C38" s="257"/>
      <c r="D38" s="255"/>
      <c r="E38" s="259" t="s">
        <v>111</v>
      </c>
      <c r="F38" s="255"/>
      <c r="G38" s="372" t="s">
        <v>386</v>
      </c>
      <c r="H38" s="372"/>
      <c r="I38" s="372"/>
      <c r="J38" s="372"/>
      <c r="K38" s="253"/>
    </row>
    <row r="39" spans="2:11" ht="15" customHeight="1">
      <c r="B39" s="256"/>
      <c r="C39" s="257"/>
      <c r="D39" s="255"/>
      <c r="E39" s="259" t="s">
        <v>112</v>
      </c>
      <c r="F39" s="255"/>
      <c r="G39" s="372" t="s">
        <v>387</v>
      </c>
      <c r="H39" s="372"/>
      <c r="I39" s="372"/>
      <c r="J39" s="372"/>
      <c r="K39" s="253"/>
    </row>
    <row r="40" spans="2:11" ht="15" customHeight="1">
      <c r="B40" s="256"/>
      <c r="C40" s="257"/>
      <c r="D40" s="255"/>
      <c r="E40" s="259" t="s">
        <v>388</v>
      </c>
      <c r="F40" s="255"/>
      <c r="G40" s="372" t="s">
        <v>389</v>
      </c>
      <c r="H40" s="372"/>
      <c r="I40" s="372"/>
      <c r="J40" s="372"/>
      <c r="K40" s="253"/>
    </row>
    <row r="41" spans="2:11" ht="15" customHeight="1">
      <c r="B41" s="256"/>
      <c r="C41" s="257"/>
      <c r="D41" s="255"/>
      <c r="E41" s="259"/>
      <c r="F41" s="255"/>
      <c r="G41" s="372" t="s">
        <v>390</v>
      </c>
      <c r="H41" s="372"/>
      <c r="I41" s="372"/>
      <c r="J41" s="372"/>
      <c r="K41" s="253"/>
    </row>
    <row r="42" spans="2:11" ht="15" customHeight="1">
      <c r="B42" s="256"/>
      <c r="C42" s="257"/>
      <c r="D42" s="255"/>
      <c r="E42" s="259" t="s">
        <v>391</v>
      </c>
      <c r="F42" s="255"/>
      <c r="G42" s="372" t="s">
        <v>392</v>
      </c>
      <c r="H42" s="372"/>
      <c r="I42" s="372"/>
      <c r="J42" s="372"/>
      <c r="K42" s="253"/>
    </row>
    <row r="43" spans="2:11" ht="15" customHeight="1">
      <c r="B43" s="256"/>
      <c r="C43" s="257"/>
      <c r="D43" s="255"/>
      <c r="E43" s="259" t="s">
        <v>114</v>
      </c>
      <c r="F43" s="255"/>
      <c r="G43" s="372" t="s">
        <v>393</v>
      </c>
      <c r="H43" s="372"/>
      <c r="I43" s="372"/>
      <c r="J43" s="372"/>
      <c r="K43" s="253"/>
    </row>
    <row r="44" spans="2:11" ht="12.75" customHeight="1">
      <c r="B44" s="256"/>
      <c r="C44" s="257"/>
      <c r="D44" s="255"/>
      <c r="E44" s="255"/>
      <c r="F44" s="255"/>
      <c r="G44" s="255"/>
      <c r="H44" s="255"/>
      <c r="I44" s="255"/>
      <c r="J44" s="255"/>
      <c r="K44" s="253"/>
    </row>
    <row r="45" spans="2:11" ht="15" customHeight="1">
      <c r="B45" s="256"/>
      <c r="C45" s="257"/>
      <c r="D45" s="372" t="s">
        <v>394</v>
      </c>
      <c r="E45" s="372"/>
      <c r="F45" s="372"/>
      <c r="G45" s="372"/>
      <c r="H45" s="372"/>
      <c r="I45" s="372"/>
      <c r="J45" s="372"/>
      <c r="K45" s="253"/>
    </row>
    <row r="46" spans="2:11" ht="15" customHeight="1">
      <c r="B46" s="256"/>
      <c r="C46" s="257"/>
      <c r="D46" s="257"/>
      <c r="E46" s="372" t="s">
        <v>395</v>
      </c>
      <c r="F46" s="372"/>
      <c r="G46" s="372"/>
      <c r="H46" s="372"/>
      <c r="I46" s="372"/>
      <c r="J46" s="372"/>
      <c r="K46" s="253"/>
    </row>
    <row r="47" spans="2:11" ht="15" customHeight="1">
      <c r="B47" s="256"/>
      <c r="C47" s="257"/>
      <c r="D47" s="257"/>
      <c r="E47" s="372" t="s">
        <v>396</v>
      </c>
      <c r="F47" s="372"/>
      <c r="G47" s="372"/>
      <c r="H47" s="372"/>
      <c r="I47" s="372"/>
      <c r="J47" s="372"/>
      <c r="K47" s="253"/>
    </row>
    <row r="48" spans="2:11" ht="15" customHeight="1">
      <c r="B48" s="256"/>
      <c r="C48" s="257"/>
      <c r="D48" s="257"/>
      <c r="E48" s="372" t="s">
        <v>397</v>
      </c>
      <c r="F48" s="372"/>
      <c r="G48" s="372"/>
      <c r="H48" s="372"/>
      <c r="I48" s="372"/>
      <c r="J48" s="372"/>
      <c r="K48" s="253"/>
    </row>
    <row r="49" spans="2:11" ht="15" customHeight="1">
      <c r="B49" s="256"/>
      <c r="C49" s="257"/>
      <c r="D49" s="372" t="s">
        <v>398</v>
      </c>
      <c r="E49" s="372"/>
      <c r="F49" s="372"/>
      <c r="G49" s="372"/>
      <c r="H49" s="372"/>
      <c r="I49" s="372"/>
      <c r="J49" s="372"/>
      <c r="K49" s="253"/>
    </row>
    <row r="50" spans="2:11" ht="25.5" customHeight="1">
      <c r="B50" s="252"/>
      <c r="C50" s="371" t="s">
        <v>399</v>
      </c>
      <c r="D50" s="371"/>
      <c r="E50" s="371"/>
      <c r="F50" s="371"/>
      <c r="G50" s="371"/>
      <c r="H50" s="371"/>
      <c r="I50" s="371"/>
      <c r="J50" s="371"/>
      <c r="K50" s="253"/>
    </row>
    <row r="51" spans="2:11" ht="5.25" customHeight="1">
      <c r="B51" s="252"/>
      <c r="C51" s="254"/>
      <c r="D51" s="254"/>
      <c r="E51" s="254"/>
      <c r="F51" s="254"/>
      <c r="G51" s="254"/>
      <c r="H51" s="254"/>
      <c r="I51" s="254"/>
      <c r="J51" s="254"/>
      <c r="K51" s="253"/>
    </row>
    <row r="52" spans="2:11" ht="15" customHeight="1">
      <c r="B52" s="252"/>
      <c r="C52" s="372" t="s">
        <v>400</v>
      </c>
      <c r="D52" s="372"/>
      <c r="E52" s="372"/>
      <c r="F52" s="372"/>
      <c r="G52" s="372"/>
      <c r="H52" s="372"/>
      <c r="I52" s="372"/>
      <c r="J52" s="372"/>
      <c r="K52" s="253"/>
    </row>
    <row r="53" spans="2:11" ht="15" customHeight="1">
      <c r="B53" s="252"/>
      <c r="C53" s="372" t="s">
        <v>401</v>
      </c>
      <c r="D53" s="372"/>
      <c r="E53" s="372"/>
      <c r="F53" s="372"/>
      <c r="G53" s="372"/>
      <c r="H53" s="372"/>
      <c r="I53" s="372"/>
      <c r="J53" s="372"/>
      <c r="K53" s="253"/>
    </row>
    <row r="54" spans="2:11" ht="12.75" customHeight="1">
      <c r="B54" s="252"/>
      <c r="C54" s="255"/>
      <c r="D54" s="255"/>
      <c r="E54" s="255"/>
      <c r="F54" s="255"/>
      <c r="G54" s="255"/>
      <c r="H54" s="255"/>
      <c r="I54" s="255"/>
      <c r="J54" s="255"/>
      <c r="K54" s="253"/>
    </row>
    <row r="55" spans="2:11" ht="15" customHeight="1">
      <c r="B55" s="252"/>
      <c r="C55" s="372" t="s">
        <v>402</v>
      </c>
      <c r="D55" s="372"/>
      <c r="E55" s="372"/>
      <c r="F55" s="372"/>
      <c r="G55" s="372"/>
      <c r="H55" s="372"/>
      <c r="I55" s="372"/>
      <c r="J55" s="372"/>
      <c r="K55" s="253"/>
    </row>
    <row r="56" spans="2:11" ht="15" customHeight="1">
      <c r="B56" s="252"/>
      <c r="C56" s="257"/>
      <c r="D56" s="372" t="s">
        <v>403</v>
      </c>
      <c r="E56" s="372"/>
      <c r="F56" s="372"/>
      <c r="G56" s="372"/>
      <c r="H56" s="372"/>
      <c r="I56" s="372"/>
      <c r="J56" s="372"/>
      <c r="K56" s="253"/>
    </row>
    <row r="57" spans="2:11" ht="15" customHeight="1">
      <c r="B57" s="252"/>
      <c r="C57" s="257"/>
      <c r="D57" s="372" t="s">
        <v>404</v>
      </c>
      <c r="E57" s="372"/>
      <c r="F57" s="372"/>
      <c r="G57" s="372"/>
      <c r="H57" s="372"/>
      <c r="I57" s="372"/>
      <c r="J57" s="372"/>
      <c r="K57" s="253"/>
    </row>
    <row r="58" spans="2:11" ht="15" customHeight="1">
      <c r="B58" s="252"/>
      <c r="C58" s="257"/>
      <c r="D58" s="372" t="s">
        <v>405</v>
      </c>
      <c r="E58" s="372"/>
      <c r="F58" s="372"/>
      <c r="G58" s="372"/>
      <c r="H58" s="372"/>
      <c r="I58" s="372"/>
      <c r="J58" s="372"/>
      <c r="K58" s="253"/>
    </row>
    <row r="59" spans="2:11" ht="15" customHeight="1">
      <c r="B59" s="252"/>
      <c r="C59" s="257"/>
      <c r="D59" s="372" t="s">
        <v>406</v>
      </c>
      <c r="E59" s="372"/>
      <c r="F59" s="372"/>
      <c r="G59" s="372"/>
      <c r="H59" s="372"/>
      <c r="I59" s="372"/>
      <c r="J59" s="372"/>
      <c r="K59" s="253"/>
    </row>
    <row r="60" spans="2:11" ht="15" customHeight="1">
      <c r="B60" s="252"/>
      <c r="C60" s="257"/>
      <c r="D60" s="373" t="s">
        <v>407</v>
      </c>
      <c r="E60" s="373"/>
      <c r="F60" s="373"/>
      <c r="G60" s="373"/>
      <c r="H60" s="373"/>
      <c r="I60" s="373"/>
      <c r="J60" s="373"/>
      <c r="K60" s="253"/>
    </row>
    <row r="61" spans="2:11" ht="15" customHeight="1">
      <c r="B61" s="252"/>
      <c r="C61" s="257"/>
      <c r="D61" s="372" t="s">
        <v>408</v>
      </c>
      <c r="E61" s="372"/>
      <c r="F61" s="372"/>
      <c r="G61" s="372"/>
      <c r="H61" s="372"/>
      <c r="I61" s="372"/>
      <c r="J61" s="372"/>
      <c r="K61" s="253"/>
    </row>
    <row r="62" spans="2:11" ht="12.75" customHeight="1">
      <c r="B62" s="252"/>
      <c r="C62" s="257"/>
      <c r="D62" s="257"/>
      <c r="E62" s="260"/>
      <c r="F62" s="257"/>
      <c r="G62" s="257"/>
      <c r="H62" s="257"/>
      <c r="I62" s="257"/>
      <c r="J62" s="257"/>
      <c r="K62" s="253"/>
    </row>
    <row r="63" spans="2:11" ht="15" customHeight="1">
      <c r="B63" s="252"/>
      <c r="C63" s="257"/>
      <c r="D63" s="372" t="s">
        <v>409</v>
      </c>
      <c r="E63" s="372"/>
      <c r="F63" s="372"/>
      <c r="G63" s="372"/>
      <c r="H63" s="372"/>
      <c r="I63" s="372"/>
      <c r="J63" s="372"/>
      <c r="K63" s="253"/>
    </row>
    <row r="64" spans="2:11" ht="15" customHeight="1">
      <c r="B64" s="252"/>
      <c r="C64" s="257"/>
      <c r="D64" s="373" t="s">
        <v>410</v>
      </c>
      <c r="E64" s="373"/>
      <c r="F64" s="373"/>
      <c r="G64" s="373"/>
      <c r="H64" s="373"/>
      <c r="I64" s="373"/>
      <c r="J64" s="373"/>
      <c r="K64" s="253"/>
    </row>
    <row r="65" spans="2:11" ht="15" customHeight="1">
      <c r="B65" s="252"/>
      <c r="C65" s="257"/>
      <c r="D65" s="372" t="s">
        <v>411</v>
      </c>
      <c r="E65" s="372"/>
      <c r="F65" s="372"/>
      <c r="G65" s="372"/>
      <c r="H65" s="372"/>
      <c r="I65" s="372"/>
      <c r="J65" s="372"/>
      <c r="K65" s="253"/>
    </row>
    <row r="66" spans="2:11" ht="15" customHeight="1">
      <c r="B66" s="252"/>
      <c r="C66" s="257"/>
      <c r="D66" s="372" t="s">
        <v>412</v>
      </c>
      <c r="E66" s="372"/>
      <c r="F66" s="372"/>
      <c r="G66" s="372"/>
      <c r="H66" s="372"/>
      <c r="I66" s="372"/>
      <c r="J66" s="372"/>
      <c r="K66" s="253"/>
    </row>
    <row r="67" spans="2:11" ht="15" customHeight="1">
      <c r="B67" s="252"/>
      <c r="C67" s="257"/>
      <c r="D67" s="372" t="s">
        <v>413</v>
      </c>
      <c r="E67" s="372"/>
      <c r="F67" s="372"/>
      <c r="G67" s="372"/>
      <c r="H67" s="372"/>
      <c r="I67" s="372"/>
      <c r="J67" s="372"/>
      <c r="K67" s="253"/>
    </row>
    <row r="68" spans="2:11" ht="15" customHeight="1">
      <c r="B68" s="252"/>
      <c r="C68" s="257"/>
      <c r="D68" s="372" t="s">
        <v>414</v>
      </c>
      <c r="E68" s="372"/>
      <c r="F68" s="372"/>
      <c r="G68" s="372"/>
      <c r="H68" s="372"/>
      <c r="I68" s="372"/>
      <c r="J68" s="372"/>
      <c r="K68" s="253"/>
    </row>
    <row r="69" spans="2:11" ht="12.75" customHeight="1">
      <c r="B69" s="261"/>
      <c r="C69" s="262"/>
      <c r="D69" s="262"/>
      <c r="E69" s="262"/>
      <c r="F69" s="262"/>
      <c r="G69" s="262"/>
      <c r="H69" s="262"/>
      <c r="I69" s="262"/>
      <c r="J69" s="262"/>
      <c r="K69" s="263"/>
    </row>
    <row r="70" spans="2:11" ht="18.75" customHeight="1">
      <c r="B70" s="264"/>
      <c r="C70" s="264"/>
      <c r="D70" s="264"/>
      <c r="E70" s="264"/>
      <c r="F70" s="264"/>
      <c r="G70" s="264"/>
      <c r="H70" s="264"/>
      <c r="I70" s="264"/>
      <c r="J70" s="264"/>
      <c r="K70" s="265"/>
    </row>
    <row r="71" spans="2:11" ht="18.75" customHeight="1"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2:11" ht="7.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ht="45" customHeight="1">
      <c r="B73" s="269"/>
      <c r="C73" s="374" t="s">
        <v>350</v>
      </c>
      <c r="D73" s="374"/>
      <c r="E73" s="374"/>
      <c r="F73" s="374"/>
      <c r="G73" s="374"/>
      <c r="H73" s="374"/>
      <c r="I73" s="374"/>
      <c r="J73" s="374"/>
      <c r="K73" s="270"/>
    </row>
    <row r="74" spans="2:11" ht="17.25" customHeight="1">
      <c r="B74" s="269"/>
      <c r="C74" s="271" t="s">
        <v>415</v>
      </c>
      <c r="D74" s="271"/>
      <c r="E74" s="271"/>
      <c r="F74" s="271" t="s">
        <v>416</v>
      </c>
      <c r="G74" s="272"/>
      <c r="H74" s="271" t="s">
        <v>110</v>
      </c>
      <c r="I74" s="271" t="s">
        <v>56</v>
      </c>
      <c r="J74" s="271" t="s">
        <v>417</v>
      </c>
      <c r="K74" s="270"/>
    </row>
    <row r="75" spans="2:11" ht="17.25" customHeight="1">
      <c r="B75" s="269"/>
      <c r="C75" s="273" t="s">
        <v>418</v>
      </c>
      <c r="D75" s="273"/>
      <c r="E75" s="273"/>
      <c r="F75" s="274" t="s">
        <v>419</v>
      </c>
      <c r="G75" s="275"/>
      <c r="H75" s="273"/>
      <c r="I75" s="273"/>
      <c r="J75" s="273" t="s">
        <v>420</v>
      </c>
      <c r="K75" s="270"/>
    </row>
    <row r="76" spans="2:11" ht="5.25" customHeight="1">
      <c r="B76" s="269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9"/>
      <c r="C77" s="259" t="s">
        <v>52</v>
      </c>
      <c r="D77" s="276"/>
      <c r="E77" s="276"/>
      <c r="F77" s="278" t="s">
        <v>421</v>
      </c>
      <c r="G77" s="277"/>
      <c r="H77" s="259" t="s">
        <v>422</v>
      </c>
      <c r="I77" s="259" t="s">
        <v>423</v>
      </c>
      <c r="J77" s="259">
        <v>20</v>
      </c>
      <c r="K77" s="270"/>
    </row>
    <row r="78" spans="2:11" ht="15" customHeight="1">
      <c r="B78" s="269"/>
      <c r="C78" s="259" t="s">
        <v>424</v>
      </c>
      <c r="D78" s="259"/>
      <c r="E78" s="259"/>
      <c r="F78" s="278" t="s">
        <v>421</v>
      </c>
      <c r="G78" s="277"/>
      <c r="H78" s="259" t="s">
        <v>425</v>
      </c>
      <c r="I78" s="259" t="s">
        <v>423</v>
      </c>
      <c r="J78" s="259">
        <v>120</v>
      </c>
      <c r="K78" s="270"/>
    </row>
    <row r="79" spans="2:11" ht="15" customHeight="1">
      <c r="B79" s="279"/>
      <c r="C79" s="259" t="s">
        <v>426</v>
      </c>
      <c r="D79" s="259"/>
      <c r="E79" s="259"/>
      <c r="F79" s="278" t="s">
        <v>427</v>
      </c>
      <c r="G79" s="277"/>
      <c r="H79" s="259" t="s">
        <v>428</v>
      </c>
      <c r="I79" s="259" t="s">
        <v>423</v>
      </c>
      <c r="J79" s="259">
        <v>50</v>
      </c>
      <c r="K79" s="270"/>
    </row>
    <row r="80" spans="2:11" ht="15" customHeight="1">
      <c r="B80" s="279"/>
      <c r="C80" s="259" t="s">
        <v>429</v>
      </c>
      <c r="D80" s="259"/>
      <c r="E80" s="259"/>
      <c r="F80" s="278" t="s">
        <v>421</v>
      </c>
      <c r="G80" s="277"/>
      <c r="H80" s="259" t="s">
        <v>430</v>
      </c>
      <c r="I80" s="259" t="s">
        <v>431</v>
      </c>
      <c r="J80" s="259"/>
      <c r="K80" s="270"/>
    </row>
    <row r="81" spans="2:11" ht="15" customHeight="1">
      <c r="B81" s="279"/>
      <c r="C81" s="280" t="s">
        <v>432</v>
      </c>
      <c r="D81" s="280"/>
      <c r="E81" s="280"/>
      <c r="F81" s="281" t="s">
        <v>427</v>
      </c>
      <c r="G81" s="280"/>
      <c r="H81" s="280" t="s">
        <v>433</v>
      </c>
      <c r="I81" s="280" t="s">
        <v>423</v>
      </c>
      <c r="J81" s="280">
        <v>15</v>
      </c>
      <c r="K81" s="270"/>
    </row>
    <row r="82" spans="2:11" ht="15" customHeight="1">
      <c r="B82" s="279"/>
      <c r="C82" s="280" t="s">
        <v>434</v>
      </c>
      <c r="D82" s="280"/>
      <c r="E82" s="280"/>
      <c r="F82" s="281" t="s">
        <v>427</v>
      </c>
      <c r="G82" s="280"/>
      <c r="H82" s="280" t="s">
        <v>435</v>
      </c>
      <c r="I82" s="280" t="s">
        <v>423</v>
      </c>
      <c r="J82" s="280">
        <v>15</v>
      </c>
      <c r="K82" s="270"/>
    </row>
    <row r="83" spans="2:11" ht="15" customHeight="1">
      <c r="B83" s="279"/>
      <c r="C83" s="280" t="s">
        <v>436</v>
      </c>
      <c r="D83" s="280"/>
      <c r="E83" s="280"/>
      <c r="F83" s="281" t="s">
        <v>427</v>
      </c>
      <c r="G83" s="280"/>
      <c r="H83" s="280" t="s">
        <v>437</v>
      </c>
      <c r="I83" s="280" t="s">
        <v>423</v>
      </c>
      <c r="J83" s="280">
        <v>20</v>
      </c>
      <c r="K83" s="270"/>
    </row>
    <row r="84" spans="2:11" ht="15" customHeight="1">
      <c r="B84" s="279"/>
      <c r="C84" s="280" t="s">
        <v>438</v>
      </c>
      <c r="D84" s="280"/>
      <c r="E84" s="280"/>
      <c r="F84" s="281" t="s">
        <v>427</v>
      </c>
      <c r="G84" s="280"/>
      <c r="H84" s="280" t="s">
        <v>439</v>
      </c>
      <c r="I84" s="280" t="s">
        <v>423</v>
      </c>
      <c r="J84" s="280">
        <v>20</v>
      </c>
      <c r="K84" s="270"/>
    </row>
    <row r="85" spans="2:11" ht="15" customHeight="1">
      <c r="B85" s="279"/>
      <c r="C85" s="259" t="s">
        <v>440</v>
      </c>
      <c r="D85" s="259"/>
      <c r="E85" s="259"/>
      <c r="F85" s="278" t="s">
        <v>427</v>
      </c>
      <c r="G85" s="277"/>
      <c r="H85" s="259" t="s">
        <v>441</v>
      </c>
      <c r="I85" s="259" t="s">
        <v>423</v>
      </c>
      <c r="J85" s="259">
        <v>50</v>
      </c>
      <c r="K85" s="270"/>
    </row>
    <row r="86" spans="2:11" ht="15" customHeight="1">
      <c r="B86" s="279"/>
      <c r="C86" s="259" t="s">
        <v>442</v>
      </c>
      <c r="D86" s="259"/>
      <c r="E86" s="259"/>
      <c r="F86" s="278" t="s">
        <v>427</v>
      </c>
      <c r="G86" s="277"/>
      <c r="H86" s="259" t="s">
        <v>443</v>
      </c>
      <c r="I86" s="259" t="s">
        <v>423</v>
      </c>
      <c r="J86" s="259">
        <v>20</v>
      </c>
      <c r="K86" s="270"/>
    </row>
    <row r="87" spans="2:11" ht="15" customHeight="1">
      <c r="B87" s="279"/>
      <c r="C87" s="259" t="s">
        <v>444</v>
      </c>
      <c r="D87" s="259"/>
      <c r="E87" s="259"/>
      <c r="F87" s="278" t="s">
        <v>427</v>
      </c>
      <c r="G87" s="277"/>
      <c r="H87" s="259" t="s">
        <v>445</v>
      </c>
      <c r="I87" s="259" t="s">
        <v>423</v>
      </c>
      <c r="J87" s="259">
        <v>20</v>
      </c>
      <c r="K87" s="270"/>
    </row>
    <row r="88" spans="2:11" ht="15" customHeight="1">
      <c r="B88" s="279"/>
      <c r="C88" s="259" t="s">
        <v>446</v>
      </c>
      <c r="D88" s="259"/>
      <c r="E88" s="259"/>
      <c r="F88" s="278" t="s">
        <v>427</v>
      </c>
      <c r="G88" s="277"/>
      <c r="H88" s="259" t="s">
        <v>447</v>
      </c>
      <c r="I88" s="259" t="s">
        <v>423</v>
      </c>
      <c r="J88" s="259">
        <v>50</v>
      </c>
      <c r="K88" s="270"/>
    </row>
    <row r="89" spans="2:11" ht="15" customHeight="1">
      <c r="B89" s="279"/>
      <c r="C89" s="259" t="s">
        <v>448</v>
      </c>
      <c r="D89" s="259"/>
      <c r="E89" s="259"/>
      <c r="F89" s="278" t="s">
        <v>427</v>
      </c>
      <c r="G89" s="277"/>
      <c r="H89" s="259" t="s">
        <v>448</v>
      </c>
      <c r="I89" s="259" t="s">
        <v>423</v>
      </c>
      <c r="J89" s="259">
        <v>50</v>
      </c>
      <c r="K89" s="270"/>
    </row>
    <row r="90" spans="2:11" ht="15" customHeight="1">
      <c r="B90" s="279"/>
      <c r="C90" s="259" t="s">
        <v>115</v>
      </c>
      <c r="D90" s="259"/>
      <c r="E90" s="259"/>
      <c r="F90" s="278" t="s">
        <v>427</v>
      </c>
      <c r="G90" s="277"/>
      <c r="H90" s="259" t="s">
        <v>449</v>
      </c>
      <c r="I90" s="259" t="s">
        <v>423</v>
      </c>
      <c r="J90" s="259">
        <v>255</v>
      </c>
      <c r="K90" s="270"/>
    </row>
    <row r="91" spans="2:11" ht="15" customHeight="1">
      <c r="B91" s="279"/>
      <c r="C91" s="259" t="s">
        <v>450</v>
      </c>
      <c r="D91" s="259"/>
      <c r="E91" s="259"/>
      <c r="F91" s="278" t="s">
        <v>421</v>
      </c>
      <c r="G91" s="277"/>
      <c r="H91" s="259" t="s">
        <v>451</v>
      </c>
      <c r="I91" s="259" t="s">
        <v>452</v>
      </c>
      <c r="J91" s="259"/>
      <c r="K91" s="270"/>
    </row>
    <row r="92" spans="2:11" ht="15" customHeight="1">
      <c r="B92" s="279"/>
      <c r="C92" s="259" t="s">
        <v>453</v>
      </c>
      <c r="D92" s="259"/>
      <c r="E92" s="259"/>
      <c r="F92" s="278" t="s">
        <v>421</v>
      </c>
      <c r="G92" s="277"/>
      <c r="H92" s="259" t="s">
        <v>454</v>
      </c>
      <c r="I92" s="259" t="s">
        <v>455</v>
      </c>
      <c r="J92" s="259"/>
      <c r="K92" s="270"/>
    </row>
    <row r="93" spans="2:11" ht="15" customHeight="1">
      <c r="B93" s="279"/>
      <c r="C93" s="259" t="s">
        <v>456</v>
      </c>
      <c r="D93" s="259"/>
      <c r="E93" s="259"/>
      <c r="F93" s="278" t="s">
        <v>421</v>
      </c>
      <c r="G93" s="277"/>
      <c r="H93" s="259" t="s">
        <v>456</v>
      </c>
      <c r="I93" s="259" t="s">
        <v>455</v>
      </c>
      <c r="J93" s="259"/>
      <c r="K93" s="270"/>
    </row>
    <row r="94" spans="2:11" ht="15" customHeight="1">
      <c r="B94" s="279"/>
      <c r="C94" s="259" t="s">
        <v>37</v>
      </c>
      <c r="D94" s="259"/>
      <c r="E94" s="259"/>
      <c r="F94" s="278" t="s">
        <v>421</v>
      </c>
      <c r="G94" s="277"/>
      <c r="H94" s="259" t="s">
        <v>457</v>
      </c>
      <c r="I94" s="259" t="s">
        <v>455</v>
      </c>
      <c r="J94" s="259"/>
      <c r="K94" s="270"/>
    </row>
    <row r="95" spans="2:11" ht="15" customHeight="1">
      <c r="B95" s="279"/>
      <c r="C95" s="259" t="s">
        <v>47</v>
      </c>
      <c r="D95" s="259"/>
      <c r="E95" s="259"/>
      <c r="F95" s="278" t="s">
        <v>421</v>
      </c>
      <c r="G95" s="277"/>
      <c r="H95" s="259" t="s">
        <v>458</v>
      </c>
      <c r="I95" s="259" t="s">
        <v>455</v>
      </c>
      <c r="J95" s="259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5"/>
      <c r="C98" s="265"/>
      <c r="D98" s="265"/>
      <c r="E98" s="265"/>
      <c r="F98" s="265"/>
      <c r="G98" s="265"/>
      <c r="H98" s="265"/>
      <c r="I98" s="265"/>
      <c r="J98" s="265"/>
      <c r="K98" s="265"/>
    </row>
    <row r="99" spans="2:11" ht="7.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8"/>
    </row>
    <row r="100" spans="2:11" ht="45" customHeight="1">
      <c r="B100" s="269"/>
      <c r="C100" s="374" t="s">
        <v>459</v>
      </c>
      <c r="D100" s="374"/>
      <c r="E100" s="374"/>
      <c r="F100" s="374"/>
      <c r="G100" s="374"/>
      <c r="H100" s="374"/>
      <c r="I100" s="374"/>
      <c r="J100" s="374"/>
      <c r="K100" s="270"/>
    </row>
    <row r="101" spans="2:11" ht="17.25" customHeight="1">
      <c r="B101" s="269"/>
      <c r="C101" s="271" t="s">
        <v>415</v>
      </c>
      <c r="D101" s="271"/>
      <c r="E101" s="271"/>
      <c r="F101" s="271" t="s">
        <v>416</v>
      </c>
      <c r="G101" s="272"/>
      <c r="H101" s="271" t="s">
        <v>110</v>
      </c>
      <c r="I101" s="271" t="s">
        <v>56</v>
      </c>
      <c r="J101" s="271" t="s">
        <v>417</v>
      </c>
      <c r="K101" s="270"/>
    </row>
    <row r="102" spans="2:11" ht="17.25" customHeight="1">
      <c r="B102" s="269"/>
      <c r="C102" s="273" t="s">
        <v>418</v>
      </c>
      <c r="D102" s="273"/>
      <c r="E102" s="273"/>
      <c r="F102" s="274" t="s">
        <v>419</v>
      </c>
      <c r="G102" s="275"/>
      <c r="H102" s="273"/>
      <c r="I102" s="273"/>
      <c r="J102" s="273" t="s">
        <v>420</v>
      </c>
      <c r="K102" s="270"/>
    </row>
    <row r="103" spans="2:11" ht="5.25" customHeight="1">
      <c r="B103" s="269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9"/>
      <c r="C104" s="259" t="s">
        <v>52</v>
      </c>
      <c r="D104" s="276"/>
      <c r="E104" s="276"/>
      <c r="F104" s="278" t="s">
        <v>421</v>
      </c>
      <c r="G104" s="287"/>
      <c r="H104" s="259" t="s">
        <v>460</v>
      </c>
      <c r="I104" s="259" t="s">
        <v>423</v>
      </c>
      <c r="J104" s="259">
        <v>20</v>
      </c>
      <c r="K104" s="270"/>
    </row>
    <row r="105" spans="2:11" ht="15" customHeight="1">
      <c r="B105" s="269"/>
      <c r="C105" s="259" t="s">
        <v>424</v>
      </c>
      <c r="D105" s="259"/>
      <c r="E105" s="259"/>
      <c r="F105" s="278" t="s">
        <v>421</v>
      </c>
      <c r="G105" s="259"/>
      <c r="H105" s="259" t="s">
        <v>460</v>
      </c>
      <c r="I105" s="259" t="s">
        <v>423</v>
      </c>
      <c r="J105" s="259">
        <v>120</v>
      </c>
      <c r="K105" s="270"/>
    </row>
    <row r="106" spans="2:11" ht="15" customHeight="1">
      <c r="B106" s="279"/>
      <c r="C106" s="259" t="s">
        <v>426</v>
      </c>
      <c r="D106" s="259"/>
      <c r="E106" s="259"/>
      <c r="F106" s="278" t="s">
        <v>427</v>
      </c>
      <c r="G106" s="259"/>
      <c r="H106" s="259" t="s">
        <v>460</v>
      </c>
      <c r="I106" s="259" t="s">
        <v>423</v>
      </c>
      <c r="J106" s="259">
        <v>50</v>
      </c>
      <c r="K106" s="270"/>
    </row>
    <row r="107" spans="2:11" ht="15" customHeight="1">
      <c r="B107" s="279"/>
      <c r="C107" s="259" t="s">
        <v>429</v>
      </c>
      <c r="D107" s="259"/>
      <c r="E107" s="259"/>
      <c r="F107" s="278" t="s">
        <v>421</v>
      </c>
      <c r="G107" s="259"/>
      <c r="H107" s="259" t="s">
        <v>460</v>
      </c>
      <c r="I107" s="259" t="s">
        <v>431</v>
      </c>
      <c r="J107" s="259"/>
      <c r="K107" s="270"/>
    </row>
    <row r="108" spans="2:11" ht="15" customHeight="1">
      <c r="B108" s="279"/>
      <c r="C108" s="259" t="s">
        <v>440</v>
      </c>
      <c r="D108" s="259"/>
      <c r="E108" s="259"/>
      <c r="F108" s="278" t="s">
        <v>427</v>
      </c>
      <c r="G108" s="259"/>
      <c r="H108" s="259" t="s">
        <v>460</v>
      </c>
      <c r="I108" s="259" t="s">
        <v>423</v>
      </c>
      <c r="J108" s="259">
        <v>50</v>
      </c>
      <c r="K108" s="270"/>
    </row>
    <row r="109" spans="2:11" ht="15" customHeight="1">
      <c r="B109" s="279"/>
      <c r="C109" s="259" t="s">
        <v>448</v>
      </c>
      <c r="D109" s="259"/>
      <c r="E109" s="259"/>
      <c r="F109" s="278" t="s">
        <v>427</v>
      </c>
      <c r="G109" s="259"/>
      <c r="H109" s="259" t="s">
        <v>460</v>
      </c>
      <c r="I109" s="259" t="s">
        <v>423</v>
      </c>
      <c r="J109" s="259">
        <v>50</v>
      </c>
      <c r="K109" s="270"/>
    </row>
    <row r="110" spans="2:11" ht="15" customHeight="1">
      <c r="B110" s="279"/>
      <c r="C110" s="259" t="s">
        <v>446</v>
      </c>
      <c r="D110" s="259"/>
      <c r="E110" s="259"/>
      <c r="F110" s="278" t="s">
        <v>427</v>
      </c>
      <c r="G110" s="259"/>
      <c r="H110" s="259" t="s">
        <v>460</v>
      </c>
      <c r="I110" s="259" t="s">
        <v>423</v>
      </c>
      <c r="J110" s="259">
        <v>50</v>
      </c>
      <c r="K110" s="270"/>
    </row>
    <row r="111" spans="2:11" ht="15" customHeight="1">
      <c r="B111" s="279"/>
      <c r="C111" s="259" t="s">
        <v>52</v>
      </c>
      <c r="D111" s="259"/>
      <c r="E111" s="259"/>
      <c r="F111" s="278" t="s">
        <v>421</v>
      </c>
      <c r="G111" s="259"/>
      <c r="H111" s="259" t="s">
        <v>461</v>
      </c>
      <c r="I111" s="259" t="s">
        <v>423</v>
      </c>
      <c r="J111" s="259">
        <v>20</v>
      </c>
      <c r="K111" s="270"/>
    </row>
    <row r="112" spans="2:11" ht="15" customHeight="1">
      <c r="B112" s="279"/>
      <c r="C112" s="259" t="s">
        <v>462</v>
      </c>
      <c r="D112" s="259"/>
      <c r="E112" s="259"/>
      <c r="F112" s="278" t="s">
        <v>421</v>
      </c>
      <c r="G112" s="259"/>
      <c r="H112" s="259" t="s">
        <v>463</v>
      </c>
      <c r="I112" s="259" t="s">
        <v>423</v>
      </c>
      <c r="J112" s="259">
        <v>120</v>
      </c>
      <c r="K112" s="270"/>
    </row>
    <row r="113" spans="2:11" ht="15" customHeight="1">
      <c r="B113" s="279"/>
      <c r="C113" s="259" t="s">
        <v>37</v>
      </c>
      <c r="D113" s="259"/>
      <c r="E113" s="259"/>
      <c r="F113" s="278" t="s">
        <v>421</v>
      </c>
      <c r="G113" s="259"/>
      <c r="H113" s="259" t="s">
        <v>464</v>
      </c>
      <c r="I113" s="259" t="s">
        <v>455</v>
      </c>
      <c r="J113" s="259"/>
      <c r="K113" s="270"/>
    </row>
    <row r="114" spans="2:11" ht="15" customHeight="1">
      <c r="B114" s="279"/>
      <c r="C114" s="259" t="s">
        <v>47</v>
      </c>
      <c r="D114" s="259"/>
      <c r="E114" s="259"/>
      <c r="F114" s="278" t="s">
        <v>421</v>
      </c>
      <c r="G114" s="259"/>
      <c r="H114" s="259" t="s">
        <v>465</v>
      </c>
      <c r="I114" s="259" t="s">
        <v>455</v>
      </c>
      <c r="J114" s="259"/>
      <c r="K114" s="270"/>
    </row>
    <row r="115" spans="2:11" ht="15" customHeight="1">
      <c r="B115" s="279"/>
      <c r="C115" s="259" t="s">
        <v>56</v>
      </c>
      <c r="D115" s="259"/>
      <c r="E115" s="259"/>
      <c r="F115" s="278" t="s">
        <v>421</v>
      </c>
      <c r="G115" s="259"/>
      <c r="H115" s="259" t="s">
        <v>466</v>
      </c>
      <c r="I115" s="259" t="s">
        <v>467</v>
      </c>
      <c r="J115" s="259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5"/>
      <c r="D117" s="255"/>
      <c r="E117" s="255"/>
      <c r="F117" s="290"/>
      <c r="G117" s="255"/>
      <c r="H117" s="255"/>
      <c r="I117" s="255"/>
      <c r="J117" s="255"/>
      <c r="K117" s="289"/>
    </row>
    <row r="118" spans="2:11" ht="18.75" customHeight="1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370" t="s">
        <v>468</v>
      </c>
      <c r="D120" s="370"/>
      <c r="E120" s="370"/>
      <c r="F120" s="370"/>
      <c r="G120" s="370"/>
      <c r="H120" s="370"/>
      <c r="I120" s="370"/>
      <c r="J120" s="370"/>
      <c r="K120" s="295"/>
    </row>
    <row r="121" spans="2:11" ht="17.25" customHeight="1">
      <c r="B121" s="296"/>
      <c r="C121" s="271" t="s">
        <v>415</v>
      </c>
      <c r="D121" s="271"/>
      <c r="E121" s="271"/>
      <c r="F121" s="271" t="s">
        <v>416</v>
      </c>
      <c r="G121" s="272"/>
      <c r="H121" s="271" t="s">
        <v>110</v>
      </c>
      <c r="I121" s="271" t="s">
        <v>56</v>
      </c>
      <c r="J121" s="271" t="s">
        <v>417</v>
      </c>
      <c r="K121" s="297"/>
    </row>
    <row r="122" spans="2:11" ht="17.25" customHeight="1">
      <c r="B122" s="296"/>
      <c r="C122" s="273" t="s">
        <v>418</v>
      </c>
      <c r="D122" s="273"/>
      <c r="E122" s="273"/>
      <c r="F122" s="274" t="s">
        <v>419</v>
      </c>
      <c r="G122" s="275"/>
      <c r="H122" s="273"/>
      <c r="I122" s="273"/>
      <c r="J122" s="273" t="s">
        <v>420</v>
      </c>
      <c r="K122" s="297"/>
    </row>
    <row r="123" spans="2:11" ht="5.25" customHeight="1">
      <c r="B123" s="298"/>
      <c r="C123" s="276"/>
      <c r="D123" s="276"/>
      <c r="E123" s="276"/>
      <c r="F123" s="276"/>
      <c r="G123" s="259"/>
      <c r="H123" s="276"/>
      <c r="I123" s="276"/>
      <c r="J123" s="276"/>
      <c r="K123" s="299"/>
    </row>
    <row r="124" spans="2:11" ht="15" customHeight="1">
      <c r="B124" s="298"/>
      <c r="C124" s="259" t="s">
        <v>424</v>
      </c>
      <c r="D124" s="276"/>
      <c r="E124" s="276"/>
      <c r="F124" s="278" t="s">
        <v>421</v>
      </c>
      <c r="G124" s="259"/>
      <c r="H124" s="259" t="s">
        <v>460</v>
      </c>
      <c r="I124" s="259" t="s">
        <v>423</v>
      </c>
      <c r="J124" s="259">
        <v>120</v>
      </c>
      <c r="K124" s="300"/>
    </row>
    <row r="125" spans="2:11" ht="15" customHeight="1">
      <c r="B125" s="298"/>
      <c r="C125" s="259" t="s">
        <v>469</v>
      </c>
      <c r="D125" s="259"/>
      <c r="E125" s="259"/>
      <c r="F125" s="278" t="s">
        <v>421</v>
      </c>
      <c r="G125" s="259"/>
      <c r="H125" s="259" t="s">
        <v>470</v>
      </c>
      <c r="I125" s="259" t="s">
        <v>423</v>
      </c>
      <c r="J125" s="259" t="s">
        <v>471</v>
      </c>
      <c r="K125" s="300"/>
    </row>
    <row r="126" spans="2:11" ht="15" customHeight="1">
      <c r="B126" s="298"/>
      <c r="C126" s="259" t="s">
        <v>370</v>
      </c>
      <c r="D126" s="259"/>
      <c r="E126" s="259"/>
      <c r="F126" s="278" t="s">
        <v>421</v>
      </c>
      <c r="G126" s="259"/>
      <c r="H126" s="259" t="s">
        <v>472</v>
      </c>
      <c r="I126" s="259" t="s">
        <v>423</v>
      </c>
      <c r="J126" s="259" t="s">
        <v>471</v>
      </c>
      <c r="K126" s="300"/>
    </row>
    <row r="127" spans="2:11" ht="15" customHeight="1">
      <c r="B127" s="298"/>
      <c r="C127" s="259" t="s">
        <v>432</v>
      </c>
      <c r="D127" s="259"/>
      <c r="E127" s="259"/>
      <c r="F127" s="278" t="s">
        <v>427</v>
      </c>
      <c r="G127" s="259"/>
      <c r="H127" s="259" t="s">
        <v>433</v>
      </c>
      <c r="I127" s="259" t="s">
        <v>423</v>
      </c>
      <c r="J127" s="259">
        <v>15</v>
      </c>
      <c r="K127" s="300"/>
    </row>
    <row r="128" spans="2:11" ht="15" customHeight="1">
      <c r="B128" s="298"/>
      <c r="C128" s="280" t="s">
        <v>434</v>
      </c>
      <c r="D128" s="280"/>
      <c r="E128" s="280"/>
      <c r="F128" s="281" t="s">
        <v>427</v>
      </c>
      <c r="G128" s="280"/>
      <c r="H128" s="280" t="s">
        <v>435</v>
      </c>
      <c r="I128" s="280" t="s">
        <v>423</v>
      </c>
      <c r="J128" s="280">
        <v>15</v>
      </c>
      <c r="K128" s="300"/>
    </row>
    <row r="129" spans="2:11" ht="15" customHeight="1">
      <c r="B129" s="298"/>
      <c r="C129" s="280" t="s">
        <v>436</v>
      </c>
      <c r="D129" s="280"/>
      <c r="E129" s="280"/>
      <c r="F129" s="281" t="s">
        <v>427</v>
      </c>
      <c r="G129" s="280"/>
      <c r="H129" s="280" t="s">
        <v>437</v>
      </c>
      <c r="I129" s="280" t="s">
        <v>423</v>
      </c>
      <c r="J129" s="280">
        <v>20</v>
      </c>
      <c r="K129" s="300"/>
    </row>
    <row r="130" spans="2:11" ht="15" customHeight="1">
      <c r="B130" s="298"/>
      <c r="C130" s="280" t="s">
        <v>438</v>
      </c>
      <c r="D130" s="280"/>
      <c r="E130" s="280"/>
      <c r="F130" s="281" t="s">
        <v>427</v>
      </c>
      <c r="G130" s="280"/>
      <c r="H130" s="280" t="s">
        <v>439</v>
      </c>
      <c r="I130" s="280" t="s">
        <v>423</v>
      </c>
      <c r="J130" s="280">
        <v>20</v>
      </c>
      <c r="K130" s="300"/>
    </row>
    <row r="131" spans="2:11" ht="15" customHeight="1">
      <c r="B131" s="298"/>
      <c r="C131" s="259" t="s">
        <v>426</v>
      </c>
      <c r="D131" s="259"/>
      <c r="E131" s="259"/>
      <c r="F131" s="278" t="s">
        <v>427</v>
      </c>
      <c r="G131" s="259"/>
      <c r="H131" s="259" t="s">
        <v>460</v>
      </c>
      <c r="I131" s="259" t="s">
        <v>423</v>
      </c>
      <c r="J131" s="259">
        <v>50</v>
      </c>
      <c r="K131" s="300"/>
    </row>
    <row r="132" spans="2:11" ht="15" customHeight="1">
      <c r="B132" s="298"/>
      <c r="C132" s="259" t="s">
        <v>440</v>
      </c>
      <c r="D132" s="259"/>
      <c r="E132" s="259"/>
      <c r="F132" s="278" t="s">
        <v>427</v>
      </c>
      <c r="G132" s="259"/>
      <c r="H132" s="259" t="s">
        <v>460</v>
      </c>
      <c r="I132" s="259" t="s">
        <v>423</v>
      </c>
      <c r="J132" s="259">
        <v>50</v>
      </c>
      <c r="K132" s="300"/>
    </row>
    <row r="133" spans="2:11" ht="15" customHeight="1">
      <c r="B133" s="298"/>
      <c r="C133" s="259" t="s">
        <v>446</v>
      </c>
      <c r="D133" s="259"/>
      <c r="E133" s="259"/>
      <c r="F133" s="278" t="s">
        <v>427</v>
      </c>
      <c r="G133" s="259"/>
      <c r="H133" s="259" t="s">
        <v>460</v>
      </c>
      <c r="I133" s="259" t="s">
        <v>423</v>
      </c>
      <c r="J133" s="259">
        <v>50</v>
      </c>
      <c r="K133" s="300"/>
    </row>
    <row r="134" spans="2:11" ht="15" customHeight="1">
      <c r="B134" s="298"/>
      <c r="C134" s="259" t="s">
        <v>448</v>
      </c>
      <c r="D134" s="259"/>
      <c r="E134" s="259"/>
      <c r="F134" s="278" t="s">
        <v>427</v>
      </c>
      <c r="G134" s="259"/>
      <c r="H134" s="259" t="s">
        <v>460</v>
      </c>
      <c r="I134" s="259" t="s">
        <v>423</v>
      </c>
      <c r="J134" s="259">
        <v>50</v>
      </c>
      <c r="K134" s="300"/>
    </row>
    <row r="135" spans="2:11" ht="15" customHeight="1">
      <c r="B135" s="298"/>
      <c r="C135" s="259" t="s">
        <v>115</v>
      </c>
      <c r="D135" s="259"/>
      <c r="E135" s="259"/>
      <c r="F135" s="278" t="s">
        <v>427</v>
      </c>
      <c r="G135" s="259"/>
      <c r="H135" s="259" t="s">
        <v>473</v>
      </c>
      <c r="I135" s="259" t="s">
        <v>423</v>
      </c>
      <c r="J135" s="259">
        <v>255</v>
      </c>
      <c r="K135" s="300"/>
    </row>
    <row r="136" spans="2:11" ht="15" customHeight="1">
      <c r="B136" s="298"/>
      <c r="C136" s="259" t="s">
        <v>450</v>
      </c>
      <c r="D136" s="259"/>
      <c r="E136" s="259"/>
      <c r="F136" s="278" t="s">
        <v>421</v>
      </c>
      <c r="G136" s="259"/>
      <c r="H136" s="259" t="s">
        <v>474</v>
      </c>
      <c r="I136" s="259" t="s">
        <v>452</v>
      </c>
      <c r="J136" s="259"/>
      <c r="K136" s="300"/>
    </row>
    <row r="137" spans="2:11" ht="15" customHeight="1">
      <c r="B137" s="298"/>
      <c r="C137" s="259" t="s">
        <v>453</v>
      </c>
      <c r="D137" s="259"/>
      <c r="E137" s="259"/>
      <c r="F137" s="278" t="s">
        <v>421</v>
      </c>
      <c r="G137" s="259"/>
      <c r="H137" s="259" t="s">
        <v>475</v>
      </c>
      <c r="I137" s="259" t="s">
        <v>455</v>
      </c>
      <c r="J137" s="259"/>
      <c r="K137" s="300"/>
    </row>
    <row r="138" spans="2:11" ht="15" customHeight="1">
      <c r="B138" s="298"/>
      <c r="C138" s="259" t="s">
        <v>456</v>
      </c>
      <c r="D138" s="259"/>
      <c r="E138" s="259"/>
      <c r="F138" s="278" t="s">
        <v>421</v>
      </c>
      <c r="G138" s="259"/>
      <c r="H138" s="259" t="s">
        <v>456</v>
      </c>
      <c r="I138" s="259" t="s">
        <v>455</v>
      </c>
      <c r="J138" s="259"/>
      <c r="K138" s="300"/>
    </row>
    <row r="139" spans="2:11" ht="15" customHeight="1">
      <c r="B139" s="298"/>
      <c r="C139" s="259" t="s">
        <v>37</v>
      </c>
      <c r="D139" s="259"/>
      <c r="E139" s="259"/>
      <c r="F139" s="278" t="s">
        <v>421</v>
      </c>
      <c r="G139" s="259"/>
      <c r="H139" s="259" t="s">
        <v>476</v>
      </c>
      <c r="I139" s="259" t="s">
        <v>455</v>
      </c>
      <c r="J139" s="259"/>
      <c r="K139" s="300"/>
    </row>
    <row r="140" spans="2:11" ht="15" customHeight="1">
      <c r="B140" s="298"/>
      <c r="C140" s="259" t="s">
        <v>477</v>
      </c>
      <c r="D140" s="259"/>
      <c r="E140" s="259"/>
      <c r="F140" s="278" t="s">
        <v>421</v>
      </c>
      <c r="G140" s="259"/>
      <c r="H140" s="259" t="s">
        <v>478</v>
      </c>
      <c r="I140" s="259" t="s">
        <v>455</v>
      </c>
      <c r="J140" s="259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5"/>
      <c r="C142" s="255"/>
      <c r="D142" s="255"/>
      <c r="E142" s="255"/>
      <c r="F142" s="290"/>
      <c r="G142" s="255"/>
      <c r="H142" s="255"/>
      <c r="I142" s="255"/>
      <c r="J142" s="255"/>
      <c r="K142" s="255"/>
    </row>
    <row r="143" spans="2:11" ht="18.75" customHeight="1"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</row>
    <row r="144" spans="2:11" ht="7.5" customHeight="1">
      <c r="B144" s="266"/>
      <c r="C144" s="267"/>
      <c r="D144" s="267"/>
      <c r="E144" s="267"/>
      <c r="F144" s="267"/>
      <c r="G144" s="267"/>
      <c r="H144" s="267"/>
      <c r="I144" s="267"/>
      <c r="J144" s="267"/>
      <c r="K144" s="268"/>
    </row>
    <row r="145" spans="2:11" ht="45" customHeight="1">
      <c r="B145" s="269"/>
      <c r="C145" s="374" t="s">
        <v>479</v>
      </c>
      <c r="D145" s="374"/>
      <c r="E145" s="374"/>
      <c r="F145" s="374"/>
      <c r="G145" s="374"/>
      <c r="H145" s="374"/>
      <c r="I145" s="374"/>
      <c r="J145" s="374"/>
      <c r="K145" s="270"/>
    </row>
    <row r="146" spans="2:11" ht="17.25" customHeight="1">
      <c r="B146" s="269"/>
      <c r="C146" s="271" t="s">
        <v>415</v>
      </c>
      <c r="D146" s="271"/>
      <c r="E146" s="271"/>
      <c r="F146" s="271" t="s">
        <v>416</v>
      </c>
      <c r="G146" s="272"/>
      <c r="H146" s="271" t="s">
        <v>110</v>
      </c>
      <c r="I146" s="271" t="s">
        <v>56</v>
      </c>
      <c r="J146" s="271" t="s">
        <v>417</v>
      </c>
      <c r="K146" s="270"/>
    </row>
    <row r="147" spans="2:11" ht="17.25" customHeight="1">
      <c r="B147" s="269"/>
      <c r="C147" s="273" t="s">
        <v>418</v>
      </c>
      <c r="D147" s="273"/>
      <c r="E147" s="273"/>
      <c r="F147" s="274" t="s">
        <v>419</v>
      </c>
      <c r="G147" s="275"/>
      <c r="H147" s="273"/>
      <c r="I147" s="273"/>
      <c r="J147" s="273" t="s">
        <v>420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424</v>
      </c>
      <c r="D149" s="259"/>
      <c r="E149" s="259"/>
      <c r="F149" s="305" t="s">
        <v>421</v>
      </c>
      <c r="G149" s="259"/>
      <c r="H149" s="304" t="s">
        <v>460</v>
      </c>
      <c r="I149" s="304" t="s">
        <v>423</v>
      </c>
      <c r="J149" s="304">
        <v>120</v>
      </c>
      <c r="K149" s="300"/>
    </row>
    <row r="150" spans="2:11" ht="15" customHeight="1">
      <c r="B150" s="279"/>
      <c r="C150" s="304" t="s">
        <v>469</v>
      </c>
      <c r="D150" s="259"/>
      <c r="E150" s="259"/>
      <c r="F150" s="305" t="s">
        <v>421</v>
      </c>
      <c r="G150" s="259"/>
      <c r="H150" s="304" t="s">
        <v>480</v>
      </c>
      <c r="I150" s="304" t="s">
        <v>423</v>
      </c>
      <c r="J150" s="304" t="s">
        <v>471</v>
      </c>
      <c r="K150" s="300"/>
    </row>
    <row r="151" spans="2:11" ht="15" customHeight="1">
      <c r="B151" s="279"/>
      <c r="C151" s="304" t="s">
        <v>370</v>
      </c>
      <c r="D151" s="259"/>
      <c r="E151" s="259"/>
      <c r="F151" s="305" t="s">
        <v>421</v>
      </c>
      <c r="G151" s="259"/>
      <c r="H151" s="304" t="s">
        <v>481</v>
      </c>
      <c r="I151" s="304" t="s">
        <v>423</v>
      </c>
      <c r="J151" s="304" t="s">
        <v>471</v>
      </c>
      <c r="K151" s="300"/>
    </row>
    <row r="152" spans="2:11" ht="15" customHeight="1">
      <c r="B152" s="279"/>
      <c r="C152" s="304" t="s">
        <v>426</v>
      </c>
      <c r="D152" s="259"/>
      <c r="E152" s="259"/>
      <c r="F152" s="305" t="s">
        <v>427</v>
      </c>
      <c r="G152" s="259"/>
      <c r="H152" s="304" t="s">
        <v>460</v>
      </c>
      <c r="I152" s="304" t="s">
        <v>423</v>
      </c>
      <c r="J152" s="304">
        <v>50</v>
      </c>
      <c r="K152" s="300"/>
    </row>
    <row r="153" spans="2:11" ht="15" customHeight="1">
      <c r="B153" s="279"/>
      <c r="C153" s="304" t="s">
        <v>429</v>
      </c>
      <c r="D153" s="259"/>
      <c r="E153" s="259"/>
      <c r="F153" s="305" t="s">
        <v>421</v>
      </c>
      <c r="G153" s="259"/>
      <c r="H153" s="304" t="s">
        <v>460</v>
      </c>
      <c r="I153" s="304" t="s">
        <v>431</v>
      </c>
      <c r="J153" s="304"/>
      <c r="K153" s="300"/>
    </row>
    <row r="154" spans="2:11" ht="15" customHeight="1">
      <c r="B154" s="279"/>
      <c r="C154" s="304" t="s">
        <v>440</v>
      </c>
      <c r="D154" s="259"/>
      <c r="E154" s="259"/>
      <c r="F154" s="305" t="s">
        <v>427</v>
      </c>
      <c r="G154" s="259"/>
      <c r="H154" s="304" t="s">
        <v>460</v>
      </c>
      <c r="I154" s="304" t="s">
        <v>423</v>
      </c>
      <c r="J154" s="304">
        <v>50</v>
      </c>
      <c r="K154" s="300"/>
    </row>
    <row r="155" spans="2:11" ht="15" customHeight="1">
      <c r="B155" s="279"/>
      <c r="C155" s="304" t="s">
        <v>448</v>
      </c>
      <c r="D155" s="259"/>
      <c r="E155" s="259"/>
      <c r="F155" s="305" t="s">
        <v>427</v>
      </c>
      <c r="G155" s="259"/>
      <c r="H155" s="304" t="s">
        <v>460</v>
      </c>
      <c r="I155" s="304" t="s">
        <v>423</v>
      </c>
      <c r="J155" s="304">
        <v>50</v>
      </c>
      <c r="K155" s="300"/>
    </row>
    <row r="156" spans="2:11" ht="15" customHeight="1">
      <c r="B156" s="279"/>
      <c r="C156" s="304" t="s">
        <v>446</v>
      </c>
      <c r="D156" s="259"/>
      <c r="E156" s="259"/>
      <c r="F156" s="305" t="s">
        <v>427</v>
      </c>
      <c r="G156" s="259"/>
      <c r="H156" s="304" t="s">
        <v>460</v>
      </c>
      <c r="I156" s="304" t="s">
        <v>423</v>
      </c>
      <c r="J156" s="304">
        <v>50</v>
      </c>
      <c r="K156" s="300"/>
    </row>
    <row r="157" spans="2:11" ht="15" customHeight="1">
      <c r="B157" s="279"/>
      <c r="C157" s="304" t="s">
        <v>88</v>
      </c>
      <c r="D157" s="259"/>
      <c r="E157" s="259"/>
      <c r="F157" s="305" t="s">
        <v>421</v>
      </c>
      <c r="G157" s="259"/>
      <c r="H157" s="304" t="s">
        <v>482</v>
      </c>
      <c r="I157" s="304" t="s">
        <v>423</v>
      </c>
      <c r="J157" s="304" t="s">
        <v>483</v>
      </c>
      <c r="K157" s="300"/>
    </row>
    <row r="158" spans="2:11" ht="15" customHeight="1">
      <c r="B158" s="279"/>
      <c r="C158" s="304" t="s">
        <v>484</v>
      </c>
      <c r="D158" s="259"/>
      <c r="E158" s="259"/>
      <c r="F158" s="305" t="s">
        <v>421</v>
      </c>
      <c r="G158" s="259"/>
      <c r="H158" s="304" t="s">
        <v>485</v>
      </c>
      <c r="I158" s="304" t="s">
        <v>455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5"/>
      <c r="C160" s="259"/>
      <c r="D160" s="259"/>
      <c r="E160" s="259"/>
      <c r="F160" s="278"/>
      <c r="G160" s="259"/>
      <c r="H160" s="259"/>
      <c r="I160" s="259"/>
      <c r="J160" s="259"/>
      <c r="K160" s="255"/>
    </row>
    <row r="161" spans="2:11" ht="18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7.5" customHeight="1">
      <c r="B162" s="246"/>
      <c r="C162" s="247"/>
      <c r="D162" s="247"/>
      <c r="E162" s="247"/>
      <c r="F162" s="247"/>
      <c r="G162" s="247"/>
      <c r="H162" s="247"/>
      <c r="I162" s="247"/>
      <c r="J162" s="247"/>
      <c r="K162" s="248"/>
    </row>
    <row r="163" spans="2:11" ht="45" customHeight="1">
      <c r="B163" s="249"/>
      <c r="C163" s="370" t="s">
        <v>486</v>
      </c>
      <c r="D163" s="370"/>
      <c r="E163" s="370"/>
      <c r="F163" s="370"/>
      <c r="G163" s="370"/>
      <c r="H163" s="370"/>
      <c r="I163" s="370"/>
      <c r="J163" s="370"/>
      <c r="K163" s="250"/>
    </row>
    <row r="164" spans="2:11" ht="17.25" customHeight="1">
      <c r="B164" s="249"/>
      <c r="C164" s="271" t="s">
        <v>415</v>
      </c>
      <c r="D164" s="271"/>
      <c r="E164" s="271"/>
      <c r="F164" s="271" t="s">
        <v>416</v>
      </c>
      <c r="G164" s="308"/>
      <c r="H164" s="309" t="s">
        <v>110</v>
      </c>
      <c r="I164" s="309" t="s">
        <v>56</v>
      </c>
      <c r="J164" s="271" t="s">
        <v>417</v>
      </c>
      <c r="K164" s="250"/>
    </row>
    <row r="165" spans="2:11" ht="17.25" customHeight="1">
      <c r="B165" s="252"/>
      <c r="C165" s="273" t="s">
        <v>418</v>
      </c>
      <c r="D165" s="273"/>
      <c r="E165" s="273"/>
      <c r="F165" s="274" t="s">
        <v>419</v>
      </c>
      <c r="G165" s="310"/>
      <c r="H165" s="311"/>
      <c r="I165" s="311"/>
      <c r="J165" s="273" t="s">
        <v>420</v>
      </c>
      <c r="K165" s="253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9" t="s">
        <v>424</v>
      </c>
      <c r="D167" s="259"/>
      <c r="E167" s="259"/>
      <c r="F167" s="278" t="s">
        <v>421</v>
      </c>
      <c r="G167" s="259"/>
      <c r="H167" s="259" t="s">
        <v>460</v>
      </c>
      <c r="I167" s="259" t="s">
        <v>423</v>
      </c>
      <c r="J167" s="259">
        <v>120</v>
      </c>
      <c r="K167" s="300"/>
    </row>
    <row r="168" spans="2:11" ht="15" customHeight="1">
      <c r="B168" s="279"/>
      <c r="C168" s="259" t="s">
        <v>469</v>
      </c>
      <c r="D168" s="259"/>
      <c r="E168" s="259"/>
      <c r="F168" s="278" t="s">
        <v>421</v>
      </c>
      <c r="G168" s="259"/>
      <c r="H168" s="259" t="s">
        <v>470</v>
      </c>
      <c r="I168" s="259" t="s">
        <v>423</v>
      </c>
      <c r="J168" s="259" t="s">
        <v>471</v>
      </c>
      <c r="K168" s="300"/>
    </row>
    <row r="169" spans="2:11" ht="15" customHeight="1">
      <c r="B169" s="279"/>
      <c r="C169" s="259" t="s">
        <v>370</v>
      </c>
      <c r="D169" s="259"/>
      <c r="E169" s="259"/>
      <c r="F169" s="278" t="s">
        <v>421</v>
      </c>
      <c r="G169" s="259"/>
      <c r="H169" s="259" t="s">
        <v>487</v>
      </c>
      <c r="I169" s="259" t="s">
        <v>423</v>
      </c>
      <c r="J169" s="259" t="s">
        <v>471</v>
      </c>
      <c r="K169" s="300"/>
    </row>
    <row r="170" spans="2:11" ht="15" customHeight="1">
      <c r="B170" s="279"/>
      <c r="C170" s="259" t="s">
        <v>426</v>
      </c>
      <c r="D170" s="259"/>
      <c r="E170" s="259"/>
      <c r="F170" s="278" t="s">
        <v>427</v>
      </c>
      <c r="G170" s="259"/>
      <c r="H170" s="259" t="s">
        <v>487</v>
      </c>
      <c r="I170" s="259" t="s">
        <v>423</v>
      </c>
      <c r="J170" s="259">
        <v>50</v>
      </c>
      <c r="K170" s="300"/>
    </row>
    <row r="171" spans="2:11" ht="15" customHeight="1">
      <c r="B171" s="279"/>
      <c r="C171" s="259" t="s">
        <v>429</v>
      </c>
      <c r="D171" s="259"/>
      <c r="E171" s="259"/>
      <c r="F171" s="278" t="s">
        <v>421</v>
      </c>
      <c r="G171" s="259"/>
      <c r="H171" s="259" t="s">
        <v>487</v>
      </c>
      <c r="I171" s="259" t="s">
        <v>431</v>
      </c>
      <c r="J171" s="259"/>
      <c r="K171" s="300"/>
    </row>
    <row r="172" spans="2:11" ht="15" customHeight="1">
      <c r="B172" s="279"/>
      <c r="C172" s="259" t="s">
        <v>440</v>
      </c>
      <c r="D172" s="259"/>
      <c r="E172" s="259"/>
      <c r="F172" s="278" t="s">
        <v>427</v>
      </c>
      <c r="G172" s="259"/>
      <c r="H172" s="259" t="s">
        <v>487</v>
      </c>
      <c r="I172" s="259" t="s">
        <v>423</v>
      </c>
      <c r="J172" s="259">
        <v>50</v>
      </c>
      <c r="K172" s="300"/>
    </row>
    <row r="173" spans="2:11" ht="15" customHeight="1">
      <c r="B173" s="279"/>
      <c r="C173" s="259" t="s">
        <v>448</v>
      </c>
      <c r="D173" s="259"/>
      <c r="E173" s="259"/>
      <c r="F173" s="278" t="s">
        <v>427</v>
      </c>
      <c r="G173" s="259"/>
      <c r="H173" s="259" t="s">
        <v>487</v>
      </c>
      <c r="I173" s="259" t="s">
        <v>423</v>
      </c>
      <c r="J173" s="259">
        <v>50</v>
      </c>
      <c r="K173" s="300"/>
    </row>
    <row r="174" spans="2:11" ht="15" customHeight="1">
      <c r="B174" s="279"/>
      <c r="C174" s="259" t="s">
        <v>446</v>
      </c>
      <c r="D174" s="259"/>
      <c r="E174" s="259"/>
      <c r="F174" s="278" t="s">
        <v>427</v>
      </c>
      <c r="G174" s="259"/>
      <c r="H174" s="259" t="s">
        <v>487</v>
      </c>
      <c r="I174" s="259" t="s">
        <v>423</v>
      </c>
      <c r="J174" s="259">
        <v>50</v>
      </c>
      <c r="K174" s="300"/>
    </row>
    <row r="175" spans="2:11" ht="15" customHeight="1">
      <c r="B175" s="279"/>
      <c r="C175" s="259" t="s">
        <v>109</v>
      </c>
      <c r="D175" s="259"/>
      <c r="E175" s="259"/>
      <c r="F175" s="278" t="s">
        <v>421</v>
      </c>
      <c r="G175" s="259"/>
      <c r="H175" s="259" t="s">
        <v>488</v>
      </c>
      <c r="I175" s="259" t="s">
        <v>489</v>
      </c>
      <c r="J175" s="259"/>
      <c r="K175" s="300"/>
    </row>
    <row r="176" spans="2:11" ht="15" customHeight="1">
      <c r="B176" s="279"/>
      <c r="C176" s="259" t="s">
        <v>56</v>
      </c>
      <c r="D176" s="259"/>
      <c r="E176" s="259"/>
      <c r="F176" s="278" t="s">
        <v>421</v>
      </c>
      <c r="G176" s="259"/>
      <c r="H176" s="259" t="s">
        <v>490</v>
      </c>
      <c r="I176" s="259" t="s">
        <v>491</v>
      </c>
      <c r="J176" s="259">
        <v>1</v>
      </c>
      <c r="K176" s="300"/>
    </row>
    <row r="177" spans="2:11" ht="15" customHeight="1">
      <c r="B177" s="279"/>
      <c r="C177" s="259" t="s">
        <v>52</v>
      </c>
      <c r="D177" s="259"/>
      <c r="E177" s="259"/>
      <c r="F177" s="278" t="s">
        <v>421</v>
      </c>
      <c r="G177" s="259"/>
      <c r="H177" s="259" t="s">
        <v>492</v>
      </c>
      <c r="I177" s="259" t="s">
        <v>423</v>
      </c>
      <c r="J177" s="259">
        <v>20</v>
      </c>
      <c r="K177" s="300"/>
    </row>
    <row r="178" spans="2:11" ht="15" customHeight="1">
      <c r="B178" s="279"/>
      <c r="C178" s="259" t="s">
        <v>110</v>
      </c>
      <c r="D178" s="259"/>
      <c r="E178" s="259"/>
      <c r="F178" s="278" t="s">
        <v>421</v>
      </c>
      <c r="G178" s="259"/>
      <c r="H178" s="259" t="s">
        <v>493</v>
      </c>
      <c r="I178" s="259" t="s">
        <v>423</v>
      </c>
      <c r="J178" s="259">
        <v>255</v>
      </c>
      <c r="K178" s="300"/>
    </row>
    <row r="179" spans="2:11" ht="15" customHeight="1">
      <c r="B179" s="279"/>
      <c r="C179" s="259" t="s">
        <v>111</v>
      </c>
      <c r="D179" s="259"/>
      <c r="E179" s="259"/>
      <c r="F179" s="278" t="s">
        <v>421</v>
      </c>
      <c r="G179" s="259"/>
      <c r="H179" s="259" t="s">
        <v>386</v>
      </c>
      <c r="I179" s="259" t="s">
        <v>423</v>
      </c>
      <c r="J179" s="259">
        <v>10</v>
      </c>
      <c r="K179" s="300"/>
    </row>
    <row r="180" spans="2:11" ht="15" customHeight="1">
      <c r="B180" s="279"/>
      <c r="C180" s="259" t="s">
        <v>112</v>
      </c>
      <c r="D180" s="259"/>
      <c r="E180" s="259"/>
      <c r="F180" s="278" t="s">
        <v>421</v>
      </c>
      <c r="G180" s="259"/>
      <c r="H180" s="259" t="s">
        <v>494</v>
      </c>
      <c r="I180" s="259" t="s">
        <v>455</v>
      </c>
      <c r="J180" s="259"/>
      <c r="K180" s="300"/>
    </row>
    <row r="181" spans="2:11" ht="15" customHeight="1">
      <c r="B181" s="279"/>
      <c r="C181" s="259" t="s">
        <v>495</v>
      </c>
      <c r="D181" s="259"/>
      <c r="E181" s="259"/>
      <c r="F181" s="278" t="s">
        <v>421</v>
      </c>
      <c r="G181" s="259"/>
      <c r="H181" s="259" t="s">
        <v>496</v>
      </c>
      <c r="I181" s="259" t="s">
        <v>455</v>
      </c>
      <c r="J181" s="259"/>
      <c r="K181" s="300"/>
    </row>
    <row r="182" spans="2:11" ht="15" customHeight="1">
      <c r="B182" s="279"/>
      <c r="C182" s="259" t="s">
        <v>484</v>
      </c>
      <c r="D182" s="259"/>
      <c r="E182" s="259"/>
      <c r="F182" s="278" t="s">
        <v>421</v>
      </c>
      <c r="G182" s="259"/>
      <c r="H182" s="259" t="s">
        <v>497</v>
      </c>
      <c r="I182" s="259" t="s">
        <v>455</v>
      </c>
      <c r="J182" s="259"/>
      <c r="K182" s="300"/>
    </row>
    <row r="183" spans="2:11" ht="15" customHeight="1">
      <c r="B183" s="279"/>
      <c r="C183" s="259" t="s">
        <v>114</v>
      </c>
      <c r="D183" s="259"/>
      <c r="E183" s="259"/>
      <c r="F183" s="278" t="s">
        <v>427</v>
      </c>
      <c r="G183" s="259"/>
      <c r="H183" s="259" t="s">
        <v>498</v>
      </c>
      <c r="I183" s="259" t="s">
        <v>423</v>
      </c>
      <c r="J183" s="259">
        <v>50</v>
      </c>
      <c r="K183" s="300"/>
    </row>
    <row r="184" spans="2:11" ht="15" customHeight="1">
      <c r="B184" s="279"/>
      <c r="C184" s="259" t="s">
        <v>499</v>
      </c>
      <c r="D184" s="259"/>
      <c r="E184" s="259"/>
      <c r="F184" s="278" t="s">
        <v>427</v>
      </c>
      <c r="G184" s="259"/>
      <c r="H184" s="259" t="s">
        <v>500</v>
      </c>
      <c r="I184" s="259" t="s">
        <v>501</v>
      </c>
      <c r="J184" s="259"/>
      <c r="K184" s="300"/>
    </row>
    <row r="185" spans="2:11" ht="15" customHeight="1">
      <c r="B185" s="279"/>
      <c r="C185" s="259" t="s">
        <v>502</v>
      </c>
      <c r="D185" s="259"/>
      <c r="E185" s="259"/>
      <c r="F185" s="278" t="s">
        <v>427</v>
      </c>
      <c r="G185" s="259"/>
      <c r="H185" s="259" t="s">
        <v>503</v>
      </c>
      <c r="I185" s="259" t="s">
        <v>501</v>
      </c>
      <c r="J185" s="259"/>
      <c r="K185" s="300"/>
    </row>
    <row r="186" spans="2:11" ht="15" customHeight="1">
      <c r="B186" s="279"/>
      <c r="C186" s="259" t="s">
        <v>504</v>
      </c>
      <c r="D186" s="259"/>
      <c r="E186" s="259"/>
      <c r="F186" s="278" t="s">
        <v>427</v>
      </c>
      <c r="G186" s="259"/>
      <c r="H186" s="259" t="s">
        <v>505</v>
      </c>
      <c r="I186" s="259" t="s">
        <v>501</v>
      </c>
      <c r="J186" s="259"/>
      <c r="K186" s="300"/>
    </row>
    <row r="187" spans="2:11" ht="15" customHeight="1">
      <c r="B187" s="279"/>
      <c r="C187" s="312" t="s">
        <v>506</v>
      </c>
      <c r="D187" s="259"/>
      <c r="E187" s="259"/>
      <c r="F187" s="278" t="s">
        <v>427</v>
      </c>
      <c r="G187" s="259"/>
      <c r="H187" s="259" t="s">
        <v>507</v>
      </c>
      <c r="I187" s="259" t="s">
        <v>508</v>
      </c>
      <c r="J187" s="313" t="s">
        <v>509</v>
      </c>
      <c r="K187" s="300"/>
    </row>
    <row r="188" spans="2:11" ht="15" customHeight="1">
      <c r="B188" s="306"/>
      <c r="C188" s="314"/>
      <c r="D188" s="288"/>
      <c r="E188" s="288"/>
      <c r="F188" s="288"/>
      <c r="G188" s="288"/>
      <c r="H188" s="288"/>
      <c r="I188" s="288"/>
      <c r="J188" s="288"/>
      <c r="K188" s="307"/>
    </row>
    <row r="189" spans="2:11" ht="18.75" customHeight="1">
      <c r="B189" s="315"/>
      <c r="C189" s="316"/>
      <c r="D189" s="316"/>
      <c r="E189" s="316"/>
      <c r="F189" s="317"/>
      <c r="G189" s="259"/>
      <c r="H189" s="259"/>
      <c r="I189" s="259"/>
      <c r="J189" s="259"/>
      <c r="K189" s="255"/>
    </row>
    <row r="190" spans="2:11" ht="18.75" customHeight="1">
      <c r="B190" s="255"/>
      <c r="C190" s="259"/>
      <c r="D190" s="259"/>
      <c r="E190" s="259"/>
      <c r="F190" s="278"/>
      <c r="G190" s="259"/>
      <c r="H190" s="259"/>
      <c r="I190" s="259"/>
      <c r="J190" s="259"/>
      <c r="K190" s="255"/>
    </row>
    <row r="191" spans="2:11" ht="18.75" customHeight="1">
      <c r="B191" s="265"/>
      <c r="C191" s="265"/>
      <c r="D191" s="265"/>
      <c r="E191" s="265"/>
      <c r="F191" s="265"/>
      <c r="G191" s="265"/>
      <c r="H191" s="265"/>
      <c r="I191" s="265"/>
      <c r="J191" s="265"/>
      <c r="K191" s="265"/>
    </row>
    <row r="192" spans="2:11" ht="13.5">
      <c r="B192" s="246"/>
      <c r="C192" s="247"/>
      <c r="D192" s="247"/>
      <c r="E192" s="247"/>
      <c r="F192" s="247"/>
      <c r="G192" s="247"/>
      <c r="H192" s="247"/>
      <c r="I192" s="247"/>
      <c r="J192" s="247"/>
      <c r="K192" s="248"/>
    </row>
    <row r="193" spans="2:11" ht="21">
      <c r="B193" s="249"/>
      <c r="C193" s="370" t="s">
        <v>510</v>
      </c>
      <c r="D193" s="370"/>
      <c r="E193" s="370"/>
      <c r="F193" s="370"/>
      <c r="G193" s="370"/>
      <c r="H193" s="370"/>
      <c r="I193" s="370"/>
      <c r="J193" s="370"/>
      <c r="K193" s="250"/>
    </row>
    <row r="194" spans="2:11" ht="25.5" customHeight="1">
      <c r="B194" s="249"/>
      <c r="C194" s="318" t="s">
        <v>511</v>
      </c>
      <c r="D194" s="318"/>
      <c r="E194" s="318"/>
      <c r="F194" s="318" t="s">
        <v>512</v>
      </c>
      <c r="G194" s="319"/>
      <c r="H194" s="376" t="s">
        <v>513</v>
      </c>
      <c r="I194" s="376"/>
      <c r="J194" s="376"/>
      <c r="K194" s="250"/>
    </row>
    <row r="195" spans="2:11" ht="5.25" customHeight="1">
      <c r="B195" s="279"/>
      <c r="C195" s="276"/>
      <c r="D195" s="276"/>
      <c r="E195" s="276"/>
      <c r="F195" s="276"/>
      <c r="G195" s="259"/>
      <c r="H195" s="276"/>
      <c r="I195" s="276"/>
      <c r="J195" s="276"/>
      <c r="K195" s="300"/>
    </row>
    <row r="196" spans="2:11" ht="15" customHeight="1">
      <c r="B196" s="279"/>
      <c r="C196" s="259" t="s">
        <v>514</v>
      </c>
      <c r="D196" s="259"/>
      <c r="E196" s="259"/>
      <c r="F196" s="278" t="s">
        <v>42</v>
      </c>
      <c r="G196" s="259"/>
      <c r="H196" s="377" t="s">
        <v>515</v>
      </c>
      <c r="I196" s="377"/>
      <c r="J196" s="377"/>
      <c r="K196" s="300"/>
    </row>
    <row r="197" spans="2:11" ht="15" customHeight="1">
      <c r="B197" s="279"/>
      <c r="C197" s="285"/>
      <c r="D197" s="259"/>
      <c r="E197" s="259"/>
      <c r="F197" s="278" t="s">
        <v>43</v>
      </c>
      <c r="G197" s="259"/>
      <c r="H197" s="377" t="s">
        <v>516</v>
      </c>
      <c r="I197" s="377"/>
      <c r="J197" s="377"/>
      <c r="K197" s="300"/>
    </row>
    <row r="198" spans="2:11" ht="15" customHeight="1">
      <c r="B198" s="279"/>
      <c r="C198" s="285"/>
      <c r="D198" s="259"/>
      <c r="E198" s="259"/>
      <c r="F198" s="278" t="s">
        <v>46</v>
      </c>
      <c r="G198" s="259"/>
      <c r="H198" s="377" t="s">
        <v>517</v>
      </c>
      <c r="I198" s="377"/>
      <c r="J198" s="377"/>
      <c r="K198" s="300"/>
    </row>
    <row r="199" spans="2:11" ht="15" customHeight="1">
      <c r="B199" s="279"/>
      <c r="C199" s="259"/>
      <c r="D199" s="259"/>
      <c r="E199" s="259"/>
      <c r="F199" s="278" t="s">
        <v>44</v>
      </c>
      <c r="G199" s="259"/>
      <c r="H199" s="377" t="s">
        <v>518</v>
      </c>
      <c r="I199" s="377"/>
      <c r="J199" s="377"/>
      <c r="K199" s="300"/>
    </row>
    <row r="200" spans="2:11" ht="15" customHeight="1">
      <c r="B200" s="279"/>
      <c r="C200" s="259"/>
      <c r="D200" s="259"/>
      <c r="E200" s="259"/>
      <c r="F200" s="278" t="s">
        <v>45</v>
      </c>
      <c r="G200" s="259"/>
      <c r="H200" s="377" t="s">
        <v>519</v>
      </c>
      <c r="I200" s="377"/>
      <c r="J200" s="377"/>
      <c r="K200" s="300"/>
    </row>
    <row r="201" spans="2:11" ht="15" customHeight="1">
      <c r="B201" s="279"/>
      <c r="C201" s="259"/>
      <c r="D201" s="259"/>
      <c r="E201" s="259"/>
      <c r="F201" s="278"/>
      <c r="G201" s="259"/>
      <c r="H201" s="259"/>
      <c r="I201" s="259"/>
      <c r="J201" s="259"/>
      <c r="K201" s="300"/>
    </row>
    <row r="202" spans="2:11" ht="15" customHeight="1">
      <c r="B202" s="279"/>
      <c r="C202" s="259" t="s">
        <v>467</v>
      </c>
      <c r="D202" s="259"/>
      <c r="E202" s="259"/>
      <c r="F202" s="278" t="s">
        <v>77</v>
      </c>
      <c r="G202" s="259"/>
      <c r="H202" s="377" t="s">
        <v>520</v>
      </c>
      <c r="I202" s="377"/>
      <c r="J202" s="377"/>
      <c r="K202" s="300"/>
    </row>
    <row r="203" spans="2:11" ht="15" customHeight="1">
      <c r="B203" s="279"/>
      <c r="C203" s="285"/>
      <c r="D203" s="259"/>
      <c r="E203" s="259"/>
      <c r="F203" s="278" t="s">
        <v>364</v>
      </c>
      <c r="G203" s="259"/>
      <c r="H203" s="377" t="s">
        <v>365</v>
      </c>
      <c r="I203" s="377"/>
      <c r="J203" s="377"/>
      <c r="K203" s="300"/>
    </row>
    <row r="204" spans="2:11" ht="15" customHeight="1">
      <c r="B204" s="279"/>
      <c r="C204" s="259"/>
      <c r="D204" s="259"/>
      <c r="E204" s="259"/>
      <c r="F204" s="278" t="s">
        <v>362</v>
      </c>
      <c r="G204" s="259"/>
      <c r="H204" s="377" t="s">
        <v>521</v>
      </c>
      <c r="I204" s="377"/>
      <c r="J204" s="377"/>
      <c r="K204" s="300"/>
    </row>
    <row r="205" spans="2:11" ht="15" customHeight="1">
      <c r="B205" s="320"/>
      <c r="C205" s="285"/>
      <c r="D205" s="285"/>
      <c r="E205" s="285"/>
      <c r="F205" s="278" t="s">
        <v>366</v>
      </c>
      <c r="G205" s="264"/>
      <c r="H205" s="375" t="s">
        <v>367</v>
      </c>
      <c r="I205" s="375"/>
      <c r="J205" s="375"/>
      <c r="K205" s="321"/>
    </row>
    <row r="206" spans="2:11" ht="15" customHeight="1">
      <c r="B206" s="320"/>
      <c r="C206" s="285"/>
      <c r="D206" s="285"/>
      <c r="E206" s="285"/>
      <c r="F206" s="278" t="s">
        <v>368</v>
      </c>
      <c r="G206" s="264"/>
      <c r="H206" s="375" t="s">
        <v>522</v>
      </c>
      <c r="I206" s="375"/>
      <c r="J206" s="375"/>
      <c r="K206" s="321"/>
    </row>
    <row r="207" spans="2:11" ht="15" customHeight="1">
      <c r="B207" s="320"/>
      <c r="C207" s="285"/>
      <c r="D207" s="285"/>
      <c r="E207" s="285"/>
      <c r="F207" s="322"/>
      <c r="G207" s="264"/>
      <c r="H207" s="323"/>
      <c r="I207" s="323"/>
      <c r="J207" s="323"/>
      <c r="K207" s="321"/>
    </row>
    <row r="208" spans="2:11" ht="15" customHeight="1">
      <c r="B208" s="320"/>
      <c r="C208" s="259" t="s">
        <v>491</v>
      </c>
      <c r="D208" s="285"/>
      <c r="E208" s="285"/>
      <c r="F208" s="278">
        <v>1</v>
      </c>
      <c r="G208" s="264"/>
      <c r="H208" s="375" t="s">
        <v>523</v>
      </c>
      <c r="I208" s="375"/>
      <c r="J208" s="375"/>
      <c r="K208" s="321"/>
    </row>
    <row r="209" spans="2:11" ht="15" customHeight="1">
      <c r="B209" s="320"/>
      <c r="C209" s="285"/>
      <c r="D209" s="285"/>
      <c r="E209" s="285"/>
      <c r="F209" s="278">
        <v>2</v>
      </c>
      <c r="G209" s="264"/>
      <c r="H209" s="375" t="s">
        <v>524</v>
      </c>
      <c r="I209" s="375"/>
      <c r="J209" s="375"/>
      <c r="K209" s="321"/>
    </row>
    <row r="210" spans="2:11" ht="15" customHeight="1">
      <c r="B210" s="320"/>
      <c r="C210" s="285"/>
      <c r="D210" s="285"/>
      <c r="E210" s="285"/>
      <c r="F210" s="278">
        <v>3</v>
      </c>
      <c r="G210" s="264"/>
      <c r="H210" s="375" t="s">
        <v>525</v>
      </c>
      <c r="I210" s="375"/>
      <c r="J210" s="375"/>
      <c r="K210" s="321"/>
    </row>
    <row r="211" spans="2:11" ht="15" customHeight="1">
      <c r="B211" s="320"/>
      <c r="C211" s="285"/>
      <c r="D211" s="285"/>
      <c r="E211" s="285"/>
      <c r="F211" s="278">
        <v>4</v>
      </c>
      <c r="G211" s="264"/>
      <c r="H211" s="375" t="s">
        <v>526</v>
      </c>
      <c r="I211" s="375"/>
      <c r="J211" s="375"/>
      <c r="K211" s="321"/>
    </row>
    <row r="212" spans="2:11" ht="12.75" customHeight="1">
      <c r="B212" s="324"/>
      <c r="C212" s="325"/>
      <c r="D212" s="325"/>
      <c r="E212" s="325"/>
      <c r="F212" s="325"/>
      <c r="G212" s="325"/>
      <c r="H212" s="325"/>
      <c r="I212" s="325"/>
      <c r="J212" s="325"/>
      <c r="K212" s="326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Blavková</dc:creator>
  <cp:keywords/>
  <dc:description/>
  <cp:lastModifiedBy>Věra Floriánová</cp:lastModifiedBy>
  <cp:lastPrinted>2016-05-03T07:52:22Z</cp:lastPrinted>
  <dcterms:created xsi:type="dcterms:W3CDTF">2016-05-02T08:15:15Z</dcterms:created>
  <dcterms:modified xsi:type="dcterms:W3CDTF">2016-05-03T12:10:52Z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