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Rekapitulace stavby" sheetId="1" r:id="rId1"/>
    <sheet name="021 - Oprava vnějšího sch..." sheetId="2" r:id="rId2"/>
    <sheet name="Pokyny pro vyplnění" sheetId="3" r:id="rId3"/>
  </sheets>
  <definedNames>
    <definedName name="_xlnm._FilterDatabase" localSheetId="1" hidden="1">'021 - Oprava vnějšího sch...'!$C$84:$K$212</definedName>
    <definedName name="_xlnm.Print_Titles" localSheetId="1">'021 - Oprava vnějšího sch...'!$84:$84</definedName>
    <definedName name="_xlnm.Print_Titles" localSheetId="0">'Rekapitulace stavby'!$49:$49</definedName>
    <definedName name="_xlnm.Print_Area" localSheetId="1">'021 - Oprava vnějšího sch...'!$C$4:$J$34,'021 - Oprava vnějšího sch...'!$C$40:$J$68,'021 - Oprava vnějšího sch...'!$C$74:$K$212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<sst xmlns="http://schemas.openxmlformats.org/spreadsheetml/2006/main" count="2130" uniqueCount="629">
  <si>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</si>
  <si>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</si>
  <si>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</si>
  <si>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</si>
  <si>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</si>
  <si>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</si>
  <si>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</si>
  <si>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{8db7f627-d33c-4661-a077-9442ae065ee7}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</si>
  <si>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</si>
  <si>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</si>
  <si>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</si>
  <si>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</si>
  <si>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</si>
  <si>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</si>
  <si>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</si>
  <si>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</si>
  <si>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</si>
  <si>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</si>
  <si>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</si>
  <si>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vnějšího schodiště do tělocvičny</t>
  </si>
  <si>
    <t>KSO:</t>
  </si>
  <si>
    <t/>
  </si>
  <si>
    <t>CC-CZ:</t>
  </si>
  <si>
    <t>Místo:</t>
  </si>
  <si>
    <t>p.č.2889/78, k.ú. Podmokly</t>
  </si>
  <si>
    <t>Datum:</t>
  </si>
  <si>
    <t>10. 3. 2018</t>
  </si>
  <si>
    <t>Zadavatel:</t>
  </si>
  <si>
    <t>IČ:</t>
  </si>
  <si>
    <t>ZŠ Školní 1544/5, Děčín - Želenice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</si>
  <si>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</si>
  <si>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</si>
  <si>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</si>
  <si>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</si>
  <si>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</si>
  <si>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</si>
  <si>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</si>
  <si>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</si>
  <si>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</si>
  <si>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</si>
  <si>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</si>
  <si>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</si>
  <si>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</si>
  <si>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</si>
  <si>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</si>
  <si>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</si>
  <si>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</si>
  <si>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</si>
  <si>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</si>
  <si>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</si>
  <si>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</si>
  <si>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</si>
  <si>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</si>
  <si>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</si>
  <si>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</si>
  <si>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</si>
  <si>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</si>
  <si>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</si>
  <si>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</si>
  <si>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</si>
  <si>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</si>
  <si>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</si>
  <si>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</si>
  <si>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</si>
  <si>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</si>
  <si>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</si>
  <si>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</si>
  <si>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</si>
  <si>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</si>
  <si>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</si>
  <si>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</si>
  <si>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</si>
  <si>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</si>
  <si>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</si>
  <si>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</si>
  <si>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</si>
  <si>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</si>
  <si>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</si>
  <si>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</si>
  <si>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</si>
  <si>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</si>
  <si>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</si>
  <si>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</si>
  <si>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</si>
  <si>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</si>
  <si>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</si>
  <si>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</si>
  <si>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</si>
  <si>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</si>
  <si>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</si>
  <si>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</si>
  <si>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</si>
  <si>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</si>
  <si>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</si>
  <si>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</si>
  <si>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</si>
  <si>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</si>
  <si>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91 - Doplňující konstrukce a práce</t>
  </si>
  <si>
    <t xml:space="preserve">    96 - Bourání konstrukcí</t>
  </si>
  <si>
    <t xml:space="preserve">    98 - Sanace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</si>
  <si>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</si>
  <si>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</si>
  <si>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</si>
  <si>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</si>
  <si>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771 - Podlahy z dlaždic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</si>
  <si>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</si>
  <si>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</si>
  <si>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</si>
  <si>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</si>
  <si>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</si>
  <si>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</si>
  <si>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</si>
  <si>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</si>
  <si>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</si>
  <si>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</si>
  <si>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</si>
  <si>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</si>
  <si>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</si>
  <si>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</si>
  <si>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</si>
  <si>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</si>
  <si>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</si>
  <si>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</si>
  <si>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</si>
  <si>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</si>
  <si>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</si>
  <si>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113107031</t>
  </si>
  <si>
    <t>Odstranění podkladu z betonu prostého tl do 150 mm ručně</t>
  </si>
  <si>
    <t>m2</t>
  </si>
  <si>
    <t>CS ÚRS 2018 01</t>
  </si>
  <si>
    <t>4</t>
  </si>
  <si>
    <t>1872250523</t>
  </si>
  <si>
    <t>VV</t>
  </si>
  <si>
    <t>"chodník"4,55*3,60</t>
  </si>
  <si>
    <t>113204111</t>
  </si>
  <si>
    <t>Vytrhání obrub záhonových</t>
  </si>
  <si>
    <t>m</t>
  </si>
  <si>
    <t>1188464780</t>
  </si>
  <si>
    <t>"chodník"2*2,90</t>
  </si>
  <si>
    <t>3</t>
  </si>
  <si>
    <t>122202201</t>
  </si>
  <si>
    <t>Odkopávky a prokopávky nezapažené pro silnice objemu do 100 m3 v hornině tř. 3</t>
  </si>
  <si>
    <t>m3</t>
  </si>
  <si>
    <t>-2071348254</t>
  </si>
  <si>
    <t>"chodník"4,55*3,60*0,10</t>
  </si>
  <si>
    <t>122202209</t>
  </si>
  <si>
    <t>Příplatek k odkopávkám a prokopávkám pro silnice v hornině tř. 3 za lepivost</t>
  </si>
  <si>
    <t>-673669657</t>
  </si>
  <si>
    <t>5</t>
  </si>
  <si>
    <t>132212202</t>
  </si>
  <si>
    <t>Hloubení rýh š přes 600 do 2000 mm ručním nebo pneum nářadím v nesoudržných horninách tř. 3</t>
  </si>
  <si>
    <t>100477377</t>
  </si>
  <si>
    <t>P</t>
  </si>
  <si>
    <t>Poznámka k položce:
odkopání schodnic pro provedení reprofilace</t>
  </si>
  <si>
    <t>4,25*3,60*0,80*0,3</t>
  </si>
  <si>
    <t>6</t>
  </si>
  <si>
    <t>132212209</t>
  </si>
  <si>
    <t>Příplatek za lepivost u hloubení rýh š do 2000 mm ručním nebo pneum nářadím v hornině tř. 3</t>
  </si>
  <si>
    <t>1298925560</t>
  </si>
  <si>
    <t>7</t>
  </si>
  <si>
    <t>161101601</t>
  </si>
  <si>
    <t>Vytažení výkopku těženého z prostoru pod schodnicemi z hl do 2 m v hornině tř. 1 až 4</t>
  </si>
  <si>
    <t>-211058819</t>
  </si>
  <si>
    <t>8</t>
  </si>
  <si>
    <t>162201201</t>
  </si>
  <si>
    <t>Vodorovné přemístění do 10 m nošením výkopku z horniny tř. 1 až 4</t>
  </si>
  <si>
    <t>-93219263</t>
  </si>
  <si>
    <t>Poznámka k položce:
přemístění výkopku pro zpětný zásyp po provedení reprofilace</t>
  </si>
  <si>
    <t>9</t>
  </si>
  <si>
    <t>162701105</t>
  </si>
  <si>
    <t>Vodorovné přemístění do 10000 m výkopku/sypaniny z horniny tř. 1 až 4</t>
  </si>
  <si>
    <t>-906769155</t>
  </si>
  <si>
    <t>10</t>
  </si>
  <si>
    <t>167101101</t>
  </si>
  <si>
    <t>Nakládání výkopku z hornin tř. 1 až 4 do 100 m3</t>
  </si>
  <si>
    <t>-1506899929</t>
  </si>
  <si>
    <t>11</t>
  </si>
  <si>
    <t>171201201</t>
  </si>
  <si>
    <t>Uložení sypaniny na skládky</t>
  </si>
  <si>
    <t>-125975572</t>
  </si>
  <si>
    <t>12</t>
  </si>
  <si>
    <t>M</t>
  </si>
  <si>
    <t>94620001</t>
  </si>
  <si>
    <t>poplatek za uložení stavebního odpadu zeminy a kamení  zatříděného kódem 170 504</t>
  </si>
  <si>
    <t>t</t>
  </si>
  <si>
    <t>-1593364898</t>
  </si>
  <si>
    <t>1,638*1,8 'Přepočtené koeficientem množství</t>
  </si>
  <si>
    <t>13</t>
  </si>
  <si>
    <t>174101102</t>
  </si>
  <si>
    <t>Zásyp v uzavřených prostorech sypaninou se zhutněním</t>
  </si>
  <si>
    <t>1206328253</t>
  </si>
  <si>
    <t>Poznámka k položce:
zpětný zásyp po provedení reprofilace</t>
  </si>
  <si>
    <t>Vodorovné konstrukce</t>
  </si>
  <si>
    <t>14</t>
  </si>
  <si>
    <t>434121415</t>
  </si>
  <si>
    <t>Osazování schodišťových stupňů železobetonových broušených nebo leštěných  s vyspárováním styčných spár</t>
  </si>
  <si>
    <t>-775744189</t>
  </si>
  <si>
    <t>2*14*1,80</t>
  </si>
  <si>
    <t>5937375-R</t>
  </si>
  <si>
    <t>schodišťový stupeň (úhlový podkosený) nosný teracový délky 180, šíře 35, výška 14,5 cm</t>
  </si>
  <si>
    <t>472439295</t>
  </si>
  <si>
    <t>Poznámka k položce:
- barevné provedení jako stávající
- protiskluzná úprava nášlapu aplikovanými epoxidokorundovými geometrickými obrazci-trojúhelníky
- otvory pro kotvení zábradlí (celkem 26 kusů - L/P stupeň !)</t>
  </si>
  <si>
    <t>2*13*1,80</t>
  </si>
  <si>
    <t>16</t>
  </si>
  <si>
    <t>5937376-R</t>
  </si>
  <si>
    <t>schodišťová deska nosná teracová délky 180, šíře 35 cm</t>
  </si>
  <si>
    <t>-1229034763</t>
  </si>
  <si>
    <t>Poznámka k položce:
- barevné provedení jako stávající
- otvory pro kotvení zábradlí (celkem 2 kusy - L/P stupeň !)</t>
  </si>
  <si>
    <t>2*1*1,80</t>
  </si>
  <si>
    <t>Komunikace pozemní</t>
  </si>
  <si>
    <t>17</t>
  </si>
  <si>
    <t>564801112</t>
  </si>
  <si>
    <t>Kladecí vrstva ze štěrkodrtě vel. 4-8 mm tl 40 mm</t>
  </si>
  <si>
    <t>1291840180</t>
  </si>
  <si>
    <t>"nov zámková dlažba"4,55*3,60</t>
  </si>
  <si>
    <t>18</t>
  </si>
  <si>
    <t>564851111</t>
  </si>
  <si>
    <t>Podklad ze štěrkodrtě vel. 0-32 mm tl 150 mm</t>
  </si>
  <si>
    <t>719905495</t>
  </si>
  <si>
    <t>19</t>
  </si>
  <si>
    <t>596211120</t>
  </si>
  <si>
    <t>Kladení zámkové dlažby komunikací pro pěší tl 60 mm skupiny B pl jednotlivě do 50 m2</t>
  </si>
  <si>
    <t>-1464521823</t>
  </si>
  <si>
    <t>20</t>
  </si>
  <si>
    <t>59245015</t>
  </si>
  <si>
    <t>dlažba zámková profilová základní 20x16,5x6 cm přírodní</t>
  </si>
  <si>
    <t>1659763118</t>
  </si>
  <si>
    <t>16,38*1,01 'Přepočtené koeficientem množství</t>
  </si>
  <si>
    <t>Trubní vedení</t>
  </si>
  <si>
    <t>899331111</t>
  </si>
  <si>
    <t>Výšková úprava uličního vstupu nebo vpusti do 200 mm zvýšením poklopu</t>
  </si>
  <si>
    <t>kus</t>
  </si>
  <si>
    <t>-504952040</t>
  </si>
  <si>
    <t>91</t>
  </si>
  <si>
    <t>Doplňující konstrukce a práce</t>
  </si>
  <si>
    <t>22</t>
  </si>
  <si>
    <t>916331112</t>
  </si>
  <si>
    <t>Osazení zahradního obrubníku betonového do lože z betonu s boční opěrou</t>
  </si>
  <si>
    <t>-2049826123</t>
  </si>
  <si>
    <t>2*2,90</t>
  </si>
  <si>
    <t>23</t>
  </si>
  <si>
    <t>59217011</t>
  </si>
  <si>
    <t>obrubník betonový zahradní 50x5x20 cm</t>
  </si>
  <si>
    <t>690173028</t>
  </si>
  <si>
    <t>5,8*1,01 'Přepočtené koeficientem množství</t>
  </si>
  <si>
    <t>24</t>
  </si>
  <si>
    <t>916991121</t>
  </si>
  <si>
    <t>Lože pod obrubníky, krajníky nebo obruby z dlažebních kostek z betonu prostého</t>
  </si>
  <si>
    <t>-1329359743</t>
  </si>
  <si>
    <t>5,80*0,30*0,10</t>
  </si>
  <si>
    <t>96</t>
  </si>
  <si>
    <t>Bourání konstrukcí</t>
  </si>
  <si>
    <t>25</t>
  </si>
  <si>
    <t>771571810</t>
  </si>
  <si>
    <t>Demontáž podlah z dlaždic keramických kladených do malty</t>
  </si>
  <si>
    <t>-1779953587</t>
  </si>
  <si>
    <t>"jedna řada dlažby podesty"3,60*0,30</t>
  </si>
  <si>
    <t>26</t>
  </si>
  <si>
    <t>919735122</t>
  </si>
  <si>
    <t>Řezání stávajícího betonového krytu hl do 100 mm</t>
  </si>
  <si>
    <t>-2042167356</t>
  </si>
  <si>
    <t>2*1,60</t>
  </si>
  <si>
    <t>27</t>
  </si>
  <si>
    <t>963014949</t>
  </si>
  <si>
    <t>Bourání prefabrikovaných ŽB schodišťových stupňů</t>
  </si>
  <si>
    <t>1977639390</t>
  </si>
  <si>
    <t>2*14*2,80</t>
  </si>
  <si>
    <t>28</t>
  </si>
  <si>
    <t>967022681</t>
  </si>
  <si>
    <t>Přisekání ploch stupňů kamenných nebo s jiným tvrdým povrchem pro nové vrstvy</t>
  </si>
  <si>
    <t>-18015473</t>
  </si>
  <si>
    <t>Poznámka k položce:
jedna řada dlažby podesty</t>
  </si>
  <si>
    <t>29</t>
  </si>
  <si>
    <t>977311111</t>
  </si>
  <si>
    <t>Řezání stávajících betonových mazanin nevyztužených hl do 50 mm</t>
  </si>
  <si>
    <t>1867861490</t>
  </si>
  <si>
    <t>Poznámka k položce:
pro odstranění dlažby podesty</t>
  </si>
  <si>
    <t>30</t>
  </si>
  <si>
    <t>985112122</t>
  </si>
  <si>
    <t>Odsekání degradovaného betonu líce kleneb a podhledů tl do 30 mm</t>
  </si>
  <si>
    <t>-768890153</t>
  </si>
  <si>
    <t>"schodnice"3*4,80*(0,60+2*0,25)</t>
  </si>
  <si>
    <t>"podesta"1,36*3,60+2*1,36*0,35</t>
  </si>
  <si>
    <t>Součet</t>
  </si>
  <si>
    <t>21,688*0,1 'Přepočtené koeficientem množství</t>
  </si>
  <si>
    <t>98</t>
  </si>
  <si>
    <t>Sanace</t>
  </si>
  <si>
    <t>31</t>
  </si>
  <si>
    <t>985132111</t>
  </si>
  <si>
    <t>Očištění ploch líce kleneb a podhledů tlakovou vodou</t>
  </si>
  <si>
    <t>-1245816871</t>
  </si>
  <si>
    <t>32</t>
  </si>
  <si>
    <t>985311213</t>
  </si>
  <si>
    <t>Reprofilace líce kleneb a podhledů cementovými sanačními maltami tl 30 mm</t>
  </si>
  <si>
    <t>-1459140991</t>
  </si>
  <si>
    <t>33</t>
  </si>
  <si>
    <t>985311911</t>
  </si>
  <si>
    <t>Příplatek při reprofilaci sanačními maltami za práci ve stísněném prostoru</t>
  </si>
  <si>
    <t>1581376638</t>
  </si>
  <si>
    <t>34</t>
  </si>
  <si>
    <t>985311912</t>
  </si>
  <si>
    <t>Příplatek při reprofilaci sanačními maltami za plochu do 10 m2 jednotlivě</t>
  </si>
  <si>
    <t>713068292</t>
  </si>
  <si>
    <t>35</t>
  </si>
  <si>
    <t>985312122</t>
  </si>
  <si>
    <t>Stěrka k vyrovnání betonových ploch líce kleneb a podhledů tl 3 mm</t>
  </si>
  <si>
    <t>80864970</t>
  </si>
  <si>
    <t>36</t>
  </si>
  <si>
    <t>985321111</t>
  </si>
  <si>
    <t>Ochranný nátěr výztuže na cementové bázi stěn, líce kleneb a podhledů 1 vrstva tl 1 mm</t>
  </si>
  <si>
    <t>1022980175</t>
  </si>
  <si>
    <t>37</t>
  </si>
  <si>
    <t>985321911</t>
  </si>
  <si>
    <t>Příplatek k cenám ochranného nátěru výztuže za práce ve stísněném prostoru</t>
  </si>
  <si>
    <t>-1306660049</t>
  </si>
  <si>
    <t>38</t>
  </si>
  <si>
    <t>985321912</t>
  </si>
  <si>
    <t>Příplatek k cenám ochranného nátěru výztuže za plochu do 10 m2 jednotlivě</t>
  </si>
  <si>
    <t>-1194732155</t>
  </si>
  <si>
    <t>39</t>
  </si>
  <si>
    <t>985323112</t>
  </si>
  <si>
    <t>Spojovací můstek reprofilovaného betonu na cementové bázi tl 2 mm</t>
  </si>
  <si>
    <t>-1672301211</t>
  </si>
  <si>
    <t>40</t>
  </si>
  <si>
    <t>985323911</t>
  </si>
  <si>
    <t>Příplatek k cenám spojovacího můstku za práci ve stísněném prostoru</t>
  </si>
  <si>
    <t>-2012030518</t>
  </si>
  <si>
    <t>41</t>
  </si>
  <si>
    <t>985323912</t>
  </si>
  <si>
    <t>Příplatek k cenám spojovacího můstku za plochu do 10 m2 jednotlivě</t>
  </si>
  <si>
    <t>232521733</t>
  </si>
  <si>
    <t>42</t>
  </si>
  <si>
    <t>985324221</t>
  </si>
  <si>
    <t>Ochranný akrylátový nátěr betonu dvojnásobný se stěrkou (OS-C)</t>
  </si>
  <si>
    <t>249824548</t>
  </si>
  <si>
    <t>43</t>
  </si>
  <si>
    <t>985324911</t>
  </si>
  <si>
    <t>Příplatek k cenám ochranných nátěrů betonu za práci ve stísněném prostoru</t>
  </si>
  <si>
    <t>-1831446919</t>
  </si>
  <si>
    <t>44</t>
  </si>
  <si>
    <t>985324912</t>
  </si>
  <si>
    <t>Příplatek k cenám ochranných nátěrů betonu za plochu do 10 m2 jednotlivě</t>
  </si>
  <si>
    <t>1556753114</t>
  </si>
  <si>
    <t>997</t>
  </si>
  <si>
    <t>Přesun sutě</t>
  </si>
  <si>
    <t>45</t>
  </si>
  <si>
    <t>997221571</t>
  </si>
  <si>
    <t>Vodorovná doprava vybouraných hmot do 1 km</t>
  </si>
  <si>
    <t>294548429</t>
  </si>
  <si>
    <t>46</t>
  </si>
  <si>
    <t>997221579</t>
  </si>
  <si>
    <t>Příplatek ZKD 1 km u vodorovné dopravy vybouraných hmot</t>
  </si>
  <si>
    <t>2093243774</t>
  </si>
  <si>
    <t>11,561*9 'Přepočtené koeficientem množství</t>
  </si>
  <si>
    <t>47</t>
  </si>
  <si>
    <t>997221612</t>
  </si>
  <si>
    <t>Nakládání vybouraných hmot na dopravní prostředky pro vodorovnou dopravu</t>
  </si>
  <si>
    <t>1347857695</t>
  </si>
  <si>
    <t>48</t>
  </si>
  <si>
    <t>94620002</t>
  </si>
  <si>
    <t>poplatek za uložení stavebního odpadu betonového zatříděného kódem 170 101</t>
  </si>
  <si>
    <t>-1445157059</t>
  </si>
  <si>
    <t>11,561-5,723-0,09</t>
  </si>
  <si>
    <t>49</t>
  </si>
  <si>
    <t>94620230</t>
  </si>
  <si>
    <t>poplatek za uložení stavebního odpadu keramického zatříděného kódem 170 103</t>
  </si>
  <si>
    <t>-1122176668</t>
  </si>
  <si>
    <t>50</t>
  </si>
  <si>
    <t>94620130</t>
  </si>
  <si>
    <t>poplatek za uložení stavebního odpadu železobetonového zatříděného kódem 170 101</t>
  </si>
  <si>
    <t>-194895528</t>
  </si>
  <si>
    <t>998</t>
  </si>
  <si>
    <t>Přesun hmot</t>
  </si>
  <si>
    <t>51</t>
  </si>
  <si>
    <t>998018001</t>
  </si>
  <si>
    <t>Přesun hmot ruční pro budovy v do 6 m</t>
  </si>
  <si>
    <t>-1627481006</t>
  </si>
  <si>
    <t>PSV</t>
  </si>
  <si>
    <t>Práce a dodávky PSV</t>
  </si>
  <si>
    <t>767</t>
  </si>
  <si>
    <t>Konstrukce zámečnické</t>
  </si>
  <si>
    <t>52</t>
  </si>
  <si>
    <t>767161824</t>
  </si>
  <si>
    <t>Demontáž zábradlí schodišťového nerozebíratelného hmotnosti 1m zábradlí přes 20 kg</t>
  </si>
  <si>
    <t>-2141041030</t>
  </si>
  <si>
    <t>Poznámka k položce:
pro další použití</t>
  </si>
  <si>
    <t>2*6,10</t>
  </si>
  <si>
    <t>53</t>
  </si>
  <si>
    <t>7892211-R</t>
  </si>
  <si>
    <t>Provedení otryskání ocelového zábradli</t>
  </si>
  <si>
    <t>-1236167219</t>
  </si>
  <si>
    <t>Poznámka k položce:
odstranění barvy a rzi - suché abrazivní tryskání</t>
  </si>
  <si>
    <t>4*6,10*1,10</t>
  </si>
  <si>
    <t>54</t>
  </si>
  <si>
    <t>767.1-R</t>
  </si>
  <si>
    <t>Úpravy a opravy zábradlí</t>
  </si>
  <si>
    <t>kpl</t>
  </si>
  <si>
    <t>407468020</t>
  </si>
  <si>
    <t>Poznámka k položce:
- kotvení do nově osazených teracových stupňů, celkem 28 kusů
- kotvení do zdiva, celkem 4 kusy
- odřezání výztuh zábradlí, celkem 4 kusy
- oprava konstrukce zábradlí - případně prasklých svárů - cca 1m</t>
  </si>
  <si>
    <t>55</t>
  </si>
  <si>
    <t>767.2-R</t>
  </si>
  <si>
    <t xml:space="preserve">Žárové pozinkování zábradní včetně kotvení </t>
  </si>
  <si>
    <t>kg</t>
  </si>
  <si>
    <t>-1097088343</t>
  </si>
  <si>
    <t>56</t>
  </si>
  <si>
    <t>767161214</t>
  </si>
  <si>
    <t>Montáž zábradlí rovného z profilové oceli do hmotnosti 30 kg</t>
  </si>
  <si>
    <t>-719489054</t>
  </si>
  <si>
    <t>57</t>
  </si>
  <si>
    <t>998767201</t>
  </si>
  <si>
    <t>Přesun hmot procentní pro zámečnické konstrukce</t>
  </si>
  <si>
    <t>%</t>
  </si>
  <si>
    <t>1526018591</t>
  </si>
  <si>
    <t>771</t>
  </si>
  <si>
    <t>Podlahy z dlaždic</t>
  </si>
  <si>
    <t>58</t>
  </si>
  <si>
    <t>771573913</t>
  </si>
  <si>
    <t>Oprava podlah z keramických dlaždic režných lepených do 12 ks/m2</t>
  </si>
  <si>
    <t>-2101731251</t>
  </si>
  <si>
    <t>Poznámka k položce:
doplnění dlažby podesty po osazení schodišťových stupňů, dlažbu pro opravu dodá investor</t>
  </si>
  <si>
    <t>59</t>
  </si>
  <si>
    <t>771591111</t>
  </si>
  <si>
    <t>Podlahy penetrace podkladu</t>
  </si>
  <si>
    <t>-1116036528</t>
  </si>
  <si>
    <t>60</t>
  </si>
  <si>
    <t>771591185</t>
  </si>
  <si>
    <t>Podlahy řezání keramických dlaždic rovné</t>
  </si>
  <si>
    <t>-1596276034</t>
  </si>
  <si>
    <t>61</t>
  </si>
  <si>
    <t>771990112</t>
  </si>
  <si>
    <t>Vyrovnání podkladu samonivelační stěrkou tl 4 mm pevnosti 30 Mpa</t>
  </si>
  <si>
    <t>-193802288</t>
  </si>
  <si>
    <t>62</t>
  </si>
  <si>
    <t>998771201</t>
  </si>
  <si>
    <t>Přesun hmot procentní pro podlahy z dlaždic</t>
  </si>
  <si>
    <t>20426237</t>
  </si>
  <si>
    <t>VRN</t>
  </si>
  <si>
    <t>Vedlejší rozpočtové náklady</t>
  </si>
  <si>
    <t>VRN3</t>
  </si>
  <si>
    <t>Zařízení staveniště</t>
  </si>
  <si>
    <t>63</t>
  </si>
  <si>
    <t>034103000</t>
  </si>
  <si>
    <t>Oplocení staveniště</t>
  </si>
  <si>
    <t>1024</t>
  </si>
  <si>
    <t>1934810129</t>
  </si>
  <si>
    <t>Poznámka k položce:
ohrazení staveniště páskou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</si>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</sst>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7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thin">
        <color rgb="FF000000"/>
      </right>
      <top style="hair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57" fillId="33" borderId="0" xfId="36" applyFill="1" applyAlignment="1">
      <alignment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83" fillId="0" borderId="26" xfId="0" applyFont="1" applyBorder="1" applyAlignment="1" applyProtection="1">
      <alignment horizontal="center" vertical="center" wrapText="1"/>
      <protection/>
    </xf>
    <xf numFmtId="0" fontId="83" fillId="0" borderId="27" xfId="0" applyFont="1" applyBorder="1" applyAlignment="1" applyProtection="1">
      <alignment horizontal="center" vertical="center" wrapText="1"/>
      <protection/>
    </xf>
    <xf numFmtId="0" fontId="83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85" fillId="0" borderId="30" xfId="0" applyNumberFormat="1" applyFont="1" applyBorder="1" applyAlignment="1" applyProtection="1">
      <alignment vertical="center"/>
      <protection/>
    </xf>
    <xf numFmtId="4" fontId="85" fillId="0" borderId="0" xfId="0" applyNumberFormat="1" applyFont="1" applyBorder="1" applyAlignment="1" applyProtection="1">
      <alignment vertical="center"/>
      <protection/>
    </xf>
    <xf numFmtId="166" fontId="85" fillId="0" borderId="0" xfId="0" applyNumberFormat="1" applyFont="1" applyBorder="1" applyAlignment="1" applyProtection="1">
      <alignment vertical="center"/>
      <protection/>
    </xf>
    <xf numFmtId="4" fontId="85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89" fillId="0" borderId="31" xfId="0" applyNumberFormat="1" applyFont="1" applyBorder="1" applyAlignment="1" applyProtection="1">
      <alignment vertical="center"/>
      <protection/>
    </xf>
    <xf numFmtId="4" fontId="89" fillId="0" borderId="32" xfId="0" applyNumberFormat="1" applyFont="1" applyBorder="1" applyAlignment="1" applyProtection="1">
      <alignment vertical="center"/>
      <protection/>
    </xf>
    <xf numFmtId="166" fontId="89" fillId="0" borderId="32" xfId="0" applyNumberFormat="1" applyFont="1" applyBorder="1" applyAlignment="1" applyProtection="1">
      <alignment vertical="center"/>
      <protection/>
    </xf>
    <xf numFmtId="4" fontId="89" fillId="0" borderId="3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2" fillId="33" borderId="0" xfId="0" applyFont="1" applyFill="1" applyAlignment="1">
      <alignment vertical="center"/>
    </xf>
    <xf numFmtId="0" fontId="79" fillId="33" borderId="0" xfId="0" applyFont="1" applyFill="1" applyAlignment="1">
      <alignment horizontal="left" vertical="center"/>
    </xf>
    <xf numFmtId="0" fontId="90" fillId="33" borderId="0" xfId="36" applyFont="1" applyFill="1" applyAlignment="1">
      <alignment vertical="center"/>
    </xf>
    <xf numFmtId="0" fontId="12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84" fillId="0" borderId="0" xfId="0" applyNumberFormat="1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 locked="0"/>
    </xf>
    <xf numFmtId="4" fontId="72" fillId="0" borderId="0" xfId="0" applyNumberFormat="1" applyFont="1" applyBorder="1" applyAlignment="1" applyProtection="1">
      <alignment vertical="center"/>
      <protection/>
    </xf>
    <xf numFmtId="164" fontId="7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32" xfId="0" applyFont="1" applyBorder="1" applyAlignment="1" applyProtection="1">
      <alignment horizontal="left" vertical="center"/>
      <protection/>
    </xf>
    <xf numFmtId="0" fontId="73" fillId="0" borderId="32" xfId="0" applyFont="1" applyBorder="1" applyAlignment="1" applyProtection="1">
      <alignment vertical="center"/>
      <protection/>
    </xf>
    <xf numFmtId="0" fontId="73" fillId="0" borderId="32" xfId="0" applyFont="1" applyBorder="1" applyAlignment="1" applyProtection="1">
      <alignment vertical="center"/>
      <protection locked="0"/>
    </xf>
    <xf numFmtId="4" fontId="73" fillId="0" borderId="32" xfId="0" applyNumberFormat="1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horizontal="left" vertical="center"/>
      <protection/>
    </xf>
    <xf numFmtId="0" fontId="74" fillId="0" borderId="32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vertical="center"/>
      <protection locked="0"/>
    </xf>
    <xf numFmtId="4" fontId="74" fillId="0" borderId="32" xfId="0" applyNumberFormat="1" applyFont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84" fillId="0" borderId="0" xfId="0" applyNumberFormat="1" applyFont="1" applyAlignment="1" applyProtection="1">
      <alignment/>
      <protection/>
    </xf>
    <xf numFmtId="166" fontId="92" fillId="0" borderId="22" xfId="0" applyNumberFormat="1" applyFont="1" applyBorder="1" applyAlignment="1" applyProtection="1">
      <alignment/>
      <protection/>
    </xf>
    <xf numFmtId="166" fontId="92" fillId="0" borderId="2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75" fillId="0" borderId="13" xfId="0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/>
      <protection/>
    </xf>
    <xf numFmtId="0" fontId="73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/>
      <protection locked="0"/>
    </xf>
    <xf numFmtId="4" fontId="73" fillId="0" borderId="0" xfId="0" applyNumberFormat="1" applyFont="1" applyAlignment="1" applyProtection="1">
      <alignment/>
      <protection/>
    </xf>
    <xf numFmtId="0" fontId="75" fillId="0" borderId="13" xfId="0" applyFont="1" applyBorder="1" applyAlignment="1">
      <alignment/>
    </xf>
    <xf numFmtId="0" fontId="75" fillId="0" borderId="3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166" fontId="75" fillId="0" borderId="0" xfId="0" applyNumberFormat="1" applyFont="1" applyBorder="1" applyAlignment="1" applyProtection="1">
      <alignment/>
      <protection/>
    </xf>
    <xf numFmtId="166" fontId="75" fillId="0" borderId="24" xfId="0" applyNumberFormat="1" applyFont="1" applyBorder="1" applyAlignment="1" applyProtection="1">
      <alignment/>
      <protection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Alignment="1" applyProtection="1">
      <alignment horizontal="left"/>
      <protection/>
    </xf>
    <xf numFmtId="4" fontId="74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2" fillId="23" borderId="36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166" fontId="72" fillId="0" borderId="0" xfId="0" applyNumberFormat="1" applyFont="1" applyBorder="1" applyAlignment="1" applyProtection="1">
      <alignment vertical="center"/>
      <protection/>
    </xf>
    <xf numFmtId="166" fontId="7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 wrapText="1"/>
      <protection/>
    </xf>
    <xf numFmtId="167" fontId="76" fillId="0" borderId="0" xfId="0" applyNumberFormat="1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 locked="0"/>
    </xf>
    <xf numFmtId="0" fontId="76" fillId="0" borderId="13" xfId="0" applyFont="1" applyBorder="1" applyAlignment="1">
      <alignment vertical="center"/>
    </xf>
    <xf numFmtId="0" fontId="76" fillId="0" borderId="3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24" xfId="0" applyFont="1" applyBorder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94" fillId="0" borderId="0" xfId="0" applyFont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95" fillId="0" borderId="36" xfId="0" applyFont="1" applyBorder="1" applyAlignment="1" applyProtection="1">
      <alignment horizontal="center" vertical="center"/>
      <protection/>
    </xf>
    <xf numFmtId="49" fontId="95" fillId="0" borderId="36" xfId="0" applyNumberFormat="1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167" fontId="95" fillId="0" borderId="36" xfId="0" applyNumberFormat="1" applyFont="1" applyBorder="1" applyAlignment="1" applyProtection="1">
      <alignment vertical="center"/>
      <protection/>
    </xf>
    <xf numFmtId="4" fontId="95" fillId="23" borderId="36" xfId="0" applyNumberFormat="1" applyFont="1" applyFill="1" applyBorder="1" applyAlignment="1" applyProtection="1">
      <alignment vertical="center"/>
      <protection locked="0"/>
    </xf>
    <xf numFmtId="4" fontId="95" fillId="0" borderId="36" xfId="0" applyNumberFormat="1" applyFont="1" applyBorder="1" applyAlignment="1" applyProtection="1">
      <alignment vertical="center"/>
      <protection/>
    </xf>
    <xf numFmtId="0" fontId="95" fillId="0" borderId="13" xfId="0" applyFont="1" applyBorder="1" applyAlignment="1">
      <alignment vertical="center"/>
    </xf>
    <xf numFmtId="0" fontId="95" fillId="23" borderId="3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horizontal="left" vertical="center" wrapText="1"/>
      <protection/>
    </xf>
    <xf numFmtId="167" fontId="77" fillId="0" borderId="0" xfId="0" applyNumberFormat="1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 locked="0"/>
    </xf>
    <xf numFmtId="0" fontId="77" fillId="0" borderId="13" xfId="0" applyFont="1" applyBorder="1" applyAlignment="1">
      <alignment vertical="center"/>
    </xf>
    <xf numFmtId="0" fontId="77" fillId="0" borderId="3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24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167" fontId="0" fillId="23" borderId="36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96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164" fontId="72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5" fillId="0" borderId="29" xfId="0" applyFont="1" applyBorder="1" applyAlignment="1">
      <alignment horizontal="center" vertical="center"/>
    </xf>
    <xf numFmtId="0" fontId="85" fillId="0" borderId="22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0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4" fontId="84" fillId="0" borderId="0" xfId="0" applyNumberFormat="1" applyFont="1" applyAlignment="1" applyProtection="1">
      <alignment horizontal="right" vertical="center"/>
      <protection/>
    </xf>
    <xf numFmtId="4" fontId="8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0" fillId="33" borderId="0" xfId="36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7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2" t="s">
        <v>8</v>
      </c>
      <c r="BT2" s="22" t="s">
        <v>9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7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2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14" t="s">
        <v>17</v>
      </c>
      <c r="BS5" s="22" t="s">
        <v>8</v>
      </c>
    </row>
    <row r="6" spans="2:71" ht="36.7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15"/>
      <c r="BS6" s="22" t="s">
        <v>8</v>
      </c>
    </row>
    <row r="7" spans="2:71" ht="14.2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5"/>
      <c r="BS7" s="22" t="s">
        <v>8</v>
      </c>
    </row>
    <row r="8" spans="2:71" ht="14.2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5"/>
      <c r="BS8" s="22" t="s">
        <v>8</v>
      </c>
    </row>
    <row r="9" spans="2:71" ht="14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5"/>
      <c r="BS9" s="22" t="s">
        <v>8</v>
      </c>
    </row>
    <row r="10" spans="2:71" ht="14.2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15"/>
      <c r="BS10" s="22" t="s">
        <v>8</v>
      </c>
    </row>
    <row r="11" spans="2:71" ht="18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15"/>
      <c r="BS11" s="22" t="s">
        <v>8</v>
      </c>
    </row>
    <row r="12" spans="2:71" ht="6.7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8</v>
      </c>
    </row>
    <row r="13" spans="2:71" ht="14.2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15"/>
      <c r="BS13" s="22" t="s">
        <v>8</v>
      </c>
    </row>
    <row r="14" spans="2:71" ht="15">
      <c r="B14" s="26"/>
      <c r="C14" s="27"/>
      <c r="D14" s="27"/>
      <c r="E14" s="319" t="s">
        <v>32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15"/>
      <c r="BS14" s="22" t="s">
        <v>8</v>
      </c>
    </row>
    <row r="15" spans="2:71" ht="6.7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2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34</v>
      </c>
      <c r="AO16" s="27"/>
      <c r="AP16" s="27"/>
      <c r="AQ16" s="29"/>
      <c r="BE16" s="315"/>
      <c r="BS16" s="22" t="s">
        <v>6</v>
      </c>
    </row>
    <row r="17" spans="2:71" ht="18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36</v>
      </c>
      <c r="AO17" s="27"/>
      <c r="AP17" s="27"/>
      <c r="AQ17" s="29"/>
      <c r="BE17" s="315"/>
      <c r="BS17" s="22" t="s">
        <v>37</v>
      </c>
    </row>
    <row r="18" spans="2:71" ht="6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8</v>
      </c>
    </row>
    <row r="19" spans="2:71" ht="14.2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8</v>
      </c>
    </row>
    <row r="20" spans="2:71" ht="16.5" customHeight="1">
      <c r="B20" s="26"/>
      <c r="C20" s="27"/>
      <c r="D20" s="27"/>
      <c r="E20" s="321" t="s">
        <v>21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7"/>
      <c r="AP20" s="27"/>
      <c r="AQ20" s="29"/>
      <c r="BE20" s="315"/>
      <c r="BS20" s="22" t="s">
        <v>37</v>
      </c>
    </row>
    <row r="21" spans="2:57" ht="6.7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7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5"/>
    </row>
    <row r="23" spans="2:57" s="1" customFormat="1" ht="25.5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2">
        <f>ROUND(AG51,2)</f>
        <v>0</v>
      </c>
      <c r="AL23" s="323"/>
      <c r="AM23" s="323"/>
      <c r="AN23" s="323"/>
      <c r="AO23" s="323"/>
      <c r="AP23" s="40"/>
      <c r="AQ23" s="43"/>
      <c r="BE23" s="315"/>
    </row>
    <row r="24" spans="2:57" s="1" customFormat="1" ht="6.7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4" t="s">
        <v>40</v>
      </c>
      <c r="M25" s="324"/>
      <c r="N25" s="324"/>
      <c r="O25" s="324"/>
      <c r="P25" s="40"/>
      <c r="Q25" s="40"/>
      <c r="R25" s="40"/>
      <c r="S25" s="40"/>
      <c r="T25" s="40"/>
      <c r="U25" s="40"/>
      <c r="V25" s="40"/>
      <c r="W25" s="324" t="s">
        <v>41</v>
      </c>
      <c r="X25" s="324"/>
      <c r="Y25" s="324"/>
      <c r="Z25" s="324"/>
      <c r="AA25" s="324"/>
      <c r="AB25" s="324"/>
      <c r="AC25" s="324"/>
      <c r="AD25" s="324"/>
      <c r="AE25" s="324"/>
      <c r="AF25" s="40"/>
      <c r="AG25" s="40"/>
      <c r="AH25" s="40"/>
      <c r="AI25" s="40"/>
      <c r="AJ25" s="40"/>
      <c r="AK25" s="324" t="s">
        <v>42</v>
      </c>
      <c r="AL25" s="324"/>
      <c r="AM25" s="324"/>
      <c r="AN25" s="324"/>
      <c r="AO25" s="324"/>
      <c r="AP25" s="40"/>
      <c r="AQ25" s="43"/>
      <c r="BE25" s="315"/>
    </row>
    <row r="26" spans="2:57" s="2" customFormat="1" ht="14.2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25">
        <v>0.21</v>
      </c>
      <c r="M26" s="326"/>
      <c r="N26" s="326"/>
      <c r="O26" s="326"/>
      <c r="P26" s="46"/>
      <c r="Q26" s="46"/>
      <c r="R26" s="46"/>
      <c r="S26" s="46"/>
      <c r="T26" s="46"/>
      <c r="U26" s="46"/>
      <c r="V26" s="46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6"/>
      <c r="AG26" s="46"/>
      <c r="AH26" s="46"/>
      <c r="AI26" s="46"/>
      <c r="AJ26" s="46"/>
      <c r="AK26" s="327">
        <f>ROUND(AV51,2)</f>
        <v>0</v>
      </c>
      <c r="AL26" s="326"/>
      <c r="AM26" s="326"/>
      <c r="AN26" s="326"/>
      <c r="AO26" s="326"/>
      <c r="AP26" s="46"/>
      <c r="AQ26" s="48"/>
      <c r="BE26" s="315"/>
    </row>
    <row r="27" spans="2:57" s="2" customFormat="1" ht="14.2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25">
        <v>0.15</v>
      </c>
      <c r="M27" s="326"/>
      <c r="N27" s="326"/>
      <c r="O27" s="326"/>
      <c r="P27" s="46"/>
      <c r="Q27" s="46"/>
      <c r="R27" s="46"/>
      <c r="S27" s="46"/>
      <c r="T27" s="46"/>
      <c r="U27" s="46"/>
      <c r="V27" s="46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6"/>
      <c r="AG27" s="46"/>
      <c r="AH27" s="46"/>
      <c r="AI27" s="46"/>
      <c r="AJ27" s="46"/>
      <c r="AK27" s="327">
        <f>ROUND(AW51,2)</f>
        <v>0</v>
      </c>
      <c r="AL27" s="326"/>
      <c r="AM27" s="326"/>
      <c r="AN27" s="326"/>
      <c r="AO27" s="326"/>
      <c r="AP27" s="46"/>
      <c r="AQ27" s="48"/>
      <c r="BE27" s="315"/>
    </row>
    <row r="28" spans="2:57" s="2" customFormat="1" ht="14.2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25">
        <v>0.21</v>
      </c>
      <c r="M28" s="326"/>
      <c r="N28" s="326"/>
      <c r="O28" s="326"/>
      <c r="P28" s="46"/>
      <c r="Q28" s="46"/>
      <c r="R28" s="46"/>
      <c r="S28" s="46"/>
      <c r="T28" s="46"/>
      <c r="U28" s="46"/>
      <c r="V28" s="46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6"/>
      <c r="AG28" s="46"/>
      <c r="AH28" s="46"/>
      <c r="AI28" s="46"/>
      <c r="AJ28" s="46"/>
      <c r="AK28" s="327">
        <v>0</v>
      </c>
      <c r="AL28" s="326"/>
      <c r="AM28" s="326"/>
      <c r="AN28" s="326"/>
      <c r="AO28" s="326"/>
      <c r="AP28" s="46"/>
      <c r="AQ28" s="48"/>
      <c r="BE28" s="315"/>
    </row>
    <row r="29" spans="2:57" s="2" customFormat="1" ht="14.2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25">
        <v>0.15</v>
      </c>
      <c r="M29" s="326"/>
      <c r="N29" s="326"/>
      <c r="O29" s="326"/>
      <c r="P29" s="46"/>
      <c r="Q29" s="46"/>
      <c r="R29" s="46"/>
      <c r="S29" s="46"/>
      <c r="T29" s="46"/>
      <c r="U29" s="46"/>
      <c r="V29" s="46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6"/>
      <c r="AG29" s="46"/>
      <c r="AH29" s="46"/>
      <c r="AI29" s="46"/>
      <c r="AJ29" s="46"/>
      <c r="AK29" s="327">
        <v>0</v>
      </c>
      <c r="AL29" s="326"/>
      <c r="AM29" s="326"/>
      <c r="AN29" s="326"/>
      <c r="AO29" s="326"/>
      <c r="AP29" s="46"/>
      <c r="AQ29" s="48"/>
      <c r="BE29" s="315"/>
    </row>
    <row r="30" spans="2:57" s="2" customFormat="1" ht="14.2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25">
        <v>0</v>
      </c>
      <c r="M30" s="326"/>
      <c r="N30" s="326"/>
      <c r="O30" s="326"/>
      <c r="P30" s="46"/>
      <c r="Q30" s="46"/>
      <c r="R30" s="46"/>
      <c r="S30" s="46"/>
      <c r="T30" s="46"/>
      <c r="U30" s="46"/>
      <c r="V30" s="46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6"/>
      <c r="AG30" s="46"/>
      <c r="AH30" s="46"/>
      <c r="AI30" s="46"/>
      <c r="AJ30" s="46"/>
      <c r="AK30" s="327">
        <v>0</v>
      </c>
      <c r="AL30" s="326"/>
      <c r="AM30" s="326"/>
      <c r="AN30" s="326"/>
      <c r="AO30" s="326"/>
      <c r="AP30" s="46"/>
      <c r="AQ30" s="48"/>
      <c r="BE30" s="315"/>
    </row>
    <row r="31" spans="2:57" s="1" customFormat="1" ht="6.7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5"/>
    </row>
    <row r="32" spans="2:57" s="1" customFormat="1" ht="25.5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28" t="s">
        <v>51</v>
      </c>
      <c r="Y32" s="329"/>
      <c r="Z32" s="329"/>
      <c r="AA32" s="329"/>
      <c r="AB32" s="329"/>
      <c r="AC32" s="51"/>
      <c r="AD32" s="51"/>
      <c r="AE32" s="51"/>
      <c r="AF32" s="51"/>
      <c r="AG32" s="51"/>
      <c r="AH32" s="51"/>
      <c r="AI32" s="51"/>
      <c r="AJ32" s="51"/>
      <c r="AK32" s="330">
        <f>SUM(AK23:AK30)</f>
        <v>0</v>
      </c>
      <c r="AL32" s="329"/>
      <c r="AM32" s="329"/>
      <c r="AN32" s="329"/>
      <c r="AO32" s="331"/>
      <c r="AP32" s="49"/>
      <c r="AQ32" s="53"/>
      <c r="BE32" s="315"/>
    </row>
    <row r="33" spans="2:43" s="1" customFormat="1" ht="6.7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7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7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021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7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2" t="str">
        <f>K6</f>
        <v>Oprava vnějšího schodiště do tělocvičny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68"/>
      <c r="AQ42" s="68"/>
      <c r="AR42" s="69"/>
    </row>
    <row r="43" spans="2:44" s="1" customFormat="1" ht="6.7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p.č.2889/78, k.ú. Podmokly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4" t="str">
        <f>IF(AN8="","",AN8)</f>
        <v>10. 3. 2018</v>
      </c>
      <c r="AN44" s="334"/>
      <c r="AO44" s="61"/>
      <c r="AP44" s="61"/>
      <c r="AQ44" s="61"/>
      <c r="AR44" s="59"/>
    </row>
    <row r="45" spans="2:44" s="1" customFormat="1" ht="6.7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ZŠ Školní 1544/5, Děčín - Želenice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35" t="str">
        <f>IF(E17="","",E17)</f>
        <v>Vladimír Vidai</v>
      </c>
      <c r="AN46" s="335"/>
      <c r="AO46" s="335"/>
      <c r="AP46" s="335"/>
      <c r="AQ46" s="61"/>
      <c r="AR46" s="59"/>
      <c r="AS46" s="336" t="s">
        <v>53</v>
      </c>
      <c r="AT46" s="337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>
        <f>IF(E14="Vyplň údaj","",E14)</f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8"/>
      <c r="AT47" s="339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5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0"/>
      <c r="AT48" s="341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2" t="s">
        <v>54</v>
      </c>
      <c r="D49" s="343"/>
      <c r="E49" s="343"/>
      <c r="F49" s="343"/>
      <c r="G49" s="343"/>
      <c r="H49" s="77"/>
      <c r="I49" s="344" t="s">
        <v>55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56</v>
      </c>
      <c r="AH49" s="343"/>
      <c r="AI49" s="343"/>
      <c r="AJ49" s="343"/>
      <c r="AK49" s="343"/>
      <c r="AL49" s="343"/>
      <c r="AM49" s="343"/>
      <c r="AN49" s="344" t="s">
        <v>57</v>
      </c>
      <c r="AO49" s="343"/>
      <c r="AP49" s="343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5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2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9">
        <f>ROUND(AG52,2)</f>
        <v>0</v>
      </c>
      <c r="AH51" s="349"/>
      <c r="AI51" s="349"/>
      <c r="AJ51" s="349"/>
      <c r="AK51" s="349"/>
      <c r="AL51" s="349"/>
      <c r="AM51" s="349"/>
      <c r="AN51" s="350">
        <f>SUM(AG51,AT51)</f>
        <v>0</v>
      </c>
      <c r="AO51" s="350"/>
      <c r="AP51" s="350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72</v>
      </c>
      <c r="BT51" s="92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0" s="5" customFormat="1" ht="31.5" customHeight="1">
      <c r="A52" s="93" t="s">
        <v>76</v>
      </c>
      <c r="B52" s="94"/>
      <c r="C52" s="95"/>
      <c r="D52" s="348" t="s">
        <v>16</v>
      </c>
      <c r="E52" s="348"/>
      <c r="F52" s="348"/>
      <c r="G52" s="348"/>
      <c r="H52" s="348"/>
      <c r="I52" s="96"/>
      <c r="J52" s="348" t="s">
        <v>19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6">
        <f>'021 - Oprava vnějšího sch...'!J25</f>
        <v>0</v>
      </c>
      <c r="AH52" s="347"/>
      <c r="AI52" s="347"/>
      <c r="AJ52" s="347"/>
      <c r="AK52" s="347"/>
      <c r="AL52" s="347"/>
      <c r="AM52" s="347"/>
      <c r="AN52" s="346">
        <f>SUM(AG52,AT52)</f>
        <v>0</v>
      </c>
      <c r="AO52" s="347"/>
      <c r="AP52" s="347"/>
      <c r="AQ52" s="97" t="s">
        <v>77</v>
      </c>
      <c r="AR52" s="98"/>
      <c r="AS52" s="99">
        <v>0</v>
      </c>
      <c r="AT52" s="100">
        <f>ROUND(SUM(AV52:AW52),2)</f>
        <v>0</v>
      </c>
      <c r="AU52" s="101">
        <f>'021 - Oprava vnějšího sch...'!P85</f>
        <v>0</v>
      </c>
      <c r="AV52" s="100">
        <f>'021 - Oprava vnějšího sch...'!J28</f>
        <v>0</v>
      </c>
      <c r="AW52" s="100">
        <f>'021 - Oprava vnějšího sch...'!J29</f>
        <v>0</v>
      </c>
      <c r="AX52" s="100">
        <f>'021 - Oprava vnějšího sch...'!J30</f>
        <v>0</v>
      </c>
      <c r="AY52" s="100">
        <f>'021 - Oprava vnějšího sch...'!J31</f>
        <v>0</v>
      </c>
      <c r="AZ52" s="100">
        <f>'021 - Oprava vnějšího sch...'!F28</f>
        <v>0</v>
      </c>
      <c r="BA52" s="100">
        <f>'021 - Oprava vnějšího sch...'!F29</f>
        <v>0</v>
      </c>
      <c r="BB52" s="100">
        <f>'021 - Oprava vnějšího sch...'!F30</f>
        <v>0</v>
      </c>
      <c r="BC52" s="100">
        <f>'021 - Oprava vnějšího sch...'!F31</f>
        <v>0</v>
      </c>
      <c r="BD52" s="102">
        <f>'021 - Oprava vnějšího sch...'!F32</f>
        <v>0</v>
      </c>
      <c r="BT52" s="103" t="s">
        <v>78</v>
      </c>
      <c r="BU52" s="103" t="s">
        <v>79</v>
      </c>
      <c r="BV52" s="103" t="s">
        <v>74</v>
      </c>
      <c r="BW52" s="103" t="s">
        <v>7</v>
      </c>
      <c r="BX52" s="103" t="s">
        <v>75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7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21 - Oprava vnějšího sch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80</v>
      </c>
      <c r="G1" s="356" t="s">
        <v>81</v>
      </c>
      <c r="H1" s="356"/>
      <c r="I1" s="108"/>
      <c r="J1" s="107" t="s">
        <v>82</v>
      </c>
      <c r="K1" s="106" t="s">
        <v>83</v>
      </c>
      <c r="L1" s="107" t="s">
        <v>84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2" t="s">
        <v>7</v>
      </c>
    </row>
    <row r="3" spans="2:46" ht="6.7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85</v>
      </c>
    </row>
    <row r="4" spans="2:46" ht="36.75" customHeight="1">
      <c r="B4" s="26"/>
      <c r="C4" s="27"/>
      <c r="D4" s="28" t="s">
        <v>86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75" customHeight="1">
      <c r="B7" s="39"/>
      <c r="C7" s="40"/>
      <c r="D7" s="40"/>
      <c r="E7" s="352" t="s">
        <v>19</v>
      </c>
      <c r="F7" s="353"/>
      <c r="G7" s="353"/>
      <c r="H7" s="353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2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2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10. 3. 2018</v>
      </c>
      <c r="K10" s="43"/>
    </row>
    <row r="11" spans="2:11" s="1" customFormat="1" ht="10.5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2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21</v>
      </c>
      <c r="K12" s="43"/>
    </row>
    <row r="13" spans="2:11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2" t="s">
        <v>30</v>
      </c>
      <c r="J13" s="33" t="s">
        <v>21</v>
      </c>
      <c r="K13" s="43"/>
    </row>
    <row r="14" spans="2:11" s="1" customFormat="1" ht="6.7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25" customHeight="1">
      <c r="B15" s="39"/>
      <c r="C15" s="40"/>
      <c r="D15" s="35" t="s">
        <v>31</v>
      </c>
      <c r="E15" s="40"/>
      <c r="F15" s="40"/>
      <c r="G15" s="40"/>
      <c r="H15" s="40"/>
      <c r="I15" s="112" t="s">
        <v>28</v>
      </c>
      <c r="J15" s="33">
        <f>IF('Rekapitulace stavby'!AN13="Vyplň údaj","",IF('Rekapitulace stavby'!AN13="","",'Rekapitulace stavby'!AN13))</f>
      </c>
      <c r="K15" s="43"/>
    </row>
    <row r="16" spans="2:11" s="1" customFormat="1" ht="18" customHeight="1">
      <c r="B16" s="39"/>
      <c r="C16" s="40"/>
      <c r="D16" s="40"/>
      <c r="E16" s="33">
        <f>IF('Rekapitulace stavby'!E14="Vyplň údaj","",IF('Rekapitulace stavby'!E14="","",'Rekapitulace stavby'!E14))</f>
      </c>
      <c r="F16" s="40"/>
      <c r="G16" s="40"/>
      <c r="H16" s="40"/>
      <c r="I16" s="112" t="s">
        <v>30</v>
      </c>
      <c r="J16" s="33">
        <f>IF('Rekapitulace stavby'!AN14="Vyplň údaj","",IF('Rekapitulace stavby'!AN14="","",'Rekapitulace stavby'!AN14))</f>
      </c>
      <c r="K16" s="43"/>
    </row>
    <row r="17" spans="2:11" s="1" customFormat="1" ht="6.7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25" customHeight="1">
      <c r="B18" s="39"/>
      <c r="C18" s="40"/>
      <c r="D18" s="35" t="s">
        <v>33</v>
      </c>
      <c r="E18" s="40"/>
      <c r="F18" s="40"/>
      <c r="G18" s="40"/>
      <c r="H18" s="40"/>
      <c r="I18" s="112" t="s">
        <v>28</v>
      </c>
      <c r="J18" s="33" t="s">
        <v>34</v>
      </c>
      <c r="K18" s="43"/>
    </row>
    <row r="19" spans="2:11" s="1" customFormat="1" ht="18" customHeight="1">
      <c r="B19" s="39"/>
      <c r="C19" s="40"/>
      <c r="D19" s="40"/>
      <c r="E19" s="33" t="s">
        <v>35</v>
      </c>
      <c r="F19" s="40"/>
      <c r="G19" s="40"/>
      <c r="H19" s="40"/>
      <c r="I19" s="112" t="s">
        <v>30</v>
      </c>
      <c r="J19" s="33" t="s">
        <v>36</v>
      </c>
      <c r="K19" s="43"/>
    </row>
    <row r="20" spans="2:11" s="1" customFormat="1" ht="6.7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25" customHeight="1">
      <c r="B21" s="39"/>
      <c r="C21" s="40"/>
      <c r="D21" s="35" t="s">
        <v>38</v>
      </c>
      <c r="E21" s="40"/>
      <c r="F21" s="40"/>
      <c r="G21" s="40"/>
      <c r="H21" s="40"/>
      <c r="I21" s="111"/>
      <c r="J21" s="40"/>
      <c r="K21" s="43"/>
    </row>
    <row r="22" spans="2:11" s="6" customFormat="1" ht="16.5" customHeight="1">
      <c r="B22" s="114"/>
      <c r="C22" s="115"/>
      <c r="D22" s="115"/>
      <c r="E22" s="321" t="s">
        <v>21</v>
      </c>
      <c r="F22" s="321"/>
      <c r="G22" s="321"/>
      <c r="H22" s="321"/>
      <c r="I22" s="116"/>
      <c r="J22" s="115"/>
      <c r="K22" s="117"/>
    </row>
    <row r="23" spans="2:11" s="1" customFormat="1" ht="6.7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7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4.75" customHeight="1">
      <c r="B25" s="39"/>
      <c r="C25" s="40"/>
      <c r="D25" s="120" t="s">
        <v>39</v>
      </c>
      <c r="E25" s="40"/>
      <c r="F25" s="40"/>
      <c r="G25" s="40"/>
      <c r="H25" s="40"/>
      <c r="I25" s="111"/>
      <c r="J25" s="121">
        <f>ROUND(J85,2)</f>
        <v>0</v>
      </c>
      <c r="K25" s="43"/>
    </row>
    <row r="26" spans="2:11" s="1" customFormat="1" ht="6.7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25" customHeight="1">
      <c r="B27" s="39"/>
      <c r="C27" s="40"/>
      <c r="D27" s="40"/>
      <c r="E27" s="40"/>
      <c r="F27" s="44" t="s">
        <v>41</v>
      </c>
      <c r="G27" s="40"/>
      <c r="H27" s="40"/>
      <c r="I27" s="122" t="s">
        <v>40</v>
      </c>
      <c r="J27" s="44" t="s">
        <v>42</v>
      </c>
      <c r="K27" s="43"/>
    </row>
    <row r="28" spans="2:11" s="1" customFormat="1" ht="14.25" customHeight="1">
      <c r="B28" s="39"/>
      <c r="C28" s="40"/>
      <c r="D28" s="47" t="s">
        <v>43</v>
      </c>
      <c r="E28" s="47" t="s">
        <v>44</v>
      </c>
      <c r="F28" s="123">
        <f>ROUND(SUM(BE85:BE212),2)</f>
        <v>0</v>
      </c>
      <c r="G28" s="40"/>
      <c r="H28" s="40"/>
      <c r="I28" s="124">
        <v>0.21</v>
      </c>
      <c r="J28" s="123">
        <f>ROUND(ROUND((SUM(BE85:BE212)),2)*I28,2)</f>
        <v>0</v>
      </c>
      <c r="K28" s="43"/>
    </row>
    <row r="29" spans="2:11" s="1" customFormat="1" ht="14.25" customHeight="1">
      <c r="B29" s="39"/>
      <c r="C29" s="40"/>
      <c r="D29" s="40"/>
      <c r="E29" s="47" t="s">
        <v>45</v>
      </c>
      <c r="F29" s="123">
        <f>ROUND(SUM(BF85:BF212),2)</f>
        <v>0</v>
      </c>
      <c r="G29" s="40"/>
      <c r="H29" s="40"/>
      <c r="I29" s="124">
        <v>0.15</v>
      </c>
      <c r="J29" s="123">
        <f>ROUND(ROUND((SUM(BF85:BF212)),2)*I29,2)</f>
        <v>0</v>
      </c>
      <c r="K29" s="43"/>
    </row>
    <row r="30" spans="2:11" s="1" customFormat="1" ht="14.25" customHeight="1" hidden="1">
      <c r="B30" s="39"/>
      <c r="C30" s="40"/>
      <c r="D30" s="40"/>
      <c r="E30" s="47" t="s">
        <v>46</v>
      </c>
      <c r="F30" s="123">
        <f>ROUND(SUM(BG85:BG212),2)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25" customHeight="1" hidden="1">
      <c r="B31" s="39"/>
      <c r="C31" s="40"/>
      <c r="D31" s="40"/>
      <c r="E31" s="47" t="s">
        <v>47</v>
      </c>
      <c r="F31" s="123">
        <f>ROUND(SUM(BH85:BH212),2)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48</v>
      </c>
      <c r="F32" s="123">
        <f>ROUND(SUM(BI85:BI212),2)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7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4.75" customHeight="1">
      <c r="B34" s="39"/>
      <c r="C34" s="125"/>
      <c r="D34" s="126" t="s">
        <v>49</v>
      </c>
      <c r="E34" s="77"/>
      <c r="F34" s="77"/>
      <c r="G34" s="127" t="s">
        <v>50</v>
      </c>
      <c r="H34" s="128" t="s">
        <v>51</v>
      </c>
      <c r="I34" s="129"/>
      <c r="J34" s="130">
        <f>SUM(J25:J32)</f>
        <v>0</v>
      </c>
      <c r="K34" s="131"/>
    </row>
    <row r="35" spans="2:11" s="1" customFormat="1" ht="14.2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7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75" customHeight="1">
      <c r="B40" s="39"/>
      <c r="C40" s="28" t="s">
        <v>87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7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2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17.25" customHeight="1">
      <c r="B43" s="39"/>
      <c r="C43" s="40"/>
      <c r="D43" s="40"/>
      <c r="E43" s="352" t="str">
        <f>E7</f>
        <v>Oprava vnějšího schodiště do tělocvičny</v>
      </c>
      <c r="F43" s="353"/>
      <c r="G43" s="353"/>
      <c r="H43" s="353"/>
      <c r="I43" s="111"/>
      <c r="J43" s="40"/>
      <c r="K43" s="43"/>
    </row>
    <row r="44" spans="2:11" s="1" customFormat="1" ht="6.7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p.č.2889/78, k.ú. Podmokly</v>
      </c>
      <c r="G45" s="40"/>
      <c r="H45" s="40"/>
      <c r="I45" s="112" t="s">
        <v>25</v>
      </c>
      <c r="J45" s="113" t="str">
        <f>IF(J10="","",J10)</f>
        <v>10. 3. 2018</v>
      </c>
      <c r="K45" s="43"/>
    </row>
    <row r="46" spans="2:11" s="1" customFormat="1" ht="6.7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ZŠ Školní 1544/5, Děčín - Želenice</v>
      </c>
      <c r="G47" s="40"/>
      <c r="H47" s="40"/>
      <c r="I47" s="112" t="s">
        <v>33</v>
      </c>
      <c r="J47" s="321" t="str">
        <f>E19</f>
        <v>Vladimír Vidai</v>
      </c>
      <c r="K47" s="43"/>
    </row>
    <row r="48" spans="2:11" s="1" customFormat="1" ht="14.25" customHeight="1">
      <c r="B48" s="39"/>
      <c r="C48" s="35" t="s">
        <v>31</v>
      </c>
      <c r="D48" s="40"/>
      <c r="E48" s="40"/>
      <c r="F48" s="33">
        <f>IF(E16="","",E16)</f>
      </c>
      <c r="G48" s="40"/>
      <c r="H48" s="40"/>
      <c r="I48" s="111"/>
      <c r="J48" s="354"/>
      <c r="K48" s="43"/>
    </row>
    <row r="49" spans="2:11" s="1" customFormat="1" ht="9.7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88</v>
      </c>
      <c r="D50" s="125"/>
      <c r="E50" s="125"/>
      <c r="F50" s="125"/>
      <c r="G50" s="125"/>
      <c r="H50" s="125"/>
      <c r="I50" s="138"/>
      <c r="J50" s="139" t="s">
        <v>89</v>
      </c>
      <c r="K50" s="140"/>
    </row>
    <row r="51" spans="2:11" s="1" customFormat="1" ht="9.7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90</v>
      </c>
      <c r="D52" s="40"/>
      <c r="E52" s="40"/>
      <c r="F52" s="40"/>
      <c r="G52" s="40"/>
      <c r="H52" s="40"/>
      <c r="I52" s="111"/>
      <c r="J52" s="121">
        <f>J85</f>
        <v>0</v>
      </c>
      <c r="K52" s="43"/>
      <c r="AU52" s="22" t="s">
        <v>91</v>
      </c>
    </row>
    <row r="53" spans="2:11" s="7" customFormat="1" ht="24.75" customHeight="1">
      <c r="B53" s="142"/>
      <c r="C53" s="143"/>
      <c r="D53" s="144" t="s">
        <v>92</v>
      </c>
      <c r="E53" s="145"/>
      <c r="F53" s="145"/>
      <c r="G53" s="145"/>
      <c r="H53" s="145"/>
      <c r="I53" s="146"/>
      <c r="J53" s="147">
        <f>J86</f>
        <v>0</v>
      </c>
      <c r="K53" s="148"/>
    </row>
    <row r="54" spans="2:11" s="8" customFormat="1" ht="19.5" customHeight="1">
      <c r="B54" s="149"/>
      <c r="C54" s="150"/>
      <c r="D54" s="151" t="s">
        <v>93</v>
      </c>
      <c r="E54" s="152"/>
      <c r="F54" s="152"/>
      <c r="G54" s="152"/>
      <c r="H54" s="152"/>
      <c r="I54" s="153"/>
      <c r="J54" s="154">
        <f>J87</f>
        <v>0</v>
      </c>
      <c r="K54" s="155"/>
    </row>
    <row r="55" spans="2:11" s="8" customFormat="1" ht="19.5" customHeight="1">
      <c r="B55" s="149"/>
      <c r="C55" s="150"/>
      <c r="D55" s="151" t="s">
        <v>94</v>
      </c>
      <c r="E55" s="152"/>
      <c r="F55" s="152"/>
      <c r="G55" s="152"/>
      <c r="H55" s="152"/>
      <c r="I55" s="153"/>
      <c r="J55" s="154">
        <f>J109</f>
        <v>0</v>
      </c>
      <c r="K55" s="155"/>
    </row>
    <row r="56" spans="2:11" s="8" customFormat="1" ht="19.5" customHeight="1">
      <c r="B56" s="149"/>
      <c r="C56" s="150"/>
      <c r="D56" s="151" t="s">
        <v>95</v>
      </c>
      <c r="E56" s="152"/>
      <c r="F56" s="152"/>
      <c r="G56" s="152"/>
      <c r="H56" s="152"/>
      <c r="I56" s="153"/>
      <c r="J56" s="154">
        <f>J118</f>
        <v>0</v>
      </c>
      <c r="K56" s="155"/>
    </row>
    <row r="57" spans="2:11" s="8" customFormat="1" ht="19.5" customHeight="1">
      <c r="B57" s="149"/>
      <c r="C57" s="150"/>
      <c r="D57" s="151" t="s">
        <v>96</v>
      </c>
      <c r="E57" s="152"/>
      <c r="F57" s="152"/>
      <c r="G57" s="152"/>
      <c r="H57" s="152"/>
      <c r="I57" s="153"/>
      <c r="J57" s="154">
        <f>J125</f>
        <v>0</v>
      </c>
      <c r="K57" s="155"/>
    </row>
    <row r="58" spans="2:11" s="8" customFormat="1" ht="19.5" customHeight="1">
      <c r="B58" s="149"/>
      <c r="C58" s="150"/>
      <c r="D58" s="151" t="s">
        <v>97</v>
      </c>
      <c r="E58" s="152"/>
      <c r="F58" s="152"/>
      <c r="G58" s="152"/>
      <c r="H58" s="152"/>
      <c r="I58" s="153"/>
      <c r="J58" s="154">
        <f>J127</f>
        <v>0</v>
      </c>
      <c r="K58" s="155"/>
    </row>
    <row r="59" spans="2:11" s="8" customFormat="1" ht="19.5" customHeight="1">
      <c r="B59" s="149"/>
      <c r="C59" s="150"/>
      <c r="D59" s="151" t="s">
        <v>98</v>
      </c>
      <c r="E59" s="152"/>
      <c r="F59" s="152"/>
      <c r="G59" s="152"/>
      <c r="H59" s="152"/>
      <c r="I59" s="153"/>
      <c r="J59" s="154">
        <f>J134</f>
        <v>0</v>
      </c>
      <c r="K59" s="155"/>
    </row>
    <row r="60" spans="2:11" s="8" customFormat="1" ht="19.5" customHeight="1">
      <c r="B60" s="149"/>
      <c r="C60" s="150"/>
      <c r="D60" s="151" t="s">
        <v>99</v>
      </c>
      <c r="E60" s="152"/>
      <c r="F60" s="152"/>
      <c r="G60" s="152"/>
      <c r="H60" s="152"/>
      <c r="I60" s="153"/>
      <c r="J60" s="154">
        <f>J150</f>
        <v>0</v>
      </c>
      <c r="K60" s="155"/>
    </row>
    <row r="61" spans="2:11" s="8" customFormat="1" ht="19.5" customHeight="1">
      <c r="B61" s="149"/>
      <c r="C61" s="150"/>
      <c r="D61" s="151" t="s">
        <v>100</v>
      </c>
      <c r="E61" s="152"/>
      <c r="F61" s="152"/>
      <c r="G61" s="152"/>
      <c r="H61" s="152"/>
      <c r="I61" s="153"/>
      <c r="J61" s="154">
        <f>J177</f>
        <v>0</v>
      </c>
      <c r="K61" s="155"/>
    </row>
    <row r="62" spans="2:11" s="8" customFormat="1" ht="19.5" customHeight="1">
      <c r="B62" s="149"/>
      <c r="C62" s="150"/>
      <c r="D62" s="151" t="s">
        <v>101</v>
      </c>
      <c r="E62" s="152"/>
      <c r="F62" s="152"/>
      <c r="G62" s="152"/>
      <c r="H62" s="152"/>
      <c r="I62" s="153"/>
      <c r="J62" s="154">
        <f>J186</f>
        <v>0</v>
      </c>
      <c r="K62" s="155"/>
    </row>
    <row r="63" spans="2:11" s="7" customFormat="1" ht="24.75" customHeight="1">
      <c r="B63" s="142"/>
      <c r="C63" s="143"/>
      <c r="D63" s="144" t="s">
        <v>102</v>
      </c>
      <c r="E63" s="145"/>
      <c r="F63" s="145"/>
      <c r="G63" s="145"/>
      <c r="H63" s="145"/>
      <c r="I63" s="146"/>
      <c r="J63" s="147">
        <f>J188</f>
        <v>0</v>
      </c>
      <c r="K63" s="148"/>
    </row>
    <row r="64" spans="2:11" s="8" customFormat="1" ht="19.5" customHeight="1">
      <c r="B64" s="149"/>
      <c r="C64" s="150"/>
      <c r="D64" s="151" t="s">
        <v>103</v>
      </c>
      <c r="E64" s="152"/>
      <c r="F64" s="152"/>
      <c r="G64" s="152"/>
      <c r="H64" s="152"/>
      <c r="I64" s="153"/>
      <c r="J64" s="154">
        <f>J189</f>
        <v>0</v>
      </c>
      <c r="K64" s="155"/>
    </row>
    <row r="65" spans="2:11" s="8" customFormat="1" ht="19.5" customHeight="1">
      <c r="B65" s="149"/>
      <c r="C65" s="150"/>
      <c r="D65" s="151" t="s">
        <v>104</v>
      </c>
      <c r="E65" s="152"/>
      <c r="F65" s="152"/>
      <c r="G65" s="152"/>
      <c r="H65" s="152"/>
      <c r="I65" s="153"/>
      <c r="J65" s="154">
        <f>J201</f>
        <v>0</v>
      </c>
      <c r="K65" s="155"/>
    </row>
    <row r="66" spans="2:11" s="7" customFormat="1" ht="24.75" customHeight="1">
      <c r="B66" s="142"/>
      <c r="C66" s="143"/>
      <c r="D66" s="144" t="s">
        <v>105</v>
      </c>
      <c r="E66" s="145"/>
      <c r="F66" s="145"/>
      <c r="G66" s="145"/>
      <c r="H66" s="145"/>
      <c r="I66" s="146"/>
      <c r="J66" s="147">
        <f>J209</f>
        <v>0</v>
      </c>
      <c r="K66" s="148"/>
    </row>
    <row r="67" spans="2:11" s="8" customFormat="1" ht="19.5" customHeight="1">
      <c r="B67" s="149"/>
      <c r="C67" s="150"/>
      <c r="D67" s="151" t="s">
        <v>106</v>
      </c>
      <c r="E67" s="152"/>
      <c r="F67" s="152"/>
      <c r="G67" s="152"/>
      <c r="H67" s="152"/>
      <c r="I67" s="153"/>
      <c r="J67" s="154">
        <f>J210</f>
        <v>0</v>
      </c>
      <c r="K67" s="155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1"/>
      <c r="J68" s="40"/>
      <c r="K68" s="43"/>
    </row>
    <row r="69" spans="2:11" s="1" customFormat="1" ht="6.75" customHeight="1">
      <c r="B69" s="54"/>
      <c r="C69" s="55"/>
      <c r="D69" s="55"/>
      <c r="E69" s="55"/>
      <c r="F69" s="55"/>
      <c r="G69" s="55"/>
      <c r="H69" s="55"/>
      <c r="I69" s="132"/>
      <c r="J69" s="55"/>
      <c r="K69" s="56"/>
    </row>
    <row r="73" spans="2:12" s="1" customFormat="1" ht="6.75" customHeight="1">
      <c r="B73" s="57"/>
      <c r="C73" s="58"/>
      <c r="D73" s="58"/>
      <c r="E73" s="58"/>
      <c r="F73" s="58"/>
      <c r="G73" s="58"/>
      <c r="H73" s="58"/>
      <c r="I73" s="135"/>
      <c r="J73" s="58"/>
      <c r="K73" s="58"/>
      <c r="L73" s="59"/>
    </row>
    <row r="74" spans="2:12" s="1" customFormat="1" ht="36.75" customHeight="1">
      <c r="B74" s="39"/>
      <c r="C74" s="60" t="s">
        <v>107</v>
      </c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6.75" customHeight="1">
      <c r="B75" s="39"/>
      <c r="C75" s="61"/>
      <c r="D75" s="61"/>
      <c r="E75" s="61"/>
      <c r="F75" s="61"/>
      <c r="G75" s="61"/>
      <c r="H75" s="61"/>
      <c r="I75" s="156"/>
      <c r="J75" s="61"/>
      <c r="K75" s="61"/>
      <c r="L75" s="59"/>
    </row>
    <row r="76" spans="2:12" s="1" customFormat="1" ht="14.25" customHeight="1">
      <c r="B76" s="39"/>
      <c r="C76" s="63" t="s">
        <v>18</v>
      </c>
      <c r="D76" s="61"/>
      <c r="E76" s="61"/>
      <c r="F76" s="61"/>
      <c r="G76" s="61"/>
      <c r="H76" s="61"/>
      <c r="I76" s="156"/>
      <c r="J76" s="61"/>
      <c r="K76" s="61"/>
      <c r="L76" s="59"/>
    </row>
    <row r="77" spans="2:12" s="1" customFormat="1" ht="17.25" customHeight="1">
      <c r="B77" s="39"/>
      <c r="C77" s="61"/>
      <c r="D77" s="61"/>
      <c r="E77" s="332" t="str">
        <f>E7</f>
        <v>Oprava vnějšího schodiště do tělocvičny</v>
      </c>
      <c r="F77" s="355"/>
      <c r="G77" s="355"/>
      <c r="H77" s="355"/>
      <c r="I77" s="156"/>
      <c r="J77" s="61"/>
      <c r="K77" s="61"/>
      <c r="L77" s="59"/>
    </row>
    <row r="78" spans="2:12" s="1" customFormat="1" ht="6.75" customHeight="1">
      <c r="B78" s="39"/>
      <c r="C78" s="61"/>
      <c r="D78" s="61"/>
      <c r="E78" s="61"/>
      <c r="F78" s="61"/>
      <c r="G78" s="61"/>
      <c r="H78" s="61"/>
      <c r="I78" s="156"/>
      <c r="J78" s="61"/>
      <c r="K78" s="61"/>
      <c r="L78" s="59"/>
    </row>
    <row r="79" spans="2:12" s="1" customFormat="1" ht="18" customHeight="1">
      <c r="B79" s="39"/>
      <c r="C79" s="63" t="s">
        <v>23</v>
      </c>
      <c r="D79" s="61"/>
      <c r="E79" s="61"/>
      <c r="F79" s="157" t="str">
        <f>F10</f>
        <v>p.č.2889/78, k.ú. Podmokly</v>
      </c>
      <c r="G79" s="61"/>
      <c r="H79" s="61"/>
      <c r="I79" s="158" t="s">
        <v>25</v>
      </c>
      <c r="J79" s="71" t="str">
        <f>IF(J10="","",J10)</f>
        <v>10. 3. 2018</v>
      </c>
      <c r="K79" s="61"/>
      <c r="L79" s="59"/>
    </row>
    <row r="80" spans="2:12" s="1" customFormat="1" ht="6.75" customHeight="1">
      <c r="B80" s="39"/>
      <c r="C80" s="61"/>
      <c r="D80" s="61"/>
      <c r="E80" s="61"/>
      <c r="F80" s="61"/>
      <c r="G80" s="61"/>
      <c r="H80" s="61"/>
      <c r="I80" s="156"/>
      <c r="J80" s="61"/>
      <c r="K80" s="61"/>
      <c r="L80" s="59"/>
    </row>
    <row r="81" spans="2:12" s="1" customFormat="1" ht="15">
      <c r="B81" s="39"/>
      <c r="C81" s="63" t="s">
        <v>27</v>
      </c>
      <c r="D81" s="61"/>
      <c r="E81" s="61"/>
      <c r="F81" s="157" t="str">
        <f>E13</f>
        <v>ZŠ Školní 1544/5, Děčín - Želenice</v>
      </c>
      <c r="G81" s="61"/>
      <c r="H81" s="61"/>
      <c r="I81" s="158" t="s">
        <v>33</v>
      </c>
      <c r="J81" s="157" t="str">
        <f>E19</f>
        <v>Vladimír Vidai</v>
      </c>
      <c r="K81" s="61"/>
      <c r="L81" s="59"/>
    </row>
    <row r="82" spans="2:12" s="1" customFormat="1" ht="14.25" customHeight="1">
      <c r="B82" s="39"/>
      <c r="C82" s="63" t="s">
        <v>31</v>
      </c>
      <c r="D82" s="61"/>
      <c r="E82" s="61"/>
      <c r="F82" s="157">
        <f>IF(E16="","",E16)</f>
      </c>
      <c r="G82" s="61"/>
      <c r="H82" s="61"/>
      <c r="I82" s="156"/>
      <c r="J82" s="61"/>
      <c r="K82" s="61"/>
      <c r="L82" s="59"/>
    </row>
    <row r="83" spans="2:12" s="1" customFormat="1" ht="9.75" customHeight="1">
      <c r="B83" s="39"/>
      <c r="C83" s="61"/>
      <c r="D83" s="61"/>
      <c r="E83" s="61"/>
      <c r="F83" s="61"/>
      <c r="G83" s="61"/>
      <c r="H83" s="61"/>
      <c r="I83" s="156"/>
      <c r="J83" s="61"/>
      <c r="K83" s="61"/>
      <c r="L83" s="59"/>
    </row>
    <row r="84" spans="2:20" s="9" customFormat="1" ht="29.25" customHeight="1">
      <c r="B84" s="159"/>
      <c r="C84" s="160" t="s">
        <v>108</v>
      </c>
      <c r="D84" s="161" t="s">
        <v>58</v>
      </c>
      <c r="E84" s="161" t="s">
        <v>54</v>
      </c>
      <c r="F84" s="161" t="s">
        <v>109</v>
      </c>
      <c r="G84" s="161" t="s">
        <v>110</v>
      </c>
      <c r="H84" s="161" t="s">
        <v>111</v>
      </c>
      <c r="I84" s="162" t="s">
        <v>112</v>
      </c>
      <c r="J84" s="161" t="s">
        <v>89</v>
      </c>
      <c r="K84" s="163" t="s">
        <v>113</v>
      </c>
      <c r="L84" s="164"/>
      <c r="M84" s="79" t="s">
        <v>114</v>
      </c>
      <c r="N84" s="80" t="s">
        <v>43</v>
      </c>
      <c r="O84" s="80" t="s">
        <v>115</v>
      </c>
      <c r="P84" s="80" t="s">
        <v>116</v>
      </c>
      <c r="Q84" s="80" t="s">
        <v>117</v>
      </c>
      <c r="R84" s="80" t="s">
        <v>118</v>
      </c>
      <c r="S84" s="80" t="s">
        <v>119</v>
      </c>
      <c r="T84" s="81" t="s">
        <v>120</v>
      </c>
    </row>
    <row r="85" spans="2:63" s="1" customFormat="1" ht="29.25" customHeight="1">
      <c r="B85" s="39"/>
      <c r="C85" s="85" t="s">
        <v>90</v>
      </c>
      <c r="D85" s="61"/>
      <c r="E85" s="61"/>
      <c r="F85" s="61"/>
      <c r="G85" s="61"/>
      <c r="H85" s="61"/>
      <c r="I85" s="156"/>
      <c r="J85" s="165">
        <f>BK85</f>
        <v>0</v>
      </c>
      <c r="K85" s="61"/>
      <c r="L85" s="59"/>
      <c r="M85" s="82"/>
      <c r="N85" s="83"/>
      <c r="O85" s="83"/>
      <c r="P85" s="166">
        <f>P86+P188+P209</f>
        <v>0</v>
      </c>
      <c r="Q85" s="83"/>
      <c r="R85" s="166">
        <f>R86+R188+R209</f>
        <v>15.167442539999998</v>
      </c>
      <c r="S85" s="83"/>
      <c r="T85" s="167">
        <f>T86+T188+T209</f>
        <v>11.5614476</v>
      </c>
      <c r="AT85" s="22" t="s">
        <v>72</v>
      </c>
      <c r="AU85" s="22" t="s">
        <v>91</v>
      </c>
      <c r="BK85" s="168">
        <f>BK86+BK188+BK209</f>
        <v>0</v>
      </c>
    </row>
    <row r="86" spans="2:63" s="10" customFormat="1" ht="36.75" customHeight="1">
      <c r="B86" s="169"/>
      <c r="C86" s="170"/>
      <c r="D86" s="171" t="s">
        <v>72</v>
      </c>
      <c r="E86" s="172" t="s">
        <v>121</v>
      </c>
      <c r="F86" s="172" t="s">
        <v>122</v>
      </c>
      <c r="G86" s="170"/>
      <c r="H86" s="170"/>
      <c r="I86" s="173"/>
      <c r="J86" s="174">
        <f>BK86</f>
        <v>0</v>
      </c>
      <c r="K86" s="170"/>
      <c r="L86" s="175"/>
      <c r="M86" s="176"/>
      <c r="N86" s="177"/>
      <c r="O86" s="177"/>
      <c r="P86" s="178">
        <f>P87+P109+P118+P125+P127+P134+P150+P177+P186</f>
        <v>0</v>
      </c>
      <c r="Q86" s="177"/>
      <c r="R86" s="178">
        <f>R87+R109+R118+R125+R127+R134+R150+R177+R186</f>
        <v>15.150270539999998</v>
      </c>
      <c r="S86" s="177"/>
      <c r="T86" s="179">
        <f>T87+T109+T118+T125+T127+T134+T150+T177+T186</f>
        <v>11.5321976</v>
      </c>
      <c r="AR86" s="180" t="s">
        <v>78</v>
      </c>
      <c r="AT86" s="181" t="s">
        <v>72</v>
      </c>
      <c r="AU86" s="181" t="s">
        <v>73</v>
      </c>
      <c r="AY86" s="180" t="s">
        <v>123</v>
      </c>
      <c r="BK86" s="182">
        <f>BK87+BK109+BK118+BK125+BK127+BK134+BK150+BK177+BK186</f>
        <v>0</v>
      </c>
    </row>
    <row r="87" spans="2:63" s="10" customFormat="1" ht="19.5" customHeight="1">
      <c r="B87" s="169"/>
      <c r="C87" s="170"/>
      <c r="D87" s="171" t="s">
        <v>72</v>
      </c>
      <c r="E87" s="183" t="s">
        <v>78</v>
      </c>
      <c r="F87" s="183" t="s">
        <v>124</v>
      </c>
      <c r="G87" s="170"/>
      <c r="H87" s="170"/>
      <c r="I87" s="173"/>
      <c r="J87" s="184">
        <f>BK87</f>
        <v>0</v>
      </c>
      <c r="K87" s="170"/>
      <c r="L87" s="175"/>
      <c r="M87" s="176"/>
      <c r="N87" s="177"/>
      <c r="O87" s="177"/>
      <c r="P87" s="178">
        <f>SUM(P88:P108)</f>
        <v>0</v>
      </c>
      <c r="Q87" s="177"/>
      <c r="R87" s="178">
        <f>SUM(R88:R108)</f>
        <v>0</v>
      </c>
      <c r="S87" s="177"/>
      <c r="T87" s="179">
        <f>SUM(T88:T108)</f>
        <v>5.5555</v>
      </c>
      <c r="AR87" s="180" t="s">
        <v>78</v>
      </c>
      <c r="AT87" s="181" t="s">
        <v>72</v>
      </c>
      <c r="AU87" s="181" t="s">
        <v>78</v>
      </c>
      <c r="AY87" s="180" t="s">
        <v>123</v>
      </c>
      <c r="BK87" s="182">
        <f>SUM(BK88:BK108)</f>
        <v>0</v>
      </c>
    </row>
    <row r="88" spans="2:65" s="1" customFormat="1" ht="16.5" customHeight="1">
      <c r="B88" s="39"/>
      <c r="C88" s="185" t="s">
        <v>78</v>
      </c>
      <c r="D88" s="185" t="s">
        <v>125</v>
      </c>
      <c r="E88" s="186" t="s">
        <v>126</v>
      </c>
      <c r="F88" s="187" t="s">
        <v>127</v>
      </c>
      <c r="G88" s="188" t="s">
        <v>128</v>
      </c>
      <c r="H88" s="189">
        <v>16.38</v>
      </c>
      <c r="I88" s="190"/>
      <c r="J88" s="191">
        <f>ROUND(I88*H88,2)</f>
        <v>0</v>
      </c>
      <c r="K88" s="187" t="s">
        <v>129</v>
      </c>
      <c r="L88" s="59"/>
      <c r="M88" s="192" t="s">
        <v>21</v>
      </c>
      <c r="N88" s="193" t="s">
        <v>44</v>
      </c>
      <c r="O88" s="40"/>
      <c r="P88" s="194">
        <f>O88*H88</f>
        <v>0</v>
      </c>
      <c r="Q88" s="194">
        <v>0</v>
      </c>
      <c r="R88" s="194">
        <f>Q88*H88</f>
        <v>0</v>
      </c>
      <c r="S88" s="194">
        <v>0.325</v>
      </c>
      <c r="T88" s="195">
        <f>S88*H88</f>
        <v>5.3235</v>
      </c>
      <c r="AR88" s="22" t="s">
        <v>130</v>
      </c>
      <c r="AT88" s="22" t="s">
        <v>125</v>
      </c>
      <c r="AU88" s="22" t="s">
        <v>85</v>
      </c>
      <c r="AY88" s="22" t="s">
        <v>123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2" t="s">
        <v>78</v>
      </c>
      <c r="BK88" s="196">
        <f>ROUND(I88*H88,2)</f>
        <v>0</v>
      </c>
      <c r="BL88" s="22" t="s">
        <v>130</v>
      </c>
      <c r="BM88" s="22" t="s">
        <v>131</v>
      </c>
    </row>
    <row r="89" spans="2:51" s="11" customFormat="1" ht="13.5">
      <c r="B89" s="197"/>
      <c r="C89" s="198"/>
      <c r="D89" s="199" t="s">
        <v>132</v>
      </c>
      <c r="E89" s="200" t="s">
        <v>21</v>
      </c>
      <c r="F89" s="201" t="s">
        <v>133</v>
      </c>
      <c r="G89" s="198"/>
      <c r="H89" s="202">
        <v>16.38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132</v>
      </c>
      <c r="AU89" s="208" t="s">
        <v>85</v>
      </c>
      <c r="AV89" s="11" t="s">
        <v>85</v>
      </c>
      <c r="AW89" s="11" t="s">
        <v>37</v>
      </c>
      <c r="AX89" s="11" t="s">
        <v>78</v>
      </c>
      <c r="AY89" s="208" t="s">
        <v>123</v>
      </c>
    </row>
    <row r="90" spans="2:65" s="1" customFormat="1" ht="16.5" customHeight="1">
      <c r="B90" s="39"/>
      <c r="C90" s="185" t="s">
        <v>85</v>
      </c>
      <c r="D90" s="185" t="s">
        <v>125</v>
      </c>
      <c r="E90" s="186" t="s">
        <v>134</v>
      </c>
      <c r="F90" s="187" t="s">
        <v>135</v>
      </c>
      <c r="G90" s="188" t="s">
        <v>136</v>
      </c>
      <c r="H90" s="189">
        <v>5.8</v>
      </c>
      <c r="I90" s="190"/>
      <c r="J90" s="191">
        <f>ROUND(I90*H90,2)</f>
        <v>0</v>
      </c>
      <c r="K90" s="187" t="s">
        <v>129</v>
      </c>
      <c r="L90" s="59"/>
      <c r="M90" s="192" t="s">
        <v>21</v>
      </c>
      <c r="N90" s="193" t="s">
        <v>44</v>
      </c>
      <c r="O90" s="40"/>
      <c r="P90" s="194">
        <f>O90*H90</f>
        <v>0</v>
      </c>
      <c r="Q90" s="194">
        <v>0</v>
      </c>
      <c r="R90" s="194">
        <f>Q90*H90</f>
        <v>0</v>
      </c>
      <c r="S90" s="194">
        <v>0.04</v>
      </c>
      <c r="T90" s="195">
        <f>S90*H90</f>
        <v>0.23199999999999998</v>
      </c>
      <c r="AR90" s="22" t="s">
        <v>130</v>
      </c>
      <c r="AT90" s="22" t="s">
        <v>125</v>
      </c>
      <c r="AU90" s="22" t="s">
        <v>85</v>
      </c>
      <c r="AY90" s="22" t="s">
        <v>123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2" t="s">
        <v>78</v>
      </c>
      <c r="BK90" s="196">
        <f>ROUND(I90*H90,2)</f>
        <v>0</v>
      </c>
      <c r="BL90" s="22" t="s">
        <v>130</v>
      </c>
      <c r="BM90" s="22" t="s">
        <v>137</v>
      </c>
    </row>
    <row r="91" spans="2:51" s="11" customFormat="1" ht="13.5">
      <c r="B91" s="197"/>
      <c r="C91" s="198"/>
      <c r="D91" s="199" t="s">
        <v>132</v>
      </c>
      <c r="E91" s="200" t="s">
        <v>21</v>
      </c>
      <c r="F91" s="201" t="s">
        <v>138</v>
      </c>
      <c r="G91" s="198"/>
      <c r="H91" s="202">
        <v>5.8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132</v>
      </c>
      <c r="AU91" s="208" t="s">
        <v>85</v>
      </c>
      <c r="AV91" s="11" t="s">
        <v>85</v>
      </c>
      <c r="AW91" s="11" t="s">
        <v>37</v>
      </c>
      <c r="AX91" s="11" t="s">
        <v>78</v>
      </c>
      <c r="AY91" s="208" t="s">
        <v>123</v>
      </c>
    </row>
    <row r="92" spans="2:65" s="1" customFormat="1" ht="25.5" customHeight="1">
      <c r="B92" s="39"/>
      <c r="C92" s="185" t="s">
        <v>139</v>
      </c>
      <c r="D92" s="185" t="s">
        <v>125</v>
      </c>
      <c r="E92" s="186" t="s">
        <v>140</v>
      </c>
      <c r="F92" s="187" t="s">
        <v>141</v>
      </c>
      <c r="G92" s="188" t="s">
        <v>142</v>
      </c>
      <c r="H92" s="189">
        <v>1.638</v>
      </c>
      <c r="I92" s="190"/>
      <c r="J92" s="191">
        <f>ROUND(I92*H92,2)</f>
        <v>0</v>
      </c>
      <c r="K92" s="187" t="s">
        <v>129</v>
      </c>
      <c r="L92" s="59"/>
      <c r="M92" s="192" t="s">
        <v>21</v>
      </c>
      <c r="N92" s="193" t="s">
        <v>44</v>
      </c>
      <c r="O92" s="40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2" t="s">
        <v>130</v>
      </c>
      <c r="AT92" s="22" t="s">
        <v>125</v>
      </c>
      <c r="AU92" s="22" t="s">
        <v>85</v>
      </c>
      <c r="AY92" s="22" t="s">
        <v>123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2" t="s">
        <v>78</v>
      </c>
      <c r="BK92" s="196">
        <f>ROUND(I92*H92,2)</f>
        <v>0</v>
      </c>
      <c r="BL92" s="22" t="s">
        <v>130</v>
      </c>
      <c r="BM92" s="22" t="s">
        <v>143</v>
      </c>
    </row>
    <row r="93" spans="2:51" s="11" customFormat="1" ht="13.5">
      <c r="B93" s="197"/>
      <c r="C93" s="198"/>
      <c r="D93" s="199" t="s">
        <v>132</v>
      </c>
      <c r="E93" s="200" t="s">
        <v>21</v>
      </c>
      <c r="F93" s="201" t="s">
        <v>144</v>
      </c>
      <c r="G93" s="198"/>
      <c r="H93" s="202">
        <v>1.638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132</v>
      </c>
      <c r="AU93" s="208" t="s">
        <v>85</v>
      </c>
      <c r="AV93" s="11" t="s">
        <v>85</v>
      </c>
      <c r="AW93" s="11" t="s">
        <v>37</v>
      </c>
      <c r="AX93" s="11" t="s">
        <v>78</v>
      </c>
      <c r="AY93" s="208" t="s">
        <v>123</v>
      </c>
    </row>
    <row r="94" spans="2:65" s="1" customFormat="1" ht="25.5" customHeight="1">
      <c r="B94" s="39"/>
      <c r="C94" s="185" t="s">
        <v>130</v>
      </c>
      <c r="D94" s="185" t="s">
        <v>125</v>
      </c>
      <c r="E94" s="186" t="s">
        <v>145</v>
      </c>
      <c r="F94" s="187" t="s">
        <v>146</v>
      </c>
      <c r="G94" s="188" t="s">
        <v>142</v>
      </c>
      <c r="H94" s="189">
        <v>1.638</v>
      </c>
      <c r="I94" s="190"/>
      <c r="J94" s="191">
        <f>ROUND(I94*H94,2)</f>
        <v>0</v>
      </c>
      <c r="K94" s="187" t="s">
        <v>129</v>
      </c>
      <c r="L94" s="59"/>
      <c r="M94" s="192" t="s">
        <v>21</v>
      </c>
      <c r="N94" s="193" t="s">
        <v>44</v>
      </c>
      <c r="O94" s="40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2" t="s">
        <v>130</v>
      </c>
      <c r="AT94" s="22" t="s">
        <v>125</v>
      </c>
      <c r="AU94" s="22" t="s">
        <v>85</v>
      </c>
      <c r="AY94" s="22" t="s">
        <v>123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2" t="s">
        <v>78</v>
      </c>
      <c r="BK94" s="196">
        <f>ROUND(I94*H94,2)</f>
        <v>0</v>
      </c>
      <c r="BL94" s="22" t="s">
        <v>130</v>
      </c>
      <c r="BM94" s="22" t="s">
        <v>147</v>
      </c>
    </row>
    <row r="95" spans="2:65" s="1" customFormat="1" ht="25.5" customHeight="1">
      <c r="B95" s="39"/>
      <c r="C95" s="185" t="s">
        <v>148</v>
      </c>
      <c r="D95" s="185" t="s">
        <v>125</v>
      </c>
      <c r="E95" s="186" t="s">
        <v>149</v>
      </c>
      <c r="F95" s="187" t="s">
        <v>150</v>
      </c>
      <c r="G95" s="188" t="s">
        <v>142</v>
      </c>
      <c r="H95" s="189">
        <v>3.672</v>
      </c>
      <c r="I95" s="190"/>
      <c r="J95" s="191">
        <f>ROUND(I95*H95,2)</f>
        <v>0</v>
      </c>
      <c r="K95" s="187" t="s">
        <v>129</v>
      </c>
      <c r="L95" s="59"/>
      <c r="M95" s="192" t="s">
        <v>21</v>
      </c>
      <c r="N95" s="193" t="s">
        <v>44</v>
      </c>
      <c r="O95" s="40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AR95" s="22" t="s">
        <v>130</v>
      </c>
      <c r="AT95" s="22" t="s">
        <v>125</v>
      </c>
      <c r="AU95" s="22" t="s">
        <v>85</v>
      </c>
      <c r="AY95" s="22" t="s">
        <v>123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2" t="s">
        <v>78</v>
      </c>
      <c r="BK95" s="196">
        <f>ROUND(I95*H95,2)</f>
        <v>0</v>
      </c>
      <c r="BL95" s="22" t="s">
        <v>130</v>
      </c>
      <c r="BM95" s="22" t="s">
        <v>151</v>
      </c>
    </row>
    <row r="96" spans="2:47" s="1" customFormat="1" ht="27">
      <c r="B96" s="39"/>
      <c r="C96" s="61"/>
      <c r="D96" s="199" t="s">
        <v>152</v>
      </c>
      <c r="E96" s="61"/>
      <c r="F96" s="209" t="s">
        <v>153</v>
      </c>
      <c r="G96" s="61"/>
      <c r="H96" s="61"/>
      <c r="I96" s="156"/>
      <c r="J96" s="61"/>
      <c r="K96" s="61"/>
      <c r="L96" s="59"/>
      <c r="M96" s="210"/>
      <c r="N96" s="40"/>
      <c r="O96" s="40"/>
      <c r="P96" s="40"/>
      <c r="Q96" s="40"/>
      <c r="R96" s="40"/>
      <c r="S96" s="40"/>
      <c r="T96" s="76"/>
      <c r="AT96" s="22" t="s">
        <v>152</v>
      </c>
      <c r="AU96" s="22" t="s">
        <v>85</v>
      </c>
    </row>
    <row r="97" spans="2:51" s="11" customFormat="1" ht="13.5">
      <c r="B97" s="197"/>
      <c r="C97" s="198"/>
      <c r="D97" s="199" t="s">
        <v>132</v>
      </c>
      <c r="E97" s="200" t="s">
        <v>21</v>
      </c>
      <c r="F97" s="201" t="s">
        <v>154</v>
      </c>
      <c r="G97" s="198"/>
      <c r="H97" s="202">
        <v>3.672</v>
      </c>
      <c r="I97" s="203"/>
      <c r="J97" s="198"/>
      <c r="K97" s="198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132</v>
      </c>
      <c r="AU97" s="208" t="s">
        <v>85</v>
      </c>
      <c r="AV97" s="11" t="s">
        <v>85</v>
      </c>
      <c r="AW97" s="11" t="s">
        <v>37</v>
      </c>
      <c r="AX97" s="11" t="s">
        <v>78</v>
      </c>
      <c r="AY97" s="208" t="s">
        <v>123</v>
      </c>
    </row>
    <row r="98" spans="2:65" s="1" customFormat="1" ht="25.5" customHeight="1">
      <c r="B98" s="39"/>
      <c r="C98" s="185" t="s">
        <v>155</v>
      </c>
      <c r="D98" s="185" t="s">
        <v>125</v>
      </c>
      <c r="E98" s="186" t="s">
        <v>156</v>
      </c>
      <c r="F98" s="187" t="s">
        <v>157</v>
      </c>
      <c r="G98" s="188" t="s">
        <v>142</v>
      </c>
      <c r="H98" s="189">
        <v>3.672</v>
      </c>
      <c r="I98" s="190"/>
      <c r="J98" s="191">
        <f>ROUND(I98*H98,2)</f>
        <v>0</v>
      </c>
      <c r="K98" s="187" t="s">
        <v>129</v>
      </c>
      <c r="L98" s="59"/>
      <c r="M98" s="192" t="s">
        <v>21</v>
      </c>
      <c r="N98" s="193" t="s">
        <v>44</v>
      </c>
      <c r="O98" s="40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2" t="s">
        <v>130</v>
      </c>
      <c r="AT98" s="22" t="s">
        <v>125</v>
      </c>
      <c r="AU98" s="22" t="s">
        <v>85</v>
      </c>
      <c r="AY98" s="22" t="s">
        <v>123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2" t="s">
        <v>78</v>
      </c>
      <c r="BK98" s="196">
        <f>ROUND(I98*H98,2)</f>
        <v>0</v>
      </c>
      <c r="BL98" s="22" t="s">
        <v>130</v>
      </c>
      <c r="BM98" s="22" t="s">
        <v>158</v>
      </c>
    </row>
    <row r="99" spans="2:65" s="1" customFormat="1" ht="25.5" customHeight="1">
      <c r="B99" s="39"/>
      <c r="C99" s="185" t="s">
        <v>159</v>
      </c>
      <c r="D99" s="185" t="s">
        <v>125</v>
      </c>
      <c r="E99" s="186" t="s">
        <v>160</v>
      </c>
      <c r="F99" s="187" t="s">
        <v>161</v>
      </c>
      <c r="G99" s="188" t="s">
        <v>142</v>
      </c>
      <c r="H99" s="189">
        <v>3.672</v>
      </c>
      <c r="I99" s="190"/>
      <c r="J99" s="191">
        <f>ROUND(I99*H99,2)</f>
        <v>0</v>
      </c>
      <c r="K99" s="187" t="s">
        <v>129</v>
      </c>
      <c r="L99" s="59"/>
      <c r="M99" s="192" t="s">
        <v>21</v>
      </c>
      <c r="N99" s="193" t="s">
        <v>44</v>
      </c>
      <c r="O99" s="40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AR99" s="22" t="s">
        <v>130</v>
      </c>
      <c r="AT99" s="22" t="s">
        <v>125</v>
      </c>
      <c r="AU99" s="22" t="s">
        <v>85</v>
      </c>
      <c r="AY99" s="22" t="s">
        <v>123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22" t="s">
        <v>78</v>
      </c>
      <c r="BK99" s="196">
        <f>ROUND(I99*H99,2)</f>
        <v>0</v>
      </c>
      <c r="BL99" s="22" t="s">
        <v>130</v>
      </c>
      <c r="BM99" s="22" t="s">
        <v>162</v>
      </c>
    </row>
    <row r="100" spans="2:65" s="1" customFormat="1" ht="16.5" customHeight="1">
      <c r="B100" s="39"/>
      <c r="C100" s="185" t="s">
        <v>163</v>
      </c>
      <c r="D100" s="185" t="s">
        <v>125</v>
      </c>
      <c r="E100" s="186" t="s">
        <v>164</v>
      </c>
      <c r="F100" s="187" t="s">
        <v>165</v>
      </c>
      <c r="G100" s="188" t="s">
        <v>142</v>
      </c>
      <c r="H100" s="189">
        <v>3.672</v>
      </c>
      <c r="I100" s="190"/>
      <c r="J100" s="191">
        <f>ROUND(I100*H100,2)</f>
        <v>0</v>
      </c>
      <c r="K100" s="187" t="s">
        <v>129</v>
      </c>
      <c r="L100" s="59"/>
      <c r="M100" s="192" t="s">
        <v>21</v>
      </c>
      <c r="N100" s="193" t="s">
        <v>44</v>
      </c>
      <c r="O100" s="40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AR100" s="22" t="s">
        <v>130</v>
      </c>
      <c r="AT100" s="22" t="s">
        <v>125</v>
      </c>
      <c r="AU100" s="22" t="s">
        <v>85</v>
      </c>
      <c r="AY100" s="22" t="s">
        <v>123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2" t="s">
        <v>78</v>
      </c>
      <c r="BK100" s="196">
        <f>ROUND(I100*H100,2)</f>
        <v>0</v>
      </c>
      <c r="BL100" s="22" t="s">
        <v>130</v>
      </c>
      <c r="BM100" s="22" t="s">
        <v>166</v>
      </c>
    </row>
    <row r="101" spans="2:47" s="1" customFormat="1" ht="27">
      <c r="B101" s="39"/>
      <c r="C101" s="61"/>
      <c r="D101" s="199" t="s">
        <v>152</v>
      </c>
      <c r="E101" s="61"/>
      <c r="F101" s="209" t="s">
        <v>167</v>
      </c>
      <c r="G101" s="61"/>
      <c r="H101" s="61"/>
      <c r="I101" s="156"/>
      <c r="J101" s="61"/>
      <c r="K101" s="61"/>
      <c r="L101" s="59"/>
      <c r="M101" s="210"/>
      <c r="N101" s="40"/>
      <c r="O101" s="40"/>
      <c r="P101" s="40"/>
      <c r="Q101" s="40"/>
      <c r="R101" s="40"/>
      <c r="S101" s="40"/>
      <c r="T101" s="76"/>
      <c r="AT101" s="22" t="s">
        <v>152</v>
      </c>
      <c r="AU101" s="22" t="s">
        <v>85</v>
      </c>
    </row>
    <row r="102" spans="2:65" s="1" customFormat="1" ht="16.5" customHeight="1">
      <c r="B102" s="39"/>
      <c r="C102" s="185" t="s">
        <v>168</v>
      </c>
      <c r="D102" s="185" t="s">
        <v>125</v>
      </c>
      <c r="E102" s="186" t="s">
        <v>169</v>
      </c>
      <c r="F102" s="187" t="s">
        <v>170</v>
      </c>
      <c r="G102" s="188" t="s">
        <v>142</v>
      </c>
      <c r="H102" s="189">
        <v>1.638</v>
      </c>
      <c r="I102" s="190"/>
      <c r="J102" s="191">
        <f>ROUND(I102*H102,2)</f>
        <v>0</v>
      </c>
      <c r="K102" s="187" t="s">
        <v>129</v>
      </c>
      <c r="L102" s="59"/>
      <c r="M102" s="192" t="s">
        <v>21</v>
      </c>
      <c r="N102" s="193" t="s">
        <v>44</v>
      </c>
      <c r="O102" s="40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2" t="s">
        <v>130</v>
      </c>
      <c r="AT102" s="22" t="s">
        <v>125</v>
      </c>
      <c r="AU102" s="22" t="s">
        <v>85</v>
      </c>
      <c r="AY102" s="22" t="s">
        <v>123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2" t="s">
        <v>78</v>
      </c>
      <c r="BK102" s="196">
        <f>ROUND(I102*H102,2)</f>
        <v>0</v>
      </c>
      <c r="BL102" s="22" t="s">
        <v>130</v>
      </c>
      <c r="BM102" s="22" t="s">
        <v>171</v>
      </c>
    </row>
    <row r="103" spans="2:65" s="1" customFormat="1" ht="16.5" customHeight="1">
      <c r="B103" s="39"/>
      <c r="C103" s="185" t="s">
        <v>172</v>
      </c>
      <c r="D103" s="185" t="s">
        <v>125</v>
      </c>
      <c r="E103" s="186" t="s">
        <v>173</v>
      </c>
      <c r="F103" s="187" t="s">
        <v>174</v>
      </c>
      <c r="G103" s="188" t="s">
        <v>142</v>
      </c>
      <c r="H103" s="189">
        <v>1.638</v>
      </c>
      <c r="I103" s="190"/>
      <c r="J103" s="191">
        <f>ROUND(I103*H103,2)</f>
        <v>0</v>
      </c>
      <c r="K103" s="187" t="s">
        <v>129</v>
      </c>
      <c r="L103" s="59"/>
      <c r="M103" s="192" t="s">
        <v>21</v>
      </c>
      <c r="N103" s="193" t="s">
        <v>44</v>
      </c>
      <c r="O103" s="40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AR103" s="22" t="s">
        <v>130</v>
      </c>
      <c r="AT103" s="22" t="s">
        <v>125</v>
      </c>
      <c r="AU103" s="22" t="s">
        <v>85</v>
      </c>
      <c r="AY103" s="22" t="s">
        <v>123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2" t="s">
        <v>78</v>
      </c>
      <c r="BK103" s="196">
        <f>ROUND(I103*H103,2)</f>
        <v>0</v>
      </c>
      <c r="BL103" s="22" t="s">
        <v>130</v>
      </c>
      <c r="BM103" s="22" t="s">
        <v>175</v>
      </c>
    </row>
    <row r="104" spans="2:65" s="1" customFormat="1" ht="16.5" customHeight="1">
      <c r="B104" s="39"/>
      <c r="C104" s="185" t="s">
        <v>176</v>
      </c>
      <c r="D104" s="185" t="s">
        <v>125</v>
      </c>
      <c r="E104" s="186" t="s">
        <v>177</v>
      </c>
      <c r="F104" s="187" t="s">
        <v>178</v>
      </c>
      <c r="G104" s="188" t="s">
        <v>142</v>
      </c>
      <c r="H104" s="189">
        <v>1.638</v>
      </c>
      <c r="I104" s="190"/>
      <c r="J104" s="191">
        <f>ROUND(I104*H104,2)</f>
        <v>0</v>
      </c>
      <c r="K104" s="187" t="s">
        <v>129</v>
      </c>
      <c r="L104" s="59"/>
      <c r="M104" s="192" t="s">
        <v>21</v>
      </c>
      <c r="N104" s="193" t="s">
        <v>44</v>
      </c>
      <c r="O104" s="40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AR104" s="22" t="s">
        <v>130</v>
      </c>
      <c r="AT104" s="22" t="s">
        <v>125</v>
      </c>
      <c r="AU104" s="22" t="s">
        <v>85</v>
      </c>
      <c r="AY104" s="22" t="s">
        <v>123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2" t="s">
        <v>78</v>
      </c>
      <c r="BK104" s="196">
        <f>ROUND(I104*H104,2)</f>
        <v>0</v>
      </c>
      <c r="BL104" s="22" t="s">
        <v>130</v>
      </c>
      <c r="BM104" s="22" t="s">
        <v>179</v>
      </c>
    </row>
    <row r="105" spans="2:65" s="1" customFormat="1" ht="25.5" customHeight="1">
      <c r="B105" s="39"/>
      <c r="C105" s="211" t="s">
        <v>180</v>
      </c>
      <c r="D105" s="211" t="s">
        <v>181</v>
      </c>
      <c r="E105" s="212" t="s">
        <v>182</v>
      </c>
      <c r="F105" s="213" t="s">
        <v>183</v>
      </c>
      <c r="G105" s="214" t="s">
        <v>184</v>
      </c>
      <c r="H105" s="215">
        <v>2.948</v>
      </c>
      <c r="I105" s="216"/>
      <c r="J105" s="217">
        <f>ROUND(I105*H105,2)</f>
        <v>0</v>
      </c>
      <c r="K105" s="213" t="s">
        <v>129</v>
      </c>
      <c r="L105" s="218"/>
      <c r="M105" s="219" t="s">
        <v>21</v>
      </c>
      <c r="N105" s="220" t="s">
        <v>44</v>
      </c>
      <c r="O105" s="40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2" t="s">
        <v>163</v>
      </c>
      <c r="AT105" s="22" t="s">
        <v>181</v>
      </c>
      <c r="AU105" s="22" t="s">
        <v>85</v>
      </c>
      <c r="AY105" s="22" t="s">
        <v>123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2" t="s">
        <v>78</v>
      </c>
      <c r="BK105" s="196">
        <f>ROUND(I105*H105,2)</f>
        <v>0</v>
      </c>
      <c r="BL105" s="22" t="s">
        <v>130</v>
      </c>
      <c r="BM105" s="22" t="s">
        <v>185</v>
      </c>
    </row>
    <row r="106" spans="2:51" s="11" customFormat="1" ht="13.5">
      <c r="B106" s="197"/>
      <c r="C106" s="198"/>
      <c r="D106" s="199" t="s">
        <v>132</v>
      </c>
      <c r="E106" s="198"/>
      <c r="F106" s="201" t="s">
        <v>186</v>
      </c>
      <c r="G106" s="198"/>
      <c r="H106" s="202">
        <v>2.948</v>
      </c>
      <c r="I106" s="203"/>
      <c r="J106" s="198"/>
      <c r="K106" s="198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132</v>
      </c>
      <c r="AU106" s="208" t="s">
        <v>85</v>
      </c>
      <c r="AV106" s="11" t="s">
        <v>85</v>
      </c>
      <c r="AW106" s="11" t="s">
        <v>6</v>
      </c>
      <c r="AX106" s="11" t="s">
        <v>78</v>
      </c>
      <c r="AY106" s="208" t="s">
        <v>123</v>
      </c>
    </row>
    <row r="107" spans="2:65" s="1" customFormat="1" ht="16.5" customHeight="1">
      <c r="B107" s="39"/>
      <c r="C107" s="185" t="s">
        <v>187</v>
      </c>
      <c r="D107" s="185" t="s">
        <v>125</v>
      </c>
      <c r="E107" s="186" t="s">
        <v>188</v>
      </c>
      <c r="F107" s="187" t="s">
        <v>189</v>
      </c>
      <c r="G107" s="188" t="s">
        <v>142</v>
      </c>
      <c r="H107" s="189">
        <v>3.672</v>
      </c>
      <c r="I107" s="190"/>
      <c r="J107" s="191">
        <f>ROUND(I107*H107,2)</f>
        <v>0</v>
      </c>
      <c r="K107" s="187" t="s">
        <v>129</v>
      </c>
      <c r="L107" s="59"/>
      <c r="M107" s="192" t="s">
        <v>21</v>
      </c>
      <c r="N107" s="193" t="s">
        <v>44</v>
      </c>
      <c r="O107" s="40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AR107" s="22" t="s">
        <v>130</v>
      </c>
      <c r="AT107" s="22" t="s">
        <v>125</v>
      </c>
      <c r="AU107" s="22" t="s">
        <v>85</v>
      </c>
      <c r="AY107" s="22" t="s">
        <v>123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2" t="s">
        <v>78</v>
      </c>
      <c r="BK107" s="196">
        <f>ROUND(I107*H107,2)</f>
        <v>0</v>
      </c>
      <c r="BL107" s="22" t="s">
        <v>130</v>
      </c>
      <c r="BM107" s="22" t="s">
        <v>190</v>
      </c>
    </row>
    <row r="108" spans="2:47" s="1" customFormat="1" ht="27">
      <c r="B108" s="39"/>
      <c r="C108" s="61"/>
      <c r="D108" s="199" t="s">
        <v>152</v>
      </c>
      <c r="E108" s="61"/>
      <c r="F108" s="209" t="s">
        <v>191</v>
      </c>
      <c r="G108" s="61"/>
      <c r="H108" s="61"/>
      <c r="I108" s="156"/>
      <c r="J108" s="61"/>
      <c r="K108" s="61"/>
      <c r="L108" s="59"/>
      <c r="M108" s="210"/>
      <c r="N108" s="40"/>
      <c r="O108" s="40"/>
      <c r="P108" s="40"/>
      <c r="Q108" s="40"/>
      <c r="R108" s="40"/>
      <c r="S108" s="40"/>
      <c r="T108" s="76"/>
      <c r="AT108" s="22" t="s">
        <v>152</v>
      </c>
      <c r="AU108" s="22" t="s">
        <v>85</v>
      </c>
    </row>
    <row r="109" spans="2:63" s="10" customFormat="1" ht="29.25" customHeight="1">
      <c r="B109" s="169"/>
      <c r="C109" s="170"/>
      <c r="D109" s="171" t="s">
        <v>72</v>
      </c>
      <c r="E109" s="183" t="s">
        <v>130</v>
      </c>
      <c r="F109" s="183" t="s">
        <v>192</v>
      </c>
      <c r="G109" s="170"/>
      <c r="H109" s="170"/>
      <c r="I109" s="173"/>
      <c r="J109" s="184">
        <f>BK109</f>
        <v>0</v>
      </c>
      <c r="K109" s="170"/>
      <c r="L109" s="175"/>
      <c r="M109" s="176"/>
      <c r="N109" s="177"/>
      <c r="O109" s="177"/>
      <c r="P109" s="178">
        <f>SUM(P110:P117)</f>
        <v>0</v>
      </c>
      <c r="Q109" s="177"/>
      <c r="R109" s="178">
        <f>SUM(R110:R117)</f>
        <v>4.165559999999999</v>
      </c>
      <c r="S109" s="177"/>
      <c r="T109" s="179">
        <f>SUM(T110:T117)</f>
        <v>0</v>
      </c>
      <c r="AR109" s="180" t="s">
        <v>78</v>
      </c>
      <c r="AT109" s="181" t="s">
        <v>72</v>
      </c>
      <c r="AU109" s="181" t="s">
        <v>78</v>
      </c>
      <c r="AY109" s="180" t="s">
        <v>123</v>
      </c>
      <c r="BK109" s="182">
        <f>SUM(BK110:BK117)</f>
        <v>0</v>
      </c>
    </row>
    <row r="110" spans="2:65" s="1" customFormat="1" ht="25.5" customHeight="1">
      <c r="B110" s="39"/>
      <c r="C110" s="185" t="s">
        <v>193</v>
      </c>
      <c r="D110" s="185" t="s">
        <v>125</v>
      </c>
      <c r="E110" s="186" t="s">
        <v>194</v>
      </c>
      <c r="F110" s="187" t="s">
        <v>195</v>
      </c>
      <c r="G110" s="188" t="s">
        <v>136</v>
      </c>
      <c r="H110" s="189">
        <v>50.4</v>
      </c>
      <c r="I110" s="190"/>
      <c r="J110" s="191">
        <f>ROUND(I110*H110,2)</f>
        <v>0</v>
      </c>
      <c r="K110" s="187" t="s">
        <v>129</v>
      </c>
      <c r="L110" s="59"/>
      <c r="M110" s="192" t="s">
        <v>21</v>
      </c>
      <c r="N110" s="193" t="s">
        <v>44</v>
      </c>
      <c r="O110" s="40"/>
      <c r="P110" s="194">
        <f>O110*H110</f>
        <v>0</v>
      </c>
      <c r="Q110" s="194">
        <v>0.03465</v>
      </c>
      <c r="R110" s="194">
        <f>Q110*H110</f>
        <v>1.74636</v>
      </c>
      <c r="S110" s="194">
        <v>0</v>
      </c>
      <c r="T110" s="195">
        <f>S110*H110</f>
        <v>0</v>
      </c>
      <c r="AR110" s="22" t="s">
        <v>130</v>
      </c>
      <c r="AT110" s="22" t="s">
        <v>125</v>
      </c>
      <c r="AU110" s="22" t="s">
        <v>85</v>
      </c>
      <c r="AY110" s="22" t="s">
        <v>123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2" t="s">
        <v>78</v>
      </c>
      <c r="BK110" s="196">
        <f>ROUND(I110*H110,2)</f>
        <v>0</v>
      </c>
      <c r="BL110" s="22" t="s">
        <v>130</v>
      </c>
      <c r="BM110" s="22" t="s">
        <v>196</v>
      </c>
    </row>
    <row r="111" spans="2:51" s="11" customFormat="1" ht="13.5">
      <c r="B111" s="197"/>
      <c r="C111" s="198"/>
      <c r="D111" s="199" t="s">
        <v>132</v>
      </c>
      <c r="E111" s="200" t="s">
        <v>21</v>
      </c>
      <c r="F111" s="201" t="s">
        <v>197</v>
      </c>
      <c r="G111" s="198"/>
      <c r="H111" s="202">
        <v>50.4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132</v>
      </c>
      <c r="AU111" s="208" t="s">
        <v>85</v>
      </c>
      <c r="AV111" s="11" t="s">
        <v>85</v>
      </c>
      <c r="AW111" s="11" t="s">
        <v>37</v>
      </c>
      <c r="AX111" s="11" t="s">
        <v>78</v>
      </c>
      <c r="AY111" s="208" t="s">
        <v>123</v>
      </c>
    </row>
    <row r="112" spans="2:65" s="1" customFormat="1" ht="25.5" customHeight="1">
      <c r="B112" s="39"/>
      <c r="C112" s="211" t="s">
        <v>10</v>
      </c>
      <c r="D112" s="211" t="s">
        <v>181</v>
      </c>
      <c r="E112" s="212" t="s">
        <v>198</v>
      </c>
      <c r="F112" s="213" t="s">
        <v>199</v>
      </c>
      <c r="G112" s="214" t="s">
        <v>136</v>
      </c>
      <c r="H112" s="215">
        <v>46.8</v>
      </c>
      <c r="I112" s="216"/>
      <c r="J112" s="217">
        <f>ROUND(I112*H112,2)</f>
        <v>0</v>
      </c>
      <c r="K112" s="213" t="s">
        <v>21</v>
      </c>
      <c r="L112" s="218"/>
      <c r="M112" s="219" t="s">
        <v>21</v>
      </c>
      <c r="N112" s="220" t="s">
        <v>44</v>
      </c>
      <c r="O112" s="40"/>
      <c r="P112" s="194">
        <f>O112*H112</f>
        <v>0</v>
      </c>
      <c r="Q112" s="194">
        <v>0.048</v>
      </c>
      <c r="R112" s="194">
        <f>Q112*H112</f>
        <v>2.2464</v>
      </c>
      <c r="S112" s="194">
        <v>0</v>
      </c>
      <c r="T112" s="195">
        <f>S112*H112</f>
        <v>0</v>
      </c>
      <c r="AR112" s="22" t="s">
        <v>163</v>
      </c>
      <c r="AT112" s="22" t="s">
        <v>181</v>
      </c>
      <c r="AU112" s="22" t="s">
        <v>85</v>
      </c>
      <c r="AY112" s="22" t="s">
        <v>123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2" t="s">
        <v>78</v>
      </c>
      <c r="BK112" s="196">
        <f>ROUND(I112*H112,2)</f>
        <v>0</v>
      </c>
      <c r="BL112" s="22" t="s">
        <v>130</v>
      </c>
      <c r="BM112" s="22" t="s">
        <v>200</v>
      </c>
    </row>
    <row r="113" spans="2:47" s="1" customFormat="1" ht="67.5">
      <c r="B113" s="39"/>
      <c r="C113" s="61"/>
      <c r="D113" s="199" t="s">
        <v>152</v>
      </c>
      <c r="E113" s="61"/>
      <c r="F113" s="209" t="s">
        <v>201</v>
      </c>
      <c r="G113" s="61"/>
      <c r="H113" s="61"/>
      <c r="I113" s="156"/>
      <c r="J113" s="61"/>
      <c r="K113" s="61"/>
      <c r="L113" s="59"/>
      <c r="M113" s="210"/>
      <c r="N113" s="40"/>
      <c r="O113" s="40"/>
      <c r="P113" s="40"/>
      <c r="Q113" s="40"/>
      <c r="R113" s="40"/>
      <c r="S113" s="40"/>
      <c r="T113" s="76"/>
      <c r="AT113" s="22" t="s">
        <v>152</v>
      </c>
      <c r="AU113" s="22" t="s">
        <v>85</v>
      </c>
    </row>
    <row r="114" spans="2:51" s="11" customFormat="1" ht="13.5">
      <c r="B114" s="197"/>
      <c r="C114" s="198"/>
      <c r="D114" s="199" t="s">
        <v>132</v>
      </c>
      <c r="E114" s="200" t="s">
        <v>21</v>
      </c>
      <c r="F114" s="201" t="s">
        <v>202</v>
      </c>
      <c r="G114" s="198"/>
      <c r="H114" s="202">
        <v>46.8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132</v>
      </c>
      <c r="AU114" s="208" t="s">
        <v>85</v>
      </c>
      <c r="AV114" s="11" t="s">
        <v>85</v>
      </c>
      <c r="AW114" s="11" t="s">
        <v>37</v>
      </c>
      <c r="AX114" s="11" t="s">
        <v>78</v>
      </c>
      <c r="AY114" s="208" t="s">
        <v>123</v>
      </c>
    </row>
    <row r="115" spans="2:65" s="1" customFormat="1" ht="16.5" customHeight="1">
      <c r="B115" s="39"/>
      <c r="C115" s="211" t="s">
        <v>203</v>
      </c>
      <c r="D115" s="211" t="s">
        <v>181</v>
      </c>
      <c r="E115" s="212" t="s">
        <v>204</v>
      </c>
      <c r="F115" s="213" t="s">
        <v>205</v>
      </c>
      <c r="G115" s="214" t="s">
        <v>136</v>
      </c>
      <c r="H115" s="215">
        <v>3.6</v>
      </c>
      <c r="I115" s="216"/>
      <c r="J115" s="217">
        <f>ROUND(I115*H115,2)</f>
        <v>0</v>
      </c>
      <c r="K115" s="213" t="s">
        <v>21</v>
      </c>
      <c r="L115" s="218"/>
      <c r="M115" s="219" t="s">
        <v>21</v>
      </c>
      <c r="N115" s="220" t="s">
        <v>44</v>
      </c>
      <c r="O115" s="40"/>
      <c r="P115" s="194">
        <f>O115*H115</f>
        <v>0</v>
      </c>
      <c r="Q115" s="194">
        <v>0.048</v>
      </c>
      <c r="R115" s="194">
        <f>Q115*H115</f>
        <v>0.1728</v>
      </c>
      <c r="S115" s="194">
        <v>0</v>
      </c>
      <c r="T115" s="195">
        <f>S115*H115</f>
        <v>0</v>
      </c>
      <c r="AR115" s="22" t="s">
        <v>163</v>
      </c>
      <c r="AT115" s="22" t="s">
        <v>181</v>
      </c>
      <c r="AU115" s="22" t="s">
        <v>85</v>
      </c>
      <c r="AY115" s="22" t="s">
        <v>123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2" t="s">
        <v>78</v>
      </c>
      <c r="BK115" s="196">
        <f>ROUND(I115*H115,2)</f>
        <v>0</v>
      </c>
      <c r="BL115" s="22" t="s">
        <v>130</v>
      </c>
      <c r="BM115" s="22" t="s">
        <v>206</v>
      </c>
    </row>
    <row r="116" spans="2:47" s="1" customFormat="1" ht="40.5">
      <c r="B116" s="39"/>
      <c r="C116" s="61"/>
      <c r="D116" s="199" t="s">
        <v>152</v>
      </c>
      <c r="E116" s="61"/>
      <c r="F116" s="209" t="s">
        <v>207</v>
      </c>
      <c r="G116" s="61"/>
      <c r="H116" s="61"/>
      <c r="I116" s="156"/>
      <c r="J116" s="61"/>
      <c r="K116" s="61"/>
      <c r="L116" s="59"/>
      <c r="M116" s="210"/>
      <c r="N116" s="40"/>
      <c r="O116" s="40"/>
      <c r="P116" s="40"/>
      <c r="Q116" s="40"/>
      <c r="R116" s="40"/>
      <c r="S116" s="40"/>
      <c r="T116" s="76"/>
      <c r="AT116" s="22" t="s">
        <v>152</v>
      </c>
      <c r="AU116" s="22" t="s">
        <v>85</v>
      </c>
    </row>
    <row r="117" spans="2:51" s="11" customFormat="1" ht="13.5">
      <c r="B117" s="197"/>
      <c r="C117" s="198"/>
      <c r="D117" s="199" t="s">
        <v>132</v>
      </c>
      <c r="E117" s="200" t="s">
        <v>21</v>
      </c>
      <c r="F117" s="201" t="s">
        <v>208</v>
      </c>
      <c r="G117" s="198"/>
      <c r="H117" s="202">
        <v>3.6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132</v>
      </c>
      <c r="AU117" s="208" t="s">
        <v>85</v>
      </c>
      <c r="AV117" s="11" t="s">
        <v>85</v>
      </c>
      <c r="AW117" s="11" t="s">
        <v>37</v>
      </c>
      <c r="AX117" s="11" t="s">
        <v>78</v>
      </c>
      <c r="AY117" s="208" t="s">
        <v>123</v>
      </c>
    </row>
    <row r="118" spans="2:63" s="10" customFormat="1" ht="29.25" customHeight="1">
      <c r="B118" s="169"/>
      <c r="C118" s="170"/>
      <c r="D118" s="171" t="s">
        <v>72</v>
      </c>
      <c r="E118" s="183" t="s">
        <v>148</v>
      </c>
      <c r="F118" s="183" t="s">
        <v>209</v>
      </c>
      <c r="G118" s="170"/>
      <c r="H118" s="170"/>
      <c r="I118" s="173"/>
      <c r="J118" s="184">
        <f>BK118</f>
        <v>0</v>
      </c>
      <c r="K118" s="170"/>
      <c r="L118" s="175"/>
      <c r="M118" s="176"/>
      <c r="N118" s="177"/>
      <c r="O118" s="177"/>
      <c r="P118" s="178">
        <f>SUM(P119:P124)</f>
        <v>0</v>
      </c>
      <c r="Q118" s="177"/>
      <c r="R118" s="178">
        <f>SUM(R119:R124)</f>
        <v>9.1457956</v>
      </c>
      <c r="S118" s="177"/>
      <c r="T118" s="179">
        <f>SUM(T119:T124)</f>
        <v>0</v>
      </c>
      <c r="AR118" s="180" t="s">
        <v>78</v>
      </c>
      <c r="AT118" s="181" t="s">
        <v>72</v>
      </c>
      <c r="AU118" s="181" t="s">
        <v>78</v>
      </c>
      <c r="AY118" s="180" t="s">
        <v>123</v>
      </c>
      <c r="BK118" s="182">
        <f>SUM(BK119:BK124)</f>
        <v>0</v>
      </c>
    </row>
    <row r="119" spans="2:65" s="1" customFormat="1" ht="16.5" customHeight="1">
      <c r="B119" s="39"/>
      <c r="C119" s="185" t="s">
        <v>210</v>
      </c>
      <c r="D119" s="185" t="s">
        <v>125</v>
      </c>
      <c r="E119" s="186" t="s">
        <v>211</v>
      </c>
      <c r="F119" s="187" t="s">
        <v>212</v>
      </c>
      <c r="G119" s="188" t="s">
        <v>128</v>
      </c>
      <c r="H119" s="189">
        <v>16.38</v>
      </c>
      <c r="I119" s="190"/>
      <c r="J119" s="191">
        <f>ROUND(I119*H119,2)</f>
        <v>0</v>
      </c>
      <c r="K119" s="187" t="s">
        <v>129</v>
      </c>
      <c r="L119" s="59"/>
      <c r="M119" s="192" t="s">
        <v>21</v>
      </c>
      <c r="N119" s="193" t="s">
        <v>44</v>
      </c>
      <c r="O119" s="40"/>
      <c r="P119" s="194">
        <f>O119*H119</f>
        <v>0</v>
      </c>
      <c r="Q119" s="194">
        <v>0.08003</v>
      </c>
      <c r="R119" s="194">
        <f>Q119*H119</f>
        <v>1.3108914</v>
      </c>
      <c r="S119" s="194">
        <v>0</v>
      </c>
      <c r="T119" s="195">
        <f>S119*H119</f>
        <v>0</v>
      </c>
      <c r="AR119" s="22" t="s">
        <v>130</v>
      </c>
      <c r="AT119" s="22" t="s">
        <v>125</v>
      </c>
      <c r="AU119" s="22" t="s">
        <v>85</v>
      </c>
      <c r="AY119" s="22" t="s">
        <v>123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2" t="s">
        <v>78</v>
      </c>
      <c r="BK119" s="196">
        <f>ROUND(I119*H119,2)</f>
        <v>0</v>
      </c>
      <c r="BL119" s="22" t="s">
        <v>130</v>
      </c>
      <c r="BM119" s="22" t="s">
        <v>213</v>
      </c>
    </row>
    <row r="120" spans="2:51" s="11" customFormat="1" ht="13.5">
      <c r="B120" s="197"/>
      <c r="C120" s="198"/>
      <c r="D120" s="199" t="s">
        <v>132</v>
      </c>
      <c r="E120" s="200" t="s">
        <v>21</v>
      </c>
      <c r="F120" s="201" t="s">
        <v>214</v>
      </c>
      <c r="G120" s="198"/>
      <c r="H120" s="202">
        <v>16.38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132</v>
      </c>
      <c r="AU120" s="208" t="s">
        <v>85</v>
      </c>
      <c r="AV120" s="11" t="s">
        <v>85</v>
      </c>
      <c r="AW120" s="11" t="s">
        <v>37</v>
      </c>
      <c r="AX120" s="11" t="s">
        <v>78</v>
      </c>
      <c r="AY120" s="208" t="s">
        <v>123</v>
      </c>
    </row>
    <row r="121" spans="2:65" s="1" customFormat="1" ht="16.5" customHeight="1">
      <c r="B121" s="39"/>
      <c r="C121" s="185" t="s">
        <v>215</v>
      </c>
      <c r="D121" s="185" t="s">
        <v>125</v>
      </c>
      <c r="E121" s="186" t="s">
        <v>216</v>
      </c>
      <c r="F121" s="187" t="s">
        <v>217</v>
      </c>
      <c r="G121" s="188" t="s">
        <v>128</v>
      </c>
      <c r="H121" s="189">
        <v>16.38</v>
      </c>
      <c r="I121" s="190"/>
      <c r="J121" s="191">
        <f>ROUND(I121*H121,2)</f>
        <v>0</v>
      </c>
      <c r="K121" s="187" t="s">
        <v>129</v>
      </c>
      <c r="L121" s="59"/>
      <c r="M121" s="192" t="s">
        <v>21</v>
      </c>
      <c r="N121" s="193" t="s">
        <v>44</v>
      </c>
      <c r="O121" s="40"/>
      <c r="P121" s="194">
        <f>O121*H121</f>
        <v>0</v>
      </c>
      <c r="Q121" s="194">
        <v>0.27994</v>
      </c>
      <c r="R121" s="194">
        <f>Q121*H121</f>
        <v>4.5854172</v>
      </c>
      <c r="S121" s="194">
        <v>0</v>
      </c>
      <c r="T121" s="195">
        <f>S121*H121</f>
        <v>0</v>
      </c>
      <c r="AR121" s="22" t="s">
        <v>130</v>
      </c>
      <c r="AT121" s="22" t="s">
        <v>125</v>
      </c>
      <c r="AU121" s="22" t="s">
        <v>85</v>
      </c>
      <c r="AY121" s="22" t="s">
        <v>123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2" t="s">
        <v>78</v>
      </c>
      <c r="BK121" s="196">
        <f>ROUND(I121*H121,2)</f>
        <v>0</v>
      </c>
      <c r="BL121" s="22" t="s">
        <v>130</v>
      </c>
      <c r="BM121" s="22" t="s">
        <v>218</v>
      </c>
    </row>
    <row r="122" spans="2:65" s="1" customFormat="1" ht="25.5" customHeight="1">
      <c r="B122" s="39"/>
      <c r="C122" s="185" t="s">
        <v>219</v>
      </c>
      <c r="D122" s="185" t="s">
        <v>125</v>
      </c>
      <c r="E122" s="186" t="s">
        <v>220</v>
      </c>
      <c r="F122" s="187" t="s">
        <v>221</v>
      </c>
      <c r="G122" s="188" t="s">
        <v>128</v>
      </c>
      <c r="H122" s="189">
        <v>16.38</v>
      </c>
      <c r="I122" s="190"/>
      <c r="J122" s="191">
        <f>ROUND(I122*H122,2)</f>
        <v>0</v>
      </c>
      <c r="K122" s="187" t="s">
        <v>129</v>
      </c>
      <c r="L122" s="59"/>
      <c r="M122" s="192" t="s">
        <v>21</v>
      </c>
      <c r="N122" s="193" t="s">
        <v>44</v>
      </c>
      <c r="O122" s="40"/>
      <c r="P122" s="194">
        <f>O122*H122</f>
        <v>0</v>
      </c>
      <c r="Q122" s="194">
        <v>0.08425</v>
      </c>
      <c r="R122" s="194">
        <f>Q122*H122</f>
        <v>1.380015</v>
      </c>
      <c r="S122" s="194">
        <v>0</v>
      </c>
      <c r="T122" s="195">
        <f>S122*H122</f>
        <v>0</v>
      </c>
      <c r="AR122" s="22" t="s">
        <v>130</v>
      </c>
      <c r="AT122" s="22" t="s">
        <v>125</v>
      </c>
      <c r="AU122" s="22" t="s">
        <v>85</v>
      </c>
      <c r="AY122" s="22" t="s">
        <v>123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2" t="s">
        <v>78</v>
      </c>
      <c r="BK122" s="196">
        <f>ROUND(I122*H122,2)</f>
        <v>0</v>
      </c>
      <c r="BL122" s="22" t="s">
        <v>130</v>
      </c>
      <c r="BM122" s="22" t="s">
        <v>222</v>
      </c>
    </row>
    <row r="123" spans="2:65" s="1" customFormat="1" ht="16.5" customHeight="1">
      <c r="B123" s="39"/>
      <c r="C123" s="211" t="s">
        <v>223</v>
      </c>
      <c r="D123" s="211" t="s">
        <v>181</v>
      </c>
      <c r="E123" s="212" t="s">
        <v>224</v>
      </c>
      <c r="F123" s="213" t="s">
        <v>225</v>
      </c>
      <c r="G123" s="214" t="s">
        <v>128</v>
      </c>
      <c r="H123" s="215">
        <v>16.544</v>
      </c>
      <c r="I123" s="216"/>
      <c r="J123" s="217">
        <f>ROUND(I123*H123,2)</f>
        <v>0</v>
      </c>
      <c r="K123" s="213" t="s">
        <v>129</v>
      </c>
      <c r="L123" s="218"/>
      <c r="M123" s="219" t="s">
        <v>21</v>
      </c>
      <c r="N123" s="220" t="s">
        <v>44</v>
      </c>
      <c r="O123" s="40"/>
      <c r="P123" s="194">
        <f>O123*H123</f>
        <v>0</v>
      </c>
      <c r="Q123" s="194">
        <v>0.113</v>
      </c>
      <c r="R123" s="194">
        <f>Q123*H123</f>
        <v>1.869472</v>
      </c>
      <c r="S123" s="194">
        <v>0</v>
      </c>
      <c r="T123" s="195">
        <f>S123*H123</f>
        <v>0</v>
      </c>
      <c r="AR123" s="22" t="s">
        <v>163</v>
      </c>
      <c r="AT123" s="22" t="s">
        <v>181</v>
      </c>
      <c r="AU123" s="22" t="s">
        <v>85</v>
      </c>
      <c r="AY123" s="22" t="s">
        <v>123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2" t="s">
        <v>78</v>
      </c>
      <c r="BK123" s="196">
        <f>ROUND(I123*H123,2)</f>
        <v>0</v>
      </c>
      <c r="BL123" s="22" t="s">
        <v>130</v>
      </c>
      <c r="BM123" s="22" t="s">
        <v>226</v>
      </c>
    </row>
    <row r="124" spans="2:51" s="11" customFormat="1" ht="13.5">
      <c r="B124" s="197"/>
      <c r="C124" s="198"/>
      <c r="D124" s="199" t="s">
        <v>132</v>
      </c>
      <c r="E124" s="198"/>
      <c r="F124" s="201" t="s">
        <v>227</v>
      </c>
      <c r="G124" s="198"/>
      <c r="H124" s="202">
        <v>16.544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132</v>
      </c>
      <c r="AU124" s="208" t="s">
        <v>85</v>
      </c>
      <c r="AV124" s="11" t="s">
        <v>85</v>
      </c>
      <c r="AW124" s="11" t="s">
        <v>6</v>
      </c>
      <c r="AX124" s="11" t="s">
        <v>78</v>
      </c>
      <c r="AY124" s="208" t="s">
        <v>123</v>
      </c>
    </row>
    <row r="125" spans="2:63" s="10" customFormat="1" ht="29.25" customHeight="1">
      <c r="B125" s="169"/>
      <c r="C125" s="170"/>
      <c r="D125" s="171" t="s">
        <v>72</v>
      </c>
      <c r="E125" s="183" t="s">
        <v>163</v>
      </c>
      <c r="F125" s="183" t="s">
        <v>228</v>
      </c>
      <c r="G125" s="170"/>
      <c r="H125" s="170"/>
      <c r="I125" s="173"/>
      <c r="J125" s="184">
        <f>BK125</f>
        <v>0</v>
      </c>
      <c r="K125" s="170"/>
      <c r="L125" s="175"/>
      <c r="M125" s="176"/>
      <c r="N125" s="177"/>
      <c r="O125" s="177"/>
      <c r="P125" s="178">
        <f>P126</f>
        <v>0</v>
      </c>
      <c r="Q125" s="177"/>
      <c r="R125" s="178">
        <f>R126</f>
        <v>0.4208</v>
      </c>
      <c r="S125" s="177"/>
      <c r="T125" s="179">
        <f>T126</f>
        <v>0</v>
      </c>
      <c r="AR125" s="180" t="s">
        <v>78</v>
      </c>
      <c r="AT125" s="181" t="s">
        <v>72</v>
      </c>
      <c r="AU125" s="181" t="s">
        <v>78</v>
      </c>
      <c r="AY125" s="180" t="s">
        <v>123</v>
      </c>
      <c r="BK125" s="182">
        <f>BK126</f>
        <v>0</v>
      </c>
    </row>
    <row r="126" spans="2:65" s="1" customFormat="1" ht="16.5" customHeight="1">
      <c r="B126" s="39"/>
      <c r="C126" s="185" t="s">
        <v>9</v>
      </c>
      <c r="D126" s="185" t="s">
        <v>125</v>
      </c>
      <c r="E126" s="186" t="s">
        <v>229</v>
      </c>
      <c r="F126" s="187" t="s">
        <v>230</v>
      </c>
      <c r="G126" s="188" t="s">
        <v>231</v>
      </c>
      <c r="H126" s="189">
        <v>1</v>
      </c>
      <c r="I126" s="190"/>
      <c r="J126" s="191">
        <f>ROUND(I126*H126,2)</f>
        <v>0</v>
      </c>
      <c r="K126" s="187" t="s">
        <v>129</v>
      </c>
      <c r="L126" s="59"/>
      <c r="M126" s="192" t="s">
        <v>21</v>
      </c>
      <c r="N126" s="193" t="s">
        <v>44</v>
      </c>
      <c r="O126" s="40"/>
      <c r="P126" s="194">
        <f>O126*H126</f>
        <v>0</v>
      </c>
      <c r="Q126" s="194">
        <v>0.4208</v>
      </c>
      <c r="R126" s="194">
        <f>Q126*H126</f>
        <v>0.4208</v>
      </c>
      <c r="S126" s="194">
        <v>0</v>
      </c>
      <c r="T126" s="195">
        <f>S126*H126</f>
        <v>0</v>
      </c>
      <c r="AR126" s="22" t="s">
        <v>130</v>
      </c>
      <c r="AT126" s="22" t="s">
        <v>125</v>
      </c>
      <c r="AU126" s="22" t="s">
        <v>85</v>
      </c>
      <c r="AY126" s="22" t="s">
        <v>123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2" t="s">
        <v>78</v>
      </c>
      <c r="BK126" s="196">
        <f>ROUND(I126*H126,2)</f>
        <v>0</v>
      </c>
      <c r="BL126" s="22" t="s">
        <v>130</v>
      </c>
      <c r="BM126" s="22" t="s">
        <v>232</v>
      </c>
    </row>
    <row r="127" spans="2:63" s="10" customFormat="1" ht="29.25" customHeight="1">
      <c r="B127" s="169"/>
      <c r="C127" s="170"/>
      <c r="D127" s="171" t="s">
        <v>72</v>
      </c>
      <c r="E127" s="183" t="s">
        <v>233</v>
      </c>
      <c r="F127" s="183" t="s">
        <v>234</v>
      </c>
      <c r="G127" s="170"/>
      <c r="H127" s="170"/>
      <c r="I127" s="173"/>
      <c r="J127" s="184">
        <f>BK127</f>
        <v>0</v>
      </c>
      <c r="K127" s="170"/>
      <c r="L127" s="175"/>
      <c r="M127" s="176"/>
      <c r="N127" s="177"/>
      <c r="O127" s="177"/>
      <c r="P127" s="178">
        <f>SUM(P128:P133)</f>
        <v>0</v>
      </c>
      <c r="Q127" s="177"/>
      <c r="R127" s="178">
        <f>SUM(R128:R133)</f>
        <v>1.10698916</v>
      </c>
      <c r="S127" s="177"/>
      <c r="T127" s="179">
        <f>SUM(T128:T133)</f>
        <v>0</v>
      </c>
      <c r="AR127" s="180" t="s">
        <v>78</v>
      </c>
      <c r="AT127" s="181" t="s">
        <v>72</v>
      </c>
      <c r="AU127" s="181" t="s">
        <v>78</v>
      </c>
      <c r="AY127" s="180" t="s">
        <v>123</v>
      </c>
      <c r="BK127" s="182">
        <f>SUM(BK128:BK133)</f>
        <v>0</v>
      </c>
    </row>
    <row r="128" spans="2:65" s="1" customFormat="1" ht="16.5" customHeight="1">
      <c r="B128" s="39"/>
      <c r="C128" s="185" t="s">
        <v>235</v>
      </c>
      <c r="D128" s="185" t="s">
        <v>125</v>
      </c>
      <c r="E128" s="186" t="s">
        <v>236</v>
      </c>
      <c r="F128" s="187" t="s">
        <v>237</v>
      </c>
      <c r="G128" s="188" t="s">
        <v>136</v>
      </c>
      <c r="H128" s="189">
        <v>5.8</v>
      </c>
      <c r="I128" s="190"/>
      <c r="J128" s="191">
        <f>ROUND(I128*H128,2)</f>
        <v>0</v>
      </c>
      <c r="K128" s="187" t="s">
        <v>129</v>
      </c>
      <c r="L128" s="59"/>
      <c r="M128" s="192" t="s">
        <v>21</v>
      </c>
      <c r="N128" s="193" t="s">
        <v>44</v>
      </c>
      <c r="O128" s="40"/>
      <c r="P128" s="194">
        <f>O128*H128</f>
        <v>0</v>
      </c>
      <c r="Q128" s="194">
        <v>0.10095</v>
      </c>
      <c r="R128" s="194">
        <f>Q128*H128</f>
        <v>0.58551</v>
      </c>
      <c r="S128" s="194">
        <v>0</v>
      </c>
      <c r="T128" s="195">
        <f>S128*H128</f>
        <v>0</v>
      </c>
      <c r="AR128" s="22" t="s">
        <v>130</v>
      </c>
      <c r="AT128" s="22" t="s">
        <v>125</v>
      </c>
      <c r="AU128" s="22" t="s">
        <v>85</v>
      </c>
      <c r="AY128" s="22" t="s">
        <v>123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2" t="s">
        <v>78</v>
      </c>
      <c r="BK128" s="196">
        <f>ROUND(I128*H128,2)</f>
        <v>0</v>
      </c>
      <c r="BL128" s="22" t="s">
        <v>130</v>
      </c>
      <c r="BM128" s="22" t="s">
        <v>238</v>
      </c>
    </row>
    <row r="129" spans="2:51" s="11" customFormat="1" ht="13.5">
      <c r="B129" s="197"/>
      <c r="C129" s="198"/>
      <c r="D129" s="199" t="s">
        <v>132</v>
      </c>
      <c r="E129" s="200" t="s">
        <v>21</v>
      </c>
      <c r="F129" s="201" t="s">
        <v>239</v>
      </c>
      <c r="G129" s="198"/>
      <c r="H129" s="202">
        <v>5.8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132</v>
      </c>
      <c r="AU129" s="208" t="s">
        <v>85</v>
      </c>
      <c r="AV129" s="11" t="s">
        <v>85</v>
      </c>
      <c r="AW129" s="11" t="s">
        <v>37</v>
      </c>
      <c r="AX129" s="11" t="s">
        <v>78</v>
      </c>
      <c r="AY129" s="208" t="s">
        <v>123</v>
      </c>
    </row>
    <row r="130" spans="2:65" s="1" customFormat="1" ht="16.5" customHeight="1">
      <c r="B130" s="39"/>
      <c r="C130" s="211" t="s">
        <v>240</v>
      </c>
      <c r="D130" s="211" t="s">
        <v>181</v>
      </c>
      <c r="E130" s="212" t="s">
        <v>241</v>
      </c>
      <c r="F130" s="213" t="s">
        <v>242</v>
      </c>
      <c r="G130" s="214" t="s">
        <v>136</v>
      </c>
      <c r="H130" s="215">
        <v>5.858</v>
      </c>
      <c r="I130" s="216"/>
      <c r="J130" s="217">
        <f>ROUND(I130*H130,2)</f>
        <v>0</v>
      </c>
      <c r="K130" s="213" t="s">
        <v>129</v>
      </c>
      <c r="L130" s="218"/>
      <c r="M130" s="219" t="s">
        <v>21</v>
      </c>
      <c r="N130" s="220" t="s">
        <v>44</v>
      </c>
      <c r="O130" s="40"/>
      <c r="P130" s="194">
        <f>O130*H130</f>
        <v>0</v>
      </c>
      <c r="Q130" s="194">
        <v>0.022</v>
      </c>
      <c r="R130" s="194">
        <f>Q130*H130</f>
        <v>0.128876</v>
      </c>
      <c r="S130" s="194">
        <v>0</v>
      </c>
      <c r="T130" s="195">
        <f>S130*H130</f>
        <v>0</v>
      </c>
      <c r="AR130" s="22" t="s">
        <v>163</v>
      </c>
      <c r="AT130" s="22" t="s">
        <v>181</v>
      </c>
      <c r="AU130" s="22" t="s">
        <v>85</v>
      </c>
      <c r="AY130" s="22" t="s">
        <v>123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2" t="s">
        <v>78</v>
      </c>
      <c r="BK130" s="196">
        <f>ROUND(I130*H130,2)</f>
        <v>0</v>
      </c>
      <c r="BL130" s="22" t="s">
        <v>130</v>
      </c>
      <c r="BM130" s="22" t="s">
        <v>243</v>
      </c>
    </row>
    <row r="131" spans="2:51" s="11" customFormat="1" ht="13.5">
      <c r="B131" s="197"/>
      <c r="C131" s="198"/>
      <c r="D131" s="199" t="s">
        <v>132</v>
      </c>
      <c r="E131" s="198"/>
      <c r="F131" s="201" t="s">
        <v>244</v>
      </c>
      <c r="G131" s="198"/>
      <c r="H131" s="202">
        <v>5.858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132</v>
      </c>
      <c r="AU131" s="208" t="s">
        <v>85</v>
      </c>
      <c r="AV131" s="11" t="s">
        <v>85</v>
      </c>
      <c r="AW131" s="11" t="s">
        <v>6</v>
      </c>
      <c r="AX131" s="11" t="s">
        <v>78</v>
      </c>
      <c r="AY131" s="208" t="s">
        <v>123</v>
      </c>
    </row>
    <row r="132" spans="2:65" s="1" customFormat="1" ht="25.5" customHeight="1">
      <c r="B132" s="39"/>
      <c r="C132" s="185" t="s">
        <v>245</v>
      </c>
      <c r="D132" s="185" t="s">
        <v>125</v>
      </c>
      <c r="E132" s="186" t="s">
        <v>246</v>
      </c>
      <c r="F132" s="187" t="s">
        <v>247</v>
      </c>
      <c r="G132" s="188" t="s">
        <v>142</v>
      </c>
      <c r="H132" s="189">
        <v>0.174</v>
      </c>
      <c r="I132" s="190"/>
      <c r="J132" s="191">
        <f>ROUND(I132*H132,2)</f>
        <v>0</v>
      </c>
      <c r="K132" s="187" t="s">
        <v>129</v>
      </c>
      <c r="L132" s="59"/>
      <c r="M132" s="192" t="s">
        <v>21</v>
      </c>
      <c r="N132" s="193" t="s">
        <v>44</v>
      </c>
      <c r="O132" s="40"/>
      <c r="P132" s="194">
        <f>O132*H132</f>
        <v>0</v>
      </c>
      <c r="Q132" s="194">
        <v>2.25634</v>
      </c>
      <c r="R132" s="194">
        <f>Q132*H132</f>
        <v>0.39260315999999995</v>
      </c>
      <c r="S132" s="194">
        <v>0</v>
      </c>
      <c r="T132" s="195">
        <f>S132*H132</f>
        <v>0</v>
      </c>
      <c r="AR132" s="22" t="s">
        <v>130</v>
      </c>
      <c r="AT132" s="22" t="s">
        <v>125</v>
      </c>
      <c r="AU132" s="22" t="s">
        <v>85</v>
      </c>
      <c r="AY132" s="22" t="s">
        <v>123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2" t="s">
        <v>78</v>
      </c>
      <c r="BK132" s="196">
        <f>ROUND(I132*H132,2)</f>
        <v>0</v>
      </c>
      <c r="BL132" s="22" t="s">
        <v>130</v>
      </c>
      <c r="BM132" s="22" t="s">
        <v>248</v>
      </c>
    </row>
    <row r="133" spans="2:51" s="11" customFormat="1" ht="13.5">
      <c r="B133" s="197"/>
      <c r="C133" s="198"/>
      <c r="D133" s="199" t="s">
        <v>132</v>
      </c>
      <c r="E133" s="200" t="s">
        <v>21</v>
      </c>
      <c r="F133" s="201" t="s">
        <v>249</v>
      </c>
      <c r="G133" s="198"/>
      <c r="H133" s="202">
        <v>0.174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132</v>
      </c>
      <c r="AU133" s="208" t="s">
        <v>85</v>
      </c>
      <c r="AV133" s="11" t="s">
        <v>85</v>
      </c>
      <c r="AW133" s="11" t="s">
        <v>37</v>
      </c>
      <c r="AX133" s="11" t="s">
        <v>78</v>
      </c>
      <c r="AY133" s="208" t="s">
        <v>123</v>
      </c>
    </row>
    <row r="134" spans="2:63" s="10" customFormat="1" ht="29.25" customHeight="1">
      <c r="B134" s="169"/>
      <c r="C134" s="170"/>
      <c r="D134" s="171" t="s">
        <v>72</v>
      </c>
      <c r="E134" s="183" t="s">
        <v>250</v>
      </c>
      <c r="F134" s="183" t="s">
        <v>251</v>
      </c>
      <c r="G134" s="170"/>
      <c r="H134" s="170"/>
      <c r="I134" s="173"/>
      <c r="J134" s="184">
        <f>BK134</f>
        <v>0</v>
      </c>
      <c r="K134" s="170"/>
      <c r="L134" s="175"/>
      <c r="M134" s="176"/>
      <c r="N134" s="177"/>
      <c r="O134" s="177"/>
      <c r="P134" s="178">
        <f>SUM(P135:P149)</f>
        <v>0</v>
      </c>
      <c r="Q134" s="177"/>
      <c r="R134" s="178">
        <f>SUM(R135:R149)</f>
        <v>6.400000000000001E-05</v>
      </c>
      <c r="S134" s="177"/>
      <c r="T134" s="179">
        <f>SUM(T135:T149)</f>
        <v>5.9766976000000005</v>
      </c>
      <c r="AR134" s="180" t="s">
        <v>78</v>
      </c>
      <c r="AT134" s="181" t="s">
        <v>72</v>
      </c>
      <c r="AU134" s="181" t="s">
        <v>78</v>
      </c>
      <c r="AY134" s="180" t="s">
        <v>123</v>
      </c>
      <c r="BK134" s="182">
        <f>SUM(BK135:BK149)</f>
        <v>0</v>
      </c>
    </row>
    <row r="135" spans="2:65" s="1" customFormat="1" ht="16.5" customHeight="1">
      <c r="B135" s="39"/>
      <c r="C135" s="185" t="s">
        <v>252</v>
      </c>
      <c r="D135" s="185" t="s">
        <v>125</v>
      </c>
      <c r="E135" s="186" t="s">
        <v>253</v>
      </c>
      <c r="F135" s="187" t="s">
        <v>254</v>
      </c>
      <c r="G135" s="188" t="s">
        <v>128</v>
      </c>
      <c r="H135" s="189">
        <v>1.08</v>
      </c>
      <c r="I135" s="190"/>
      <c r="J135" s="191">
        <f>ROUND(I135*H135,2)</f>
        <v>0</v>
      </c>
      <c r="K135" s="187" t="s">
        <v>129</v>
      </c>
      <c r="L135" s="59"/>
      <c r="M135" s="192" t="s">
        <v>21</v>
      </c>
      <c r="N135" s="193" t="s">
        <v>44</v>
      </c>
      <c r="O135" s="40"/>
      <c r="P135" s="194">
        <f>O135*H135</f>
        <v>0</v>
      </c>
      <c r="Q135" s="194">
        <v>0</v>
      </c>
      <c r="R135" s="194">
        <f>Q135*H135</f>
        <v>0</v>
      </c>
      <c r="S135" s="194">
        <v>0.08317</v>
      </c>
      <c r="T135" s="195">
        <f>S135*H135</f>
        <v>0.0898236</v>
      </c>
      <c r="AR135" s="22" t="s">
        <v>130</v>
      </c>
      <c r="AT135" s="22" t="s">
        <v>125</v>
      </c>
      <c r="AU135" s="22" t="s">
        <v>85</v>
      </c>
      <c r="AY135" s="22" t="s">
        <v>123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2" t="s">
        <v>78</v>
      </c>
      <c r="BK135" s="196">
        <f>ROUND(I135*H135,2)</f>
        <v>0</v>
      </c>
      <c r="BL135" s="22" t="s">
        <v>130</v>
      </c>
      <c r="BM135" s="22" t="s">
        <v>255</v>
      </c>
    </row>
    <row r="136" spans="2:51" s="11" customFormat="1" ht="13.5">
      <c r="B136" s="197"/>
      <c r="C136" s="198"/>
      <c r="D136" s="199" t="s">
        <v>132</v>
      </c>
      <c r="E136" s="200" t="s">
        <v>21</v>
      </c>
      <c r="F136" s="201" t="s">
        <v>256</v>
      </c>
      <c r="G136" s="198"/>
      <c r="H136" s="202">
        <v>1.08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132</v>
      </c>
      <c r="AU136" s="208" t="s">
        <v>85</v>
      </c>
      <c r="AV136" s="11" t="s">
        <v>85</v>
      </c>
      <c r="AW136" s="11" t="s">
        <v>37</v>
      </c>
      <c r="AX136" s="11" t="s">
        <v>78</v>
      </c>
      <c r="AY136" s="208" t="s">
        <v>123</v>
      </c>
    </row>
    <row r="137" spans="2:65" s="1" customFormat="1" ht="16.5" customHeight="1">
      <c r="B137" s="39"/>
      <c r="C137" s="185" t="s">
        <v>257</v>
      </c>
      <c r="D137" s="185" t="s">
        <v>125</v>
      </c>
      <c r="E137" s="186" t="s">
        <v>258</v>
      </c>
      <c r="F137" s="187" t="s">
        <v>259</v>
      </c>
      <c r="G137" s="188" t="s">
        <v>136</v>
      </c>
      <c r="H137" s="189">
        <v>3.2</v>
      </c>
      <c r="I137" s="190"/>
      <c r="J137" s="191">
        <f>ROUND(I137*H137,2)</f>
        <v>0</v>
      </c>
      <c r="K137" s="187" t="s">
        <v>129</v>
      </c>
      <c r="L137" s="59"/>
      <c r="M137" s="192" t="s">
        <v>21</v>
      </c>
      <c r="N137" s="193" t="s">
        <v>44</v>
      </c>
      <c r="O137" s="40"/>
      <c r="P137" s="194">
        <f>O137*H137</f>
        <v>0</v>
      </c>
      <c r="Q137" s="194">
        <v>2E-05</v>
      </c>
      <c r="R137" s="194">
        <f>Q137*H137</f>
        <v>6.400000000000001E-05</v>
      </c>
      <c r="S137" s="194">
        <v>0</v>
      </c>
      <c r="T137" s="195">
        <f>S137*H137</f>
        <v>0</v>
      </c>
      <c r="AR137" s="22" t="s">
        <v>130</v>
      </c>
      <c r="AT137" s="22" t="s">
        <v>125</v>
      </c>
      <c r="AU137" s="22" t="s">
        <v>85</v>
      </c>
      <c r="AY137" s="22" t="s">
        <v>123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2" t="s">
        <v>78</v>
      </c>
      <c r="BK137" s="196">
        <f>ROUND(I137*H137,2)</f>
        <v>0</v>
      </c>
      <c r="BL137" s="22" t="s">
        <v>130</v>
      </c>
      <c r="BM137" s="22" t="s">
        <v>260</v>
      </c>
    </row>
    <row r="138" spans="2:51" s="11" customFormat="1" ht="13.5">
      <c r="B138" s="197"/>
      <c r="C138" s="198"/>
      <c r="D138" s="199" t="s">
        <v>132</v>
      </c>
      <c r="E138" s="200" t="s">
        <v>21</v>
      </c>
      <c r="F138" s="201" t="s">
        <v>261</v>
      </c>
      <c r="G138" s="198"/>
      <c r="H138" s="202">
        <v>3.2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132</v>
      </c>
      <c r="AU138" s="208" t="s">
        <v>85</v>
      </c>
      <c r="AV138" s="11" t="s">
        <v>85</v>
      </c>
      <c r="AW138" s="11" t="s">
        <v>37</v>
      </c>
      <c r="AX138" s="11" t="s">
        <v>78</v>
      </c>
      <c r="AY138" s="208" t="s">
        <v>123</v>
      </c>
    </row>
    <row r="139" spans="2:65" s="1" customFormat="1" ht="16.5" customHeight="1">
      <c r="B139" s="39"/>
      <c r="C139" s="185" t="s">
        <v>262</v>
      </c>
      <c r="D139" s="185" t="s">
        <v>125</v>
      </c>
      <c r="E139" s="186" t="s">
        <v>263</v>
      </c>
      <c r="F139" s="187" t="s">
        <v>264</v>
      </c>
      <c r="G139" s="188" t="s">
        <v>136</v>
      </c>
      <c r="H139" s="189">
        <v>78.4</v>
      </c>
      <c r="I139" s="190"/>
      <c r="J139" s="191">
        <f>ROUND(I139*H139,2)</f>
        <v>0</v>
      </c>
      <c r="K139" s="187" t="s">
        <v>129</v>
      </c>
      <c r="L139" s="59"/>
      <c r="M139" s="192" t="s">
        <v>21</v>
      </c>
      <c r="N139" s="193" t="s">
        <v>44</v>
      </c>
      <c r="O139" s="40"/>
      <c r="P139" s="194">
        <f>O139*H139</f>
        <v>0</v>
      </c>
      <c r="Q139" s="194">
        <v>0</v>
      </c>
      <c r="R139" s="194">
        <f>Q139*H139</f>
        <v>0</v>
      </c>
      <c r="S139" s="194">
        <v>0.073</v>
      </c>
      <c r="T139" s="195">
        <f>S139*H139</f>
        <v>5.7232</v>
      </c>
      <c r="AR139" s="22" t="s">
        <v>130</v>
      </c>
      <c r="AT139" s="22" t="s">
        <v>125</v>
      </c>
      <c r="AU139" s="22" t="s">
        <v>85</v>
      </c>
      <c r="AY139" s="22" t="s">
        <v>123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2" t="s">
        <v>78</v>
      </c>
      <c r="BK139" s="196">
        <f>ROUND(I139*H139,2)</f>
        <v>0</v>
      </c>
      <c r="BL139" s="22" t="s">
        <v>130</v>
      </c>
      <c r="BM139" s="22" t="s">
        <v>265</v>
      </c>
    </row>
    <row r="140" spans="2:51" s="11" customFormat="1" ht="13.5">
      <c r="B140" s="197"/>
      <c r="C140" s="198"/>
      <c r="D140" s="199" t="s">
        <v>132</v>
      </c>
      <c r="E140" s="200" t="s">
        <v>21</v>
      </c>
      <c r="F140" s="201" t="s">
        <v>266</v>
      </c>
      <c r="G140" s="198"/>
      <c r="H140" s="202">
        <v>78.4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132</v>
      </c>
      <c r="AU140" s="208" t="s">
        <v>85</v>
      </c>
      <c r="AV140" s="11" t="s">
        <v>85</v>
      </c>
      <c r="AW140" s="11" t="s">
        <v>37</v>
      </c>
      <c r="AX140" s="11" t="s">
        <v>78</v>
      </c>
      <c r="AY140" s="208" t="s">
        <v>123</v>
      </c>
    </row>
    <row r="141" spans="2:65" s="1" customFormat="1" ht="25.5" customHeight="1">
      <c r="B141" s="39"/>
      <c r="C141" s="185" t="s">
        <v>267</v>
      </c>
      <c r="D141" s="185" t="s">
        <v>125</v>
      </c>
      <c r="E141" s="186" t="s">
        <v>268</v>
      </c>
      <c r="F141" s="187" t="s">
        <v>269</v>
      </c>
      <c r="G141" s="188" t="s">
        <v>136</v>
      </c>
      <c r="H141" s="189">
        <v>1.08</v>
      </c>
      <c r="I141" s="190"/>
      <c r="J141" s="191">
        <f>ROUND(I141*H141,2)</f>
        <v>0</v>
      </c>
      <c r="K141" s="187" t="s">
        <v>129</v>
      </c>
      <c r="L141" s="59"/>
      <c r="M141" s="192" t="s">
        <v>21</v>
      </c>
      <c r="N141" s="193" t="s">
        <v>44</v>
      </c>
      <c r="O141" s="40"/>
      <c r="P141" s="194">
        <f>O141*H141</f>
        <v>0</v>
      </c>
      <c r="Q141" s="194">
        <v>0</v>
      </c>
      <c r="R141" s="194">
        <f>Q141*H141</f>
        <v>0</v>
      </c>
      <c r="S141" s="194">
        <v>0.019</v>
      </c>
      <c r="T141" s="195">
        <f>S141*H141</f>
        <v>0.02052</v>
      </c>
      <c r="AR141" s="22" t="s">
        <v>130</v>
      </c>
      <c r="AT141" s="22" t="s">
        <v>125</v>
      </c>
      <c r="AU141" s="22" t="s">
        <v>85</v>
      </c>
      <c r="AY141" s="22" t="s">
        <v>123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2" t="s">
        <v>78</v>
      </c>
      <c r="BK141" s="196">
        <f>ROUND(I141*H141,2)</f>
        <v>0</v>
      </c>
      <c r="BL141" s="22" t="s">
        <v>130</v>
      </c>
      <c r="BM141" s="22" t="s">
        <v>270</v>
      </c>
    </row>
    <row r="142" spans="2:47" s="1" customFormat="1" ht="27">
      <c r="B142" s="39"/>
      <c r="C142" s="61"/>
      <c r="D142" s="199" t="s">
        <v>152</v>
      </c>
      <c r="E142" s="61"/>
      <c r="F142" s="209" t="s">
        <v>271</v>
      </c>
      <c r="G142" s="61"/>
      <c r="H142" s="61"/>
      <c r="I142" s="156"/>
      <c r="J142" s="61"/>
      <c r="K142" s="61"/>
      <c r="L142" s="59"/>
      <c r="M142" s="210"/>
      <c r="N142" s="40"/>
      <c r="O142" s="40"/>
      <c r="P142" s="40"/>
      <c r="Q142" s="40"/>
      <c r="R142" s="40"/>
      <c r="S142" s="40"/>
      <c r="T142" s="76"/>
      <c r="AT142" s="22" t="s">
        <v>152</v>
      </c>
      <c r="AU142" s="22" t="s">
        <v>85</v>
      </c>
    </row>
    <row r="143" spans="2:65" s="1" customFormat="1" ht="16.5" customHeight="1">
      <c r="B143" s="39"/>
      <c r="C143" s="185" t="s">
        <v>272</v>
      </c>
      <c r="D143" s="185" t="s">
        <v>125</v>
      </c>
      <c r="E143" s="186" t="s">
        <v>273</v>
      </c>
      <c r="F143" s="187" t="s">
        <v>274</v>
      </c>
      <c r="G143" s="188" t="s">
        <v>136</v>
      </c>
      <c r="H143" s="189">
        <v>3.6</v>
      </c>
      <c r="I143" s="190"/>
      <c r="J143" s="191">
        <f>ROUND(I143*H143,2)</f>
        <v>0</v>
      </c>
      <c r="K143" s="187" t="s">
        <v>129</v>
      </c>
      <c r="L143" s="59"/>
      <c r="M143" s="192" t="s">
        <v>21</v>
      </c>
      <c r="N143" s="193" t="s">
        <v>44</v>
      </c>
      <c r="O143" s="40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AR143" s="22" t="s">
        <v>130</v>
      </c>
      <c r="AT143" s="22" t="s">
        <v>125</v>
      </c>
      <c r="AU143" s="22" t="s">
        <v>85</v>
      </c>
      <c r="AY143" s="22" t="s">
        <v>123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2" t="s">
        <v>78</v>
      </c>
      <c r="BK143" s="196">
        <f>ROUND(I143*H143,2)</f>
        <v>0</v>
      </c>
      <c r="BL143" s="22" t="s">
        <v>130</v>
      </c>
      <c r="BM143" s="22" t="s">
        <v>275</v>
      </c>
    </row>
    <row r="144" spans="2:47" s="1" customFormat="1" ht="27">
      <c r="B144" s="39"/>
      <c r="C144" s="61"/>
      <c r="D144" s="199" t="s">
        <v>152</v>
      </c>
      <c r="E144" s="61"/>
      <c r="F144" s="209" t="s">
        <v>276</v>
      </c>
      <c r="G144" s="61"/>
      <c r="H144" s="61"/>
      <c r="I144" s="156"/>
      <c r="J144" s="61"/>
      <c r="K144" s="61"/>
      <c r="L144" s="59"/>
      <c r="M144" s="210"/>
      <c r="N144" s="40"/>
      <c r="O144" s="40"/>
      <c r="P144" s="40"/>
      <c r="Q144" s="40"/>
      <c r="R144" s="40"/>
      <c r="S144" s="40"/>
      <c r="T144" s="76"/>
      <c r="AT144" s="22" t="s">
        <v>152</v>
      </c>
      <c r="AU144" s="22" t="s">
        <v>85</v>
      </c>
    </row>
    <row r="145" spans="2:65" s="1" customFormat="1" ht="16.5" customHeight="1">
      <c r="B145" s="39"/>
      <c r="C145" s="185" t="s">
        <v>277</v>
      </c>
      <c r="D145" s="185" t="s">
        <v>125</v>
      </c>
      <c r="E145" s="186" t="s">
        <v>278</v>
      </c>
      <c r="F145" s="187" t="s">
        <v>279</v>
      </c>
      <c r="G145" s="188" t="s">
        <v>128</v>
      </c>
      <c r="H145" s="189">
        <v>2.169</v>
      </c>
      <c r="I145" s="190"/>
      <c r="J145" s="191">
        <f>ROUND(I145*H145,2)</f>
        <v>0</v>
      </c>
      <c r="K145" s="187" t="s">
        <v>129</v>
      </c>
      <c r="L145" s="59"/>
      <c r="M145" s="192" t="s">
        <v>21</v>
      </c>
      <c r="N145" s="193" t="s">
        <v>44</v>
      </c>
      <c r="O145" s="40"/>
      <c r="P145" s="194">
        <f>O145*H145</f>
        <v>0</v>
      </c>
      <c r="Q145" s="194">
        <v>0</v>
      </c>
      <c r="R145" s="194">
        <f>Q145*H145</f>
        <v>0</v>
      </c>
      <c r="S145" s="194">
        <v>0.066</v>
      </c>
      <c r="T145" s="195">
        <f>S145*H145</f>
        <v>0.143154</v>
      </c>
      <c r="AR145" s="22" t="s">
        <v>130</v>
      </c>
      <c r="AT145" s="22" t="s">
        <v>125</v>
      </c>
      <c r="AU145" s="22" t="s">
        <v>85</v>
      </c>
      <c r="AY145" s="22" t="s">
        <v>123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2" t="s">
        <v>78</v>
      </c>
      <c r="BK145" s="196">
        <f>ROUND(I145*H145,2)</f>
        <v>0</v>
      </c>
      <c r="BL145" s="22" t="s">
        <v>130</v>
      </c>
      <c r="BM145" s="22" t="s">
        <v>280</v>
      </c>
    </row>
    <row r="146" spans="2:51" s="11" customFormat="1" ht="13.5">
      <c r="B146" s="197"/>
      <c r="C146" s="198"/>
      <c r="D146" s="199" t="s">
        <v>132</v>
      </c>
      <c r="E146" s="200" t="s">
        <v>21</v>
      </c>
      <c r="F146" s="201" t="s">
        <v>281</v>
      </c>
      <c r="G146" s="198"/>
      <c r="H146" s="202">
        <v>15.84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132</v>
      </c>
      <c r="AU146" s="208" t="s">
        <v>85</v>
      </c>
      <c r="AV146" s="11" t="s">
        <v>85</v>
      </c>
      <c r="AW146" s="11" t="s">
        <v>37</v>
      </c>
      <c r="AX146" s="11" t="s">
        <v>73</v>
      </c>
      <c r="AY146" s="208" t="s">
        <v>123</v>
      </c>
    </row>
    <row r="147" spans="2:51" s="11" customFormat="1" ht="13.5">
      <c r="B147" s="197"/>
      <c r="C147" s="198"/>
      <c r="D147" s="199" t="s">
        <v>132</v>
      </c>
      <c r="E147" s="200" t="s">
        <v>21</v>
      </c>
      <c r="F147" s="201" t="s">
        <v>282</v>
      </c>
      <c r="G147" s="198"/>
      <c r="H147" s="202">
        <v>5.848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132</v>
      </c>
      <c r="AU147" s="208" t="s">
        <v>85</v>
      </c>
      <c r="AV147" s="11" t="s">
        <v>85</v>
      </c>
      <c r="AW147" s="11" t="s">
        <v>37</v>
      </c>
      <c r="AX147" s="11" t="s">
        <v>73</v>
      </c>
      <c r="AY147" s="208" t="s">
        <v>123</v>
      </c>
    </row>
    <row r="148" spans="2:51" s="12" customFormat="1" ht="13.5">
      <c r="B148" s="221"/>
      <c r="C148" s="222"/>
      <c r="D148" s="199" t="s">
        <v>132</v>
      </c>
      <c r="E148" s="223" t="s">
        <v>21</v>
      </c>
      <c r="F148" s="224" t="s">
        <v>283</v>
      </c>
      <c r="G148" s="222"/>
      <c r="H148" s="225">
        <v>21.688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132</v>
      </c>
      <c r="AU148" s="231" t="s">
        <v>85</v>
      </c>
      <c r="AV148" s="12" t="s">
        <v>130</v>
      </c>
      <c r="AW148" s="12" t="s">
        <v>37</v>
      </c>
      <c r="AX148" s="12" t="s">
        <v>78</v>
      </c>
      <c r="AY148" s="231" t="s">
        <v>123</v>
      </c>
    </row>
    <row r="149" spans="2:51" s="11" customFormat="1" ht="13.5">
      <c r="B149" s="197"/>
      <c r="C149" s="198"/>
      <c r="D149" s="199" t="s">
        <v>132</v>
      </c>
      <c r="E149" s="198"/>
      <c r="F149" s="201" t="s">
        <v>284</v>
      </c>
      <c r="G149" s="198"/>
      <c r="H149" s="202">
        <v>2.169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132</v>
      </c>
      <c r="AU149" s="208" t="s">
        <v>85</v>
      </c>
      <c r="AV149" s="11" t="s">
        <v>85</v>
      </c>
      <c r="AW149" s="11" t="s">
        <v>6</v>
      </c>
      <c r="AX149" s="11" t="s">
        <v>78</v>
      </c>
      <c r="AY149" s="208" t="s">
        <v>123</v>
      </c>
    </row>
    <row r="150" spans="2:63" s="10" customFormat="1" ht="29.25" customHeight="1">
      <c r="B150" s="169"/>
      <c r="C150" s="170"/>
      <c r="D150" s="171" t="s">
        <v>72</v>
      </c>
      <c r="E150" s="183" t="s">
        <v>285</v>
      </c>
      <c r="F150" s="183" t="s">
        <v>286</v>
      </c>
      <c r="G150" s="170"/>
      <c r="H150" s="170"/>
      <c r="I150" s="173"/>
      <c r="J150" s="184">
        <f>BK150</f>
        <v>0</v>
      </c>
      <c r="K150" s="170"/>
      <c r="L150" s="175"/>
      <c r="M150" s="176"/>
      <c r="N150" s="177"/>
      <c r="O150" s="177"/>
      <c r="P150" s="178">
        <f>SUM(P151:P176)</f>
        <v>0</v>
      </c>
      <c r="Q150" s="177"/>
      <c r="R150" s="178">
        <f>SUM(R151:R176)</f>
        <v>0.31106178</v>
      </c>
      <c r="S150" s="177"/>
      <c r="T150" s="179">
        <f>SUM(T151:T176)</f>
        <v>0</v>
      </c>
      <c r="AR150" s="180" t="s">
        <v>78</v>
      </c>
      <c r="AT150" s="181" t="s">
        <v>72</v>
      </c>
      <c r="AU150" s="181" t="s">
        <v>78</v>
      </c>
      <c r="AY150" s="180" t="s">
        <v>123</v>
      </c>
      <c r="BK150" s="182">
        <f>SUM(BK151:BK176)</f>
        <v>0</v>
      </c>
    </row>
    <row r="151" spans="2:65" s="1" customFormat="1" ht="16.5" customHeight="1">
      <c r="B151" s="39"/>
      <c r="C151" s="185" t="s">
        <v>287</v>
      </c>
      <c r="D151" s="185" t="s">
        <v>125</v>
      </c>
      <c r="E151" s="186" t="s">
        <v>288</v>
      </c>
      <c r="F151" s="187" t="s">
        <v>289</v>
      </c>
      <c r="G151" s="188" t="s">
        <v>128</v>
      </c>
      <c r="H151" s="189">
        <v>21.688</v>
      </c>
      <c r="I151" s="190"/>
      <c r="J151" s="191">
        <f>ROUND(I151*H151,2)</f>
        <v>0</v>
      </c>
      <c r="K151" s="187" t="s">
        <v>129</v>
      </c>
      <c r="L151" s="59"/>
      <c r="M151" s="192" t="s">
        <v>21</v>
      </c>
      <c r="N151" s="193" t="s">
        <v>44</v>
      </c>
      <c r="O151" s="40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AR151" s="22" t="s">
        <v>130</v>
      </c>
      <c r="AT151" s="22" t="s">
        <v>125</v>
      </c>
      <c r="AU151" s="22" t="s">
        <v>85</v>
      </c>
      <c r="AY151" s="22" t="s">
        <v>123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2" t="s">
        <v>78</v>
      </c>
      <c r="BK151" s="196">
        <f>ROUND(I151*H151,2)</f>
        <v>0</v>
      </c>
      <c r="BL151" s="22" t="s">
        <v>130</v>
      </c>
      <c r="BM151" s="22" t="s">
        <v>290</v>
      </c>
    </row>
    <row r="152" spans="2:65" s="1" customFormat="1" ht="16.5" customHeight="1">
      <c r="B152" s="39"/>
      <c r="C152" s="185" t="s">
        <v>291</v>
      </c>
      <c r="D152" s="185" t="s">
        <v>125</v>
      </c>
      <c r="E152" s="186" t="s">
        <v>292</v>
      </c>
      <c r="F152" s="187" t="s">
        <v>293</v>
      </c>
      <c r="G152" s="188" t="s">
        <v>128</v>
      </c>
      <c r="H152" s="189">
        <v>2.169</v>
      </c>
      <c r="I152" s="190"/>
      <c r="J152" s="191">
        <f>ROUND(I152*H152,2)</f>
        <v>0</v>
      </c>
      <c r="K152" s="187" t="s">
        <v>129</v>
      </c>
      <c r="L152" s="59"/>
      <c r="M152" s="192" t="s">
        <v>21</v>
      </c>
      <c r="N152" s="193" t="s">
        <v>44</v>
      </c>
      <c r="O152" s="40"/>
      <c r="P152" s="194">
        <f>O152*H152</f>
        <v>0</v>
      </c>
      <c r="Q152" s="194">
        <v>0.05828</v>
      </c>
      <c r="R152" s="194">
        <f>Q152*H152</f>
        <v>0.12640932</v>
      </c>
      <c r="S152" s="194">
        <v>0</v>
      </c>
      <c r="T152" s="195">
        <f>S152*H152</f>
        <v>0</v>
      </c>
      <c r="AR152" s="22" t="s">
        <v>130</v>
      </c>
      <c r="AT152" s="22" t="s">
        <v>125</v>
      </c>
      <c r="AU152" s="22" t="s">
        <v>85</v>
      </c>
      <c r="AY152" s="22" t="s">
        <v>123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22" t="s">
        <v>78</v>
      </c>
      <c r="BK152" s="196">
        <f>ROUND(I152*H152,2)</f>
        <v>0</v>
      </c>
      <c r="BL152" s="22" t="s">
        <v>130</v>
      </c>
      <c r="BM152" s="22" t="s">
        <v>294</v>
      </c>
    </row>
    <row r="153" spans="2:51" s="11" customFormat="1" ht="13.5">
      <c r="B153" s="197"/>
      <c r="C153" s="198"/>
      <c r="D153" s="199" t="s">
        <v>132</v>
      </c>
      <c r="E153" s="200" t="s">
        <v>21</v>
      </c>
      <c r="F153" s="201" t="s">
        <v>281</v>
      </c>
      <c r="G153" s="198"/>
      <c r="H153" s="202">
        <v>15.84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132</v>
      </c>
      <c r="AU153" s="208" t="s">
        <v>85</v>
      </c>
      <c r="AV153" s="11" t="s">
        <v>85</v>
      </c>
      <c r="AW153" s="11" t="s">
        <v>37</v>
      </c>
      <c r="AX153" s="11" t="s">
        <v>73</v>
      </c>
      <c r="AY153" s="208" t="s">
        <v>123</v>
      </c>
    </row>
    <row r="154" spans="2:51" s="11" customFormat="1" ht="13.5">
      <c r="B154" s="197"/>
      <c r="C154" s="198"/>
      <c r="D154" s="199" t="s">
        <v>132</v>
      </c>
      <c r="E154" s="200" t="s">
        <v>21</v>
      </c>
      <c r="F154" s="201" t="s">
        <v>282</v>
      </c>
      <c r="G154" s="198"/>
      <c r="H154" s="202">
        <v>5.848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132</v>
      </c>
      <c r="AU154" s="208" t="s">
        <v>85</v>
      </c>
      <c r="AV154" s="11" t="s">
        <v>85</v>
      </c>
      <c r="AW154" s="11" t="s">
        <v>37</v>
      </c>
      <c r="AX154" s="11" t="s">
        <v>73</v>
      </c>
      <c r="AY154" s="208" t="s">
        <v>123</v>
      </c>
    </row>
    <row r="155" spans="2:51" s="12" customFormat="1" ht="13.5">
      <c r="B155" s="221"/>
      <c r="C155" s="222"/>
      <c r="D155" s="199" t="s">
        <v>132</v>
      </c>
      <c r="E155" s="223" t="s">
        <v>21</v>
      </c>
      <c r="F155" s="224" t="s">
        <v>283</v>
      </c>
      <c r="G155" s="222"/>
      <c r="H155" s="225">
        <v>21.688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132</v>
      </c>
      <c r="AU155" s="231" t="s">
        <v>85</v>
      </c>
      <c r="AV155" s="12" t="s">
        <v>130</v>
      </c>
      <c r="AW155" s="12" t="s">
        <v>37</v>
      </c>
      <c r="AX155" s="12" t="s">
        <v>78</v>
      </c>
      <c r="AY155" s="231" t="s">
        <v>123</v>
      </c>
    </row>
    <row r="156" spans="2:51" s="11" customFormat="1" ht="13.5">
      <c r="B156" s="197"/>
      <c r="C156" s="198"/>
      <c r="D156" s="199" t="s">
        <v>132</v>
      </c>
      <c r="E156" s="198"/>
      <c r="F156" s="201" t="s">
        <v>284</v>
      </c>
      <c r="G156" s="198"/>
      <c r="H156" s="202">
        <v>2.169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132</v>
      </c>
      <c r="AU156" s="208" t="s">
        <v>85</v>
      </c>
      <c r="AV156" s="11" t="s">
        <v>85</v>
      </c>
      <c r="AW156" s="11" t="s">
        <v>6</v>
      </c>
      <c r="AX156" s="11" t="s">
        <v>78</v>
      </c>
      <c r="AY156" s="208" t="s">
        <v>123</v>
      </c>
    </row>
    <row r="157" spans="2:65" s="1" customFormat="1" ht="16.5" customHeight="1">
      <c r="B157" s="39"/>
      <c r="C157" s="185" t="s">
        <v>295</v>
      </c>
      <c r="D157" s="185" t="s">
        <v>125</v>
      </c>
      <c r="E157" s="186" t="s">
        <v>296</v>
      </c>
      <c r="F157" s="187" t="s">
        <v>297</v>
      </c>
      <c r="G157" s="188" t="s">
        <v>128</v>
      </c>
      <c r="H157" s="189">
        <v>2.169</v>
      </c>
      <c r="I157" s="190"/>
      <c r="J157" s="191">
        <f>ROUND(I157*H157,2)</f>
        <v>0</v>
      </c>
      <c r="K157" s="187" t="s">
        <v>129</v>
      </c>
      <c r="L157" s="59"/>
      <c r="M157" s="192" t="s">
        <v>21</v>
      </c>
      <c r="N157" s="193" t="s">
        <v>44</v>
      </c>
      <c r="O157" s="40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AR157" s="22" t="s">
        <v>130</v>
      </c>
      <c r="AT157" s="22" t="s">
        <v>125</v>
      </c>
      <c r="AU157" s="22" t="s">
        <v>85</v>
      </c>
      <c r="AY157" s="22" t="s">
        <v>123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2" t="s">
        <v>78</v>
      </c>
      <c r="BK157" s="196">
        <f>ROUND(I157*H157,2)</f>
        <v>0</v>
      </c>
      <c r="BL157" s="22" t="s">
        <v>130</v>
      </c>
      <c r="BM157" s="22" t="s">
        <v>298</v>
      </c>
    </row>
    <row r="158" spans="2:51" s="11" customFormat="1" ht="13.5">
      <c r="B158" s="197"/>
      <c r="C158" s="198"/>
      <c r="D158" s="199" t="s">
        <v>132</v>
      </c>
      <c r="E158" s="198"/>
      <c r="F158" s="201" t="s">
        <v>284</v>
      </c>
      <c r="G158" s="198"/>
      <c r="H158" s="202">
        <v>2.169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132</v>
      </c>
      <c r="AU158" s="208" t="s">
        <v>85</v>
      </c>
      <c r="AV158" s="11" t="s">
        <v>85</v>
      </c>
      <c r="AW158" s="11" t="s">
        <v>6</v>
      </c>
      <c r="AX158" s="11" t="s">
        <v>78</v>
      </c>
      <c r="AY158" s="208" t="s">
        <v>123</v>
      </c>
    </row>
    <row r="159" spans="2:65" s="1" customFormat="1" ht="16.5" customHeight="1">
      <c r="B159" s="39"/>
      <c r="C159" s="185" t="s">
        <v>299</v>
      </c>
      <c r="D159" s="185" t="s">
        <v>125</v>
      </c>
      <c r="E159" s="186" t="s">
        <v>300</v>
      </c>
      <c r="F159" s="187" t="s">
        <v>301</v>
      </c>
      <c r="G159" s="188" t="s">
        <v>128</v>
      </c>
      <c r="H159" s="189">
        <v>2.169</v>
      </c>
      <c r="I159" s="190"/>
      <c r="J159" s="191">
        <f>ROUND(I159*H159,2)</f>
        <v>0</v>
      </c>
      <c r="K159" s="187" t="s">
        <v>129</v>
      </c>
      <c r="L159" s="59"/>
      <c r="M159" s="192" t="s">
        <v>21</v>
      </c>
      <c r="N159" s="193" t="s">
        <v>44</v>
      </c>
      <c r="O159" s="40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AR159" s="22" t="s">
        <v>130</v>
      </c>
      <c r="AT159" s="22" t="s">
        <v>125</v>
      </c>
      <c r="AU159" s="22" t="s">
        <v>85</v>
      </c>
      <c r="AY159" s="22" t="s">
        <v>123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2" t="s">
        <v>78</v>
      </c>
      <c r="BK159" s="196">
        <f>ROUND(I159*H159,2)</f>
        <v>0</v>
      </c>
      <c r="BL159" s="22" t="s">
        <v>130</v>
      </c>
      <c r="BM159" s="22" t="s">
        <v>302</v>
      </c>
    </row>
    <row r="160" spans="2:51" s="11" customFormat="1" ht="13.5">
      <c r="B160" s="197"/>
      <c r="C160" s="198"/>
      <c r="D160" s="199" t="s">
        <v>132</v>
      </c>
      <c r="E160" s="198"/>
      <c r="F160" s="201" t="s">
        <v>284</v>
      </c>
      <c r="G160" s="198"/>
      <c r="H160" s="202">
        <v>2.169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132</v>
      </c>
      <c r="AU160" s="208" t="s">
        <v>85</v>
      </c>
      <c r="AV160" s="11" t="s">
        <v>85</v>
      </c>
      <c r="AW160" s="11" t="s">
        <v>6</v>
      </c>
      <c r="AX160" s="11" t="s">
        <v>78</v>
      </c>
      <c r="AY160" s="208" t="s">
        <v>123</v>
      </c>
    </row>
    <row r="161" spans="2:65" s="1" customFormat="1" ht="16.5" customHeight="1">
      <c r="B161" s="39"/>
      <c r="C161" s="185" t="s">
        <v>303</v>
      </c>
      <c r="D161" s="185" t="s">
        <v>125</v>
      </c>
      <c r="E161" s="186" t="s">
        <v>304</v>
      </c>
      <c r="F161" s="187" t="s">
        <v>305</v>
      </c>
      <c r="G161" s="188" t="s">
        <v>128</v>
      </c>
      <c r="H161" s="189">
        <v>21.688</v>
      </c>
      <c r="I161" s="190"/>
      <c r="J161" s="191">
        <f>ROUND(I161*H161,2)</f>
        <v>0</v>
      </c>
      <c r="K161" s="187" t="s">
        <v>129</v>
      </c>
      <c r="L161" s="59"/>
      <c r="M161" s="192" t="s">
        <v>21</v>
      </c>
      <c r="N161" s="193" t="s">
        <v>44</v>
      </c>
      <c r="O161" s="40"/>
      <c r="P161" s="194">
        <f>O161*H161</f>
        <v>0</v>
      </c>
      <c r="Q161" s="194">
        <v>0.00534</v>
      </c>
      <c r="R161" s="194">
        <f>Q161*H161</f>
        <v>0.11581392</v>
      </c>
      <c r="S161" s="194">
        <v>0</v>
      </c>
      <c r="T161" s="195">
        <f>S161*H161</f>
        <v>0</v>
      </c>
      <c r="AR161" s="22" t="s">
        <v>130</v>
      </c>
      <c r="AT161" s="22" t="s">
        <v>125</v>
      </c>
      <c r="AU161" s="22" t="s">
        <v>85</v>
      </c>
      <c r="AY161" s="22" t="s">
        <v>123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22" t="s">
        <v>78</v>
      </c>
      <c r="BK161" s="196">
        <f>ROUND(I161*H161,2)</f>
        <v>0</v>
      </c>
      <c r="BL161" s="22" t="s">
        <v>130</v>
      </c>
      <c r="BM161" s="22" t="s">
        <v>306</v>
      </c>
    </row>
    <row r="162" spans="2:65" s="1" customFormat="1" ht="25.5" customHeight="1">
      <c r="B162" s="39"/>
      <c r="C162" s="185" t="s">
        <v>307</v>
      </c>
      <c r="D162" s="185" t="s">
        <v>125</v>
      </c>
      <c r="E162" s="186" t="s">
        <v>308</v>
      </c>
      <c r="F162" s="187" t="s">
        <v>309</v>
      </c>
      <c r="G162" s="188" t="s">
        <v>128</v>
      </c>
      <c r="H162" s="189">
        <v>2.169</v>
      </c>
      <c r="I162" s="190"/>
      <c r="J162" s="191">
        <f>ROUND(I162*H162,2)</f>
        <v>0</v>
      </c>
      <c r="K162" s="187" t="s">
        <v>129</v>
      </c>
      <c r="L162" s="59"/>
      <c r="M162" s="192" t="s">
        <v>21</v>
      </c>
      <c r="N162" s="193" t="s">
        <v>44</v>
      </c>
      <c r="O162" s="40"/>
      <c r="P162" s="194">
        <f>O162*H162</f>
        <v>0</v>
      </c>
      <c r="Q162" s="194">
        <v>0.00099</v>
      </c>
      <c r="R162" s="194">
        <f>Q162*H162</f>
        <v>0.00214731</v>
      </c>
      <c r="S162" s="194">
        <v>0</v>
      </c>
      <c r="T162" s="195">
        <f>S162*H162</f>
        <v>0</v>
      </c>
      <c r="AR162" s="22" t="s">
        <v>130</v>
      </c>
      <c r="AT162" s="22" t="s">
        <v>125</v>
      </c>
      <c r="AU162" s="22" t="s">
        <v>85</v>
      </c>
      <c r="AY162" s="22" t="s">
        <v>123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2" t="s">
        <v>78</v>
      </c>
      <c r="BK162" s="196">
        <f>ROUND(I162*H162,2)</f>
        <v>0</v>
      </c>
      <c r="BL162" s="22" t="s">
        <v>130</v>
      </c>
      <c r="BM162" s="22" t="s">
        <v>310</v>
      </c>
    </row>
    <row r="163" spans="2:51" s="11" customFormat="1" ht="13.5">
      <c r="B163" s="197"/>
      <c r="C163" s="198"/>
      <c r="D163" s="199" t="s">
        <v>132</v>
      </c>
      <c r="E163" s="198"/>
      <c r="F163" s="201" t="s">
        <v>284</v>
      </c>
      <c r="G163" s="198"/>
      <c r="H163" s="202">
        <v>2.169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132</v>
      </c>
      <c r="AU163" s="208" t="s">
        <v>85</v>
      </c>
      <c r="AV163" s="11" t="s">
        <v>85</v>
      </c>
      <c r="AW163" s="11" t="s">
        <v>6</v>
      </c>
      <c r="AX163" s="11" t="s">
        <v>78</v>
      </c>
      <c r="AY163" s="208" t="s">
        <v>123</v>
      </c>
    </row>
    <row r="164" spans="2:65" s="1" customFormat="1" ht="25.5" customHeight="1">
      <c r="B164" s="39"/>
      <c r="C164" s="185" t="s">
        <v>311</v>
      </c>
      <c r="D164" s="185" t="s">
        <v>125</v>
      </c>
      <c r="E164" s="186" t="s">
        <v>312</v>
      </c>
      <c r="F164" s="187" t="s">
        <v>313</v>
      </c>
      <c r="G164" s="188" t="s">
        <v>128</v>
      </c>
      <c r="H164" s="189">
        <v>2.169</v>
      </c>
      <c r="I164" s="190"/>
      <c r="J164" s="191">
        <f>ROUND(I164*H164,2)</f>
        <v>0</v>
      </c>
      <c r="K164" s="187" t="s">
        <v>129</v>
      </c>
      <c r="L164" s="59"/>
      <c r="M164" s="192" t="s">
        <v>21</v>
      </c>
      <c r="N164" s="193" t="s">
        <v>44</v>
      </c>
      <c r="O164" s="40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AR164" s="22" t="s">
        <v>130</v>
      </c>
      <c r="AT164" s="22" t="s">
        <v>125</v>
      </c>
      <c r="AU164" s="22" t="s">
        <v>85</v>
      </c>
      <c r="AY164" s="22" t="s">
        <v>123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2" t="s">
        <v>78</v>
      </c>
      <c r="BK164" s="196">
        <f>ROUND(I164*H164,2)</f>
        <v>0</v>
      </c>
      <c r="BL164" s="22" t="s">
        <v>130</v>
      </c>
      <c r="BM164" s="22" t="s">
        <v>314</v>
      </c>
    </row>
    <row r="165" spans="2:51" s="11" customFormat="1" ht="13.5">
      <c r="B165" s="197"/>
      <c r="C165" s="198"/>
      <c r="D165" s="199" t="s">
        <v>132</v>
      </c>
      <c r="E165" s="198"/>
      <c r="F165" s="201" t="s">
        <v>284</v>
      </c>
      <c r="G165" s="198"/>
      <c r="H165" s="202">
        <v>2.169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132</v>
      </c>
      <c r="AU165" s="208" t="s">
        <v>85</v>
      </c>
      <c r="AV165" s="11" t="s">
        <v>85</v>
      </c>
      <c r="AW165" s="11" t="s">
        <v>6</v>
      </c>
      <c r="AX165" s="11" t="s">
        <v>78</v>
      </c>
      <c r="AY165" s="208" t="s">
        <v>123</v>
      </c>
    </row>
    <row r="166" spans="2:65" s="1" customFormat="1" ht="25.5" customHeight="1">
      <c r="B166" s="39"/>
      <c r="C166" s="185" t="s">
        <v>315</v>
      </c>
      <c r="D166" s="185" t="s">
        <v>125</v>
      </c>
      <c r="E166" s="186" t="s">
        <v>316</v>
      </c>
      <c r="F166" s="187" t="s">
        <v>317</v>
      </c>
      <c r="G166" s="188" t="s">
        <v>128</v>
      </c>
      <c r="H166" s="189">
        <v>2.169</v>
      </c>
      <c r="I166" s="190"/>
      <c r="J166" s="191">
        <f>ROUND(I166*H166,2)</f>
        <v>0</v>
      </c>
      <c r="K166" s="187" t="s">
        <v>129</v>
      </c>
      <c r="L166" s="59"/>
      <c r="M166" s="192" t="s">
        <v>21</v>
      </c>
      <c r="N166" s="193" t="s">
        <v>44</v>
      </c>
      <c r="O166" s="40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AR166" s="22" t="s">
        <v>130</v>
      </c>
      <c r="AT166" s="22" t="s">
        <v>125</v>
      </c>
      <c r="AU166" s="22" t="s">
        <v>85</v>
      </c>
      <c r="AY166" s="22" t="s">
        <v>123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2" t="s">
        <v>78</v>
      </c>
      <c r="BK166" s="196">
        <f>ROUND(I166*H166,2)</f>
        <v>0</v>
      </c>
      <c r="BL166" s="22" t="s">
        <v>130</v>
      </c>
      <c r="BM166" s="22" t="s">
        <v>318</v>
      </c>
    </row>
    <row r="167" spans="2:51" s="11" customFormat="1" ht="13.5">
      <c r="B167" s="197"/>
      <c r="C167" s="198"/>
      <c r="D167" s="199" t="s">
        <v>132</v>
      </c>
      <c r="E167" s="198"/>
      <c r="F167" s="201" t="s">
        <v>284</v>
      </c>
      <c r="G167" s="198"/>
      <c r="H167" s="202">
        <v>2.169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132</v>
      </c>
      <c r="AU167" s="208" t="s">
        <v>85</v>
      </c>
      <c r="AV167" s="11" t="s">
        <v>85</v>
      </c>
      <c r="AW167" s="11" t="s">
        <v>6</v>
      </c>
      <c r="AX167" s="11" t="s">
        <v>78</v>
      </c>
      <c r="AY167" s="208" t="s">
        <v>123</v>
      </c>
    </row>
    <row r="168" spans="2:65" s="1" customFormat="1" ht="16.5" customHeight="1">
      <c r="B168" s="39"/>
      <c r="C168" s="185" t="s">
        <v>319</v>
      </c>
      <c r="D168" s="185" t="s">
        <v>125</v>
      </c>
      <c r="E168" s="186" t="s">
        <v>320</v>
      </c>
      <c r="F168" s="187" t="s">
        <v>321</v>
      </c>
      <c r="G168" s="188" t="s">
        <v>128</v>
      </c>
      <c r="H168" s="189">
        <v>2.169</v>
      </c>
      <c r="I168" s="190"/>
      <c r="J168" s="191">
        <f>ROUND(I168*H168,2)</f>
        <v>0</v>
      </c>
      <c r="K168" s="187" t="s">
        <v>129</v>
      </c>
      <c r="L168" s="59"/>
      <c r="M168" s="192" t="s">
        <v>21</v>
      </c>
      <c r="N168" s="193" t="s">
        <v>44</v>
      </c>
      <c r="O168" s="40"/>
      <c r="P168" s="194">
        <f>O168*H168</f>
        <v>0</v>
      </c>
      <c r="Q168" s="194">
        <v>0.00315</v>
      </c>
      <c r="R168" s="194">
        <f>Q168*H168</f>
        <v>0.00683235</v>
      </c>
      <c r="S168" s="194">
        <v>0</v>
      </c>
      <c r="T168" s="195">
        <f>S168*H168</f>
        <v>0</v>
      </c>
      <c r="AR168" s="22" t="s">
        <v>130</v>
      </c>
      <c r="AT168" s="22" t="s">
        <v>125</v>
      </c>
      <c r="AU168" s="22" t="s">
        <v>85</v>
      </c>
      <c r="AY168" s="22" t="s">
        <v>123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2" t="s">
        <v>78</v>
      </c>
      <c r="BK168" s="196">
        <f>ROUND(I168*H168,2)</f>
        <v>0</v>
      </c>
      <c r="BL168" s="22" t="s">
        <v>130</v>
      </c>
      <c r="BM168" s="22" t="s">
        <v>322</v>
      </c>
    </row>
    <row r="169" spans="2:51" s="11" customFormat="1" ht="13.5">
      <c r="B169" s="197"/>
      <c r="C169" s="198"/>
      <c r="D169" s="199" t="s">
        <v>132</v>
      </c>
      <c r="E169" s="198"/>
      <c r="F169" s="201" t="s">
        <v>284</v>
      </c>
      <c r="G169" s="198"/>
      <c r="H169" s="202">
        <v>2.169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132</v>
      </c>
      <c r="AU169" s="208" t="s">
        <v>85</v>
      </c>
      <c r="AV169" s="11" t="s">
        <v>85</v>
      </c>
      <c r="AW169" s="11" t="s">
        <v>6</v>
      </c>
      <c r="AX169" s="11" t="s">
        <v>78</v>
      </c>
      <c r="AY169" s="208" t="s">
        <v>123</v>
      </c>
    </row>
    <row r="170" spans="2:65" s="1" customFormat="1" ht="16.5" customHeight="1">
      <c r="B170" s="39"/>
      <c r="C170" s="185" t="s">
        <v>323</v>
      </c>
      <c r="D170" s="185" t="s">
        <v>125</v>
      </c>
      <c r="E170" s="186" t="s">
        <v>324</v>
      </c>
      <c r="F170" s="187" t="s">
        <v>325</v>
      </c>
      <c r="G170" s="188" t="s">
        <v>128</v>
      </c>
      <c r="H170" s="189">
        <v>2.169</v>
      </c>
      <c r="I170" s="190"/>
      <c r="J170" s="191">
        <f>ROUND(I170*H170,2)</f>
        <v>0</v>
      </c>
      <c r="K170" s="187" t="s">
        <v>129</v>
      </c>
      <c r="L170" s="59"/>
      <c r="M170" s="192" t="s">
        <v>21</v>
      </c>
      <c r="N170" s="193" t="s">
        <v>44</v>
      </c>
      <c r="O170" s="40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2" t="s">
        <v>130</v>
      </c>
      <c r="AT170" s="22" t="s">
        <v>125</v>
      </c>
      <c r="AU170" s="22" t="s">
        <v>85</v>
      </c>
      <c r="AY170" s="22" t="s">
        <v>123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2" t="s">
        <v>78</v>
      </c>
      <c r="BK170" s="196">
        <f>ROUND(I170*H170,2)</f>
        <v>0</v>
      </c>
      <c r="BL170" s="22" t="s">
        <v>130</v>
      </c>
      <c r="BM170" s="22" t="s">
        <v>326</v>
      </c>
    </row>
    <row r="171" spans="2:51" s="11" customFormat="1" ht="13.5">
      <c r="B171" s="197"/>
      <c r="C171" s="198"/>
      <c r="D171" s="199" t="s">
        <v>132</v>
      </c>
      <c r="E171" s="198"/>
      <c r="F171" s="201" t="s">
        <v>284</v>
      </c>
      <c r="G171" s="198"/>
      <c r="H171" s="202">
        <v>2.169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132</v>
      </c>
      <c r="AU171" s="208" t="s">
        <v>85</v>
      </c>
      <c r="AV171" s="11" t="s">
        <v>85</v>
      </c>
      <c r="AW171" s="11" t="s">
        <v>6</v>
      </c>
      <c r="AX171" s="11" t="s">
        <v>78</v>
      </c>
      <c r="AY171" s="208" t="s">
        <v>123</v>
      </c>
    </row>
    <row r="172" spans="2:65" s="1" customFormat="1" ht="16.5" customHeight="1">
      <c r="B172" s="39"/>
      <c r="C172" s="185" t="s">
        <v>327</v>
      </c>
      <c r="D172" s="185" t="s">
        <v>125</v>
      </c>
      <c r="E172" s="186" t="s">
        <v>328</v>
      </c>
      <c r="F172" s="187" t="s">
        <v>329</v>
      </c>
      <c r="G172" s="188" t="s">
        <v>128</v>
      </c>
      <c r="H172" s="189">
        <v>2.169</v>
      </c>
      <c r="I172" s="190"/>
      <c r="J172" s="191">
        <f>ROUND(I172*H172,2)</f>
        <v>0</v>
      </c>
      <c r="K172" s="187" t="s">
        <v>129</v>
      </c>
      <c r="L172" s="59"/>
      <c r="M172" s="192" t="s">
        <v>21</v>
      </c>
      <c r="N172" s="193" t="s">
        <v>44</v>
      </c>
      <c r="O172" s="40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AR172" s="22" t="s">
        <v>130</v>
      </c>
      <c r="AT172" s="22" t="s">
        <v>125</v>
      </c>
      <c r="AU172" s="22" t="s">
        <v>85</v>
      </c>
      <c r="AY172" s="22" t="s">
        <v>123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2" t="s">
        <v>78</v>
      </c>
      <c r="BK172" s="196">
        <f>ROUND(I172*H172,2)</f>
        <v>0</v>
      </c>
      <c r="BL172" s="22" t="s">
        <v>130</v>
      </c>
      <c r="BM172" s="22" t="s">
        <v>330</v>
      </c>
    </row>
    <row r="173" spans="2:51" s="11" customFormat="1" ht="13.5">
      <c r="B173" s="197"/>
      <c r="C173" s="198"/>
      <c r="D173" s="199" t="s">
        <v>132</v>
      </c>
      <c r="E173" s="198"/>
      <c r="F173" s="201" t="s">
        <v>284</v>
      </c>
      <c r="G173" s="198"/>
      <c r="H173" s="202">
        <v>2.169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132</v>
      </c>
      <c r="AU173" s="208" t="s">
        <v>85</v>
      </c>
      <c r="AV173" s="11" t="s">
        <v>85</v>
      </c>
      <c r="AW173" s="11" t="s">
        <v>6</v>
      </c>
      <c r="AX173" s="11" t="s">
        <v>78</v>
      </c>
      <c r="AY173" s="208" t="s">
        <v>123</v>
      </c>
    </row>
    <row r="174" spans="2:65" s="1" customFormat="1" ht="16.5" customHeight="1">
      <c r="B174" s="39"/>
      <c r="C174" s="185" t="s">
        <v>331</v>
      </c>
      <c r="D174" s="185" t="s">
        <v>125</v>
      </c>
      <c r="E174" s="186" t="s">
        <v>332</v>
      </c>
      <c r="F174" s="187" t="s">
        <v>333</v>
      </c>
      <c r="G174" s="188" t="s">
        <v>128</v>
      </c>
      <c r="H174" s="189">
        <v>21.688</v>
      </c>
      <c r="I174" s="190"/>
      <c r="J174" s="191">
        <f>ROUND(I174*H174,2)</f>
        <v>0</v>
      </c>
      <c r="K174" s="187" t="s">
        <v>129</v>
      </c>
      <c r="L174" s="59"/>
      <c r="M174" s="192" t="s">
        <v>21</v>
      </c>
      <c r="N174" s="193" t="s">
        <v>44</v>
      </c>
      <c r="O174" s="40"/>
      <c r="P174" s="194">
        <f>O174*H174</f>
        <v>0</v>
      </c>
      <c r="Q174" s="194">
        <v>0.00276</v>
      </c>
      <c r="R174" s="194">
        <f>Q174*H174</f>
        <v>0.059858879999999996</v>
      </c>
      <c r="S174" s="194">
        <v>0</v>
      </c>
      <c r="T174" s="195">
        <f>S174*H174</f>
        <v>0</v>
      </c>
      <c r="AR174" s="22" t="s">
        <v>130</v>
      </c>
      <c r="AT174" s="22" t="s">
        <v>125</v>
      </c>
      <c r="AU174" s="22" t="s">
        <v>85</v>
      </c>
      <c r="AY174" s="22" t="s">
        <v>123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2" t="s">
        <v>78</v>
      </c>
      <c r="BK174" s="196">
        <f>ROUND(I174*H174,2)</f>
        <v>0</v>
      </c>
      <c r="BL174" s="22" t="s">
        <v>130</v>
      </c>
      <c r="BM174" s="22" t="s">
        <v>334</v>
      </c>
    </row>
    <row r="175" spans="2:65" s="1" customFormat="1" ht="25.5" customHeight="1">
      <c r="B175" s="39"/>
      <c r="C175" s="185" t="s">
        <v>335</v>
      </c>
      <c r="D175" s="185" t="s">
        <v>125</v>
      </c>
      <c r="E175" s="186" t="s">
        <v>336</v>
      </c>
      <c r="F175" s="187" t="s">
        <v>337</v>
      </c>
      <c r="G175" s="188" t="s">
        <v>128</v>
      </c>
      <c r="H175" s="189">
        <v>21.688</v>
      </c>
      <c r="I175" s="190"/>
      <c r="J175" s="191">
        <f>ROUND(I175*H175,2)</f>
        <v>0</v>
      </c>
      <c r="K175" s="187" t="s">
        <v>129</v>
      </c>
      <c r="L175" s="59"/>
      <c r="M175" s="192" t="s">
        <v>21</v>
      </c>
      <c r="N175" s="193" t="s">
        <v>44</v>
      </c>
      <c r="O175" s="40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AR175" s="22" t="s">
        <v>130</v>
      </c>
      <c r="AT175" s="22" t="s">
        <v>125</v>
      </c>
      <c r="AU175" s="22" t="s">
        <v>85</v>
      </c>
      <c r="AY175" s="22" t="s">
        <v>123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2" t="s">
        <v>78</v>
      </c>
      <c r="BK175" s="196">
        <f>ROUND(I175*H175,2)</f>
        <v>0</v>
      </c>
      <c r="BL175" s="22" t="s">
        <v>130</v>
      </c>
      <c r="BM175" s="22" t="s">
        <v>338</v>
      </c>
    </row>
    <row r="176" spans="2:65" s="1" customFormat="1" ht="16.5" customHeight="1">
      <c r="B176" s="39"/>
      <c r="C176" s="185" t="s">
        <v>339</v>
      </c>
      <c r="D176" s="185" t="s">
        <v>125</v>
      </c>
      <c r="E176" s="186" t="s">
        <v>340</v>
      </c>
      <c r="F176" s="187" t="s">
        <v>341</v>
      </c>
      <c r="G176" s="188" t="s">
        <v>128</v>
      </c>
      <c r="H176" s="189">
        <v>21.688</v>
      </c>
      <c r="I176" s="190"/>
      <c r="J176" s="191">
        <f>ROUND(I176*H176,2)</f>
        <v>0</v>
      </c>
      <c r="K176" s="187" t="s">
        <v>129</v>
      </c>
      <c r="L176" s="59"/>
      <c r="M176" s="192" t="s">
        <v>21</v>
      </c>
      <c r="N176" s="193" t="s">
        <v>44</v>
      </c>
      <c r="O176" s="40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AR176" s="22" t="s">
        <v>130</v>
      </c>
      <c r="AT176" s="22" t="s">
        <v>125</v>
      </c>
      <c r="AU176" s="22" t="s">
        <v>85</v>
      </c>
      <c r="AY176" s="22" t="s">
        <v>123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2" t="s">
        <v>78</v>
      </c>
      <c r="BK176" s="196">
        <f>ROUND(I176*H176,2)</f>
        <v>0</v>
      </c>
      <c r="BL176" s="22" t="s">
        <v>130</v>
      </c>
      <c r="BM176" s="22" t="s">
        <v>342</v>
      </c>
    </row>
    <row r="177" spans="2:63" s="10" customFormat="1" ht="29.25" customHeight="1">
      <c r="B177" s="169"/>
      <c r="C177" s="170"/>
      <c r="D177" s="171" t="s">
        <v>72</v>
      </c>
      <c r="E177" s="183" t="s">
        <v>343</v>
      </c>
      <c r="F177" s="183" t="s">
        <v>344</v>
      </c>
      <c r="G177" s="170"/>
      <c r="H177" s="170"/>
      <c r="I177" s="173"/>
      <c r="J177" s="184">
        <f>BK177</f>
        <v>0</v>
      </c>
      <c r="K177" s="170"/>
      <c r="L177" s="175"/>
      <c r="M177" s="176"/>
      <c r="N177" s="177"/>
      <c r="O177" s="177"/>
      <c r="P177" s="178">
        <f>SUM(P178:P185)</f>
        <v>0</v>
      </c>
      <c r="Q177" s="177"/>
      <c r="R177" s="178">
        <f>SUM(R178:R185)</f>
        <v>0</v>
      </c>
      <c r="S177" s="177"/>
      <c r="T177" s="179">
        <f>SUM(T178:T185)</f>
        <v>0</v>
      </c>
      <c r="AR177" s="180" t="s">
        <v>78</v>
      </c>
      <c r="AT177" s="181" t="s">
        <v>72</v>
      </c>
      <c r="AU177" s="181" t="s">
        <v>78</v>
      </c>
      <c r="AY177" s="180" t="s">
        <v>123</v>
      </c>
      <c r="BK177" s="182">
        <f>SUM(BK178:BK185)</f>
        <v>0</v>
      </c>
    </row>
    <row r="178" spans="2:65" s="1" customFormat="1" ht="16.5" customHeight="1">
      <c r="B178" s="39"/>
      <c r="C178" s="185" t="s">
        <v>345</v>
      </c>
      <c r="D178" s="185" t="s">
        <v>125</v>
      </c>
      <c r="E178" s="186" t="s">
        <v>346</v>
      </c>
      <c r="F178" s="187" t="s">
        <v>347</v>
      </c>
      <c r="G178" s="188" t="s">
        <v>184</v>
      </c>
      <c r="H178" s="189">
        <v>11.561</v>
      </c>
      <c r="I178" s="190"/>
      <c r="J178" s="191">
        <f>ROUND(I178*H178,2)</f>
        <v>0</v>
      </c>
      <c r="K178" s="187" t="s">
        <v>129</v>
      </c>
      <c r="L178" s="59"/>
      <c r="M178" s="192" t="s">
        <v>21</v>
      </c>
      <c r="N178" s="193" t="s">
        <v>44</v>
      </c>
      <c r="O178" s="40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AR178" s="22" t="s">
        <v>130</v>
      </c>
      <c r="AT178" s="22" t="s">
        <v>125</v>
      </c>
      <c r="AU178" s="22" t="s">
        <v>85</v>
      </c>
      <c r="AY178" s="22" t="s">
        <v>123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22" t="s">
        <v>78</v>
      </c>
      <c r="BK178" s="196">
        <f>ROUND(I178*H178,2)</f>
        <v>0</v>
      </c>
      <c r="BL178" s="22" t="s">
        <v>130</v>
      </c>
      <c r="BM178" s="22" t="s">
        <v>348</v>
      </c>
    </row>
    <row r="179" spans="2:65" s="1" customFormat="1" ht="16.5" customHeight="1">
      <c r="B179" s="39"/>
      <c r="C179" s="185" t="s">
        <v>349</v>
      </c>
      <c r="D179" s="185" t="s">
        <v>125</v>
      </c>
      <c r="E179" s="186" t="s">
        <v>350</v>
      </c>
      <c r="F179" s="187" t="s">
        <v>351</v>
      </c>
      <c r="G179" s="188" t="s">
        <v>184</v>
      </c>
      <c r="H179" s="189">
        <v>104.049</v>
      </c>
      <c r="I179" s="190"/>
      <c r="J179" s="191">
        <f>ROUND(I179*H179,2)</f>
        <v>0</v>
      </c>
      <c r="K179" s="187" t="s">
        <v>129</v>
      </c>
      <c r="L179" s="59"/>
      <c r="M179" s="192" t="s">
        <v>21</v>
      </c>
      <c r="N179" s="193" t="s">
        <v>44</v>
      </c>
      <c r="O179" s="4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AR179" s="22" t="s">
        <v>130</v>
      </c>
      <c r="AT179" s="22" t="s">
        <v>125</v>
      </c>
      <c r="AU179" s="22" t="s">
        <v>85</v>
      </c>
      <c r="AY179" s="22" t="s">
        <v>123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2" t="s">
        <v>78</v>
      </c>
      <c r="BK179" s="196">
        <f>ROUND(I179*H179,2)</f>
        <v>0</v>
      </c>
      <c r="BL179" s="22" t="s">
        <v>130</v>
      </c>
      <c r="BM179" s="22" t="s">
        <v>352</v>
      </c>
    </row>
    <row r="180" spans="2:51" s="11" customFormat="1" ht="13.5">
      <c r="B180" s="197"/>
      <c r="C180" s="198"/>
      <c r="D180" s="199" t="s">
        <v>132</v>
      </c>
      <c r="E180" s="198"/>
      <c r="F180" s="201" t="s">
        <v>353</v>
      </c>
      <c r="G180" s="198"/>
      <c r="H180" s="202">
        <v>104.049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132</v>
      </c>
      <c r="AU180" s="208" t="s">
        <v>85</v>
      </c>
      <c r="AV180" s="11" t="s">
        <v>85</v>
      </c>
      <c r="AW180" s="11" t="s">
        <v>6</v>
      </c>
      <c r="AX180" s="11" t="s">
        <v>78</v>
      </c>
      <c r="AY180" s="208" t="s">
        <v>123</v>
      </c>
    </row>
    <row r="181" spans="2:65" s="1" customFormat="1" ht="16.5" customHeight="1">
      <c r="B181" s="39"/>
      <c r="C181" s="185" t="s">
        <v>354</v>
      </c>
      <c r="D181" s="185" t="s">
        <v>125</v>
      </c>
      <c r="E181" s="186" t="s">
        <v>355</v>
      </c>
      <c r="F181" s="187" t="s">
        <v>356</v>
      </c>
      <c r="G181" s="188" t="s">
        <v>184</v>
      </c>
      <c r="H181" s="189">
        <v>11.561</v>
      </c>
      <c r="I181" s="190"/>
      <c r="J181" s="191">
        <f>ROUND(I181*H181,2)</f>
        <v>0</v>
      </c>
      <c r="K181" s="187" t="s">
        <v>129</v>
      </c>
      <c r="L181" s="59"/>
      <c r="M181" s="192" t="s">
        <v>21</v>
      </c>
      <c r="N181" s="193" t="s">
        <v>44</v>
      </c>
      <c r="O181" s="40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AR181" s="22" t="s">
        <v>130</v>
      </c>
      <c r="AT181" s="22" t="s">
        <v>125</v>
      </c>
      <c r="AU181" s="22" t="s">
        <v>85</v>
      </c>
      <c r="AY181" s="22" t="s">
        <v>123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2" t="s">
        <v>78</v>
      </c>
      <c r="BK181" s="196">
        <f>ROUND(I181*H181,2)</f>
        <v>0</v>
      </c>
      <c r="BL181" s="22" t="s">
        <v>130</v>
      </c>
      <c r="BM181" s="22" t="s">
        <v>357</v>
      </c>
    </row>
    <row r="182" spans="2:65" s="1" customFormat="1" ht="25.5" customHeight="1">
      <c r="B182" s="39"/>
      <c r="C182" s="211" t="s">
        <v>358</v>
      </c>
      <c r="D182" s="211" t="s">
        <v>181</v>
      </c>
      <c r="E182" s="212" t="s">
        <v>359</v>
      </c>
      <c r="F182" s="213" t="s">
        <v>360</v>
      </c>
      <c r="G182" s="214" t="s">
        <v>184</v>
      </c>
      <c r="H182" s="215">
        <v>5.748</v>
      </c>
      <c r="I182" s="216"/>
      <c r="J182" s="217">
        <f>ROUND(I182*H182,2)</f>
        <v>0</v>
      </c>
      <c r="K182" s="213" t="s">
        <v>129</v>
      </c>
      <c r="L182" s="218"/>
      <c r="M182" s="219" t="s">
        <v>21</v>
      </c>
      <c r="N182" s="220" t="s">
        <v>44</v>
      </c>
      <c r="O182" s="40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AR182" s="22" t="s">
        <v>163</v>
      </c>
      <c r="AT182" s="22" t="s">
        <v>181</v>
      </c>
      <c r="AU182" s="22" t="s">
        <v>85</v>
      </c>
      <c r="AY182" s="22" t="s">
        <v>123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2" t="s">
        <v>78</v>
      </c>
      <c r="BK182" s="196">
        <f>ROUND(I182*H182,2)</f>
        <v>0</v>
      </c>
      <c r="BL182" s="22" t="s">
        <v>130</v>
      </c>
      <c r="BM182" s="22" t="s">
        <v>361</v>
      </c>
    </row>
    <row r="183" spans="2:51" s="11" customFormat="1" ht="13.5">
      <c r="B183" s="197"/>
      <c r="C183" s="198"/>
      <c r="D183" s="199" t="s">
        <v>132</v>
      </c>
      <c r="E183" s="200" t="s">
        <v>21</v>
      </c>
      <c r="F183" s="201" t="s">
        <v>362</v>
      </c>
      <c r="G183" s="198"/>
      <c r="H183" s="202">
        <v>5.748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132</v>
      </c>
      <c r="AU183" s="208" t="s">
        <v>85</v>
      </c>
      <c r="AV183" s="11" t="s">
        <v>85</v>
      </c>
      <c r="AW183" s="11" t="s">
        <v>37</v>
      </c>
      <c r="AX183" s="11" t="s">
        <v>78</v>
      </c>
      <c r="AY183" s="208" t="s">
        <v>123</v>
      </c>
    </row>
    <row r="184" spans="2:65" s="1" customFormat="1" ht="25.5" customHeight="1">
      <c r="B184" s="39"/>
      <c r="C184" s="211" t="s">
        <v>363</v>
      </c>
      <c r="D184" s="211" t="s">
        <v>181</v>
      </c>
      <c r="E184" s="212" t="s">
        <v>364</v>
      </c>
      <c r="F184" s="213" t="s">
        <v>365</v>
      </c>
      <c r="G184" s="214" t="s">
        <v>184</v>
      </c>
      <c r="H184" s="215">
        <v>0.09</v>
      </c>
      <c r="I184" s="216"/>
      <c r="J184" s="217">
        <f>ROUND(I184*H184,2)</f>
        <v>0</v>
      </c>
      <c r="K184" s="213" t="s">
        <v>129</v>
      </c>
      <c r="L184" s="218"/>
      <c r="M184" s="219" t="s">
        <v>21</v>
      </c>
      <c r="N184" s="220" t="s">
        <v>44</v>
      </c>
      <c r="O184" s="40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AR184" s="22" t="s">
        <v>163</v>
      </c>
      <c r="AT184" s="22" t="s">
        <v>181</v>
      </c>
      <c r="AU184" s="22" t="s">
        <v>85</v>
      </c>
      <c r="AY184" s="22" t="s">
        <v>123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2" t="s">
        <v>78</v>
      </c>
      <c r="BK184" s="196">
        <f>ROUND(I184*H184,2)</f>
        <v>0</v>
      </c>
      <c r="BL184" s="22" t="s">
        <v>130</v>
      </c>
      <c r="BM184" s="22" t="s">
        <v>366</v>
      </c>
    </row>
    <row r="185" spans="2:65" s="1" customFormat="1" ht="25.5" customHeight="1">
      <c r="B185" s="39"/>
      <c r="C185" s="211" t="s">
        <v>367</v>
      </c>
      <c r="D185" s="211" t="s">
        <v>181</v>
      </c>
      <c r="E185" s="212" t="s">
        <v>368</v>
      </c>
      <c r="F185" s="213" t="s">
        <v>369</v>
      </c>
      <c r="G185" s="214" t="s">
        <v>184</v>
      </c>
      <c r="H185" s="215">
        <v>5.723</v>
      </c>
      <c r="I185" s="216"/>
      <c r="J185" s="217">
        <f>ROUND(I185*H185,2)</f>
        <v>0</v>
      </c>
      <c r="K185" s="213" t="s">
        <v>129</v>
      </c>
      <c r="L185" s="218"/>
      <c r="M185" s="219" t="s">
        <v>21</v>
      </c>
      <c r="N185" s="220" t="s">
        <v>44</v>
      </c>
      <c r="O185" s="40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AR185" s="22" t="s">
        <v>163</v>
      </c>
      <c r="AT185" s="22" t="s">
        <v>181</v>
      </c>
      <c r="AU185" s="22" t="s">
        <v>85</v>
      </c>
      <c r="AY185" s="22" t="s">
        <v>123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2" t="s">
        <v>78</v>
      </c>
      <c r="BK185" s="196">
        <f>ROUND(I185*H185,2)</f>
        <v>0</v>
      </c>
      <c r="BL185" s="22" t="s">
        <v>130</v>
      </c>
      <c r="BM185" s="22" t="s">
        <v>370</v>
      </c>
    </row>
    <row r="186" spans="2:63" s="10" customFormat="1" ht="29.25" customHeight="1">
      <c r="B186" s="169"/>
      <c r="C186" s="170"/>
      <c r="D186" s="171" t="s">
        <v>72</v>
      </c>
      <c r="E186" s="183" t="s">
        <v>371</v>
      </c>
      <c r="F186" s="183" t="s">
        <v>372</v>
      </c>
      <c r="G186" s="170"/>
      <c r="H186" s="170"/>
      <c r="I186" s="173"/>
      <c r="J186" s="184">
        <f>BK186</f>
        <v>0</v>
      </c>
      <c r="K186" s="170"/>
      <c r="L186" s="175"/>
      <c r="M186" s="176"/>
      <c r="N186" s="177"/>
      <c r="O186" s="177"/>
      <c r="P186" s="178">
        <f>P187</f>
        <v>0</v>
      </c>
      <c r="Q186" s="177"/>
      <c r="R186" s="178">
        <f>R187</f>
        <v>0</v>
      </c>
      <c r="S186" s="177"/>
      <c r="T186" s="179">
        <f>T187</f>
        <v>0</v>
      </c>
      <c r="AR186" s="180" t="s">
        <v>78</v>
      </c>
      <c r="AT186" s="181" t="s">
        <v>72</v>
      </c>
      <c r="AU186" s="181" t="s">
        <v>78</v>
      </c>
      <c r="AY186" s="180" t="s">
        <v>123</v>
      </c>
      <c r="BK186" s="182">
        <f>BK187</f>
        <v>0</v>
      </c>
    </row>
    <row r="187" spans="2:65" s="1" customFormat="1" ht="16.5" customHeight="1">
      <c r="B187" s="39"/>
      <c r="C187" s="185" t="s">
        <v>373</v>
      </c>
      <c r="D187" s="185" t="s">
        <v>125</v>
      </c>
      <c r="E187" s="186" t="s">
        <v>374</v>
      </c>
      <c r="F187" s="187" t="s">
        <v>375</v>
      </c>
      <c r="G187" s="188" t="s">
        <v>184</v>
      </c>
      <c r="H187" s="189">
        <v>15.15</v>
      </c>
      <c r="I187" s="190"/>
      <c r="J187" s="191">
        <f>ROUND(I187*H187,2)</f>
        <v>0</v>
      </c>
      <c r="K187" s="187" t="s">
        <v>129</v>
      </c>
      <c r="L187" s="59"/>
      <c r="M187" s="192" t="s">
        <v>21</v>
      </c>
      <c r="N187" s="193" t="s">
        <v>44</v>
      </c>
      <c r="O187" s="40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AR187" s="22" t="s">
        <v>130</v>
      </c>
      <c r="AT187" s="22" t="s">
        <v>125</v>
      </c>
      <c r="AU187" s="22" t="s">
        <v>85</v>
      </c>
      <c r="AY187" s="22" t="s">
        <v>123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22" t="s">
        <v>78</v>
      </c>
      <c r="BK187" s="196">
        <f>ROUND(I187*H187,2)</f>
        <v>0</v>
      </c>
      <c r="BL187" s="22" t="s">
        <v>130</v>
      </c>
      <c r="BM187" s="22" t="s">
        <v>376</v>
      </c>
    </row>
    <row r="188" spans="2:63" s="10" customFormat="1" ht="36.75" customHeight="1">
      <c r="B188" s="169"/>
      <c r="C188" s="170"/>
      <c r="D188" s="171" t="s">
        <v>72</v>
      </c>
      <c r="E188" s="172" t="s">
        <v>377</v>
      </c>
      <c r="F188" s="172" t="s">
        <v>378</v>
      </c>
      <c r="G188" s="170"/>
      <c r="H188" s="170"/>
      <c r="I188" s="173"/>
      <c r="J188" s="174">
        <f>BK188</f>
        <v>0</v>
      </c>
      <c r="K188" s="170"/>
      <c r="L188" s="175"/>
      <c r="M188" s="176"/>
      <c r="N188" s="177"/>
      <c r="O188" s="177"/>
      <c r="P188" s="178">
        <f>P189+P201</f>
        <v>0</v>
      </c>
      <c r="Q188" s="177"/>
      <c r="R188" s="178">
        <f>R189+R201</f>
        <v>0.017172</v>
      </c>
      <c r="S188" s="177"/>
      <c r="T188" s="179">
        <f>T189+T201</f>
        <v>0.029249999999999998</v>
      </c>
      <c r="AR188" s="180" t="s">
        <v>85</v>
      </c>
      <c r="AT188" s="181" t="s">
        <v>72</v>
      </c>
      <c r="AU188" s="181" t="s">
        <v>73</v>
      </c>
      <c r="AY188" s="180" t="s">
        <v>123</v>
      </c>
      <c r="BK188" s="182">
        <f>BK189+BK201</f>
        <v>0</v>
      </c>
    </row>
    <row r="189" spans="2:63" s="10" customFormat="1" ht="19.5" customHeight="1">
      <c r="B189" s="169"/>
      <c r="C189" s="170"/>
      <c r="D189" s="171" t="s">
        <v>72</v>
      </c>
      <c r="E189" s="183" t="s">
        <v>379</v>
      </c>
      <c r="F189" s="183" t="s">
        <v>380</v>
      </c>
      <c r="G189" s="170"/>
      <c r="H189" s="170"/>
      <c r="I189" s="173"/>
      <c r="J189" s="184">
        <f>BK189</f>
        <v>0</v>
      </c>
      <c r="K189" s="170"/>
      <c r="L189" s="175"/>
      <c r="M189" s="176"/>
      <c r="N189" s="177"/>
      <c r="O189" s="177"/>
      <c r="P189" s="178">
        <f>SUM(P190:P200)</f>
        <v>0</v>
      </c>
      <c r="Q189" s="177"/>
      <c r="R189" s="178">
        <f>SUM(R190:R200)</f>
        <v>0.000732</v>
      </c>
      <c r="S189" s="177"/>
      <c r="T189" s="179">
        <f>SUM(T190:T200)</f>
        <v>0</v>
      </c>
      <c r="AR189" s="180" t="s">
        <v>85</v>
      </c>
      <c r="AT189" s="181" t="s">
        <v>72</v>
      </c>
      <c r="AU189" s="181" t="s">
        <v>78</v>
      </c>
      <c r="AY189" s="180" t="s">
        <v>123</v>
      </c>
      <c r="BK189" s="182">
        <f>SUM(BK190:BK200)</f>
        <v>0</v>
      </c>
    </row>
    <row r="190" spans="2:65" s="1" customFormat="1" ht="25.5" customHeight="1">
      <c r="B190" s="39"/>
      <c r="C190" s="185" t="s">
        <v>381</v>
      </c>
      <c r="D190" s="185" t="s">
        <v>125</v>
      </c>
      <c r="E190" s="186" t="s">
        <v>382</v>
      </c>
      <c r="F190" s="187" t="s">
        <v>383</v>
      </c>
      <c r="G190" s="188" t="s">
        <v>136</v>
      </c>
      <c r="H190" s="189">
        <v>12.2</v>
      </c>
      <c r="I190" s="190"/>
      <c r="J190" s="191">
        <f>ROUND(I190*H190,2)</f>
        <v>0</v>
      </c>
      <c r="K190" s="187" t="s">
        <v>129</v>
      </c>
      <c r="L190" s="59"/>
      <c r="M190" s="192" t="s">
        <v>21</v>
      </c>
      <c r="N190" s="193" t="s">
        <v>44</v>
      </c>
      <c r="O190" s="40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AR190" s="22" t="s">
        <v>203</v>
      </c>
      <c r="AT190" s="22" t="s">
        <v>125</v>
      </c>
      <c r="AU190" s="22" t="s">
        <v>85</v>
      </c>
      <c r="AY190" s="22" t="s">
        <v>123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22" t="s">
        <v>78</v>
      </c>
      <c r="BK190" s="196">
        <f>ROUND(I190*H190,2)</f>
        <v>0</v>
      </c>
      <c r="BL190" s="22" t="s">
        <v>203</v>
      </c>
      <c r="BM190" s="22" t="s">
        <v>384</v>
      </c>
    </row>
    <row r="191" spans="2:47" s="1" customFormat="1" ht="27">
      <c r="B191" s="39"/>
      <c r="C191" s="61"/>
      <c r="D191" s="199" t="s">
        <v>152</v>
      </c>
      <c r="E191" s="61"/>
      <c r="F191" s="209" t="s">
        <v>385</v>
      </c>
      <c r="G191" s="61"/>
      <c r="H191" s="61"/>
      <c r="I191" s="156"/>
      <c r="J191" s="61"/>
      <c r="K191" s="61"/>
      <c r="L191" s="59"/>
      <c r="M191" s="210"/>
      <c r="N191" s="40"/>
      <c r="O191" s="40"/>
      <c r="P191" s="40"/>
      <c r="Q191" s="40"/>
      <c r="R191" s="40"/>
      <c r="S191" s="40"/>
      <c r="T191" s="76"/>
      <c r="AT191" s="22" t="s">
        <v>152</v>
      </c>
      <c r="AU191" s="22" t="s">
        <v>85</v>
      </c>
    </row>
    <row r="192" spans="2:51" s="11" customFormat="1" ht="13.5">
      <c r="B192" s="197"/>
      <c r="C192" s="198"/>
      <c r="D192" s="199" t="s">
        <v>132</v>
      </c>
      <c r="E192" s="200" t="s">
        <v>21</v>
      </c>
      <c r="F192" s="201" t="s">
        <v>386</v>
      </c>
      <c r="G192" s="198"/>
      <c r="H192" s="202">
        <v>12.2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132</v>
      </c>
      <c r="AU192" s="208" t="s">
        <v>85</v>
      </c>
      <c r="AV192" s="11" t="s">
        <v>85</v>
      </c>
      <c r="AW192" s="11" t="s">
        <v>37</v>
      </c>
      <c r="AX192" s="11" t="s">
        <v>78</v>
      </c>
      <c r="AY192" s="208" t="s">
        <v>123</v>
      </c>
    </row>
    <row r="193" spans="2:65" s="1" customFormat="1" ht="16.5" customHeight="1">
      <c r="B193" s="39"/>
      <c r="C193" s="185" t="s">
        <v>387</v>
      </c>
      <c r="D193" s="185" t="s">
        <v>125</v>
      </c>
      <c r="E193" s="186" t="s">
        <v>388</v>
      </c>
      <c r="F193" s="187" t="s">
        <v>389</v>
      </c>
      <c r="G193" s="188" t="s">
        <v>128</v>
      </c>
      <c r="H193" s="189">
        <v>26.84</v>
      </c>
      <c r="I193" s="190"/>
      <c r="J193" s="191">
        <f>ROUND(I193*H193,2)</f>
        <v>0</v>
      </c>
      <c r="K193" s="187" t="s">
        <v>21</v>
      </c>
      <c r="L193" s="59"/>
      <c r="M193" s="192" t="s">
        <v>21</v>
      </c>
      <c r="N193" s="193" t="s">
        <v>44</v>
      </c>
      <c r="O193" s="40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AR193" s="22" t="s">
        <v>203</v>
      </c>
      <c r="AT193" s="22" t="s">
        <v>125</v>
      </c>
      <c r="AU193" s="22" t="s">
        <v>85</v>
      </c>
      <c r="AY193" s="22" t="s">
        <v>123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2" t="s">
        <v>78</v>
      </c>
      <c r="BK193" s="196">
        <f>ROUND(I193*H193,2)</f>
        <v>0</v>
      </c>
      <c r="BL193" s="22" t="s">
        <v>203</v>
      </c>
      <c r="BM193" s="22" t="s">
        <v>390</v>
      </c>
    </row>
    <row r="194" spans="2:47" s="1" customFormat="1" ht="27">
      <c r="B194" s="39"/>
      <c r="C194" s="61"/>
      <c r="D194" s="199" t="s">
        <v>152</v>
      </c>
      <c r="E194" s="61"/>
      <c r="F194" s="209" t="s">
        <v>391</v>
      </c>
      <c r="G194" s="61"/>
      <c r="H194" s="61"/>
      <c r="I194" s="156"/>
      <c r="J194" s="61"/>
      <c r="K194" s="61"/>
      <c r="L194" s="59"/>
      <c r="M194" s="210"/>
      <c r="N194" s="40"/>
      <c r="O194" s="40"/>
      <c r="P194" s="40"/>
      <c r="Q194" s="40"/>
      <c r="R194" s="40"/>
      <c r="S194" s="40"/>
      <c r="T194" s="76"/>
      <c r="AT194" s="22" t="s">
        <v>152</v>
      </c>
      <c r="AU194" s="22" t="s">
        <v>85</v>
      </c>
    </row>
    <row r="195" spans="2:51" s="11" customFormat="1" ht="13.5">
      <c r="B195" s="197"/>
      <c r="C195" s="198"/>
      <c r="D195" s="199" t="s">
        <v>132</v>
      </c>
      <c r="E195" s="200" t="s">
        <v>21</v>
      </c>
      <c r="F195" s="201" t="s">
        <v>392</v>
      </c>
      <c r="G195" s="198"/>
      <c r="H195" s="202">
        <v>26.84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132</v>
      </c>
      <c r="AU195" s="208" t="s">
        <v>85</v>
      </c>
      <c r="AV195" s="11" t="s">
        <v>85</v>
      </c>
      <c r="AW195" s="11" t="s">
        <v>37</v>
      </c>
      <c r="AX195" s="11" t="s">
        <v>78</v>
      </c>
      <c r="AY195" s="208" t="s">
        <v>123</v>
      </c>
    </row>
    <row r="196" spans="2:65" s="1" customFormat="1" ht="16.5" customHeight="1">
      <c r="B196" s="39"/>
      <c r="C196" s="185" t="s">
        <v>393</v>
      </c>
      <c r="D196" s="185" t="s">
        <v>125</v>
      </c>
      <c r="E196" s="186" t="s">
        <v>394</v>
      </c>
      <c r="F196" s="187" t="s">
        <v>395</v>
      </c>
      <c r="G196" s="188" t="s">
        <v>396</v>
      </c>
      <c r="H196" s="189">
        <v>1</v>
      </c>
      <c r="I196" s="190"/>
      <c r="J196" s="191">
        <f>ROUND(I196*H196,2)</f>
        <v>0</v>
      </c>
      <c r="K196" s="187" t="s">
        <v>21</v>
      </c>
      <c r="L196" s="59"/>
      <c r="M196" s="192" t="s">
        <v>21</v>
      </c>
      <c r="N196" s="193" t="s">
        <v>44</v>
      </c>
      <c r="O196" s="40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AR196" s="22" t="s">
        <v>203</v>
      </c>
      <c r="AT196" s="22" t="s">
        <v>125</v>
      </c>
      <c r="AU196" s="22" t="s">
        <v>85</v>
      </c>
      <c r="AY196" s="22" t="s">
        <v>123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2" t="s">
        <v>78</v>
      </c>
      <c r="BK196" s="196">
        <f>ROUND(I196*H196,2)</f>
        <v>0</v>
      </c>
      <c r="BL196" s="22" t="s">
        <v>203</v>
      </c>
      <c r="BM196" s="22" t="s">
        <v>397</v>
      </c>
    </row>
    <row r="197" spans="2:47" s="1" customFormat="1" ht="67.5">
      <c r="B197" s="39"/>
      <c r="C197" s="61"/>
      <c r="D197" s="199" t="s">
        <v>152</v>
      </c>
      <c r="E197" s="61"/>
      <c r="F197" s="209" t="s">
        <v>398</v>
      </c>
      <c r="G197" s="61"/>
      <c r="H197" s="61"/>
      <c r="I197" s="156"/>
      <c r="J197" s="61"/>
      <c r="K197" s="61"/>
      <c r="L197" s="59"/>
      <c r="M197" s="210"/>
      <c r="N197" s="40"/>
      <c r="O197" s="40"/>
      <c r="P197" s="40"/>
      <c r="Q197" s="40"/>
      <c r="R197" s="40"/>
      <c r="S197" s="40"/>
      <c r="T197" s="76"/>
      <c r="AT197" s="22" t="s">
        <v>152</v>
      </c>
      <c r="AU197" s="22" t="s">
        <v>85</v>
      </c>
    </row>
    <row r="198" spans="2:65" s="1" customFormat="1" ht="16.5" customHeight="1">
      <c r="B198" s="39"/>
      <c r="C198" s="185" t="s">
        <v>399</v>
      </c>
      <c r="D198" s="185" t="s">
        <v>125</v>
      </c>
      <c r="E198" s="186" t="s">
        <v>400</v>
      </c>
      <c r="F198" s="187" t="s">
        <v>401</v>
      </c>
      <c r="G198" s="188" t="s">
        <v>402</v>
      </c>
      <c r="H198" s="189">
        <v>400</v>
      </c>
      <c r="I198" s="190"/>
      <c r="J198" s="191">
        <f>ROUND(I198*H198,2)</f>
        <v>0</v>
      </c>
      <c r="K198" s="187" t="s">
        <v>21</v>
      </c>
      <c r="L198" s="59"/>
      <c r="M198" s="192" t="s">
        <v>21</v>
      </c>
      <c r="N198" s="193" t="s">
        <v>44</v>
      </c>
      <c r="O198" s="40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AR198" s="22" t="s">
        <v>203</v>
      </c>
      <c r="AT198" s="22" t="s">
        <v>125</v>
      </c>
      <c r="AU198" s="22" t="s">
        <v>85</v>
      </c>
      <c r="AY198" s="22" t="s">
        <v>123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22" t="s">
        <v>78</v>
      </c>
      <c r="BK198" s="196">
        <f>ROUND(I198*H198,2)</f>
        <v>0</v>
      </c>
      <c r="BL198" s="22" t="s">
        <v>203</v>
      </c>
      <c r="BM198" s="22" t="s">
        <v>403</v>
      </c>
    </row>
    <row r="199" spans="2:65" s="1" customFormat="1" ht="16.5" customHeight="1">
      <c r="B199" s="39"/>
      <c r="C199" s="185" t="s">
        <v>404</v>
      </c>
      <c r="D199" s="185" t="s">
        <v>125</v>
      </c>
      <c r="E199" s="186" t="s">
        <v>405</v>
      </c>
      <c r="F199" s="187" t="s">
        <v>406</v>
      </c>
      <c r="G199" s="188" t="s">
        <v>136</v>
      </c>
      <c r="H199" s="189">
        <v>12.2</v>
      </c>
      <c r="I199" s="190"/>
      <c r="J199" s="191">
        <f>ROUND(I199*H199,2)</f>
        <v>0</v>
      </c>
      <c r="K199" s="187" t="s">
        <v>129</v>
      </c>
      <c r="L199" s="59"/>
      <c r="M199" s="192" t="s">
        <v>21</v>
      </c>
      <c r="N199" s="193" t="s">
        <v>44</v>
      </c>
      <c r="O199" s="40"/>
      <c r="P199" s="194">
        <f>O199*H199</f>
        <v>0</v>
      </c>
      <c r="Q199" s="194">
        <v>6E-05</v>
      </c>
      <c r="R199" s="194">
        <f>Q199*H199</f>
        <v>0.000732</v>
      </c>
      <c r="S199" s="194">
        <v>0</v>
      </c>
      <c r="T199" s="195">
        <f>S199*H199</f>
        <v>0</v>
      </c>
      <c r="AR199" s="22" t="s">
        <v>203</v>
      </c>
      <c r="AT199" s="22" t="s">
        <v>125</v>
      </c>
      <c r="AU199" s="22" t="s">
        <v>85</v>
      </c>
      <c r="AY199" s="22" t="s">
        <v>123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22" t="s">
        <v>78</v>
      </c>
      <c r="BK199" s="196">
        <f>ROUND(I199*H199,2)</f>
        <v>0</v>
      </c>
      <c r="BL199" s="22" t="s">
        <v>203</v>
      </c>
      <c r="BM199" s="22" t="s">
        <v>407</v>
      </c>
    </row>
    <row r="200" spans="2:65" s="1" customFormat="1" ht="16.5" customHeight="1">
      <c r="B200" s="39"/>
      <c r="C200" s="185" t="s">
        <v>408</v>
      </c>
      <c r="D200" s="185" t="s">
        <v>125</v>
      </c>
      <c r="E200" s="186" t="s">
        <v>409</v>
      </c>
      <c r="F200" s="187" t="s">
        <v>410</v>
      </c>
      <c r="G200" s="188" t="s">
        <v>411</v>
      </c>
      <c r="H200" s="232"/>
      <c r="I200" s="190"/>
      <c r="J200" s="191">
        <f>ROUND(I200*H200,2)</f>
        <v>0</v>
      </c>
      <c r="K200" s="187" t="s">
        <v>129</v>
      </c>
      <c r="L200" s="59"/>
      <c r="M200" s="192" t="s">
        <v>21</v>
      </c>
      <c r="N200" s="193" t="s">
        <v>44</v>
      </c>
      <c r="O200" s="40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AR200" s="22" t="s">
        <v>203</v>
      </c>
      <c r="AT200" s="22" t="s">
        <v>125</v>
      </c>
      <c r="AU200" s="22" t="s">
        <v>85</v>
      </c>
      <c r="AY200" s="22" t="s">
        <v>123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2" t="s">
        <v>78</v>
      </c>
      <c r="BK200" s="196">
        <f>ROUND(I200*H200,2)</f>
        <v>0</v>
      </c>
      <c r="BL200" s="22" t="s">
        <v>203</v>
      </c>
      <c r="BM200" s="22" t="s">
        <v>412</v>
      </c>
    </row>
    <row r="201" spans="2:63" s="10" customFormat="1" ht="29.25" customHeight="1">
      <c r="B201" s="169"/>
      <c r="C201" s="170"/>
      <c r="D201" s="171" t="s">
        <v>72</v>
      </c>
      <c r="E201" s="183" t="s">
        <v>413</v>
      </c>
      <c r="F201" s="183" t="s">
        <v>414</v>
      </c>
      <c r="G201" s="170"/>
      <c r="H201" s="170"/>
      <c r="I201" s="173"/>
      <c r="J201" s="184">
        <f>BK201</f>
        <v>0</v>
      </c>
      <c r="K201" s="170"/>
      <c r="L201" s="175"/>
      <c r="M201" s="176"/>
      <c r="N201" s="177"/>
      <c r="O201" s="177"/>
      <c r="P201" s="178">
        <f>SUM(P202:P208)</f>
        <v>0</v>
      </c>
      <c r="Q201" s="177"/>
      <c r="R201" s="178">
        <f>SUM(R202:R208)</f>
        <v>0.01644</v>
      </c>
      <c r="S201" s="177"/>
      <c r="T201" s="179">
        <f>SUM(T202:T208)</f>
        <v>0.029249999999999998</v>
      </c>
      <c r="AR201" s="180" t="s">
        <v>85</v>
      </c>
      <c r="AT201" s="181" t="s">
        <v>72</v>
      </c>
      <c r="AU201" s="181" t="s">
        <v>78</v>
      </c>
      <c r="AY201" s="180" t="s">
        <v>123</v>
      </c>
      <c r="BK201" s="182">
        <f>SUM(BK202:BK208)</f>
        <v>0</v>
      </c>
    </row>
    <row r="202" spans="2:65" s="1" customFormat="1" ht="16.5" customHeight="1">
      <c r="B202" s="39"/>
      <c r="C202" s="185" t="s">
        <v>415</v>
      </c>
      <c r="D202" s="185" t="s">
        <v>125</v>
      </c>
      <c r="E202" s="186" t="s">
        <v>416</v>
      </c>
      <c r="F202" s="187" t="s">
        <v>417</v>
      </c>
      <c r="G202" s="188" t="s">
        <v>231</v>
      </c>
      <c r="H202" s="189">
        <v>13</v>
      </c>
      <c r="I202" s="190"/>
      <c r="J202" s="191">
        <f>ROUND(I202*H202,2)</f>
        <v>0</v>
      </c>
      <c r="K202" s="187" t="s">
        <v>129</v>
      </c>
      <c r="L202" s="59"/>
      <c r="M202" s="192" t="s">
        <v>21</v>
      </c>
      <c r="N202" s="193" t="s">
        <v>44</v>
      </c>
      <c r="O202" s="40"/>
      <c r="P202" s="194">
        <f>O202*H202</f>
        <v>0</v>
      </c>
      <c r="Q202" s="194">
        <v>0.0006</v>
      </c>
      <c r="R202" s="194">
        <f>Q202*H202</f>
        <v>0.0078</v>
      </c>
      <c r="S202" s="194">
        <v>0.00225</v>
      </c>
      <c r="T202" s="195">
        <f>S202*H202</f>
        <v>0.029249999999999998</v>
      </c>
      <c r="AR202" s="22" t="s">
        <v>203</v>
      </c>
      <c r="AT202" s="22" t="s">
        <v>125</v>
      </c>
      <c r="AU202" s="22" t="s">
        <v>85</v>
      </c>
      <c r="AY202" s="22" t="s">
        <v>123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22" t="s">
        <v>78</v>
      </c>
      <c r="BK202" s="196">
        <f>ROUND(I202*H202,2)</f>
        <v>0</v>
      </c>
      <c r="BL202" s="22" t="s">
        <v>203</v>
      </c>
      <c r="BM202" s="22" t="s">
        <v>418</v>
      </c>
    </row>
    <row r="203" spans="2:47" s="1" customFormat="1" ht="27">
      <c r="B203" s="39"/>
      <c r="C203" s="61"/>
      <c r="D203" s="199" t="s">
        <v>152</v>
      </c>
      <c r="E203" s="61"/>
      <c r="F203" s="209" t="s">
        <v>419</v>
      </c>
      <c r="G203" s="61"/>
      <c r="H203" s="61"/>
      <c r="I203" s="156"/>
      <c r="J203" s="61"/>
      <c r="K203" s="61"/>
      <c r="L203" s="59"/>
      <c r="M203" s="210"/>
      <c r="N203" s="40"/>
      <c r="O203" s="40"/>
      <c r="P203" s="40"/>
      <c r="Q203" s="40"/>
      <c r="R203" s="40"/>
      <c r="S203" s="40"/>
      <c r="T203" s="76"/>
      <c r="AT203" s="22" t="s">
        <v>152</v>
      </c>
      <c r="AU203" s="22" t="s">
        <v>85</v>
      </c>
    </row>
    <row r="204" spans="2:65" s="1" customFormat="1" ht="16.5" customHeight="1">
      <c r="B204" s="39"/>
      <c r="C204" s="185" t="s">
        <v>420</v>
      </c>
      <c r="D204" s="185" t="s">
        <v>125</v>
      </c>
      <c r="E204" s="186" t="s">
        <v>421</v>
      </c>
      <c r="F204" s="187" t="s">
        <v>422</v>
      </c>
      <c r="G204" s="188" t="s">
        <v>128</v>
      </c>
      <c r="H204" s="189">
        <v>1.08</v>
      </c>
      <c r="I204" s="190"/>
      <c r="J204" s="191">
        <f>ROUND(I204*H204,2)</f>
        <v>0</v>
      </c>
      <c r="K204" s="187" t="s">
        <v>129</v>
      </c>
      <c r="L204" s="59"/>
      <c r="M204" s="192" t="s">
        <v>21</v>
      </c>
      <c r="N204" s="193" t="s">
        <v>44</v>
      </c>
      <c r="O204" s="40"/>
      <c r="P204" s="194">
        <f>O204*H204</f>
        <v>0</v>
      </c>
      <c r="Q204" s="194">
        <v>0.0003</v>
      </c>
      <c r="R204" s="194">
        <f>Q204*H204</f>
        <v>0.000324</v>
      </c>
      <c r="S204" s="194">
        <v>0</v>
      </c>
      <c r="T204" s="195">
        <f>S204*H204</f>
        <v>0</v>
      </c>
      <c r="AR204" s="22" t="s">
        <v>203</v>
      </c>
      <c r="AT204" s="22" t="s">
        <v>125</v>
      </c>
      <c r="AU204" s="22" t="s">
        <v>85</v>
      </c>
      <c r="AY204" s="22" t="s">
        <v>123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2" t="s">
        <v>78</v>
      </c>
      <c r="BK204" s="196">
        <f>ROUND(I204*H204,2)</f>
        <v>0</v>
      </c>
      <c r="BL204" s="22" t="s">
        <v>203</v>
      </c>
      <c r="BM204" s="22" t="s">
        <v>423</v>
      </c>
    </row>
    <row r="205" spans="2:51" s="11" customFormat="1" ht="13.5">
      <c r="B205" s="197"/>
      <c r="C205" s="198"/>
      <c r="D205" s="199" t="s">
        <v>132</v>
      </c>
      <c r="E205" s="200" t="s">
        <v>21</v>
      </c>
      <c r="F205" s="201" t="s">
        <v>256</v>
      </c>
      <c r="G205" s="198"/>
      <c r="H205" s="202">
        <v>1.08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132</v>
      </c>
      <c r="AU205" s="208" t="s">
        <v>85</v>
      </c>
      <c r="AV205" s="11" t="s">
        <v>85</v>
      </c>
      <c r="AW205" s="11" t="s">
        <v>37</v>
      </c>
      <c r="AX205" s="11" t="s">
        <v>78</v>
      </c>
      <c r="AY205" s="208" t="s">
        <v>123</v>
      </c>
    </row>
    <row r="206" spans="2:65" s="1" customFormat="1" ht="16.5" customHeight="1">
      <c r="B206" s="39"/>
      <c r="C206" s="185" t="s">
        <v>424</v>
      </c>
      <c r="D206" s="185" t="s">
        <v>125</v>
      </c>
      <c r="E206" s="186" t="s">
        <v>425</v>
      </c>
      <c r="F206" s="187" t="s">
        <v>426</v>
      </c>
      <c r="G206" s="188" t="s">
        <v>231</v>
      </c>
      <c r="H206" s="189">
        <v>2</v>
      </c>
      <c r="I206" s="190"/>
      <c r="J206" s="191">
        <f>ROUND(I206*H206,2)</f>
        <v>0</v>
      </c>
      <c r="K206" s="187" t="s">
        <v>129</v>
      </c>
      <c r="L206" s="59"/>
      <c r="M206" s="192" t="s">
        <v>21</v>
      </c>
      <c r="N206" s="193" t="s">
        <v>44</v>
      </c>
      <c r="O206" s="40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AR206" s="22" t="s">
        <v>203</v>
      </c>
      <c r="AT206" s="22" t="s">
        <v>125</v>
      </c>
      <c r="AU206" s="22" t="s">
        <v>85</v>
      </c>
      <c r="AY206" s="22" t="s">
        <v>123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22" t="s">
        <v>78</v>
      </c>
      <c r="BK206" s="196">
        <f>ROUND(I206*H206,2)</f>
        <v>0</v>
      </c>
      <c r="BL206" s="22" t="s">
        <v>203</v>
      </c>
      <c r="BM206" s="22" t="s">
        <v>427</v>
      </c>
    </row>
    <row r="207" spans="2:65" s="1" customFormat="1" ht="16.5" customHeight="1">
      <c r="B207" s="39"/>
      <c r="C207" s="185" t="s">
        <v>428</v>
      </c>
      <c r="D207" s="185" t="s">
        <v>125</v>
      </c>
      <c r="E207" s="186" t="s">
        <v>429</v>
      </c>
      <c r="F207" s="187" t="s">
        <v>430</v>
      </c>
      <c r="G207" s="188" t="s">
        <v>128</v>
      </c>
      <c r="H207" s="189">
        <v>1.08</v>
      </c>
      <c r="I207" s="190"/>
      <c r="J207" s="191">
        <f>ROUND(I207*H207,2)</f>
        <v>0</v>
      </c>
      <c r="K207" s="187" t="s">
        <v>129</v>
      </c>
      <c r="L207" s="59"/>
      <c r="M207" s="192" t="s">
        <v>21</v>
      </c>
      <c r="N207" s="193" t="s">
        <v>44</v>
      </c>
      <c r="O207" s="40"/>
      <c r="P207" s="194">
        <f>O207*H207</f>
        <v>0</v>
      </c>
      <c r="Q207" s="194">
        <v>0.0077</v>
      </c>
      <c r="R207" s="194">
        <f>Q207*H207</f>
        <v>0.008316</v>
      </c>
      <c r="S207" s="194">
        <v>0</v>
      </c>
      <c r="T207" s="195">
        <f>S207*H207</f>
        <v>0</v>
      </c>
      <c r="AR207" s="22" t="s">
        <v>203</v>
      </c>
      <c r="AT207" s="22" t="s">
        <v>125</v>
      </c>
      <c r="AU207" s="22" t="s">
        <v>85</v>
      </c>
      <c r="AY207" s="22" t="s">
        <v>123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22" t="s">
        <v>78</v>
      </c>
      <c r="BK207" s="196">
        <f>ROUND(I207*H207,2)</f>
        <v>0</v>
      </c>
      <c r="BL207" s="22" t="s">
        <v>203</v>
      </c>
      <c r="BM207" s="22" t="s">
        <v>431</v>
      </c>
    </row>
    <row r="208" spans="2:65" s="1" customFormat="1" ht="16.5" customHeight="1">
      <c r="B208" s="39"/>
      <c r="C208" s="185" t="s">
        <v>432</v>
      </c>
      <c r="D208" s="185" t="s">
        <v>125</v>
      </c>
      <c r="E208" s="186" t="s">
        <v>433</v>
      </c>
      <c r="F208" s="187" t="s">
        <v>434</v>
      </c>
      <c r="G208" s="188" t="s">
        <v>411</v>
      </c>
      <c r="H208" s="232"/>
      <c r="I208" s="190"/>
      <c r="J208" s="191">
        <f>ROUND(I208*H208,2)</f>
        <v>0</v>
      </c>
      <c r="K208" s="187" t="s">
        <v>129</v>
      </c>
      <c r="L208" s="59"/>
      <c r="M208" s="192" t="s">
        <v>21</v>
      </c>
      <c r="N208" s="193" t="s">
        <v>44</v>
      </c>
      <c r="O208" s="40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AR208" s="22" t="s">
        <v>203</v>
      </c>
      <c r="AT208" s="22" t="s">
        <v>125</v>
      </c>
      <c r="AU208" s="22" t="s">
        <v>85</v>
      </c>
      <c r="AY208" s="22" t="s">
        <v>123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2" t="s">
        <v>78</v>
      </c>
      <c r="BK208" s="196">
        <f>ROUND(I208*H208,2)</f>
        <v>0</v>
      </c>
      <c r="BL208" s="22" t="s">
        <v>203</v>
      </c>
      <c r="BM208" s="22" t="s">
        <v>435</v>
      </c>
    </row>
    <row r="209" spans="2:63" s="10" customFormat="1" ht="36.75" customHeight="1">
      <c r="B209" s="169"/>
      <c r="C209" s="170"/>
      <c r="D209" s="171" t="s">
        <v>72</v>
      </c>
      <c r="E209" s="172" t="s">
        <v>436</v>
      </c>
      <c r="F209" s="172" t="s">
        <v>437</v>
      </c>
      <c r="G209" s="170"/>
      <c r="H209" s="170"/>
      <c r="I209" s="173"/>
      <c r="J209" s="174">
        <f>BK209</f>
        <v>0</v>
      </c>
      <c r="K209" s="170"/>
      <c r="L209" s="175"/>
      <c r="M209" s="176"/>
      <c r="N209" s="177"/>
      <c r="O209" s="177"/>
      <c r="P209" s="178">
        <f>P210</f>
        <v>0</v>
      </c>
      <c r="Q209" s="177"/>
      <c r="R209" s="178">
        <f>R210</f>
        <v>0</v>
      </c>
      <c r="S209" s="177"/>
      <c r="T209" s="179">
        <f>T210</f>
        <v>0</v>
      </c>
      <c r="AR209" s="180" t="s">
        <v>148</v>
      </c>
      <c r="AT209" s="181" t="s">
        <v>72</v>
      </c>
      <c r="AU209" s="181" t="s">
        <v>73</v>
      </c>
      <c r="AY209" s="180" t="s">
        <v>123</v>
      </c>
      <c r="BK209" s="182">
        <f>BK210</f>
        <v>0</v>
      </c>
    </row>
    <row r="210" spans="2:63" s="10" customFormat="1" ht="19.5" customHeight="1">
      <c r="B210" s="169"/>
      <c r="C210" s="170"/>
      <c r="D210" s="171" t="s">
        <v>72</v>
      </c>
      <c r="E210" s="183" t="s">
        <v>438</v>
      </c>
      <c r="F210" s="183" t="s">
        <v>439</v>
      </c>
      <c r="G210" s="170"/>
      <c r="H210" s="170"/>
      <c r="I210" s="173"/>
      <c r="J210" s="184">
        <f>BK210</f>
        <v>0</v>
      </c>
      <c r="K210" s="170"/>
      <c r="L210" s="175"/>
      <c r="M210" s="176"/>
      <c r="N210" s="177"/>
      <c r="O210" s="177"/>
      <c r="P210" s="178">
        <f>SUM(P211:P212)</f>
        <v>0</v>
      </c>
      <c r="Q210" s="177"/>
      <c r="R210" s="178">
        <f>SUM(R211:R212)</f>
        <v>0</v>
      </c>
      <c r="S210" s="177"/>
      <c r="T210" s="179">
        <f>SUM(T211:T212)</f>
        <v>0</v>
      </c>
      <c r="AR210" s="180" t="s">
        <v>148</v>
      </c>
      <c r="AT210" s="181" t="s">
        <v>72</v>
      </c>
      <c r="AU210" s="181" t="s">
        <v>78</v>
      </c>
      <c r="AY210" s="180" t="s">
        <v>123</v>
      </c>
      <c r="BK210" s="182">
        <f>SUM(BK211:BK212)</f>
        <v>0</v>
      </c>
    </row>
    <row r="211" spans="2:65" s="1" customFormat="1" ht="16.5" customHeight="1">
      <c r="B211" s="39"/>
      <c r="C211" s="185" t="s">
        <v>440</v>
      </c>
      <c r="D211" s="185" t="s">
        <v>125</v>
      </c>
      <c r="E211" s="186" t="s">
        <v>441</v>
      </c>
      <c r="F211" s="187" t="s">
        <v>442</v>
      </c>
      <c r="G211" s="188" t="s">
        <v>396</v>
      </c>
      <c r="H211" s="189">
        <v>1</v>
      </c>
      <c r="I211" s="190"/>
      <c r="J211" s="191">
        <f>ROUND(I211*H211,2)</f>
        <v>0</v>
      </c>
      <c r="K211" s="187" t="s">
        <v>129</v>
      </c>
      <c r="L211" s="59"/>
      <c r="M211" s="192" t="s">
        <v>21</v>
      </c>
      <c r="N211" s="193" t="s">
        <v>44</v>
      </c>
      <c r="O211" s="40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AR211" s="22" t="s">
        <v>443</v>
      </c>
      <c r="AT211" s="22" t="s">
        <v>125</v>
      </c>
      <c r="AU211" s="22" t="s">
        <v>85</v>
      </c>
      <c r="AY211" s="22" t="s">
        <v>123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2" t="s">
        <v>78</v>
      </c>
      <c r="BK211" s="196">
        <f>ROUND(I211*H211,2)</f>
        <v>0</v>
      </c>
      <c r="BL211" s="22" t="s">
        <v>443</v>
      </c>
      <c r="BM211" s="22" t="s">
        <v>444</v>
      </c>
    </row>
    <row r="212" spans="2:47" s="1" customFormat="1" ht="27">
      <c r="B212" s="39"/>
      <c r="C212" s="61"/>
      <c r="D212" s="199" t="s">
        <v>152</v>
      </c>
      <c r="E212" s="61"/>
      <c r="F212" s="209" t="s">
        <v>445</v>
      </c>
      <c r="G212" s="61"/>
      <c r="H212" s="61"/>
      <c r="I212" s="156"/>
      <c r="J212" s="61"/>
      <c r="K212" s="61"/>
      <c r="L212" s="59"/>
      <c r="M212" s="233"/>
      <c r="N212" s="234"/>
      <c r="O212" s="234"/>
      <c r="P212" s="234"/>
      <c r="Q212" s="234"/>
      <c r="R212" s="234"/>
      <c r="S212" s="234"/>
      <c r="T212" s="235"/>
      <c r="AT212" s="22" t="s">
        <v>152</v>
      </c>
      <c r="AU212" s="22" t="s">
        <v>85</v>
      </c>
    </row>
    <row r="213" spans="2:12" s="1" customFormat="1" ht="6.75" customHeight="1">
      <c r="B213" s="54"/>
      <c r="C213" s="55"/>
      <c r="D213" s="55"/>
      <c r="E213" s="55"/>
      <c r="F213" s="55"/>
      <c r="G213" s="55"/>
      <c r="H213" s="55"/>
      <c r="I213" s="132"/>
      <c r="J213" s="55"/>
      <c r="K213" s="55"/>
      <c r="L213" s="59"/>
    </row>
  </sheetData>
  <sheetProtection sheet="1" objects="1" scenarios="1" formatColumns="0" formatRows="0" autoFilter="0"/>
  <autoFilter ref="C84:K212"/>
  <mergeCells count="7">
    <mergeCell ref="G1:H1"/>
    <mergeCell ref="L2:V2"/>
    <mergeCell ref="E7:H7"/>
    <mergeCell ref="E22:H22"/>
    <mergeCell ref="E43:H43"/>
    <mergeCell ref="J47:J48"/>
    <mergeCell ref="E77:H77"/>
  </mergeCells>
  <hyperlinks>
    <hyperlink ref="F1:G1" location="C2" display="1) Krycí list soupisu"/>
    <hyperlink ref="G1:H1" location="C50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60" t="s">
        <v>446</v>
      </c>
      <c r="D3" s="360"/>
      <c r="E3" s="360"/>
      <c r="F3" s="360"/>
      <c r="G3" s="360"/>
      <c r="H3" s="360"/>
      <c r="I3" s="360"/>
      <c r="J3" s="360"/>
      <c r="K3" s="241"/>
    </row>
    <row r="4" spans="2:11" ht="25.5" customHeight="1">
      <c r="B4" s="242"/>
      <c r="C4" s="364" t="s">
        <v>447</v>
      </c>
      <c r="D4" s="364"/>
      <c r="E4" s="364"/>
      <c r="F4" s="364"/>
      <c r="G4" s="364"/>
      <c r="H4" s="364"/>
      <c r="I4" s="364"/>
      <c r="J4" s="364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3" t="s">
        <v>448</v>
      </c>
      <c r="D6" s="363"/>
      <c r="E6" s="363"/>
      <c r="F6" s="363"/>
      <c r="G6" s="363"/>
      <c r="H6" s="363"/>
      <c r="I6" s="363"/>
      <c r="J6" s="363"/>
      <c r="K6" s="243"/>
    </row>
    <row r="7" spans="2:11" ht="15" customHeight="1">
      <c r="B7" s="246"/>
      <c r="C7" s="363" t="s">
        <v>449</v>
      </c>
      <c r="D7" s="363"/>
      <c r="E7" s="363"/>
      <c r="F7" s="363"/>
      <c r="G7" s="363"/>
      <c r="H7" s="363"/>
      <c r="I7" s="363"/>
      <c r="J7" s="363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3" t="s">
        <v>450</v>
      </c>
      <c r="D9" s="363"/>
      <c r="E9" s="363"/>
      <c r="F9" s="363"/>
      <c r="G9" s="363"/>
      <c r="H9" s="363"/>
      <c r="I9" s="363"/>
      <c r="J9" s="363"/>
      <c r="K9" s="243"/>
    </row>
    <row r="10" spans="2:11" ht="15" customHeight="1">
      <c r="B10" s="246"/>
      <c r="C10" s="245"/>
      <c r="D10" s="363" t="s">
        <v>451</v>
      </c>
      <c r="E10" s="363"/>
      <c r="F10" s="363"/>
      <c r="G10" s="363"/>
      <c r="H10" s="363"/>
      <c r="I10" s="363"/>
      <c r="J10" s="363"/>
      <c r="K10" s="243"/>
    </row>
    <row r="11" spans="2:11" ht="15" customHeight="1">
      <c r="B11" s="246"/>
      <c r="C11" s="247"/>
      <c r="D11" s="363" t="s">
        <v>452</v>
      </c>
      <c r="E11" s="363"/>
      <c r="F11" s="363"/>
      <c r="G11" s="363"/>
      <c r="H11" s="363"/>
      <c r="I11" s="363"/>
      <c r="J11" s="363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3" t="s">
        <v>453</v>
      </c>
      <c r="E13" s="363"/>
      <c r="F13" s="363"/>
      <c r="G13" s="363"/>
      <c r="H13" s="363"/>
      <c r="I13" s="363"/>
      <c r="J13" s="363"/>
      <c r="K13" s="243"/>
    </row>
    <row r="14" spans="2:11" ht="15" customHeight="1">
      <c r="B14" s="246"/>
      <c r="C14" s="247"/>
      <c r="D14" s="363" t="s">
        <v>454</v>
      </c>
      <c r="E14" s="363"/>
      <c r="F14" s="363"/>
      <c r="G14" s="363"/>
      <c r="H14" s="363"/>
      <c r="I14" s="363"/>
      <c r="J14" s="363"/>
      <c r="K14" s="243"/>
    </row>
    <row r="15" spans="2:11" ht="15" customHeight="1">
      <c r="B15" s="246"/>
      <c r="C15" s="247"/>
      <c r="D15" s="363" t="s">
        <v>455</v>
      </c>
      <c r="E15" s="363"/>
      <c r="F15" s="363"/>
      <c r="G15" s="363"/>
      <c r="H15" s="363"/>
      <c r="I15" s="363"/>
      <c r="J15" s="363"/>
      <c r="K15" s="243"/>
    </row>
    <row r="16" spans="2:11" ht="15" customHeight="1">
      <c r="B16" s="246"/>
      <c r="C16" s="247"/>
      <c r="D16" s="247"/>
      <c r="E16" s="248" t="s">
        <v>77</v>
      </c>
      <c r="F16" s="363" t="s">
        <v>456</v>
      </c>
      <c r="G16" s="363"/>
      <c r="H16" s="363"/>
      <c r="I16" s="363"/>
      <c r="J16" s="363"/>
      <c r="K16" s="243"/>
    </row>
    <row r="17" spans="2:11" ht="15" customHeight="1">
      <c r="B17" s="246"/>
      <c r="C17" s="247"/>
      <c r="D17" s="247"/>
      <c r="E17" s="248" t="s">
        <v>457</v>
      </c>
      <c r="F17" s="363" t="s">
        <v>458</v>
      </c>
      <c r="G17" s="363"/>
      <c r="H17" s="363"/>
      <c r="I17" s="363"/>
      <c r="J17" s="363"/>
      <c r="K17" s="243"/>
    </row>
    <row r="18" spans="2:11" ht="15" customHeight="1">
      <c r="B18" s="246"/>
      <c r="C18" s="247"/>
      <c r="D18" s="247"/>
      <c r="E18" s="248" t="s">
        <v>459</v>
      </c>
      <c r="F18" s="363" t="s">
        <v>460</v>
      </c>
      <c r="G18" s="363"/>
      <c r="H18" s="363"/>
      <c r="I18" s="363"/>
      <c r="J18" s="363"/>
      <c r="K18" s="243"/>
    </row>
    <row r="19" spans="2:11" ht="15" customHeight="1">
      <c r="B19" s="246"/>
      <c r="C19" s="247"/>
      <c r="D19" s="247"/>
      <c r="E19" s="248" t="s">
        <v>461</v>
      </c>
      <c r="F19" s="363" t="s">
        <v>462</v>
      </c>
      <c r="G19" s="363"/>
      <c r="H19" s="363"/>
      <c r="I19" s="363"/>
      <c r="J19" s="363"/>
      <c r="K19" s="243"/>
    </row>
    <row r="20" spans="2:11" ht="15" customHeight="1">
      <c r="B20" s="246"/>
      <c r="C20" s="247"/>
      <c r="D20" s="247"/>
      <c r="E20" s="248" t="s">
        <v>463</v>
      </c>
      <c r="F20" s="363" t="s">
        <v>464</v>
      </c>
      <c r="G20" s="363"/>
      <c r="H20" s="363"/>
      <c r="I20" s="363"/>
      <c r="J20" s="363"/>
      <c r="K20" s="243"/>
    </row>
    <row r="21" spans="2:11" ht="15" customHeight="1">
      <c r="B21" s="246"/>
      <c r="C21" s="247"/>
      <c r="D21" s="247"/>
      <c r="E21" s="248" t="s">
        <v>465</v>
      </c>
      <c r="F21" s="363" t="s">
        <v>466</v>
      </c>
      <c r="G21" s="363"/>
      <c r="H21" s="363"/>
      <c r="I21" s="363"/>
      <c r="J21" s="363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3" t="s">
        <v>467</v>
      </c>
      <c r="D23" s="363"/>
      <c r="E23" s="363"/>
      <c r="F23" s="363"/>
      <c r="G23" s="363"/>
      <c r="H23" s="363"/>
      <c r="I23" s="363"/>
      <c r="J23" s="363"/>
      <c r="K23" s="243"/>
    </row>
    <row r="24" spans="2:11" ht="15" customHeight="1">
      <c r="B24" s="246"/>
      <c r="C24" s="363" t="s">
        <v>468</v>
      </c>
      <c r="D24" s="363"/>
      <c r="E24" s="363"/>
      <c r="F24" s="363"/>
      <c r="G24" s="363"/>
      <c r="H24" s="363"/>
      <c r="I24" s="363"/>
      <c r="J24" s="363"/>
      <c r="K24" s="243"/>
    </row>
    <row r="25" spans="2:11" ht="15" customHeight="1">
      <c r="B25" s="246"/>
      <c r="C25" s="245"/>
      <c r="D25" s="363" t="s">
        <v>469</v>
      </c>
      <c r="E25" s="363"/>
      <c r="F25" s="363"/>
      <c r="G25" s="363"/>
      <c r="H25" s="363"/>
      <c r="I25" s="363"/>
      <c r="J25" s="363"/>
      <c r="K25" s="243"/>
    </row>
    <row r="26" spans="2:11" ht="15" customHeight="1">
      <c r="B26" s="246"/>
      <c r="C26" s="247"/>
      <c r="D26" s="363" t="s">
        <v>470</v>
      </c>
      <c r="E26" s="363"/>
      <c r="F26" s="363"/>
      <c r="G26" s="363"/>
      <c r="H26" s="363"/>
      <c r="I26" s="363"/>
      <c r="J26" s="363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3" t="s">
        <v>471</v>
      </c>
      <c r="E28" s="363"/>
      <c r="F28" s="363"/>
      <c r="G28" s="363"/>
      <c r="H28" s="363"/>
      <c r="I28" s="363"/>
      <c r="J28" s="363"/>
      <c r="K28" s="243"/>
    </row>
    <row r="29" spans="2:11" ht="15" customHeight="1">
      <c r="B29" s="246"/>
      <c r="C29" s="247"/>
      <c r="D29" s="363" t="s">
        <v>472</v>
      </c>
      <c r="E29" s="363"/>
      <c r="F29" s="363"/>
      <c r="G29" s="363"/>
      <c r="H29" s="363"/>
      <c r="I29" s="363"/>
      <c r="J29" s="363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3" t="s">
        <v>473</v>
      </c>
      <c r="E31" s="363"/>
      <c r="F31" s="363"/>
      <c r="G31" s="363"/>
      <c r="H31" s="363"/>
      <c r="I31" s="363"/>
      <c r="J31" s="363"/>
      <c r="K31" s="243"/>
    </row>
    <row r="32" spans="2:11" ht="15" customHeight="1">
      <c r="B32" s="246"/>
      <c r="C32" s="247"/>
      <c r="D32" s="363" t="s">
        <v>474</v>
      </c>
      <c r="E32" s="363"/>
      <c r="F32" s="363"/>
      <c r="G32" s="363"/>
      <c r="H32" s="363"/>
      <c r="I32" s="363"/>
      <c r="J32" s="363"/>
      <c r="K32" s="243"/>
    </row>
    <row r="33" spans="2:11" ht="15" customHeight="1">
      <c r="B33" s="246"/>
      <c r="C33" s="247"/>
      <c r="D33" s="363" t="s">
        <v>475</v>
      </c>
      <c r="E33" s="363"/>
      <c r="F33" s="363"/>
      <c r="G33" s="363"/>
      <c r="H33" s="363"/>
      <c r="I33" s="363"/>
      <c r="J33" s="363"/>
      <c r="K33" s="243"/>
    </row>
    <row r="34" spans="2:11" ht="15" customHeight="1">
      <c r="B34" s="246"/>
      <c r="C34" s="247"/>
      <c r="D34" s="245"/>
      <c r="E34" s="249" t="s">
        <v>108</v>
      </c>
      <c r="F34" s="245"/>
      <c r="G34" s="363" t="s">
        <v>476</v>
      </c>
      <c r="H34" s="363"/>
      <c r="I34" s="363"/>
      <c r="J34" s="363"/>
      <c r="K34" s="243"/>
    </row>
    <row r="35" spans="2:11" ht="30.75" customHeight="1">
      <c r="B35" s="246"/>
      <c r="C35" s="247"/>
      <c r="D35" s="245"/>
      <c r="E35" s="249" t="s">
        <v>477</v>
      </c>
      <c r="F35" s="245"/>
      <c r="G35" s="363" t="s">
        <v>478</v>
      </c>
      <c r="H35" s="363"/>
      <c r="I35" s="363"/>
      <c r="J35" s="363"/>
      <c r="K35" s="243"/>
    </row>
    <row r="36" spans="2:11" ht="15" customHeight="1">
      <c r="B36" s="246"/>
      <c r="C36" s="247"/>
      <c r="D36" s="245"/>
      <c r="E36" s="249" t="s">
        <v>54</v>
      </c>
      <c r="F36" s="245"/>
      <c r="G36" s="363" t="s">
        <v>479</v>
      </c>
      <c r="H36" s="363"/>
      <c r="I36" s="363"/>
      <c r="J36" s="363"/>
      <c r="K36" s="243"/>
    </row>
    <row r="37" spans="2:11" ht="15" customHeight="1">
      <c r="B37" s="246"/>
      <c r="C37" s="247"/>
      <c r="D37" s="245"/>
      <c r="E37" s="249" t="s">
        <v>109</v>
      </c>
      <c r="F37" s="245"/>
      <c r="G37" s="363" t="s">
        <v>480</v>
      </c>
      <c r="H37" s="363"/>
      <c r="I37" s="363"/>
      <c r="J37" s="363"/>
      <c r="K37" s="243"/>
    </row>
    <row r="38" spans="2:11" ht="15" customHeight="1">
      <c r="B38" s="246"/>
      <c r="C38" s="247"/>
      <c r="D38" s="245"/>
      <c r="E38" s="249" t="s">
        <v>110</v>
      </c>
      <c r="F38" s="245"/>
      <c r="G38" s="363" t="s">
        <v>481</v>
      </c>
      <c r="H38" s="363"/>
      <c r="I38" s="363"/>
      <c r="J38" s="363"/>
      <c r="K38" s="243"/>
    </row>
    <row r="39" spans="2:11" ht="15" customHeight="1">
      <c r="B39" s="246"/>
      <c r="C39" s="247"/>
      <c r="D39" s="245"/>
      <c r="E39" s="249" t="s">
        <v>111</v>
      </c>
      <c r="F39" s="245"/>
      <c r="G39" s="363" t="s">
        <v>482</v>
      </c>
      <c r="H39" s="363"/>
      <c r="I39" s="363"/>
      <c r="J39" s="363"/>
      <c r="K39" s="243"/>
    </row>
    <row r="40" spans="2:11" ht="15" customHeight="1">
      <c r="B40" s="246"/>
      <c r="C40" s="247"/>
      <c r="D40" s="245"/>
      <c r="E40" s="249" t="s">
        <v>483</v>
      </c>
      <c r="F40" s="245"/>
      <c r="G40" s="363" t="s">
        <v>484</v>
      </c>
      <c r="H40" s="363"/>
      <c r="I40" s="363"/>
      <c r="J40" s="363"/>
      <c r="K40" s="243"/>
    </row>
    <row r="41" spans="2:11" ht="15" customHeight="1">
      <c r="B41" s="246"/>
      <c r="C41" s="247"/>
      <c r="D41" s="245"/>
      <c r="E41" s="249"/>
      <c r="F41" s="245"/>
      <c r="G41" s="363" t="s">
        <v>485</v>
      </c>
      <c r="H41" s="363"/>
      <c r="I41" s="363"/>
      <c r="J41" s="363"/>
      <c r="K41" s="243"/>
    </row>
    <row r="42" spans="2:11" ht="15" customHeight="1">
      <c r="B42" s="246"/>
      <c r="C42" s="247"/>
      <c r="D42" s="245"/>
      <c r="E42" s="249" t="s">
        <v>486</v>
      </c>
      <c r="F42" s="245"/>
      <c r="G42" s="363" t="s">
        <v>487</v>
      </c>
      <c r="H42" s="363"/>
      <c r="I42" s="363"/>
      <c r="J42" s="363"/>
      <c r="K42" s="243"/>
    </row>
    <row r="43" spans="2:11" ht="15" customHeight="1">
      <c r="B43" s="246"/>
      <c r="C43" s="247"/>
      <c r="D43" s="245"/>
      <c r="E43" s="249" t="s">
        <v>113</v>
      </c>
      <c r="F43" s="245"/>
      <c r="G43" s="363" t="s">
        <v>488</v>
      </c>
      <c r="H43" s="363"/>
      <c r="I43" s="363"/>
      <c r="J43" s="363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3" t="s">
        <v>489</v>
      </c>
      <c r="E45" s="363"/>
      <c r="F45" s="363"/>
      <c r="G45" s="363"/>
      <c r="H45" s="363"/>
      <c r="I45" s="363"/>
      <c r="J45" s="363"/>
      <c r="K45" s="243"/>
    </row>
    <row r="46" spans="2:11" ht="15" customHeight="1">
      <c r="B46" s="246"/>
      <c r="C46" s="247"/>
      <c r="D46" s="247"/>
      <c r="E46" s="363" t="s">
        <v>490</v>
      </c>
      <c r="F46" s="363"/>
      <c r="G46" s="363"/>
      <c r="H46" s="363"/>
      <c r="I46" s="363"/>
      <c r="J46" s="363"/>
      <c r="K46" s="243"/>
    </row>
    <row r="47" spans="2:11" ht="15" customHeight="1">
      <c r="B47" s="246"/>
      <c r="C47" s="247"/>
      <c r="D47" s="247"/>
      <c r="E47" s="363" t="s">
        <v>491</v>
      </c>
      <c r="F47" s="363"/>
      <c r="G47" s="363"/>
      <c r="H47" s="363"/>
      <c r="I47" s="363"/>
      <c r="J47" s="363"/>
      <c r="K47" s="243"/>
    </row>
    <row r="48" spans="2:11" ht="15" customHeight="1">
      <c r="B48" s="246"/>
      <c r="C48" s="247"/>
      <c r="D48" s="247"/>
      <c r="E48" s="363" t="s">
        <v>492</v>
      </c>
      <c r="F48" s="363"/>
      <c r="G48" s="363"/>
      <c r="H48" s="363"/>
      <c r="I48" s="363"/>
      <c r="J48" s="363"/>
      <c r="K48" s="243"/>
    </row>
    <row r="49" spans="2:11" ht="15" customHeight="1">
      <c r="B49" s="246"/>
      <c r="C49" s="247"/>
      <c r="D49" s="363" t="s">
        <v>493</v>
      </c>
      <c r="E49" s="363"/>
      <c r="F49" s="363"/>
      <c r="G49" s="363"/>
      <c r="H49" s="363"/>
      <c r="I49" s="363"/>
      <c r="J49" s="363"/>
      <c r="K49" s="243"/>
    </row>
    <row r="50" spans="2:11" ht="25.5" customHeight="1">
      <c r="B50" s="242"/>
      <c r="C50" s="364" t="s">
        <v>494</v>
      </c>
      <c r="D50" s="364"/>
      <c r="E50" s="364"/>
      <c r="F50" s="364"/>
      <c r="G50" s="364"/>
      <c r="H50" s="364"/>
      <c r="I50" s="364"/>
      <c r="J50" s="364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3" t="s">
        <v>495</v>
      </c>
      <c r="D52" s="363"/>
      <c r="E52" s="363"/>
      <c r="F52" s="363"/>
      <c r="G52" s="363"/>
      <c r="H52" s="363"/>
      <c r="I52" s="363"/>
      <c r="J52" s="363"/>
      <c r="K52" s="243"/>
    </row>
    <row r="53" spans="2:11" ht="15" customHeight="1">
      <c r="B53" s="242"/>
      <c r="C53" s="363" t="s">
        <v>496</v>
      </c>
      <c r="D53" s="363"/>
      <c r="E53" s="363"/>
      <c r="F53" s="363"/>
      <c r="G53" s="363"/>
      <c r="H53" s="363"/>
      <c r="I53" s="363"/>
      <c r="J53" s="363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3" t="s">
        <v>497</v>
      </c>
      <c r="D55" s="363"/>
      <c r="E55" s="363"/>
      <c r="F55" s="363"/>
      <c r="G55" s="363"/>
      <c r="H55" s="363"/>
      <c r="I55" s="363"/>
      <c r="J55" s="363"/>
      <c r="K55" s="243"/>
    </row>
    <row r="56" spans="2:11" ht="15" customHeight="1">
      <c r="B56" s="242"/>
      <c r="C56" s="247"/>
      <c r="D56" s="363" t="s">
        <v>498</v>
      </c>
      <c r="E56" s="363"/>
      <c r="F56" s="363"/>
      <c r="G56" s="363"/>
      <c r="H56" s="363"/>
      <c r="I56" s="363"/>
      <c r="J56" s="363"/>
      <c r="K56" s="243"/>
    </row>
    <row r="57" spans="2:11" ht="15" customHeight="1">
      <c r="B57" s="242"/>
      <c r="C57" s="247"/>
      <c r="D57" s="363" t="s">
        <v>499</v>
      </c>
      <c r="E57" s="363"/>
      <c r="F57" s="363"/>
      <c r="G57" s="363"/>
      <c r="H57" s="363"/>
      <c r="I57" s="363"/>
      <c r="J57" s="363"/>
      <c r="K57" s="243"/>
    </row>
    <row r="58" spans="2:11" ht="15" customHeight="1">
      <c r="B58" s="242"/>
      <c r="C58" s="247"/>
      <c r="D58" s="363" t="s">
        <v>500</v>
      </c>
      <c r="E58" s="363"/>
      <c r="F58" s="363"/>
      <c r="G58" s="363"/>
      <c r="H58" s="363"/>
      <c r="I58" s="363"/>
      <c r="J58" s="363"/>
      <c r="K58" s="243"/>
    </row>
    <row r="59" spans="2:11" ht="15" customHeight="1">
      <c r="B59" s="242"/>
      <c r="C59" s="247"/>
      <c r="D59" s="363" t="s">
        <v>501</v>
      </c>
      <c r="E59" s="363"/>
      <c r="F59" s="363"/>
      <c r="G59" s="363"/>
      <c r="H59" s="363"/>
      <c r="I59" s="363"/>
      <c r="J59" s="363"/>
      <c r="K59" s="243"/>
    </row>
    <row r="60" spans="2:11" ht="15" customHeight="1">
      <c r="B60" s="242"/>
      <c r="C60" s="247"/>
      <c r="D60" s="362" t="s">
        <v>502</v>
      </c>
      <c r="E60" s="362"/>
      <c r="F60" s="362"/>
      <c r="G60" s="362"/>
      <c r="H60" s="362"/>
      <c r="I60" s="362"/>
      <c r="J60" s="362"/>
      <c r="K60" s="243"/>
    </row>
    <row r="61" spans="2:11" ht="15" customHeight="1">
      <c r="B61" s="242"/>
      <c r="C61" s="247"/>
      <c r="D61" s="363" t="s">
        <v>503</v>
      </c>
      <c r="E61" s="363"/>
      <c r="F61" s="363"/>
      <c r="G61" s="363"/>
      <c r="H61" s="363"/>
      <c r="I61" s="363"/>
      <c r="J61" s="363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3" t="s">
        <v>504</v>
      </c>
      <c r="E63" s="363"/>
      <c r="F63" s="363"/>
      <c r="G63" s="363"/>
      <c r="H63" s="363"/>
      <c r="I63" s="363"/>
      <c r="J63" s="363"/>
      <c r="K63" s="243"/>
    </row>
    <row r="64" spans="2:11" ht="15" customHeight="1">
      <c r="B64" s="242"/>
      <c r="C64" s="247"/>
      <c r="D64" s="362" t="s">
        <v>505</v>
      </c>
      <c r="E64" s="362"/>
      <c r="F64" s="362"/>
      <c r="G64" s="362"/>
      <c r="H64" s="362"/>
      <c r="I64" s="362"/>
      <c r="J64" s="362"/>
      <c r="K64" s="243"/>
    </row>
    <row r="65" spans="2:11" ht="15" customHeight="1">
      <c r="B65" s="242"/>
      <c r="C65" s="247"/>
      <c r="D65" s="363" t="s">
        <v>506</v>
      </c>
      <c r="E65" s="363"/>
      <c r="F65" s="363"/>
      <c r="G65" s="363"/>
      <c r="H65" s="363"/>
      <c r="I65" s="363"/>
      <c r="J65" s="363"/>
      <c r="K65" s="243"/>
    </row>
    <row r="66" spans="2:11" ht="15" customHeight="1">
      <c r="B66" s="242"/>
      <c r="C66" s="247"/>
      <c r="D66" s="363" t="s">
        <v>507</v>
      </c>
      <c r="E66" s="363"/>
      <c r="F66" s="363"/>
      <c r="G66" s="363"/>
      <c r="H66" s="363"/>
      <c r="I66" s="363"/>
      <c r="J66" s="363"/>
      <c r="K66" s="243"/>
    </row>
    <row r="67" spans="2:11" ht="15" customHeight="1">
      <c r="B67" s="242"/>
      <c r="C67" s="247"/>
      <c r="D67" s="363" t="s">
        <v>508</v>
      </c>
      <c r="E67" s="363"/>
      <c r="F67" s="363"/>
      <c r="G67" s="363"/>
      <c r="H67" s="363"/>
      <c r="I67" s="363"/>
      <c r="J67" s="363"/>
      <c r="K67" s="243"/>
    </row>
    <row r="68" spans="2:11" ht="15" customHeight="1">
      <c r="B68" s="242"/>
      <c r="C68" s="247"/>
      <c r="D68" s="363" t="s">
        <v>509</v>
      </c>
      <c r="E68" s="363"/>
      <c r="F68" s="363"/>
      <c r="G68" s="363"/>
      <c r="H68" s="363"/>
      <c r="I68" s="363"/>
      <c r="J68" s="363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1" t="s">
        <v>84</v>
      </c>
      <c r="D73" s="361"/>
      <c r="E73" s="361"/>
      <c r="F73" s="361"/>
      <c r="G73" s="361"/>
      <c r="H73" s="361"/>
      <c r="I73" s="361"/>
      <c r="J73" s="361"/>
      <c r="K73" s="260"/>
    </row>
    <row r="74" spans="2:11" ht="17.25" customHeight="1">
      <c r="B74" s="259"/>
      <c r="C74" s="261" t="s">
        <v>510</v>
      </c>
      <c r="D74" s="261"/>
      <c r="E74" s="261"/>
      <c r="F74" s="261" t="s">
        <v>511</v>
      </c>
      <c r="G74" s="262"/>
      <c r="H74" s="261" t="s">
        <v>109</v>
      </c>
      <c r="I74" s="261" t="s">
        <v>58</v>
      </c>
      <c r="J74" s="261" t="s">
        <v>512</v>
      </c>
      <c r="K74" s="260"/>
    </row>
    <row r="75" spans="2:11" ht="17.25" customHeight="1">
      <c r="B75" s="259"/>
      <c r="C75" s="263" t="s">
        <v>513</v>
      </c>
      <c r="D75" s="263"/>
      <c r="E75" s="263"/>
      <c r="F75" s="264" t="s">
        <v>514</v>
      </c>
      <c r="G75" s="265"/>
      <c r="H75" s="263"/>
      <c r="I75" s="263"/>
      <c r="J75" s="263" t="s">
        <v>515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54</v>
      </c>
      <c r="D77" s="266"/>
      <c r="E77" s="266"/>
      <c r="F77" s="268" t="s">
        <v>516</v>
      </c>
      <c r="G77" s="267"/>
      <c r="H77" s="249" t="s">
        <v>517</v>
      </c>
      <c r="I77" s="249" t="s">
        <v>518</v>
      </c>
      <c r="J77" s="249">
        <v>20</v>
      </c>
      <c r="K77" s="260"/>
    </row>
    <row r="78" spans="2:11" ht="15" customHeight="1">
      <c r="B78" s="259"/>
      <c r="C78" s="249" t="s">
        <v>519</v>
      </c>
      <c r="D78" s="249"/>
      <c r="E78" s="249"/>
      <c r="F78" s="268" t="s">
        <v>516</v>
      </c>
      <c r="G78" s="267"/>
      <c r="H78" s="249" t="s">
        <v>520</v>
      </c>
      <c r="I78" s="249" t="s">
        <v>518</v>
      </c>
      <c r="J78" s="249">
        <v>120</v>
      </c>
      <c r="K78" s="260"/>
    </row>
    <row r="79" spans="2:11" ht="15" customHeight="1">
      <c r="B79" s="269"/>
      <c r="C79" s="249" t="s">
        <v>521</v>
      </c>
      <c r="D79" s="249"/>
      <c r="E79" s="249"/>
      <c r="F79" s="268" t="s">
        <v>522</v>
      </c>
      <c r="G79" s="267"/>
      <c r="H79" s="249" t="s">
        <v>523</v>
      </c>
      <c r="I79" s="249" t="s">
        <v>518</v>
      </c>
      <c r="J79" s="249">
        <v>50</v>
      </c>
      <c r="K79" s="260"/>
    </row>
    <row r="80" spans="2:11" ht="15" customHeight="1">
      <c r="B80" s="269"/>
      <c r="C80" s="249" t="s">
        <v>524</v>
      </c>
      <c r="D80" s="249"/>
      <c r="E80" s="249"/>
      <c r="F80" s="268" t="s">
        <v>516</v>
      </c>
      <c r="G80" s="267"/>
      <c r="H80" s="249" t="s">
        <v>525</v>
      </c>
      <c r="I80" s="249" t="s">
        <v>526</v>
      </c>
      <c r="J80" s="249"/>
      <c r="K80" s="260"/>
    </row>
    <row r="81" spans="2:11" ht="15" customHeight="1">
      <c r="B81" s="269"/>
      <c r="C81" s="270" t="s">
        <v>527</v>
      </c>
      <c r="D81" s="270"/>
      <c r="E81" s="270"/>
      <c r="F81" s="271" t="s">
        <v>522</v>
      </c>
      <c r="G81" s="270"/>
      <c r="H81" s="270" t="s">
        <v>528</v>
      </c>
      <c r="I81" s="270" t="s">
        <v>518</v>
      </c>
      <c r="J81" s="270">
        <v>15</v>
      </c>
      <c r="K81" s="260"/>
    </row>
    <row r="82" spans="2:11" ht="15" customHeight="1">
      <c r="B82" s="269"/>
      <c r="C82" s="270" t="s">
        <v>529</v>
      </c>
      <c r="D82" s="270"/>
      <c r="E82" s="270"/>
      <c r="F82" s="271" t="s">
        <v>522</v>
      </c>
      <c r="G82" s="270"/>
      <c r="H82" s="270" t="s">
        <v>530</v>
      </c>
      <c r="I82" s="270" t="s">
        <v>518</v>
      </c>
      <c r="J82" s="270">
        <v>15</v>
      </c>
      <c r="K82" s="260"/>
    </row>
    <row r="83" spans="2:11" ht="15" customHeight="1">
      <c r="B83" s="269"/>
      <c r="C83" s="270" t="s">
        <v>531</v>
      </c>
      <c r="D83" s="270"/>
      <c r="E83" s="270"/>
      <c r="F83" s="271" t="s">
        <v>522</v>
      </c>
      <c r="G83" s="270"/>
      <c r="H83" s="270" t="s">
        <v>532</v>
      </c>
      <c r="I83" s="270" t="s">
        <v>518</v>
      </c>
      <c r="J83" s="270">
        <v>20</v>
      </c>
      <c r="K83" s="260"/>
    </row>
    <row r="84" spans="2:11" ht="15" customHeight="1">
      <c r="B84" s="269"/>
      <c r="C84" s="270" t="s">
        <v>533</v>
      </c>
      <c r="D84" s="270"/>
      <c r="E84" s="270"/>
      <c r="F84" s="271" t="s">
        <v>522</v>
      </c>
      <c r="G84" s="270"/>
      <c r="H84" s="270" t="s">
        <v>534</v>
      </c>
      <c r="I84" s="270" t="s">
        <v>518</v>
      </c>
      <c r="J84" s="270">
        <v>20</v>
      </c>
      <c r="K84" s="260"/>
    </row>
    <row r="85" spans="2:11" ht="15" customHeight="1">
      <c r="B85" s="269"/>
      <c r="C85" s="249" t="s">
        <v>535</v>
      </c>
      <c r="D85" s="249"/>
      <c r="E85" s="249"/>
      <c r="F85" s="268" t="s">
        <v>522</v>
      </c>
      <c r="G85" s="267"/>
      <c r="H85" s="249" t="s">
        <v>536</v>
      </c>
      <c r="I85" s="249" t="s">
        <v>518</v>
      </c>
      <c r="J85" s="249">
        <v>50</v>
      </c>
      <c r="K85" s="260"/>
    </row>
    <row r="86" spans="2:11" ht="15" customHeight="1">
      <c r="B86" s="269"/>
      <c r="C86" s="249" t="s">
        <v>537</v>
      </c>
      <c r="D86" s="249"/>
      <c r="E86" s="249"/>
      <c r="F86" s="268" t="s">
        <v>522</v>
      </c>
      <c r="G86" s="267"/>
      <c r="H86" s="249" t="s">
        <v>538</v>
      </c>
      <c r="I86" s="249" t="s">
        <v>518</v>
      </c>
      <c r="J86" s="249">
        <v>20</v>
      </c>
      <c r="K86" s="260"/>
    </row>
    <row r="87" spans="2:11" ht="15" customHeight="1">
      <c r="B87" s="269"/>
      <c r="C87" s="249" t="s">
        <v>539</v>
      </c>
      <c r="D87" s="249"/>
      <c r="E87" s="249"/>
      <c r="F87" s="268" t="s">
        <v>522</v>
      </c>
      <c r="G87" s="267"/>
      <c r="H87" s="249" t="s">
        <v>540</v>
      </c>
      <c r="I87" s="249" t="s">
        <v>518</v>
      </c>
      <c r="J87" s="249">
        <v>20</v>
      </c>
      <c r="K87" s="260"/>
    </row>
    <row r="88" spans="2:11" ht="15" customHeight="1">
      <c r="B88" s="269"/>
      <c r="C88" s="249" t="s">
        <v>541</v>
      </c>
      <c r="D88" s="249"/>
      <c r="E88" s="249"/>
      <c r="F88" s="268" t="s">
        <v>522</v>
      </c>
      <c r="G88" s="267"/>
      <c r="H88" s="249" t="s">
        <v>542</v>
      </c>
      <c r="I88" s="249" t="s">
        <v>518</v>
      </c>
      <c r="J88" s="249">
        <v>50</v>
      </c>
      <c r="K88" s="260"/>
    </row>
    <row r="89" spans="2:11" ht="15" customHeight="1">
      <c r="B89" s="269"/>
      <c r="C89" s="249" t="s">
        <v>543</v>
      </c>
      <c r="D89" s="249"/>
      <c r="E89" s="249"/>
      <c r="F89" s="268" t="s">
        <v>522</v>
      </c>
      <c r="G89" s="267"/>
      <c r="H89" s="249" t="s">
        <v>543</v>
      </c>
      <c r="I89" s="249" t="s">
        <v>518</v>
      </c>
      <c r="J89" s="249">
        <v>50</v>
      </c>
      <c r="K89" s="260"/>
    </row>
    <row r="90" spans="2:11" ht="15" customHeight="1">
      <c r="B90" s="269"/>
      <c r="C90" s="249" t="s">
        <v>114</v>
      </c>
      <c r="D90" s="249"/>
      <c r="E90" s="249"/>
      <c r="F90" s="268" t="s">
        <v>522</v>
      </c>
      <c r="G90" s="267"/>
      <c r="H90" s="249" t="s">
        <v>544</v>
      </c>
      <c r="I90" s="249" t="s">
        <v>518</v>
      </c>
      <c r="J90" s="249">
        <v>255</v>
      </c>
      <c r="K90" s="260"/>
    </row>
    <row r="91" spans="2:11" ht="15" customHeight="1">
      <c r="B91" s="269"/>
      <c r="C91" s="249" t="s">
        <v>545</v>
      </c>
      <c r="D91" s="249"/>
      <c r="E91" s="249"/>
      <c r="F91" s="268" t="s">
        <v>516</v>
      </c>
      <c r="G91" s="267"/>
      <c r="H91" s="249" t="s">
        <v>546</v>
      </c>
      <c r="I91" s="249" t="s">
        <v>547</v>
      </c>
      <c r="J91" s="249"/>
      <c r="K91" s="260"/>
    </row>
    <row r="92" spans="2:11" ht="15" customHeight="1">
      <c r="B92" s="269"/>
      <c r="C92" s="249" t="s">
        <v>548</v>
      </c>
      <c r="D92" s="249"/>
      <c r="E92" s="249"/>
      <c r="F92" s="268" t="s">
        <v>516</v>
      </c>
      <c r="G92" s="267"/>
      <c r="H92" s="249" t="s">
        <v>549</v>
      </c>
      <c r="I92" s="249" t="s">
        <v>550</v>
      </c>
      <c r="J92" s="249"/>
      <c r="K92" s="260"/>
    </row>
    <row r="93" spans="2:11" ht="15" customHeight="1">
      <c r="B93" s="269"/>
      <c r="C93" s="249" t="s">
        <v>551</v>
      </c>
      <c r="D93" s="249"/>
      <c r="E93" s="249"/>
      <c r="F93" s="268" t="s">
        <v>516</v>
      </c>
      <c r="G93" s="267"/>
      <c r="H93" s="249" t="s">
        <v>551</v>
      </c>
      <c r="I93" s="249" t="s">
        <v>550</v>
      </c>
      <c r="J93" s="249"/>
      <c r="K93" s="260"/>
    </row>
    <row r="94" spans="2:11" ht="15" customHeight="1">
      <c r="B94" s="269"/>
      <c r="C94" s="249" t="s">
        <v>39</v>
      </c>
      <c r="D94" s="249"/>
      <c r="E94" s="249"/>
      <c r="F94" s="268" t="s">
        <v>516</v>
      </c>
      <c r="G94" s="267"/>
      <c r="H94" s="249" t="s">
        <v>552</v>
      </c>
      <c r="I94" s="249" t="s">
        <v>550</v>
      </c>
      <c r="J94" s="249"/>
      <c r="K94" s="260"/>
    </row>
    <row r="95" spans="2:11" ht="15" customHeight="1">
      <c r="B95" s="269"/>
      <c r="C95" s="249" t="s">
        <v>49</v>
      </c>
      <c r="D95" s="249"/>
      <c r="E95" s="249"/>
      <c r="F95" s="268" t="s">
        <v>516</v>
      </c>
      <c r="G95" s="267"/>
      <c r="H95" s="249" t="s">
        <v>553</v>
      </c>
      <c r="I95" s="249" t="s">
        <v>550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1" t="s">
        <v>554</v>
      </c>
      <c r="D100" s="361"/>
      <c r="E100" s="361"/>
      <c r="F100" s="361"/>
      <c r="G100" s="361"/>
      <c r="H100" s="361"/>
      <c r="I100" s="361"/>
      <c r="J100" s="361"/>
      <c r="K100" s="260"/>
    </row>
    <row r="101" spans="2:11" ht="17.25" customHeight="1">
      <c r="B101" s="259"/>
      <c r="C101" s="261" t="s">
        <v>510</v>
      </c>
      <c r="D101" s="261"/>
      <c r="E101" s="261"/>
      <c r="F101" s="261" t="s">
        <v>511</v>
      </c>
      <c r="G101" s="262"/>
      <c r="H101" s="261" t="s">
        <v>109</v>
      </c>
      <c r="I101" s="261" t="s">
        <v>58</v>
      </c>
      <c r="J101" s="261" t="s">
        <v>512</v>
      </c>
      <c r="K101" s="260"/>
    </row>
    <row r="102" spans="2:11" ht="17.25" customHeight="1">
      <c r="B102" s="259"/>
      <c r="C102" s="263" t="s">
        <v>513</v>
      </c>
      <c r="D102" s="263"/>
      <c r="E102" s="263"/>
      <c r="F102" s="264" t="s">
        <v>514</v>
      </c>
      <c r="G102" s="265"/>
      <c r="H102" s="263"/>
      <c r="I102" s="263"/>
      <c r="J102" s="263" t="s">
        <v>515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54</v>
      </c>
      <c r="D104" s="266"/>
      <c r="E104" s="266"/>
      <c r="F104" s="268" t="s">
        <v>516</v>
      </c>
      <c r="G104" s="277"/>
      <c r="H104" s="249" t="s">
        <v>555</v>
      </c>
      <c r="I104" s="249" t="s">
        <v>518</v>
      </c>
      <c r="J104" s="249">
        <v>20</v>
      </c>
      <c r="K104" s="260"/>
    </row>
    <row r="105" spans="2:11" ht="15" customHeight="1">
      <c r="B105" s="259"/>
      <c r="C105" s="249" t="s">
        <v>519</v>
      </c>
      <c r="D105" s="249"/>
      <c r="E105" s="249"/>
      <c r="F105" s="268" t="s">
        <v>516</v>
      </c>
      <c r="G105" s="249"/>
      <c r="H105" s="249" t="s">
        <v>555</v>
      </c>
      <c r="I105" s="249" t="s">
        <v>518</v>
      </c>
      <c r="J105" s="249">
        <v>120</v>
      </c>
      <c r="K105" s="260"/>
    </row>
    <row r="106" spans="2:11" ht="15" customHeight="1">
      <c r="B106" s="269"/>
      <c r="C106" s="249" t="s">
        <v>521</v>
      </c>
      <c r="D106" s="249"/>
      <c r="E106" s="249"/>
      <c r="F106" s="268" t="s">
        <v>522</v>
      </c>
      <c r="G106" s="249"/>
      <c r="H106" s="249" t="s">
        <v>555</v>
      </c>
      <c r="I106" s="249" t="s">
        <v>518</v>
      </c>
      <c r="J106" s="249">
        <v>50</v>
      </c>
      <c r="K106" s="260"/>
    </row>
    <row r="107" spans="2:11" ht="15" customHeight="1">
      <c r="B107" s="269"/>
      <c r="C107" s="249" t="s">
        <v>524</v>
      </c>
      <c r="D107" s="249"/>
      <c r="E107" s="249"/>
      <c r="F107" s="268" t="s">
        <v>516</v>
      </c>
      <c r="G107" s="249"/>
      <c r="H107" s="249" t="s">
        <v>555</v>
      </c>
      <c r="I107" s="249" t="s">
        <v>526</v>
      </c>
      <c r="J107" s="249"/>
      <c r="K107" s="260"/>
    </row>
    <row r="108" spans="2:11" ht="15" customHeight="1">
      <c r="B108" s="269"/>
      <c r="C108" s="249" t="s">
        <v>535</v>
      </c>
      <c r="D108" s="249"/>
      <c r="E108" s="249"/>
      <c r="F108" s="268" t="s">
        <v>522</v>
      </c>
      <c r="G108" s="249"/>
      <c r="H108" s="249" t="s">
        <v>555</v>
      </c>
      <c r="I108" s="249" t="s">
        <v>518</v>
      </c>
      <c r="J108" s="249">
        <v>50</v>
      </c>
      <c r="K108" s="260"/>
    </row>
    <row r="109" spans="2:11" ht="15" customHeight="1">
      <c r="B109" s="269"/>
      <c r="C109" s="249" t="s">
        <v>543</v>
      </c>
      <c r="D109" s="249"/>
      <c r="E109" s="249"/>
      <c r="F109" s="268" t="s">
        <v>522</v>
      </c>
      <c r="G109" s="249"/>
      <c r="H109" s="249" t="s">
        <v>555</v>
      </c>
      <c r="I109" s="249" t="s">
        <v>518</v>
      </c>
      <c r="J109" s="249">
        <v>50</v>
      </c>
      <c r="K109" s="260"/>
    </row>
    <row r="110" spans="2:11" ht="15" customHeight="1">
      <c r="B110" s="269"/>
      <c r="C110" s="249" t="s">
        <v>541</v>
      </c>
      <c r="D110" s="249"/>
      <c r="E110" s="249"/>
      <c r="F110" s="268" t="s">
        <v>522</v>
      </c>
      <c r="G110" s="249"/>
      <c r="H110" s="249" t="s">
        <v>555</v>
      </c>
      <c r="I110" s="249" t="s">
        <v>518</v>
      </c>
      <c r="J110" s="249">
        <v>50</v>
      </c>
      <c r="K110" s="260"/>
    </row>
    <row r="111" spans="2:11" ht="15" customHeight="1">
      <c r="B111" s="269"/>
      <c r="C111" s="249" t="s">
        <v>54</v>
      </c>
      <c r="D111" s="249"/>
      <c r="E111" s="249"/>
      <c r="F111" s="268" t="s">
        <v>516</v>
      </c>
      <c r="G111" s="249"/>
      <c r="H111" s="249" t="s">
        <v>556</v>
      </c>
      <c r="I111" s="249" t="s">
        <v>518</v>
      </c>
      <c r="J111" s="249">
        <v>20</v>
      </c>
      <c r="K111" s="260"/>
    </row>
    <row r="112" spans="2:11" ht="15" customHeight="1">
      <c r="B112" s="269"/>
      <c r="C112" s="249" t="s">
        <v>557</v>
      </c>
      <c r="D112" s="249"/>
      <c r="E112" s="249"/>
      <c r="F112" s="268" t="s">
        <v>516</v>
      </c>
      <c r="G112" s="249"/>
      <c r="H112" s="249" t="s">
        <v>558</v>
      </c>
      <c r="I112" s="249" t="s">
        <v>518</v>
      </c>
      <c r="J112" s="249">
        <v>120</v>
      </c>
      <c r="K112" s="260"/>
    </row>
    <row r="113" spans="2:11" ht="15" customHeight="1">
      <c r="B113" s="269"/>
      <c r="C113" s="249" t="s">
        <v>39</v>
      </c>
      <c r="D113" s="249"/>
      <c r="E113" s="249"/>
      <c r="F113" s="268" t="s">
        <v>516</v>
      </c>
      <c r="G113" s="249"/>
      <c r="H113" s="249" t="s">
        <v>559</v>
      </c>
      <c r="I113" s="249" t="s">
        <v>550</v>
      </c>
      <c r="J113" s="249"/>
      <c r="K113" s="260"/>
    </row>
    <row r="114" spans="2:11" ht="15" customHeight="1">
      <c r="B114" s="269"/>
      <c r="C114" s="249" t="s">
        <v>49</v>
      </c>
      <c r="D114" s="249"/>
      <c r="E114" s="249"/>
      <c r="F114" s="268" t="s">
        <v>516</v>
      </c>
      <c r="G114" s="249"/>
      <c r="H114" s="249" t="s">
        <v>560</v>
      </c>
      <c r="I114" s="249" t="s">
        <v>550</v>
      </c>
      <c r="J114" s="249"/>
      <c r="K114" s="260"/>
    </row>
    <row r="115" spans="2:11" ht="15" customHeight="1">
      <c r="B115" s="269"/>
      <c r="C115" s="249" t="s">
        <v>58</v>
      </c>
      <c r="D115" s="249"/>
      <c r="E115" s="249"/>
      <c r="F115" s="268" t="s">
        <v>516</v>
      </c>
      <c r="G115" s="249"/>
      <c r="H115" s="249" t="s">
        <v>561</v>
      </c>
      <c r="I115" s="249" t="s">
        <v>562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0" t="s">
        <v>563</v>
      </c>
      <c r="D120" s="360"/>
      <c r="E120" s="360"/>
      <c r="F120" s="360"/>
      <c r="G120" s="360"/>
      <c r="H120" s="360"/>
      <c r="I120" s="360"/>
      <c r="J120" s="360"/>
      <c r="K120" s="285"/>
    </row>
    <row r="121" spans="2:11" ht="17.25" customHeight="1">
      <c r="B121" s="286"/>
      <c r="C121" s="261" t="s">
        <v>510</v>
      </c>
      <c r="D121" s="261"/>
      <c r="E121" s="261"/>
      <c r="F121" s="261" t="s">
        <v>511</v>
      </c>
      <c r="G121" s="262"/>
      <c r="H121" s="261" t="s">
        <v>109</v>
      </c>
      <c r="I121" s="261" t="s">
        <v>58</v>
      </c>
      <c r="J121" s="261" t="s">
        <v>512</v>
      </c>
      <c r="K121" s="287"/>
    </row>
    <row r="122" spans="2:11" ht="17.25" customHeight="1">
      <c r="B122" s="286"/>
      <c r="C122" s="263" t="s">
        <v>513</v>
      </c>
      <c r="D122" s="263"/>
      <c r="E122" s="263"/>
      <c r="F122" s="264" t="s">
        <v>514</v>
      </c>
      <c r="G122" s="265"/>
      <c r="H122" s="263"/>
      <c r="I122" s="263"/>
      <c r="J122" s="263" t="s">
        <v>515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519</v>
      </c>
      <c r="D124" s="266"/>
      <c r="E124" s="266"/>
      <c r="F124" s="268" t="s">
        <v>516</v>
      </c>
      <c r="G124" s="249"/>
      <c r="H124" s="249" t="s">
        <v>555</v>
      </c>
      <c r="I124" s="249" t="s">
        <v>518</v>
      </c>
      <c r="J124" s="249">
        <v>120</v>
      </c>
      <c r="K124" s="290"/>
    </row>
    <row r="125" spans="2:11" ht="15" customHeight="1">
      <c r="B125" s="288"/>
      <c r="C125" s="249" t="s">
        <v>564</v>
      </c>
      <c r="D125" s="249"/>
      <c r="E125" s="249"/>
      <c r="F125" s="268" t="s">
        <v>516</v>
      </c>
      <c r="G125" s="249"/>
      <c r="H125" s="249" t="s">
        <v>565</v>
      </c>
      <c r="I125" s="249" t="s">
        <v>518</v>
      </c>
      <c r="J125" s="249" t="s">
        <v>566</v>
      </c>
      <c r="K125" s="290"/>
    </row>
    <row r="126" spans="2:11" ht="15" customHeight="1">
      <c r="B126" s="288"/>
      <c r="C126" s="249" t="s">
        <v>465</v>
      </c>
      <c r="D126" s="249"/>
      <c r="E126" s="249"/>
      <c r="F126" s="268" t="s">
        <v>516</v>
      </c>
      <c r="G126" s="249"/>
      <c r="H126" s="249" t="s">
        <v>567</v>
      </c>
      <c r="I126" s="249" t="s">
        <v>518</v>
      </c>
      <c r="J126" s="249" t="s">
        <v>566</v>
      </c>
      <c r="K126" s="290"/>
    </row>
    <row r="127" spans="2:11" ht="15" customHeight="1">
      <c r="B127" s="288"/>
      <c r="C127" s="249" t="s">
        <v>527</v>
      </c>
      <c r="D127" s="249"/>
      <c r="E127" s="249"/>
      <c r="F127" s="268" t="s">
        <v>522</v>
      </c>
      <c r="G127" s="249"/>
      <c r="H127" s="249" t="s">
        <v>528</v>
      </c>
      <c r="I127" s="249" t="s">
        <v>518</v>
      </c>
      <c r="J127" s="249">
        <v>15</v>
      </c>
      <c r="K127" s="290"/>
    </row>
    <row r="128" spans="2:11" ht="15" customHeight="1">
      <c r="B128" s="288"/>
      <c r="C128" s="270" t="s">
        <v>529</v>
      </c>
      <c r="D128" s="270"/>
      <c r="E128" s="270"/>
      <c r="F128" s="271" t="s">
        <v>522</v>
      </c>
      <c r="G128" s="270"/>
      <c r="H128" s="270" t="s">
        <v>530</v>
      </c>
      <c r="I128" s="270" t="s">
        <v>518</v>
      </c>
      <c r="J128" s="270">
        <v>15</v>
      </c>
      <c r="K128" s="290"/>
    </row>
    <row r="129" spans="2:11" ht="15" customHeight="1">
      <c r="B129" s="288"/>
      <c r="C129" s="270" t="s">
        <v>531</v>
      </c>
      <c r="D129" s="270"/>
      <c r="E129" s="270"/>
      <c r="F129" s="271" t="s">
        <v>522</v>
      </c>
      <c r="G129" s="270"/>
      <c r="H129" s="270" t="s">
        <v>532</v>
      </c>
      <c r="I129" s="270" t="s">
        <v>518</v>
      </c>
      <c r="J129" s="270">
        <v>20</v>
      </c>
      <c r="K129" s="290"/>
    </row>
    <row r="130" spans="2:11" ht="15" customHeight="1">
      <c r="B130" s="288"/>
      <c r="C130" s="270" t="s">
        <v>533</v>
      </c>
      <c r="D130" s="270"/>
      <c r="E130" s="270"/>
      <c r="F130" s="271" t="s">
        <v>522</v>
      </c>
      <c r="G130" s="270"/>
      <c r="H130" s="270" t="s">
        <v>534</v>
      </c>
      <c r="I130" s="270" t="s">
        <v>518</v>
      </c>
      <c r="J130" s="270">
        <v>20</v>
      </c>
      <c r="K130" s="290"/>
    </row>
    <row r="131" spans="2:11" ht="15" customHeight="1">
      <c r="B131" s="288"/>
      <c r="C131" s="249" t="s">
        <v>521</v>
      </c>
      <c r="D131" s="249"/>
      <c r="E131" s="249"/>
      <c r="F131" s="268" t="s">
        <v>522</v>
      </c>
      <c r="G131" s="249"/>
      <c r="H131" s="249" t="s">
        <v>555</v>
      </c>
      <c r="I131" s="249" t="s">
        <v>518</v>
      </c>
      <c r="J131" s="249">
        <v>50</v>
      </c>
      <c r="K131" s="290"/>
    </row>
    <row r="132" spans="2:11" ht="15" customHeight="1">
      <c r="B132" s="288"/>
      <c r="C132" s="249" t="s">
        <v>535</v>
      </c>
      <c r="D132" s="249"/>
      <c r="E132" s="249"/>
      <c r="F132" s="268" t="s">
        <v>522</v>
      </c>
      <c r="G132" s="249"/>
      <c r="H132" s="249" t="s">
        <v>555</v>
      </c>
      <c r="I132" s="249" t="s">
        <v>518</v>
      </c>
      <c r="J132" s="249">
        <v>50</v>
      </c>
      <c r="K132" s="290"/>
    </row>
    <row r="133" spans="2:11" ht="15" customHeight="1">
      <c r="B133" s="288"/>
      <c r="C133" s="249" t="s">
        <v>541</v>
      </c>
      <c r="D133" s="249"/>
      <c r="E133" s="249"/>
      <c r="F133" s="268" t="s">
        <v>522</v>
      </c>
      <c r="G133" s="249"/>
      <c r="H133" s="249" t="s">
        <v>555</v>
      </c>
      <c r="I133" s="249" t="s">
        <v>518</v>
      </c>
      <c r="J133" s="249">
        <v>50</v>
      </c>
      <c r="K133" s="290"/>
    </row>
    <row r="134" spans="2:11" ht="15" customHeight="1">
      <c r="B134" s="288"/>
      <c r="C134" s="249" t="s">
        <v>543</v>
      </c>
      <c r="D134" s="249"/>
      <c r="E134" s="249"/>
      <c r="F134" s="268" t="s">
        <v>522</v>
      </c>
      <c r="G134" s="249"/>
      <c r="H134" s="249" t="s">
        <v>555</v>
      </c>
      <c r="I134" s="249" t="s">
        <v>518</v>
      </c>
      <c r="J134" s="249">
        <v>50</v>
      </c>
      <c r="K134" s="290"/>
    </row>
    <row r="135" spans="2:11" ht="15" customHeight="1">
      <c r="B135" s="288"/>
      <c r="C135" s="249" t="s">
        <v>114</v>
      </c>
      <c r="D135" s="249"/>
      <c r="E135" s="249"/>
      <c r="F135" s="268" t="s">
        <v>522</v>
      </c>
      <c r="G135" s="249"/>
      <c r="H135" s="249" t="s">
        <v>568</v>
      </c>
      <c r="I135" s="249" t="s">
        <v>518</v>
      </c>
      <c r="J135" s="249">
        <v>255</v>
      </c>
      <c r="K135" s="290"/>
    </row>
    <row r="136" spans="2:11" ht="15" customHeight="1">
      <c r="B136" s="288"/>
      <c r="C136" s="249" t="s">
        <v>545</v>
      </c>
      <c r="D136" s="249"/>
      <c r="E136" s="249"/>
      <c r="F136" s="268" t="s">
        <v>516</v>
      </c>
      <c r="G136" s="249"/>
      <c r="H136" s="249" t="s">
        <v>569</v>
      </c>
      <c r="I136" s="249" t="s">
        <v>547</v>
      </c>
      <c r="J136" s="249"/>
      <c r="K136" s="290"/>
    </row>
    <row r="137" spans="2:11" ht="15" customHeight="1">
      <c r="B137" s="288"/>
      <c r="C137" s="249" t="s">
        <v>548</v>
      </c>
      <c r="D137" s="249"/>
      <c r="E137" s="249"/>
      <c r="F137" s="268" t="s">
        <v>516</v>
      </c>
      <c r="G137" s="249"/>
      <c r="H137" s="249" t="s">
        <v>570</v>
      </c>
      <c r="I137" s="249" t="s">
        <v>550</v>
      </c>
      <c r="J137" s="249"/>
      <c r="K137" s="290"/>
    </row>
    <row r="138" spans="2:11" ht="15" customHeight="1">
      <c r="B138" s="288"/>
      <c r="C138" s="249" t="s">
        <v>551</v>
      </c>
      <c r="D138" s="249"/>
      <c r="E138" s="249"/>
      <c r="F138" s="268" t="s">
        <v>516</v>
      </c>
      <c r="G138" s="249"/>
      <c r="H138" s="249" t="s">
        <v>551</v>
      </c>
      <c r="I138" s="249" t="s">
        <v>550</v>
      </c>
      <c r="J138" s="249"/>
      <c r="K138" s="290"/>
    </row>
    <row r="139" spans="2:11" ht="15" customHeight="1">
      <c r="B139" s="288"/>
      <c r="C139" s="249" t="s">
        <v>39</v>
      </c>
      <c r="D139" s="249"/>
      <c r="E139" s="249"/>
      <c r="F139" s="268" t="s">
        <v>516</v>
      </c>
      <c r="G139" s="249"/>
      <c r="H139" s="249" t="s">
        <v>571</v>
      </c>
      <c r="I139" s="249" t="s">
        <v>550</v>
      </c>
      <c r="J139" s="249"/>
      <c r="K139" s="290"/>
    </row>
    <row r="140" spans="2:11" ht="15" customHeight="1">
      <c r="B140" s="288"/>
      <c r="C140" s="249" t="s">
        <v>572</v>
      </c>
      <c r="D140" s="249"/>
      <c r="E140" s="249"/>
      <c r="F140" s="268" t="s">
        <v>516</v>
      </c>
      <c r="G140" s="249"/>
      <c r="H140" s="249" t="s">
        <v>573</v>
      </c>
      <c r="I140" s="249" t="s">
        <v>550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1" t="s">
        <v>574</v>
      </c>
      <c r="D145" s="361"/>
      <c r="E145" s="361"/>
      <c r="F145" s="361"/>
      <c r="G145" s="361"/>
      <c r="H145" s="361"/>
      <c r="I145" s="361"/>
      <c r="J145" s="361"/>
      <c r="K145" s="260"/>
    </row>
    <row r="146" spans="2:11" ht="17.25" customHeight="1">
      <c r="B146" s="259"/>
      <c r="C146" s="261" t="s">
        <v>510</v>
      </c>
      <c r="D146" s="261"/>
      <c r="E146" s="261"/>
      <c r="F146" s="261" t="s">
        <v>511</v>
      </c>
      <c r="G146" s="262"/>
      <c r="H146" s="261" t="s">
        <v>109</v>
      </c>
      <c r="I146" s="261" t="s">
        <v>58</v>
      </c>
      <c r="J146" s="261" t="s">
        <v>512</v>
      </c>
      <c r="K146" s="260"/>
    </row>
    <row r="147" spans="2:11" ht="17.25" customHeight="1">
      <c r="B147" s="259"/>
      <c r="C147" s="263" t="s">
        <v>513</v>
      </c>
      <c r="D147" s="263"/>
      <c r="E147" s="263"/>
      <c r="F147" s="264" t="s">
        <v>514</v>
      </c>
      <c r="G147" s="265"/>
      <c r="H147" s="263"/>
      <c r="I147" s="263"/>
      <c r="J147" s="263" t="s">
        <v>515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519</v>
      </c>
      <c r="D149" s="249"/>
      <c r="E149" s="249"/>
      <c r="F149" s="295" t="s">
        <v>516</v>
      </c>
      <c r="G149" s="249"/>
      <c r="H149" s="294" t="s">
        <v>555</v>
      </c>
      <c r="I149" s="294" t="s">
        <v>518</v>
      </c>
      <c r="J149" s="294">
        <v>120</v>
      </c>
      <c r="K149" s="290"/>
    </row>
    <row r="150" spans="2:11" ht="15" customHeight="1">
      <c r="B150" s="269"/>
      <c r="C150" s="294" t="s">
        <v>564</v>
      </c>
      <c r="D150" s="249"/>
      <c r="E150" s="249"/>
      <c r="F150" s="295" t="s">
        <v>516</v>
      </c>
      <c r="G150" s="249"/>
      <c r="H150" s="294" t="s">
        <v>575</v>
      </c>
      <c r="I150" s="294" t="s">
        <v>518</v>
      </c>
      <c r="J150" s="294" t="s">
        <v>566</v>
      </c>
      <c r="K150" s="290"/>
    </row>
    <row r="151" spans="2:11" ht="15" customHeight="1">
      <c r="B151" s="269"/>
      <c r="C151" s="294" t="s">
        <v>465</v>
      </c>
      <c r="D151" s="249"/>
      <c r="E151" s="249"/>
      <c r="F151" s="295" t="s">
        <v>516</v>
      </c>
      <c r="G151" s="249"/>
      <c r="H151" s="294" t="s">
        <v>576</v>
      </c>
      <c r="I151" s="294" t="s">
        <v>518</v>
      </c>
      <c r="J151" s="294" t="s">
        <v>566</v>
      </c>
      <c r="K151" s="290"/>
    </row>
    <row r="152" spans="2:11" ht="15" customHeight="1">
      <c r="B152" s="269"/>
      <c r="C152" s="294" t="s">
        <v>521</v>
      </c>
      <c r="D152" s="249"/>
      <c r="E152" s="249"/>
      <c r="F152" s="295" t="s">
        <v>522</v>
      </c>
      <c r="G152" s="249"/>
      <c r="H152" s="294" t="s">
        <v>555</v>
      </c>
      <c r="I152" s="294" t="s">
        <v>518</v>
      </c>
      <c r="J152" s="294">
        <v>50</v>
      </c>
      <c r="K152" s="290"/>
    </row>
    <row r="153" spans="2:11" ht="15" customHeight="1">
      <c r="B153" s="269"/>
      <c r="C153" s="294" t="s">
        <v>524</v>
      </c>
      <c r="D153" s="249"/>
      <c r="E153" s="249"/>
      <c r="F153" s="295" t="s">
        <v>516</v>
      </c>
      <c r="G153" s="249"/>
      <c r="H153" s="294" t="s">
        <v>555</v>
      </c>
      <c r="I153" s="294" t="s">
        <v>526</v>
      </c>
      <c r="J153" s="294"/>
      <c r="K153" s="290"/>
    </row>
    <row r="154" spans="2:11" ht="15" customHeight="1">
      <c r="B154" s="269"/>
      <c r="C154" s="294" t="s">
        <v>535</v>
      </c>
      <c r="D154" s="249"/>
      <c r="E154" s="249"/>
      <c r="F154" s="295" t="s">
        <v>522</v>
      </c>
      <c r="G154" s="249"/>
      <c r="H154" s="294" t="s">
        <v>555</v>
      </c>
      <c r="I154" s="294" t="s">
        <v>518</v>
      </c>
      <c r="J154" s="294">
        <v>50</v>
      </c>
      <c r="K154" s="290"/>
    </row>
    <row r="155" spans="2:11" ht="15" customHeight="1">
      <c r="B155" s="269"/>
      <c r="C155" s="294" t="s">
        <v>543</v>
      </c>
      <c r="D155" s="249"/>
      <c r="E155" s="249"/>
      <c r="F155" s="295" t="s">
        <v>522</v>
      </c>
      <c r="G155" s="249"/>
      <c r="H155" s="294" t="s">
        <v>555</v>
      </c>
      <c r="I155" s="294" t="s">
        <v>518</v>
      </c>
      <c r="J155" s="294">
        <v>50</v>
      </c>
      <c r="K155" s="290"/>
    </row>
    <row r="156" spans="2:11" ht="15" customHeight="1">
      <c r="B156" s="269"/>
      <c r="C156" s="294" t="s">
        <v>541</v>
      </c>
      <c r="D156" s="249"/>
      <c r="E156" s="249"/>
      <c r="F156" s="295" t="s">
        <v>522</v>
      </c>
      <c r="G156" s="249"/>
      <c r="H156" s="294" t="s">
        <v>555</v>
      </c>
      <c r="I156" s="294" t="s">
        <v>518</v>
      </c>
      <c r="J156" s="294">
        <v>50</v>
      </c>
      <c r="K156" s="290"/>
    </row>
    <row r="157" spans="2:11" ht="15" customHeight="1">
      <c r="B157" s="269"/>
      <c r="C157" s="294" t="s">
        <v>88</v>
      </c>
      <c r="D157" s="249"/>
      <c r="E157" s="249"/>
      <c r="F157" s="295" t="s">
        <v>516</v>
      </c>
      <c r="G157" s="249"/>
      <c r="H157" s="294" t="s">
        <v>577</v>
      </c>
      <c r="I157" s="294" t="s">
        <v>518</v>
      </c>
      <c r="J157" s="294" t="s">
        <v>578</v>
      </c>
      <c r="K157" s="290"/>
    </row>
    <row r="158" spans="2:11" ht="15" customHeight="1">
      <c r="B158" s="269"/>
      <c r="C158" s="294" t="s">
        <v>579</v>
      </c>
      <c r="D158" s="249"/>
      <c r="E158" s="249"/>
      <c r="F158" s="295" t="s">
        <v>516</v>
      </c>
      <c r="G158" s="249"/>
      <c r="H158" s="294" t="s">
        <v>580</v>
      </c>
      <c r="I158" s="294" t="s">
        <v>550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0" t="s">
        <v>581</v>
      </c>
      <c r="D163" s="360"/>
      <c r="E163" s="360"/>
      <c r="F163" s="360"/>
      <c r="G163" s="360"/>
      <c r="H163" s="360"/>
      <c r="I163" s="360"/>
      <c r="J163" s="360"/>
      <c r="K163" s="241"/>
    </row>
    <row r="164" spans="2:11" ht="17.25" customHeight="1">
      <c r="B164" s="240"/>
      <c r="C164" s="261" t="s">
        <v>510</v>
      </c>
      <c r="D164" s="261"/>
      <c r="E164" s="261"/>
      <c r="F164" s="261" t="s">
        <v>511</v>
      </c>
      <c r="G164" s="298"/>
      <c r="H164" s="299" t="s">
        <v>109</v>
      </c>
      <c r="I164" s="299" t="s">
        <v>58</v>
      </c>
      <c r="J164" s="261" t="s">
        <v>512</v>
      </c>
      <c r="K164" s="241"/>
    </row>
    <row r="165" spans="2:11" ht="17.25" customHeight="1">
      <c r="B165" s="242"/>
      <c r="C165" s="263" t="s">
        <v>513</v>
      </c>
      <c r="D165" s="263"/>
      <c r="E165" s="263"/>
      <c r="F165" s="264" t="s">
        <v>514</v>
      </c>
      <c r="G165" s="300"/>
      <c r="H165" s="301"/>
      <c r="I165" s="301"/>
      <c r="J165" s="263" t="s">
        <v>515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519</v>
      </c>
      <c r="D167" s="249"/>
      <c r="E167" s="249"/>
      <c r="F167" s="268" t="s">
        <v>516</v>
      </c>
      <c r="G167" s="249"/>
      <c r="H167" s="249" t="s">
        <v>555</v>
      </c>
      <c r="I167" s="249" t="s">
        <v>518</v>
      </c>
      <c r="J167" s="249">
        <v>120</v>
      </c>
      <c r="K167" s="290"/>
    </row>
    <row r="168" spans="2:11" ht="15" customHeight="1">
      <c r="B168" s="269"/>
      <c r="C168" s="249" t="s">
        <v>564</v>
      </c>
      <c r="D168" s="249"/>
      <c r="E168" s="249"/>
      <c r="F168" s="268" t="s">
        <v>516</v>
      </c>
      <c r="G168" s="249"/>
      <c r="H168" s="249" t="s">
        <v>565</v>
      </c>
      <c r="I168" s="249" t="s">
        <v>518</v>
      </c>
      <c r="J168" s="249" t="s">
        <v>566</v>
      </c>
      <c r="K168" s="290"/>
    </row>
    <row r="169" spans="2:11" ht="15" customHeight="1">
      <c r="B169" s="269"/>
      <c r="C169" s="249" t="s">
        <v>465</v>
      </c>
      <c r="D169" s="249"/>
      <c r="E169" s="249"/>
      <c r="F169" s="268" t="s">
        <v>516</v>
      </c>
      <c r="G169" s="249"/>
      <c r="H169" s="249" t="s">
        <v>582</v>
      </c>
      <c r="I169" s="249" t="s">
        <v>518</v>
      </c>
      <c r="J169" s="249" t="s">
        <v>566</v>
      </c>
      <c r="K169" s="290"/>
    </row>
    <row r="170" spans="2:11" ht="15" customHeight="1">
      <c r="B170" s="269"/>
      <c r="C170" s="249" t="s">
        <v>521</v>
      </c>
      <c r="D170" s="249"/>
      <c r="E170" s="249"/>
      <c r="F170" s="268" t="s">
        <v>522</v>
      </c>
      <c r="G170" s="249"/>
      <c r="H170" s="249" t="s">
        <v>582</v>
      </c>
      <c r="I170" s="249" t="s">
        <v>518</v>
      </c>
      <c r="J170" s="249">
        <v>50</v>
      </c>
      <c r="K170" s="290"/>
    </row>
    <row r="171" spans="2:11" ht="15" customHeight="1">
      <c r="B171" s="269"/>
      <c r="C171" s="249" t="s">
        <v>524</v>
      </c>
      <c r="D171" s="249"/>
      <c r="E171" s="249"/>
      <c r="F171" s="268" t="s">
        <v>516</v>
      </c>
      <c r="G171" s="249"/>
      <c r="H171" s="249" t="s">
        <v>582</v>
      </c>
      <c r="I171" s="249" t="s">
        <v>526</v>
      </c>
      <c r="J171" s="249"/>
      <c r="K171" s="290"/>
    </row>
    <row r="172" spans="2:11" ht="15" customHeight="1">
      <c r="B172" s="269"/>
      <c r="C172" s="249" t="s">
        <v>535</v>
      </c>
      <c r="D172" s="249"/>
      <c r="E172" s="249"/>
      <c r="F172" s="268" t="s">
        <v>522</v>
      </c>
      <c r="G172" s="249"/>
      <c r="H172" s="249" t="s">
        <v>582</v>
      </c>
      <c r="I172" s="249" t="s">
        <v>518</v>
      </c>
      <c r="J172" s="249">
        <v>50</v>
      </c>
      <c r="K172" s="290"/>
    </row>
    <row r="173" spans="2:11" ht="15" customHeight="1">
      <c r="B173" s="269"/>
      <c r="C173" s="249" t="s">
        <v>543</v>
      </c>
      <c r="D173" s="249"/>
      <c r="E173" s="249"/>
      <c r="F173" s="268" t="s">
        <v>522</v>
      </c>
      <c r="G173" s="249"/>
      <c r="H173" s="249" t="s">
        <v>582</v>
      </c>
      <c r="I173" s="249" t="s">
        <v>518</v>
      </c>
      <c r="J173" s="249">
        <v>50</v>
      </c>
      <c r="K173" s="290"/>
    </row>
    <row r="174" spans="2:11" ht="15" customHeight="1">
      <c r="B174" s="269"/>
      <c r="C174" s="249" t="s">
        <v>541</v>
      </c>
      <c r="D174" s="249"/>
      <c r="E174" s="249"/>
      <c r="F174" s="268" t="s">
        <v>522</v>
      </c>
      <c r="G174" s="249"/>
      <c r="H174" s="249" t="s">
        <v>582</v>
      </c>
      <c r="I174" s="249" t="s">
        <v>518</v>
      </c>
      <c r="J174" s="249">
        <v>50</v>
      </c>
      <c r="K174" s="290"/>
    </row>
    <row r="175" spans="2:11" ht="15" customHeight="1">
      <c r="B175" s="269"/>
      <c r="C175" s="249" t="s">
        <v>108</v>
      </c>
      <c r="D175" s="249"/>
      <c r="E175" s="249"/>
      <c r="F175" s="268" t="s">
        <v>516</v>
      </c>
      <c r="G175" s="249"/>
      <c r="H175" s="249" t="s">
        <v>583</v>
      </c>
      <c r="I175" s="249" t="s">
        <v>584</v>
      </c>
      <c r="J175" s="249"/>
      <c r="K175" s="290"/>
    </row>
    <row r="176" spans="2:11" ht="15" customHeight="1">
      <c r="B176" s="269"/>
      <c r="C176" s="249" t="s">
        <v>58</v>
      </c>
      <c r="D176" s="249"/>
      <c r="E176" s="249"/>
      <c r="F176" s="268" t="s">
        <v>516</v>
      </c>
      <c r="G176" s="249"/>
      <c r="H176" s="249" t="s">
        <v>585</v>
      </c>
      <c r="I176" s="249" t="s">
        <v>586</v>
      </c>
      <c r="J176" s="249">
        <v>1</v>
      </c>
      <c r="K176" s="290"/>
    </row>
    <row r="177" spans="2:11" ht="15" customHeight="1">
      <c r="B177" s="269"/>
      <c r="C177" s="249" t="s">
        <v>54</v>
      </c>
      <c r="D177" s="249"/>
      <c r="E177" s="249"/>
      <c r="F177" s="268" t="s">
        <v>516</v>
      </c>
      <c r="G177" s="249"/>
      <c r="H177" s="249" t="s">
        <v>587</v>
      </c>
      <c r="I177" s="249" t="s">
        <v>518</v>
      </c>
      <c r="J177" s="249">
        <v>20</v>
      </c>
      <c r="K177" s="290"/>
    </row>
    <row r="178" spans="2:11" ht="15" customHeight="1">
      <c r="B178" s="269"/>
      <c r="C178" s="249" t="s">
        <v>109</v>
      </c>
      <c r="D178" s="249"/>
      <c r="E178" s="249"/>
      <c r="F178" s="268" t="s">
        <v>516</v>
      </c>
      <c r="G178" s="249"/>
      <c r="H178" s="249" t="s">
        <v>588</v>
      </c>
      <c r="I178" s="249" t="s">
        <v>518</v>
      </c>
      <c r="J178" s="249">
        <v>255</v>
      </c>
      <c r="K178" s="290"/>
    </row>
    <row r="179" spans="2:11" ht="15" customHeight="1">
      <c r="B179" s="269"/>
      <c r="C179" s="249" t="s">
        <v>110</v>
      </c>
      <c r="D179" s="249"/>
      <c r="E179" s="249"/>
      <c r="F179" s="268" t="s">
        <v>516</v>
      </c>
      <c r="G179" s="249"/>
      <c r="H179" s="249" t="s">
        <v>481</v>
      </c>
      <c r="I179" s="249" t="s">
        <v>518</v>
      </c>
      <c r="J179" s="249">
        <v>10</v>
      </c>
      <c r="K179" s="290"/>
    </row>
    <row r="180" spans="2:11" ht="15" customHeight="1">
      <c r="B180" s="269"/>
      <c r="C180" s="249" t="s">
        <v>111</v>
      </c>
      <c r="D180" s="249"/>
      <c r="E180" s="249"/>
      <c r="F180" s="268" t="s">
        <v>516</v>
      </c>
      <c r="G180" s="249"/>
      <c r="H180" s="249" t="s">
        <v>589</v>
      </c>
      <c r="I180" s="249" t="s">
        <v>550</v>
      </c>
      <c r="J180" s="249"/>
      <c r="K180" s="290"/>
    </row>
    <row r="181" spans="2:11" ht="15" customHeight="1">
      <c r="B181" s="269"/>
      <c r="C181" s="249" t="s">
        <v>590</v>
      </c>
      <c r="D181" s="249"/>
      <c r="E181" s="249"/>
      <c r="F181" s="268" t="s">
        <v>516</v>
      </c>
      <c r="G181" s="249"/>
      <c r="H181" s="249" t="s">
        <v>591</v>
      </c>
      <c r="I181" s="249" t="s">
        <v>550</v>
      </c>
      <c r="J181" s="249"/>
      <c r="K181" s="290"/>
    </row>
    <row r="182" spans="2:11" ht="15" customHeight="1">
      <c r="B182" s="269"/>
      <c r="C182" s="249" t="s">
        <v>579</v>
      </c>
      <c r="D182" s="249"/>
      <c r="E182" s="249"/>
      <c r="F182" s="268" t="s">
        <v>516</v>
      </c>
      <c r="G182" s="249"/>
      <c r="H182" s="249" t="s">
        <v>592</v>
      </c>
      <c r="I182" s="249" t="s">
        <v>550</v>
      </c>
      <c r="J182" s="249"/>
      <c r="K182" s="290"/>
    </row>
    <row r="183" spans="2:11" ht="15" customHeight="1">
      <c r="B183" s="269"/>
      <c r="C183" s="249" t="s">
        <v>113</v>
      </c>
      <c r="D183" s="249"/>
      <c r="E183" s="249"/>
      <c r="F183" s="268" t="s">
        <v>522</v>
      </c>
      <c r="G183" s="249"/>
      <c r="H183" s="249" t="s">
        <v>593</v>
      </c>
      <c r="I183" s="249" t="s">
        <v>518</v>
      </c>
      <c r="J183" s="249">
        <v>50</v>
      </c>
      <c r="K183" s="290"/>
    </row>
    <row r="184" spans="2:11" ht="15" customHeight="1">
      <c r="B184" s="269"/>
      <c r="C184" s="249" t="s">
        <v>594</v>
      </c>
      <c r="D184" s="249"/>
      <c r="E184" s="249"/>
      <c r="F184" s="268" t="s">
        <v>522</v>
      </c>
      <c r="G184" s="249"/>
      <c r="H184" s="249" t="s">
        <v>595</v>
      </c>
      <c r="I184" s="249" t="s">
        <v>596</v>
      </c>
      <c r="J184" s="249"/>
      <c r="K184" s="290"/>
    </row>
    <row r="185" spans="2:11" ht="15" customHeight="1">
      <c r="B185" s="269"/>
      <c r="C185" s="249" t="s">
        <v>597</v>
      </c>
      <c r="D185" s="249"/>
      <c r="E185" s="249"/>
      <c r="F185" s="268" t="s">
        <v>522</v>
      </c>
      <c r="G185" s="249"/>
      <c r="H185" s="249" t="s">
        <v>598</v>
      </c>
      <c r="I185" s="249" t="s">
        <v>596</v>
      </c>
      <c r="J185" s="249"/>
      <c r="K185" s="290"/>
    </row>
    <row r="186" spans="2:11" ht="15" customHeight="1">
      <c r="B186" s="269"/>
      <c r="C186" s="249" t="s">
        <v>599</v>
      </c>
      <c r="D186" s="249"/>
      <c r="E186" s="249"/>
      <c r="F186" s="268" t="s">
        <v>522</v>
      </c>
      <c r="G186" s="249"/>
      <c r="H186" s="249" t="s">
        <v>600</v>
      </c>
      <c r="I186" s="249" t="s">
        <v>596</v>
      </c>
      <c r="J186" s="249"/>
      <c r="K186" s="290"/>
    </row>
    <row r="187" spans="2:11" ht="15" customHeight="1">
      <c r="B187" s="269"/>
      <c r="C187" s="302" t="s">
        <v>601</v>
      </c>
      <c r="D187" s="249"/>
      <c r="E187" s="249"/>
      <c r="F187" s="268" t="s">
        <v>522</v>
      </c>
      <c r="G187" s="249"/>
      <c r="H187" s="249" t="s">
        <v>602</v>
      </c>
      <c r="I187" s="249" t="s">
        <v>603</v>
      </c>
      <c r="J187" s="303" t="s">
        <v>604</v>
      </c>
      <c r="K187" s="290"/>
    </row>
    <row r="188" spans="2:11" ht="15" customHeight="1">
      <c r="B188" s="269"/>
      <c r="C188" s="254" t="s">
        <v>43</v>
      </c>
      <c r="D188" s="249"/>
      <c r="E188" s="249"/>
      <c r="F188" s="268" t="s">
        <v>516</v>
      </c>
      <c r="G188" s="249"/>
      <c r="H188" s="245" t="s">
        <v>605</v>
      </c>
      <c r="I188" s="249" t="s">
        <v>606</v>
      </c>
      <c r="J188" s="249"/>
      <c r="K188" s="290"/>
    </row>
    <row r="189" spans="2:11" ht="15" customHeight="1">
      <c r="B189" s="269"/>
      <c r="C189" s="254" t="s">
        <v>607</v>
      </c>
      <c r="D189" s="249"/>
      <c r="E189" s="249"/>
      <c r="F189" s="268" t="s">
        <v>516</v>
      </c>
      <c r="G189" s="249"/>
      <c r="H189" s="249" t="s">
        <v>608</v>
      </c>
      <c r="I189" s="249" t="s">
        <v>550</v>
      </c>
      <c r="J189" s="249"/>
      <c r="K189" s="290"/>
    </row>
    <row r="190" spans="2:11" ht="15" customHeight="1">
      <c r="B190" s="269"/>
      <c r="C190" s="254" t="s">
        <v>609</v>
      </c>
      <c r="D190" s="249"/>
      <c r="E190" s="249"/>
      <c r="F190" s="268" t="s">
        <v>516</v>
      </c>
      <c r="G190" s="249"/>
      <c r="H190" s="249" t="s">
        <v>610</v>
      </c>
      <c r="I190" s="249" t="s">
        <v>550</v>
      </c>
      <c r="J190" s="249"/>
      <c r="K190" s="290"/>
    </row>
    <row r="191" spans="2:11" ht="15" customHeight="1">
      <c r="B191" s="269"/>
      <c r="C191" s="254" t="s">
        <v>611</v>
      </c>
      <c r="D191" s="249"/>
      <c r="E191" s="249"/>
      <c r="F191" s="268" t="s">
        <v>522</v>
      </c>
      <c r="G191" s="249"/>
      <c r="H191" s="249" t="s">
        <v>612</v>
      </c>
      <c r="I191" s="249" t="s">
        <v>550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0" t="s">
        <v>613</v>
      </c>
      <c r="D197" s="360"/>
      <c r="E197" s="360"/>
      <c r="F197" s="360"/>
      <c r="G197" s="360"/>
      <c r="H197" s="360"/>
      <c r="I197" s="360"/>
      <c r="J197" s="360"/>
      <c r="K197" s="241"/>
    </row>
    <row r="198" spans="2:11" ht="25.5" customHeight="1">
      <c r="B198" s="240"/>
      <c r="C198" s="305" t="s">
        <v>614</v>
      </c>
      <c r="D198" s="305"/>
      <c r="E198" s="305"/>
      <c r="F198" s="305" t="s">
        <v>615</v>
      </c>
      <c r="G198" s="306"/>
      <c r="H198" s="359" t="s">
        <v>616</v>
      </c>
      <c r="I198" s="359"/>
      <c r="J198" s="359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606</v>
      </c>
      <c r="D200" s="249"/>
      <c r="E200" s="249"/>
      <c r="F200" s="268" t="s">
        <v>44</v>
      </c>
      <c r="G200" s="249"/>
      <c r="H200" s="357" t="s">
        <v>617</v>
      </c>
      <c r="I200" s="357"/>
      <c r="J200" s="357"/>
      <c r="K200" s="290"/>
    </row>
    <row r="201" spans="2:11" ht="15" customHeight="1">
      <c r="B201" s="269"/>
      <c r="C201" s="275"/>
      <c r="D201" s="249"/>
      <c r="E201" s="249"/>
      <c r="F201" s="268" t="s">
        <v>45</v>
      </c>
      <c r="G201" s="249"/>
      <c r="H201" s="357" t="s">
        <v>618</v>
      </c>
      <c r="I201" s="357"/>
      <c r="J201" s="357"/>
      <c r="K201" s="290"/>
    </row>
    <row r="202" spans="2:11" ht="15" customHeight="1">
      <c r="B202" s="269"/>
      <c r="C202" s="275"/>
      <c r="D202" s="249"/>
      <c r="E202" s="249"/>
      <c r="F202" s="268" t="s">
        <v>48</v>
      </c>
      <c r="G202" s="249"/>
      <c r="H202" s="357" t="s">
        <v>619</v>
      </c>
      <c r="I202" s="357"/>
      <c r="J202" s="357"/>
      <c r="K202" s="290"/>
    </row>
    <row r="203" spans="2:11" ht="15" customHeight="1">
      <c r="B203" s="269"/>
      <c r="C203" s="249"/>
      <c r="D203" s="249"/>
      <c r="E203" s="249"/>
      <c r="F203" s="268" t="s">
        <v>46</v>
      </c>
      <c r="G203" s="249"/>
      <c r="H203" s="357" t="s">
        <v>620</v>
      </c>
      <c r="I203" s="357"/>
      <c r="J203" s="357"/>
      <c r="K203" s="290"/>
    </row>
    <row r="204" spans="2:11" ht="15" customHeight="1">
      <c r="B204" s="269"/>
      <c r="C204" s="249"/>
      <c r="D204" s="249"/>
      <c r="E204" s="249"/>
      <c r="F204" s="268" t="s">
        <v>47</v>
      </c>
      <c r="G204" s="249"/>
      <c r="H204" s="357" t="s">
        <v>621</v>
      </c>
      <c r="I204" s="357"/>
      <c r="J204" s="357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562</v>
      </c>
      <c r="D206" s="249"/>
      <c r="E206" s="249"/>
      <c r="F206" s="268" t="s">
        <v>77</v>
      </c>
      <c r="G206" s="249"/>
      <c r="H206" s="357" t="s">
        <v>622</v>
      </c>
      <c r="I206" s="357"/>
      <c r="J206" s="357"/>
      <c r="K206" s="290"/>
    </row>
    <row r="207" spans="2:11" ht="15" customHeight="1">
      <c r="B207" s="269"/>
      <c r="C207" s="275"/>
      <c r="D207" s="249"/>
      <c r="E207" s="249"/>
      <c r="F207" s="268" t="s">
        <v>459</v>
      </c>
      <c r="G207" s="249"/>
      <c r="H207" s="357" t="s">
        <v>460</v>
      </c>
      <c r="I207" s="357"/>
      <c r="J207" s="357"/>
      <c r="K207" s="290"/>
    </row>
    <row r="208" spans="2:11" ht="15" customHeight="1">
      <c r="B208" s="269"/>
      <c r="C208" s="249"/>
      <c r="D208" s="249"/>
      <c r="E208" s="249"/>
      <c r="F208" s="268" t="s">
        <v>457</v>
      </c>
      <c r="G208" s="249"/>
      <c r="H208" s="357" t="s">
        <v>623</v>
      </c>
      <c r="I208" s="357"/>
      <c r="J208" s="357"/>
      <c r="K208" s="290"/>
    </row>
    <row r="209" spans="2:11" ht="15" customHeight="1">
      <c r="B209" s="307"/>
      <c r="C209" s="275"/>
      <c r="D209" s="275"/>
      <c r="E209" s="275"/>
      <c r="F209" s="268" t="s">
        <v>461</v>
      </c>
      <c r="G209" s="254"/>
      <c r="H209" s="358" t="s">
        <v>462</v>
      </c>
      <c r="I209" s="358"/>
      <c r="J209" s="358"/>
      <c r="K209" s="308"/>
    </row>
    <row r="210" spans="2:11" ht="15" customHeight="1">
      <c r="B210" s="307"/>
      <c r="C210" s="275"/>
      <c r="D210" s="275"/>
      <c r="E210" s="275"/>
      <c r="F210" s="268" t="s">
        <v>463</v>
      </c>
      <c r="G210" s="254"/>
      <c r="H210" s="358" t="s">
        <v>624</v>
      </c>
      <c r="I210" s="358"/>
      <c r="J210" s="358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586</v>
      </c>
      <c r="D212" s="275"/>
      <c r="E212" s="275"/>
      <c r="F212" s="268">
        <v>1</v>
      </c>
      <c r="G212" s="254"/>
      <c r="H212" s="358" t="s">
        <v>625</v>
      </c>
      <c r="I212" s="358"/>
      <c r="J212" s="358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58" t="s">
        <v>626</v>
      </c>
      <c r="I213" s="358"/>
      <c r="J213" s="358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58" t="s">
        <v>627</v>
      </c>
      <c r="I214" s="358"/>
      <c r="J214" s="358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58" t="s">
        <v>628</v>
      </c>
      <c r="I215" s="358"/>
      <c r="J215" s="358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Vlada-PC\Vlada</dc:creator>
  <cp:keywords/>
  <dc:description/>
  <cp:lastModifiedBy>Vlada</cp:lastModifiedBy>
  <dcterms:created xsi:type="dcterms:W3CDTF">2018-03-12T11:48:23Z</dcterms:created>
  <dcterms:modified xsi:type="dcterms:W3CDTF">2018-03-12T11:48:44Z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