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20" activeTab="0"/>
  </bookViews>
  <sheets>
    <sheet name="Rekapitulace stavby" sheetId="1" r:id="rId1"/>
    <sheet name="1 - ŠATNY-VÝMĚNA OKEN A Z..." sheetId="2" r:id="rId2"/>
    <sheet name="2 - ŠATNY-VÝMĚNA OKEN A Z..." sheetId="3" r:id="rId3"/>
    <sheet name="3 - DÍLNY - VÝMĚNA OKEN 1..." sheetId="4" r:id="rId4"/>
    <sheet name="4 - VEDLEJŠÍ ROZPOČTOVÉ N..." sheetId="5" r:id="rId5"/>
    <sheet name="Pokyny pro vyplnění" sheetId="6" r:id="rId6"/>
  </sheets>
  <definedNames>
    <definedName name="_xlnm._FilterDatabase" localSheetId="1" hidden="1">'1 - ŠATNY-VÝMĚNA OKEN A Z...'!$C$88:$K$214</definedName>
    <definedName name="_xlnm._FilterDatabase" localSheetId="2" hidden="1">'2 - ŠATNY-VÝMĚNA OKEN A Z...'!$C$88:$K$209</definedName>
    <definedName name="_xlnm._FilterDatabase" localSheetId="3" hidden="1">'3 - DÍLNY - VÝMĚNA OKEN 1...'!$C$84:$K$142</definedName>
    <definedName name="_xlnm._FilterDatabase" localSheetId="4" hidden="1">'4 - VEDLEJŠÍ ROZPOČTOVÉ N...'!$C$77:$K$81</definedName>
    <definedName name="_xlnm.Print_Area" localSheetId="1">'1 - ŠATNY-VÝMĚNA OKEN A Z...'!$C$4:$J$36,'1 - ŠATNY-VÝMĚNA OKEN A Z...'!$C$42:$J$70,'1 - ŠATNY-VÝMĚNA OKEN A Z...'!$C$76:$K$214</definedName>
    <definedName name="_xlnm.Print_Area" localSheetId="2">'2 - ŠATNY-VÝMĚNA OKEN A Z...'!$C$4:$J$36,'2 - ŠATNY-VÝMĚNA OKEN A Z...'!$C$42:$J$70,'2 - ŠATNY-VÝMĚNA OKEN A Z...'!$C$76:$K$209</definedName>
    <definedName name="_xlnm.Print_Area" localSheetId="3">'3 - DÍLNY - VÝMĚNA OKEN 1...'!$C$4:$J$36,'3 - DÍLNY - VÝMĚNA OKEN 1...'!$C$42:$J$66,'3 - DÍLNY - VÝMĚNA OKEN 1...'!$C$72:$K$142</definedName>
    <definedName name="_xlnm.Print_Area" localSheetId="4">'4 - VEDLEJŠÍ ROZPOČTOVÉ N...'!$C$4:$J$36,'4 - VEDLEJŠÍ ROZPOČTOVÉ N...'!$C$42:$J$59,'4 - VEDLEJŠÍ ROZPOČTOVÉ N...'!$C$65:$K$81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Titles" localSheetId="0">'Rekapitulace stavby'!$49:$49</definedName>
    <definedName name="_xlnm.Print_Titles" localSheetId="1">'1 - ŠATNY-VÝMĚNA OKEN A Z...'!$88:$88</definedName>
    <definedName name="_xlnm.Print_Titles" localSheetId="2">'2 - ŠATNY-VÝMĚNA OKEN A Z...'!$88:$88</definedName>
    <definedName name="_xlnm.Print_Titles" localSheetId="3">'3 - DÍLNY - VÝMĚNA OKEN 1...'!$84:$84</definedName>
    <definedName name="_xlnm.Print_Titles" localSheetId="4">'4 - VEDLEJŠÍ ROZPOČTOVÉ N...'!$77:$77</definedName>
  </definedNames>
  <calcPr calcId="162913"/>
</workbook>
</file>

<file path=xl/sharedStrings.xml><?xml version="1.0" encoding="utf-8"?>
<sst xmlns="http://schemas.openxmlformats.org/spreadsheetml/2006/main" count="4335" uniqueCount="603">
  <si>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</si>
  <si>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</si>
  <si>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</si>
  <si>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</si>
  <si>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</si>
  <si>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</si>
  <si>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</si>
  <si>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{8ba8751f-26c6-4f9b-89c3-9b210e18ec03}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</si>
  <si>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</si>
  <si>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</si>
  <si>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</si>
  <si>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</si>
  <si>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</si>
  <si>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</si>
  <si>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</si>
  <si>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</si>
  <si>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ZSBOLETICE1801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</si>
  <si>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</si>
  <si>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</si>
  <si>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Výměna oken ZŠ Boletice n.Labem, Míru 152</t>
  </si>
  <si>
    <t>KSO:</t>
  </si>
  <si>
    <t>801 32 52</t>
  </si>
  <si>
    <t>CC-CZ:</t>
  </si>
  <si>
    <t/>
  </si>
  <si>
    <t>Místo:</t>
  </si>
  <si>
    <t>Boletice nad Labem</t>
  </si>
  <si>
    <t>Datum:</t>
  </si>
  <si>
    <t>24. 5. 2018</t>
  </si>
  <si>
    <t>Zadavatel:</t>
  </si>
  <si>
    <t>IČ:</t>
  </si>
  <si>
    <t>ZŠ Děčín XXXII, Míru 152, příspěvková organizace</t>
  </si>
  <si>
    <t>DIČ:</t>
  </si>
  <si>
    <t>Uchazeč:</t>
  </si>
  <si>
    <t>Vyplň údaj</t>
  </si>
  <si>
    <t>Projektant:</t>
  </si>
  <si>
    <t>bez PD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</si>
  <si>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</si>
  <si>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</si>
  <si>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</si>
  <si>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</si>
  <si>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</si>
  <si>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</si>
  <si>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</si>
  <si>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</si>
  <si>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</si>
  <si>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</si>
  <si>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</si>
  <si>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</si>
  <si>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</si>
  <si>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</si>
  <si>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</si>
  <si>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</si>
  <si>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</si>
  <si>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</si>
  <si>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</si>
  <si>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</si>
  <si>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</si>
  <si>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</si>
  <si>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</si>
  <si>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</si>
  <si>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</si>
  <si>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</si>
  <si>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</si>
  <si>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</si>
  <si>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</si>
  <si>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</si>
  <si>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</si>
  <si>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</si>
  <si>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</si>
  <si>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</si>
  <si>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</si>
  <si>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</si>
  <si>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</si>
  <si>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</si>
  <si>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</si>
  <si>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</si>
  <si>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</si>
  <si>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</si>
  <si>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</si>
  <si>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ŠATNY-VÝMĚNA OKEN A ZAZDÍVKA MIV-ZÁPADNÍ STRANA (bez výměny vnějších parapetů)</t>
  </si>
  <si>
    <t>STA</t>
  </si>
  <si>
    <t>{8bb2dbe9-c370-41ab-9b35-d1b04cc8b13d}</t>
  </si>
  <si>
    <t>2</t>
  </si>
  <si>
    <t>ŠATNY-VÝMĚNA OKEN A ZAZDÍVKA MIV-VÝCHODNÍ STRANA (bez výměny vnějších parapetů)</t>
  </si>
  <si>
    <t>{ef76cea2-14fc-49d9-ac12-4f3f0bd79c2d}</t>
  </si>
  <si>
    <t>3</t>
  </si>
  <si>
    <t>DÍLNY - VÝMĚNA OKEN 1.NP (bez výměny vnějších parapetů)</t>
  </si>
  <si>
    <t>{4af85a49-ee96-4c20-93df-cb6479f1f1cf}</t>
  </si>
  <si>
    <t>4</t>
  </si>
  <si>
    <t>VEDLEJŠÍ ROZPOČTOVÉ NÁKLADY</t>
  </si>
  <si>
    <t>{92256292-70f7-488d-a26e-05f6b7016da0}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</si>
  <si>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</si>
  <si>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</si>
  <si>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</si>
  <si>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</si>
  <si>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</si>
  <si>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</si>
  <si>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</si>
  <si>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ŠATNY-VÝMĚNA OKEN A ZAZDÍVKA MIV-ZÁPADNÍ STRANA (bez výměny vnějších parapetů)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</si>
  <si>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</si>
  <si>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</si>
  <si>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</si>
  <si>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</si>
  <si>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</si>
  <si>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</si>
  <si>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34 - Stěny a příčky</t>
  </si>
  <si>
    <t xml:space="preserve">    6 - Úpravy povrchů, podlahy a osazování výplní</t>
  </si>
  <si>
    <t xml:space="preserve">      61 - Úprava povrchů vnitřních  </t>
  </si>
  <si>
    <t xml:space="preserve">      62 - Úprava povrchů vnějších - NOVĚ VYZDÍVANÉ STĚNY</t>
  </si>
  <si>
    <t xml:space="preserve">    9 - Ostatní konstrukce a práce, bourání</t>
  </si>
  <si>
    <t xml:space="preserve">      94 - Lešení a stavební výtahy</t>
  </si>
  <si>
    <t xml:space="preserve">      961 - Bourání a demontáže konstrukcí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</si>
  <si>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</si>
  <si>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</si>
  <si>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</si>
  <si>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</si>
  <si>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784 - Dokončovací práce - malby - NOVĚ VYZDÍVANÉ STĚNY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</si>
  <si>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</si>
  <si>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</si>
  <si>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</si>
  <si>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</si>
  <si>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</si>
  <si>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</si>
  <si>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</si>
  <si>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</si>
  <si>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</si>
  <si>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</si>
  <si>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</si>
  <si>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</si>
  <si>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</si>
  <si>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</si>
  <si>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</si>
  <si>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</si>
  <si>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</si>
  <si>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34</t>
  </si>
  <si>
    <t>Stěny a příčky</t>
  </si>
  <si>
    <t>K</t>
  </si>
  <si>
    <t>311272231</t>
  </si>
  <si>
    <t>Zdivo z pórobetonových tvárnic na tenké maltové lože, tl. zdiva 300 mm pevnost tvárnic přes P2 do P4, objemová hmotnost přes 450 do 600 kg/m3 hladkých</t>
  </si>
  <si>
    <t>m2</t>
  </si>
  <si>
    <t>CS ÚRS 2018 01</t>
  </si>
  <si>
    <t>131660520</t>
  </si>
  <si>
    <t>VV</t>
  </si>
  <si>
    <t>"ROZMĚR UPŘESNIT PO VYBOURÁNÍ OKEN"</t>
  </si>
  <si>
    <t>2,4*(0,6*4+0,3*2)</t>
  </si>
  <si>
    <t>342291131</t>
  </si>
  <si>
    <t>Ukotvení příček plochými kotvami, do konstrukce betonové</t>
  </si>
  <si>
    <t>m</t>
  </si>
  <si>
    <t>-783923995</t>
  </si>
  <si>
    <t>2*(0,6*4+0,3*2)</t>
  </si>
  <si>
    <t>6</t>
  </si>
  <si>
    <t>Úpravy povrchů, podlahy a osazování výplní</t>
  </si>
  <si>
    <t>61</t>
  </si>
  <si>
    <t xml:space="preserve">Úprava povrchů vnitřních  </t>
  </si>
  <si>
    <t>612142001</t>
  </si>
  <si>
    <t>Potažení vnitřních ploch pletivem v ploše nebo pruzích, na plném podkladu sklovláknitým vtlačením do tmelu stěn</t>
  </si>
  <si>
    <t>-813517611</t>
  </si>
  <si>
    <t>2,4*(0,6*4+0,3*2)   "zazdívky"</t>
  </si>
  <si>
    <t>0,1*2,4*10               "ostění zazdívek"</t>
  </si>
  <si>
    <t>0,1*2,4*6                 "ostění stávajících sloupů"</t>
  </si>
  <si>
    <t>Součet</t>
  </si>
  <si>
    <t>612131121</t>
  </si>
  <si>
    <t>Podkladní a spojovací vrstva vnitřních omítaných ploch penetrace akrylát-silikonová nanášená ručně stěn</t>
  </si>
  <si>
    <t>1849359880</t>
  </si>
  <si>
    <t>5</t>
  </si>
  <si>
    <t>612311131</t>
  </si>
  <si>
    <t>Potažení vnitřních ploch štukem tloušťky do 3 mm svislých konstrukcí stěn</t>
  </si>
  <si>
    <t>733485236</t>
  </si>
  <si>
    <t>629135101.R01</t>
  </si>
  <si>
    <t>Vyrovnávací vrstva pod parapety z MC š do 150 mm</t>
  </si>
  <si>
    <t>1232945753</t>
  </si>
  <si>
    <t>2,51*6</t>
  </si>
  <si>
    <t>1,35*2</t>
  </si>
  <si>
    <t>7</t>
  </si>
  <si>
    <t>619995001</t>
  </si>
  <si>
    <t>Začištění omítek (s dodáním hmot) kolem oken, dveří, podlah, obkladů apod.</t>
  </si>
  <si>
    <t>1630857699</t>
  </si>
  <si>
    <t>(2,40*2+2,4*2)*6</t>
  </si>
  <si>
    <t>(1,35*2+2,4*2)*2</t>
  </si>
  <si>
    <t>8</t>
  </si>
  <si>
    <t>619991011</t>
  </si>
  <si>
    <t>Zakrytí vnitřních ploch před znečištěním včetně pozdějšího odkrytí konstrukcí a prvků obalením fólií a přelepením páskou</t>
  </si>
  <si>
    <t>-1930203597</t>
  </si>
  <si>
    <t>2,4*2,4*6</t>
  </si>
  <si>
    <t>1,4*2,4*2</t>
  </si>
  <si>
    <t xml:space="preserve">Mezisoučet   okna </t>
  </si>
  <si>
    <t>20</t>
  </si>
  <si>
    <t xml:space="preserve">Mezisoučet   kryty otopných těles  </t>
  </si>
  <si>
    <t>9</t>
  </si>
  <si>
    <t>619991001</t>
  </si>
  <si>
    <t>Zakrytí vnitřních ploch před znečištěním včetně pozdějšího odkrytí podlah fólií přilepenou lepící páskou</t>
  </si>
  <si>
    <t>-2069930543</t>
  </si>
  <si>
    <t>21*4</t>
  </si>
  <si>
    <t>62</t>
  </si>
  <si>
    <t>Úprava povrchů vnějších - NOVĚ VYZDÍVANÉ STĚNY</t>
  </si>
  <si>
    <t>10</t>
  </si>
  <si>
    <t>622142001</t>
  </si>
  <si>
    <t>Potažení vnějších ploch pletivem v ploše nebo pruzích, na plném podkladu sklovláknitým vtlačením do tmelu stěn</t>
  </si>
  <si>
    <t>-1800468561</t>
  </si>
  <si>
    <t>11</t>
  </si>
  <si>
    <t>622131121</t>
  </si>
  <si>
    <t>Podkladní a spojovací vrstva vnějších omítaných ploch penetrace akrylát-silikonová nanášená ručně stěn</t>
  </si>
  <si>
    <t>-192300243</t>
  </si>
  <si>
    <t>12</t>
  </si>
  <si>
    <t>622521011</t>
  </si>
  <si>
    <t>Omítka tenkovrstvá silikátová vnějších ploch probarvená, včetně penetrace podkladu zrnitá, tloušťky 1,5 mm stěn</t>
  </si>
  <si>
    <t>418991478</t>
  </si>
  <si>
    <t>13</t>
  </si>
  <si>
    <t>629991011</t>
  </si>
  <si>
    <t>Zakrytí vnějších ploch před znečištěním včetně pozdějšího odkrytí výplní otvorů a svislých ploch fólií přilepenou lepící páskou</t>
  </si>
  <si>
    <t>-177576691</t>
  </si>
  <si>
    <t>2,4*3*6</t>
  </si>
  <si>
    <t>1,4*3*2</t>
  </si>
  <si>
    <t>Mezisoučet   okna a parapety</t>
  </si>
  <si>
    <t>Ostatní konstrukce a práce, bourání</t>
  </si>
  <si>
    <t>94</t>
  </si>
  <si>
    <t>Lešení a stavební výtahy</t>
  </si>
  <si>
    <t>14</t>
  </si>
  <si>
    <t>949121112</t>
  </si>
  <si>
    <t>Montáž lešení lehkého kozového dílcového o výšce lešeňové podlahy přes 1,2 do 1,9 m</t>
  </si>
  <si>
    <t>sada</t>
  </si>
  <si>
    <t>1788272959</t>
  </si>
  <si>
    <t>949121211</t>
  </si>
  <si>
    <t>Montáž lešení lehkého kozového dílcového Příplatek za první a každý další den použití lešení k ceně -1111</t>
  </si>
  <si>
    <t>-17852022</t>
  </si>
  <si>
    <t>1*20</t>
  </si>
  <si>
    <t>16</t>
  </si>
  <si>
    <t>949121812</t>
  </si>
  <si>
    <t>Demontáž lešení lehkého kozového dílcového o výšce lešeňové podlahy přes 1,2 do 1,9 m</t>
  </si>
  <si>
    <t>-666785568</t>
  </si>
  <si>
    <t>17</t>
  </si>
  <si>
    <t>941211111</t>
  </si>
  <si>
    <t>Montáž lešení řadového rámového lehkého pracovního s podlahami s provozním zatížením tř. 3 do 200 kg/m2 šířky tř. SW06 přes 0,6 do 0,9 m, výšky do 10 m</t>
  </si>
  <si>
    <t>436820727</t>
  </si>
  <si>
    <t>5*20</t>
  </si>
  <si>
    <t>18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</si>
  <si>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</si>
  <si>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</si>
  <si>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-475818475</t>
  </si>
  <si>
    <t>100*20</t>
  </si>
  <si>
    <t>19</t>
  </si>
  <si>
    <t>941211811</t>
  </si>
  <si>
    <t>Demontáž lešení řadového rámového lehkého pracovního s provozním zatížením tř. 3 do 200 kg/m2 šířky tř. SW06 přes 0,6 do 0,9 m, výšky do 10 m</t>
  </si>
  <si>
    <t>1461872375</t>
  </si>
  <si>
    <t>961</t>
  </si>
  <si>
    <t>Bourání a demontáže konstrukcí</t>
  </si>
  <si>
    <t>968062377</t>
  </si>
  <si>
    <t>Vybourání dřevěných rámů oken s křídly, dveřních zárubní, vrat, stěn, ostění nebo obkladů rámů oken s křídly zdvojených, plochy přes 4 m2</t>
  </si>
  <si>
    <t>-2083826605</t>
  </si>
  <si>
    <t>"ROZMĚRY OKEN JE NUTNO PŘED REALIZACÍ PŘEMĚŘIT"</t>
  </si>
  <si>
    <t>"CELÝ PÁS OKEN VČETNĚ PROSKLENÉ ČÁSTI MEZIOKENNÍCH VLOŽEK"</t>
  </si>
  <si>
    <t>21,56*2,4</t>
  </si>
  <si>
    <t>766411811</t>
  </si>
  <si>
    <t>Demontáž obložení stěn panely, plochy do 1,5 m2</t>
  </si>
  <si>
    <t>1866775135</t>
  </si>
  <si>
    <t>"MIV"</t>
  </si>
  <si>
    <t>0,62*2,4*7+0,3*2,4*2</t>
  </si>
  <si>
    <t>22</t>
  </si>
  <si>
    <t>713130811</t>
  </si>
  <si>
    <t>Odstranění tepelné izolace běžných stavebních konstrukcí z rohoží, pásů, dílců, desek, bloků stěn a příček volně kladených z vláknitých materiálů, tloušťka izolace do 100 mm</t>
  </si>
  <si>
    <t>-55457101</t>
  </si>
  <si>
    <t>23</t>
  </si>
  <si>
    <t>766441821</t>
  </si>
  <si>
    <t>Demontáž parapetních desek dřevěných nebo plastových šířky do 300 mm délky přes 1m</t>
  </si>
  <si>
    <t>kus</t>
  </si>
  <si>
    <t>-1828491381</t>
  </si>
  <si>
    <t>997</t>
  </si>
  <si>
    <t>Přesun sutě</t>
  </si>
  <si>
    <t>24</t>
  </si>
  <si>
    <t>997013211</t>
  </si>
  <si>
    <t>Vnitrostaveništní doprava suti a vybouraných hmot vodorovně do 50 m svisle ručně (nošením po schodech) pro budovy a haly výšky do 6 m</t>
  </si>
  <si>
    <t>t</t>
  </si>
  <si>
    <t>57675860</t>
  </si>
  <si>
    <t>25</t>
  </si>
  <si>
    <t>997013501</t>
  </si>
  <si>
    <t>Odvoz suti a vybouraných hmot na skládku nebo meziskládku se složením, na vzdálenost do 1 km</t>
  </si>
  <si>
    <t>-1433720638</t>
  </si>
  <si>
    <t>26</t>
  </si>
  <si>
    <t>997013509</t>
  </si>
  <si>
    <t>Odvoz suti a vybouraných hmot na skládku nebo meziskládku se složením, na vzdálenost Příplatek k ceně za každý další i započatý 1 km přes 1 km</t>
  </si>
  <si>
    <t>-586858239</t>
  </si>
  <si>
    <t>2,005*14</t>
  </si>
  <si>
    <t>27</t>
  </si>
  <si>
    <t>997013804</t>
  </si>
  <si>
    <t>Poplatek za uložení stavebního odpadu na skládce (skládkovné) ze skla zatříděného do Katalogu odpadů pod kódem 170 202</t>
  </si>
  <si>
    <t>740104274</t>
  </si>
  <si>
    <t>28</t>
  </si>
  <si>
    <t>997013811</t>
  </si>
  <si>
    <t>Poplatek za uložení stavebního odpadu na skládce (skládkovné) dřevěného zatříděného do Katalogu odpadů pod kódem 170 201</t>
  </si>
  <si>
    <t>-1839611495</t>
  </si>
  <si>
    <t>29</t>
  </si>
  <si>
    <t>997013831</t>
  </si>
  <si>
    <t>Poplatek za uložení stavebního odpadu na skládce (skládkovné) směsného stavebního a demoličního zatříděného do Katalogu odpadů pod kódem 170 904</t>
  </si>
  <si>
    <t>1616888268</t>
  </si>
  <si>
    <t>2,005</t>
  </si>
  <si>
    <t>-(0,724+0,932)</t>
  </si>
  <si>
    <t>998</t>
  </si>
  <si>
    <t>Přesun hmot</t>
  </si>
  <si>
    <t>30</t>
  </si>
  <si>
    <t>998018002</t>
  </si>
  <si>
    <t>Přesun hmot pro budovy občanské výstavby, bydlení, výrobu a služby ruční - bez užití mechanizace vodorovná dopravní vzdálenost do 100 m pro budovy s jakoukoliv nosnou konstrukcí výšky přes 6 do 12 m</t>
  </si>
  <si>
    <t>-1671928737</t>
  </si>
  <si>
    <t>PSV</t>
  </si>
  <si>
    <t>Práce a dodávky PSV</t>
  </si>
  <si>
    <t>766</t>
  </si>
  <si>
    <t>Konstrukce truhlářské</t>
  </si>
  <si>
    <t>31</t>
  </si>
  <si>
    <t>766622132</t>
  </si>
  <si>
    <t>Montáž oken plastových včetně montáže rámu na polyuretanovou pěnu plochy přes 1 m2 otevíravých nebo sklápěcích do zdiva, výšky přes 1,5 do 2,5 m</t>
  </si>
  <si>
    <t>268030616</t>
  </si>
  <si>
    <t>2,51*2,4*6</t>
  </si>
  <si>
    <t>1,35*2,4*2</t>
  </si>
  <si>
    <t>32</t>
  </si>
  <si>
    <t>M</t>
  </si>
  <si>
    <t>61143966.R02</t>
  </si>
  <si>
    <t>okno plastové čtyřkřídlové se sloupkem 2510x2400 mm otevíravá a sklápěcí, izolační dvojsklo, barva bílá (dělení oken a otvírání určí investor)</t>
  </si>
  <si>
    <t>1285321787</t>
  </si>
  <si>
    <t>33</t>
  </si>
  <si>
    <t>61143942.R01</t>
  </si>
  <si>
    <t xml:space="preserve">okno plastové dvoukřídlové otvíravé a sklápěcí 1350x2400 mm, izolační dvojsklo, barva bílá (dělení oken a otvírání určí investor)  </t>
  </si>
  <si>
    <t>1794161759</t>
  </si>
  <si>
    <t>766629214</t>
  </si>
  <si>
    <t>Montáž oken dřevěných Příplatek k cenám za tepelnou izolaci mezi ostěním a rámem okna při rovném ostění, připojovací spára tl. do 15 mm, páska</t>
  </si>
  <si>
    <t>626999600</t>
  </si>
  <si>
    <t>(2,51*2+2,4*2)*6</t>
  </si>
  <si>
    <t>35</t>
  </si>
  <si>
    <t>766694113</t>
  </si>
  <si>
    <t>Montáž ostatních truhlářských konstrukcí parapetních desek dřevěných nebo plastových šířky do 300 mm, délky přes 1600 do 2600 mm</t>
  </si>
  <si>
    <t>-431985321</t>
  </si>
  <si>
    <t>36</t>
  </si>
  <si>
    <t>766694112</t>
  </si>
  <si>
    <t>Montáž ostatních truhlářských konstrukcí parapetních desek dřevěných nebo plastových šířky do 300 mm, délky přes 1000 do 1600 mm</t>
  </si>
  <si>
    <t>455781726</t>
  </si>
  <si>
    <t>37</t>
  </si>
  <si>
    <t>61144400</t>
  </si>
  <si>
    <t>parapet plastový vnitřní - komůrkový 18 x 2 x 100 cm</t>
  </si>
  <si>
    <t>-659767655</t>
  </si>
  <si>
    <t>38</t>
  </si>
  <si>
    <t>61144019</t>
  </si>
  <si>
    <t>koncovka k parapetu plastovému vnitřnímu 1 pár</t>
  </si>
  <si>
    <t>1253412518</t>
  </si>
  <si>
    <t>6+2</t>
  </si>
  <si>
    <t>39</t>
  </si>
  <si>
    <t>998766202</t>
  </si>
  <si>
    <t>Přesun hmot pro konstrukce truhlářské stanovený procentní sazbou (%) z ceny vodorovná dopravní vzdálenost do 50 m v objektech výšky přes 6 do 12 m</t>
  </si>
  <si>
    <t>%</t>
  </si>
  <si>
    <t>1911374854</t>
  </si>
  <si>
    <t>784</t>
  </si>
  <si>
    <t>Dokončovací práce - malby - NOVĚ VYZDÍVANÉ STĚNY</t>
  </si>
  <si>
    <t>40</t>
  </si>
  <si>
    <t>784181121</t>
  </si>
  <si>
    <t>Penetrace podkladu jednonásobná hloubková v místnostech výšky do 3,80 m</t>
  </si>
  <si>
    <t>-1871905094</t>
  </si>
  <si>
    <t>"cca"   20</t>
  </si>
  <si>
    <t>41</t>
  </si>
  <si>
    <t>784211111</t>
  </si>
  <si>
    <t>Malby z malířských směsí otěruvzdorných za mokra dvojnásobné, bílé za mokra otěruvzdorné velmi dobře v místnostech výšky do 3,80 m</t>
  </si>
  <si>
    <t>1652700780</t>
  </si>
  <si>
    <t>2 - ŠATNY-VÝMĚNA OKEN A ZAZDÍVKA MIV-VÝCHODNÍ STRANA (bez výměny vnějších parapetů)</t>
  </si>
  <si>
    <t>2*20</t>
  </si>
  <si>
    <t>3 - DÍLNY - VÝMĚNA OKEN 1.NP (bez výměny vnějších parapetů)</t>
  </si>
  <si>
    <t xml:space="preserve">    61 - Úprava povrchů vnitřních</t>
  </si>
  <si>
    <t xml:space="preserve">      94. - Lešení </t>
  </si>
  <si>
    <t>Úprava povrchů vnitřních</t>
  </si>
  <si>
    <t>905026541</t>
  </si>
  <si>
    <t>(2,22*2+2,35*2) *7   "pohled západní"</t>
  </si>
  <si>
    <t>(2,2*2+1,3*2) *5       "strana ke škole - pohled východní"</t>
  </si>
  <si>
    <t>94.</t>
  </si>
  <si>
    <t xml:space="preserve">Lešení </t>
  </si>
  <si>
    <t>-2120887168</t>
  </si>
  <si>
    <t>949121212</t>
  </si>
  <si>
    <t>Montáž lešení lehkého kozového dílcového Příplatek za první a každý další den použití lešení k ceně -1112</t>
  </si>
  <si>
    <t>-1997015943</t>
  </si>
  <si>
    <t>1*15</t>
  </si>
  <si>
    <t>1659726067</t>
  </si>
  <si>
    <t>2,22*2,35 *7   "pohled západní"</t>
  </si>
  <si>
    <t>968062376</t>
  </si>
  <si>
    <t>Vybourání dřevěných rámů oken s křídly, dveřních zárubní, vrat, stěn, ostění nebo obkladů rámů oken s křídly zdvojených, plochy do 4 m2</t>
  </si>
  <si>
    <t>493068865</t>
  </si>
  <si>
    <t>2,2*1,3 *5   "strana ke škole - pohled východní"</t>
  </si>
  <si>
    <t>-1553713857</t>
  </si>
  <si>
    <t>1729072665</t>
  </si>
  <si>
    <t>-1492547194</t>
  </si>
  <si>
    <t>1,655*14</t>
  </si>
  <si>
    <t>-392665844</t>
  </si>
  <si>
    <t>56264804</t>
  </si>
  <si>
    <t>1,655</t>
  </si>
  <si>
    <t>-0,712</t>
  </si>
  <si>
    <t>-2004585428</t>
  </si>
  <si>
    <t>-13405252</t>
  </si>
  <si>
    <t>61143966.R01</t>
  </si>
  <si>
    <t>okno plastové pětikřídlové se sloupkem 2220x2350 mm,izolační dvojsklo,dvě dolní křídla sklápěcí,horní křídla otevíravá s otevíráním osazeným co nejníž u spodního okraje,barva bílá-dle již vyměněných oken ve 2.np</t>
  </si>
  <si>
    <t>1969133535</t>
  </si>
  <si>
    <t>"ROZMĚRY OKEN JE NUTNO PŘED REALIZACÍ PŘEMĚŘIT"   7</t>
  </si>
  <si>
    <t>766622131</t>
  </si>
  <si>
    <t>Montáž oken plastových včetně montáže rámu na polyuretanovou pěnu plochy přes 1 m2 otevíravých nebo sklápěcích do zdiva, výšky do 1,5 m</t>
  </si>
  <si>
    <t>-1936047542</t>
  </si>
  <si>
    <t>61143792.R01</t>
  </si>
  <si>
    <t>okno plastové tříkřídlové se sloupkem otvíravé a sklápěcí 2200x1300 mm, izolační dvojsklo, barva bílá, s pákovým ovládáním</t>
  </si>
  <si>
    <t>1505862551</t>
  </si>
  <si>
    <t>"ROZMĚRY OKEN JE NUTNO PŘED REALIZACÍ PŘEMĚŘIT"   5</t>
  </si>
  <si>
    <t>994900154</t>
  </si>
  <si>
    <t>-1764186446</t>
  </si>
  <si>
    <t>7   "pohled západní"</t>
  </si>
  <si>
    <t>61144400.R01</t>
  </si>
  <si>
    <t>parapet plastový vnitřní - komůrkový 10 x 2 x 100 cm</t>
  </si>
  <si>
    <t>42881704</t>
  </si>
  <si>
    <t>2,22*7</t>
  </si>
  <si>
    <t>32359145</t>
  </si>
  <si>
    <t>-951244189</t>
  </si>
  <si>
    <t>4 - VEDLEJŠÍ ROZPOČTOVÉ NÁKLADY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</si>
  <si>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</si>
  <si>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</si>
  <si>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</si>
  <si>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</si>
  <si>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</si>
  <si>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</si>
  <si>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030001000</t>
  </si>
  <si>
    <t>1024</t>
  </si>
  <si>
    <t>300934500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</si>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</sst>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>
      <pane ySplit="1" topLeftCell="A2" activePane="bottomLeft" state="frozen"/>
      <selection pane="bottomLeft" activeCell="BE5" sqref="BE5:BE32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11" width="2.33203125" style="0" customWidth="1"/>
    <col min="12" max="12" width="4" style="0" customWidth="1"/>
    <col min="13" max="31" width="2.33203125" style="0" customWidth="1"/>
    <col min="32" max="32" width="26.66015625" style="0" customWidth="1"/>
    <col min="33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6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6" t="s">
        <v>16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29"/>
      <c r="AQ5" s="31"/>
      <c r="BE5" s="344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48" t="s">
        <v>19</v>
      </c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29"/>
      <c r="AQ6" s="31"/>
      <c r="BE6" s="345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45"/>
      <c r="BS7" s="24" t="s">
        <v>8</v>
      </c>
    </row>
    <row r="8" spans="2:71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45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5"/>
      <c r="BS9" s="24" t="s">
        <v>8</v>
      </c>
    </row>
    <row r="10" spans="2:71" ht="14.45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23</v>
      </c>
      <c r="AO10" s="29"/>
      <c r="AP10" s="29"/>
      <c r="AQ10" s="31"/>
      <c r="BE10" s="345"/>
      <c r="BS10" s="24" t="s">
        <v>8</v>
      </c>
    </row>
    <row r="11" spans="2:71" ht="18.4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31</v>
      </c>
      <c r="AL11" s="29"/>
      <c r="AM11" s="29"/>
      <c r="AN11" s="35" t="s">
        <v>23</v>
      </c>
      <c r="AO11" s="29"/>
      <c r="AP11" s="29"/>
      <c r="AQ11" s="31"/>
      <c r="BE11" s="345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5"/>
      <c r="BS12" s="24" t="s">
        <v>8</v>
      </c>
    </row>
    <row r="13" spans="2:71" ht="14.45" customHeight="1">
      <c r="B13" s="28"/>
      <c r="C13" s="29"/>
      <c r="D13" s="37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33</v>
      </c>
      <c r="AO13" s="29"/>
      <c r="AP13" s="29"/>
      <c r="AQ13" s="31"/>
      <c r="BE13" s="345"/>
      <c r="BS13" s="24" t="s">
        <v>8</v>
      </c>
    </row>
    <row r="14" spans="2:71" ht="15">
      <c r="B14" s="28"/>
      <c r="C14" s="29"/>
      <c r="D14" s="29"/>
      <c r="E14" s="349" t="s">
        <v>33</v>
      </c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7" t="s">
        <v>31</v>
      </c>
      <c r="AL14" s="29"/>
      <c r="AM14" s="29"/>
      <c r="AN14" s="39" t="s">
        <v>33</v>
      </c>
      <c r="AO14" s="29"/>
      <c r="AP14" s="29"/>
      <c r="AQ14" s="31"/>
      <c r="BE14" s="345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5"/>
      <c r="BS15" s="24" t="s">
        <v>6</v>
      </c>
    </row>
    <row r="16" spans="2:71" ht="14.45" customHeight="1">
      <c r="B16" s="28"/>
      <c r="C16" s="29"/>
      <c r="D16" s="37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23</v>
      </c>
      <c r="AO16" s="29"/>
      <c r="AP16" s="29"/>
      <c r="AQ16" s="31"/>
      <c r="BE16" s="345"/>
      <c r="BS16" s="24" t="s">
        <v>6</v>
      </c>
    </row>
    <row r="17" spans="2:71" ht="18.4" customHeight="1">
      <c r="B17" s="28"/>
      <c r="C17" s="29"/>
      <c r="D17" s="29"/>
      <c r="E17" s="35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31</v>
      </c>
      <c r="AL17" s="29"/>
      <c r="AM17" s="29"/>
      <c r="AN17" s="35" t="s">
        <v>23</v>
      </c>
      <c r="AO17" s="29"/>
      <c r="AP17" s="29"/>
      <c r="AQ17" s="31"/>
      <c r="BE17" s="345"/>
      <c r="BS17" s="24" t="s">
        <v>36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5"/>
      <c r="BS18" s="24" t="s">
        <v>8</v>
      </c>
    </row>
    <row r="19" spans="2:71" ht="14.45" customHeight="1">
      <c r="B19" s="28"/>
      <c r="C19" s="29"/>
      <c r="D19" s="37" t="s">
        <v>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5"/>
      <c r="BS19" s="24" t="s">
        <v>8</v>
      </c>
    </row>
    <row r="20" spans="2:71" ht="63" customHeight="1">
      <c r="B20" s="28"/>
      <c r="C20" s="29"/>
      <c r="D20" s="29"/>
      <c r="E20" s="351" t="s">
        <v>38</v>
      </c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29"/>
      <c r="AP20" s="29"/>
      <c r="AQ20" s="31"/>
      <c r="BE20" s="345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5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5"/>
    </row>
    <row r="23" spans="2:57" s="1" customFormat="1" ht="25.9" customHeight="1">
      <c r="B23" s="41"/>
      <c r="C23" s="42"/>
      <c r="D23" s="43" t="s">
        <v>39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52">
        <f>ROUND(AG51,1)</f>
        <v>0</v>
      </c>
      <c r="AL23" s="353"/>
      <c r="AM23" s="353"/>
      <c r="AN23" s="353"/>
      <c r="AO23" s="353"/>
      <c r="AP23" s="42"/>
      <c r="AQ23" s="45"/>
      <c r="BE23" s="345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5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4" t="s">
        <v>40</v>
      </c>
      <c r="M25" s="354"/>
      <c r="N25" s="354"/>
      <c r="O25" s="354"/>
      <c r="P25" s="42"/>
      <c r="Q25" s="42"/>
      <c r="R25" s="42"/>
      <c r="S25" s="42"/>
      <c r="T25" s="42"/>
      <c r="U25" s="42"/>
      <c r="V25" s="42"/>
      <c r="W25" s="354" t="s">
        <v>41</v>
      </c>
      <c r="X25" s="354"/>
      <c r="Y25" s="354"/>
      <c r="Z25" s="354"/>
      <c r="AA25" s="354"/>
      <c r="AB25" s="354"/>
      <c r="AC25" s="354"/>
      <c r="AD25" s="354"/>
      <c r="AE25" s="354"/>
      <c r="AF25" s="42"/>
      <c r="AG25" s="42"/>
      <c r="AH25" s="42"/>
      <c r="AI25" s="42"/>
      <c r="AJ25" s="42"/>
      <c r="AK25" s="354" t="s">
        <v>42</v>
      </c>
      <c r="AL25" s="354"/>
      <c r="AM25" s="354"/>
      <c r="AN25" s="354"/>
      <c r="AO25" s="354"/>
      <c r="AP25" s="42"/>
      <c r="AQ25" s="45"/>
      <c r="BE25" s="345"/>
    </row>
    <row r="26" spans="2:57" s="2" customFormat="1" ht="14.45" customHeight="1">
      <c r="B26" s="47"/>
      <c r="C26" s="48"/>
      <c r="D26" s="49" t="s">
        <v>43</v>
      </c>
      <c r="E26" s="48"/>
      <c r="F26" s="49" t="s">
        <v>44</v>
      </c>
      <c r="G26" s="48"/>
      <c r="H26" s="48"/>
      <c r="I26" s="48"/>
      <c r="J26" s="48"/>
      <c r="K26" s="48"/>
      <c r="L26" s="355">
        <v>0.21</v>
      </c>
      <c r="M26" s="356"/>
      <c r="N26" s="356"/>
      <c r="O26" s="356"/>
      <c r="P26" s="48"/>
      <c r="Q26" s="48"/>
      <c r="R26" s="48"/>
      <c r="S26" s="48"/>
      <c r="T26" s="48"/>
      <c r="U26" s="48"/>
      <c r="V26" s="48"/>
      <c r="W26" s="357">
        <f>ROUND(AZ51,1)</f>
        <v>0</v>
      </c>
      <c r="X26" s="356"/>
      <c r="Y26" s="356"/>
      <c r="Z26" s="356"/>
      <c r="AA26" s="356"/>
      <c r="AB26" s="356"/>
      <c r="AC26" s="356"/>
      <c r="AD26" s="356"/>
      <c r="AE26" s="356"/>
      <c r="AF26" s="48"/>
      <c r="AG26" s="48"/>
      <c r="AH26" s="48"/>
      <c r="AI26" s="48"/>
      <c r="AJ26" s="48"/>
      <c r="AK26" s="357">
        <f>ROUND(AV51,1)</f>
        <v>0</v>
      </c>
      <c r="AL26" s="356"/>
      <c r="AM26" s="356"/>
      <c r="AN26" s="356"/>
      <c r="AO26" s="356"/>
      <c r="AP26" s="48"/>
      <c r="AQ26" s="50"/>
      <c r="BE26" s="345"/>
    </row>
    <row r="27" spans="2:57" s="2" customFormat="1" ht="14.45" customHeight="1">
      <c r="B27" s="47"/>
      <c r="C27" s="48"/>
      <c r="D27" s="48"/>
      <c r="E27" s="48"/>
      <c r="F27" s="49" t="s">
        <v>45</v>
      </c>
      <c r="G27" s="48"/>
      <c r="H27" s="48"/>
      <c r="I27" s="48"/>
      <c r="J27" s="48"/>
      <c r="K27" s="48"/>
      <c r="L27" s="355">
        <v>0.15</v>
      </c>
      <c r="M27" s="356"/>
      <c r="N27" s="356"/>
      <c r="O27" s="356"/>
      <c r="P27" s="48"/>
      <c r="Q27" s="48"/>
      <c r="R27" s="48"/>
      <c r="S27" s="48"/>
      <c r="T27" s="48"/>
      <c r="U27" s="48"/>
      <c r="V27" s="48"/>
      <c r="W27" s="357">
        <f>ROUND(BA51,1)</f>
        <v>0</v>
      </c>
      <c r="X27" s="356"/>
      <c r="Y27" s="356"/>
      <c r="Z27" s="356"/>
      <c r="AA27" s="356"/>
      <c r="AB27" s="356"/>
      <c r="AC27" s="356"/>
      <c r="AD27" s="356"/>
      <c r="AE27" s="356"/>
      <c r="AF27" s="48"/>
      <c r="AG27" s="48"/>
      <c r="AH27" s="48"/>
      <c r="AI27" s="48"/>
      <c r="AJ27" s="48"/>
      <c r="AK27" s="357">
        <f>ROUND(AW51,1)</f>
        <v>0</v>
      </c>
      <c r="AL27" s="356"/>
      <c r="AM27" s="356"/>
      <c r="AN27" s="356"/>
      <c r="AO27" s="356"/>
      <c r="AP27" s="48"/>
      <c r="AQ27" s="50"/>
      <c r="BE27" s="345"/>
    </row>
    <row r="28" spans="2:57" s="2" customFormat="1" ht="14.45" customHeight="1" hidden="1">
      <c r="B28" s="47"/>
      <c r="C28" s="48"/>
      <c r="D28" s="48"/>
      <c r="E28" s="48"/>
      <c r="F28" s="49" t="s">
        <v>46</v>
      </c>
      <c r="G28" s="48"/>
      <c r="H28" s="48"/>
      <c r="I28" s="48"/>
      <c r="J28" s="48"/>
      <c r="K28" s="48"/>
      <c r="L28" s="355">
        <v>0.21</v>
      </c>
      <c r="M28" s="356"/>
      <c r="N28" s="356"/>
      <c r="O28" s="356"/>
      <c r="P28" s="48"/>
      <c r="Q28" s="48"/>
      <c r="R28" s="48"/>
      <c r="S28" s="48"/>
      <c r="T28" s="48"/>
      <c r="U28" s="48"/>
      <c r="V28" s="48"/>
      <c r="W28" s="357">
        <f>ROUND(BB51,1)</f>
        <v>0</v>
      </c>
      <c r="X28" s="356"/>
      <c r="Y28" s="356"/>
      <c r="Z28" s="356"/>
      <c r="AA28" s="356"/>
      <c r="AB28" s="356"/>
      <c r="AC28" s="356"/>
      <c r="AD28" s="356"/>
      <c r="AE28" s="356"/>
      <c r="AF28" s="48"/>
      <c r="AG28" s="48"/>
      <c r="AH28" s="48"/>
      <c r="AI28" s="48"/>
      <c r="AJ28" s="48"/>
      <c r="AK28" s="357">
        <v>0</v>
      </c>
      <c r="AL28" s="356"/>
      <c r="AM28" s="356"/>
      <c r="AN28" s="356"/>
      <c r="AO28" s="356"/>
      <c r="AP28" s="48"/>
      <c r="AQ28" s="50"/>
      <c r="BE28" s="345"/>
    </row>
    <row r="29" spans="2:57" s="2" customFormat="1" ht="14.45" customHeight="1" hidden="1">
      <c r="B29" s="47"/>
      <c r="C29" s="48"/>
      <c r="D29" s="48"/>
      <c r="E29" s="48"/>
      <c r="F29" s="49" t="s">
        <v>47</v>
      </c>
      <c r="G29" s="48"/>
      <c r="H29" s="48"/>
      <c r="I29" s="48"/>
      <c r="J29" s="48"/>
      <c r="K29" s="48"/>
      <c r="L29" s="355">
        <v>0.15</v>
      </c>
      <c r="M29" s="356"/>
      <c r="N29" s="356"/>
      <c r="O29" s="356"/>
      <c r="P29" s="48"/>
      <c r="Q29" s="48"/>
      <c r="R29" s="48"/>
      <c r="S29" s="48"/>
      <c r="T29" s="48"/>
      <c r="U29" s="48"/>
      <c r="V29" s="48"/>
      <c r="W29" s="357">
        <f>ROUND(BC51,1)</f>
        <v>0</v>
      </c>
      <c r="X29" s="356"/>
      <c r="Y29" s="356"/>
      <c r="Z29" s="356"/>
      <c r="AA29" s="356"/>
      <c r="AB29" s="356"/>
      <c r="AC29" s="356"/>
      <c r="AD29" s="356"/>
      <c r="AE29" s="356"/>
      <c r="AF29" s="48"/>
      <c r="AG29" s="48"/>
      <c r="AH29" s="48"/>
      <c r="AI29" s="48"/>
      <c r="AJ29" s="48"/>
      <c r="AK29" s="357">
        <v>0</v>
      </c>
      <c r="AL29" s="356"/>
      <c r="AM29" s="356"/>
      <c r="AN29" s="356"/>
      <c r="AO29" s="356"/>
      <c r="AP29" s="48"/>
      <c r="AQ29" s="50"/>
      <c r="BE29" s="345"/>
    </row>
    <row r="30" spans="2:57" s="2" customFormat="1" ht="14.45" customHeight="1" hidden="1">
      <c r="B30" s="47"/>
      <c r="C30" s="48"/>
      <c r="D30" s="48"/>
      <c r="E30" s="48"/>
      <c r="F30" s="49" t="s">
        <v>48</v>
      </c>
      <c r="G30" s="48"/>
      <c r="H30" s="48"/>
      <c r="I30" s="48"/>
      <c r="J30" s="48"/>
      <c r="K30" s="48"/>
      <c r="L30" s="355">
        <v>0</v>
      </c>
      <c r="M30" s="356"/>
      <c r="N30" s="356"/>
      <c r="O30" s="356"/>
      <c r="P30" s="48"/>
      <c r="Q30" s="48"/>
      <c r="R30" s="48"/>
      <c r="S30" s="48"/>
      <c r="T30" s="48"/>
      <c r="U30" s="48"/>
      <c r="V30" s="48"/>
      <c r="W30" s="357">
        <f>ROUND(BD51,1)</f>
        <v>0</v>
      </c>
      <c r="X30" s="356"/>
      <c r="Y30" s="356"/>
      <c r="Z30" s="356"/>
      <c r="AA30" s="356"/>
      <c r="AB30" s="356"/>
      <c r="AC30" s="356"/>
      <c r="AD30" s="356"/>
      <c r="AE30" s="356"/>
      <c r="AF30" s="48"/>
      <c r="AG30" s="48"/>
      <c r="AH30" s="48"/>
      <c r="AI30" s="48"/>
      <c r="AJ30" s="48"/>
      <c r="AK30" s="357">
        <v>0</v>
      </c>
      <c r="AL30" s="356"/>
      <c r="AM30" s="356"/>
      <c r="AN30" s="356"/>
      <c r="AO30" s="356"/>
      <c r="AP30" s="48"/>
      <c r="AQ30" s="50"/>
      <c r="BE30" s="345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5"/>
    </row>
    <row r="32" spans="2:57" s="1" customFormat="1" ht="25.9" customHeight="1">
      <c r="B32" s="41"/>
      <c r="C32" s="51"/>
      <c r="D32" s="52" t="s">
        <v>49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50</v>
      </c>
      <c r="U32" s="53"/>
      <c r="V32" s="53"/>
      <c r="W32" s="53"/>
      <c r="X32" s="362" t="s">
        <v>51</v>
      </c>
      <c r="Y32" s="363"/>
      <c r="Z32" s="363"/>
      <c r="AA32" s="363"/>
      <c r="AB32" s="363"/>
      <c r="AC32" s="53"/>
      <c r="AD32" s="53"/>
      <c r="AE32" s="53"/>
      <c r="AF32" s="53"/>
      <c r="AG32" s="53"/>
      <c r="AH32" s="53"/>
      <c r="AI32" s="53"/>
      <c r="AJ32" s="53"/>
      <c r="AK32" s="364">
        <f>SUM(AK23:AK30)</f>
        <v>0</v>
      </c>
      <c r="AL32" s="363"/>
      <c r="AM32" s="363"/>
      <c r="AN32" s="363"/>
      <c r="AO32" s="365"/>
      <c r="AP32" s="51"/>
      <c r="AQ32" s="55"/>
      <c r="BE32" s="345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52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ZSBOLETICE1801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72" t="str">
        <f>K6</f>
        <v>Výměna oken ZŠ Boletice n.Labem, Míru 152</v>
      </c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Boletice nad Labem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74" t="str">
        <f>IF(AN8="","",AN8)</f>
        <v>24. 5. 2018</v>
      </c>
      <c r="AN44" s="374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28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ZŠ Děčín XXXII, Míru 152, příspěvková organizace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34</v>
      </c>
      <c r="AJ46" s="63"/>
      <c r="AK46" s="63"/>
      <c r="AL46" s="63"/>
      <c r="AM46" s="375" t="str">
        <f>IF(E17="","",E17)</f>
        <v>bez PD</v>
      </c>
      <c r="AN46" s="375"/>
      <c r="AO46" s="375"/>
      <c r="AP46" s="375"/>
      <c r="AQ46" s="63"/>
      <c r="AR46" s="61"/>
      <c r="AS46" s="376" t="s">
        <v>53</v>
      </c>
      <c r="AT46" s="377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32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8"/>
      <c r="AT47" s="379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80"/>
      <c r="AT48" s="381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58" t="s">
        <v>54</v>
      </c>
      <c r="D49" s="359"/>
      <c r="E49" s="359"/>
      <c r="F49" s="359"/>
      <c r="G49" s="359"/>
      <c r="H49" s="79"/>
      <c r="I49" s="360" t="s">
        <v>55</v>
      </c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61" t="s">
        <v>56</v>
      </c>
      <c r="AH49" s="359"/>
      <c r="AI49" s="359"/>
      <c r="AJ49" s="359"/>
      <c r="AK49" s="359"/>
      <c r="AL49" s="359"/>
      <c r="AM49" s="359"/>
      <c r="AN49" s="360" t="s">
        <v>57</v>
      </c>
      <c r="AO49" s="359"/>
      <c r="AP49" s="359"/>
      <c r="AQ49" s="80" t="s">
        <v>58</v>
      </c>
      <c r="AR49" s="61"/>
      <c r="AS49" s="81" t="s">
        <v>59</v>
      </c>
      <c r="AT49" s="82" t="s">
        <v>60</v>
      </c>
      <c r="AU49" s="82" t="s">
        <v>61</v>
      </c>
      <c r="AV49" s="82" t="s">
        <v>62</v>
      </c>
      <c r="AW49" s="82" t="s">
        <v>63</v>
      </c>
      <c r="AX49" s="82" t="s">
        <v>64</v>
      </c>
      <c r="AY49" s="82" t="s">
        <v>65</v>
      </c>
      <c r="AZ49" s="82" t="s">
        <v>66</v>
      </c>
      <c r="BA49" s="82" t="s">
        <v>67</v>
      </c>
      <c r="BB49" s="82" t="s">
        <v>68</v>
      </c>
      <c r="BC49" s="82" t="s">
        <v>69</v>
      </c>
      <c r="BD49" s="83" t="s">
        <v>70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71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69">
        <f>ROUND(SUM(AG52:AG55),1)</f>
        <v>0</v>
      </c>
      <c r="AH51" s="369"/>
      <c r="AI51" s="369"/>
      <c r="AJ51" s="369"/>
      <c r="AK51" s="369"/>
      <c r="AL51" s="369"/>
      <c r="AM51" s="369"/>
      <c r="AN51" s="370">
        <f>SUM(AG51,AT51)</f>
        <v>0</v>
      </c>
      <c r="AO51" s="370"/>
      <c r="AP51" s="370"/>
      <c r="AQ51" s="89" t="s">
        <v>23</v>
      </c>
      <c r="AR51" s="71"/>
      <c r="AS51" s="90">
        <f>ROUND(SUM(AS52:AS55),1)</f>
        <v>0</v>
      </c>
      <c r="AT51" s="91">
        <f>ROUND(SUM(AV51:AW51),1)</f>
        <v>0</v>
      </c>
      <c r="AU51" s="92">
        <f>ROUND(SUM(AU52:AU55),5)</f>
        <v>0</v>
      </c>
      <c r="AV51" s="91">
        <f>ROUND(AZ51*L26,1)</f>
        <v>0</v>
      </c>
      <c r="AW51" s="91">
        <f>ROUND(BA51*L27,1)</f>
        <v>0</v>
      </c>
      <c r="AX51" s="91">
        <f>ROUND(BB51*L26,1)</f>
        <v>0</v>
      </c>
      <c r="AY51" s="91">
        <f>ROUND(BC51*L27,1)</f>
        <v>0</v>
      </c>
      <c r="AZ51" s="91">
        <f>ROUND(SUM(AZ52:AZ55),1)</f>
        <v>0</v>
      </c>
      <c r="BA51" s="91">
        <f>ROUND(SUM(BA52:BA55),1)</f>
        <v>0</v>
      </c>
      <c r="BB51" s="91">
        <f>ROUND(SUM(BB52:BB55),1)</f>
        <v>0</v>
      </c>
      <c r="BC51" s="91">
        <f>ROUND(SUM(BC52:BC55),1)</f>
        <v>0</v>
      </c>
      <c r="BD51" s="93">
        <f>ROUND(SUM(BD52:BD55),1)</f>
        <v>0</v>
      </c>
      <c r="BS51" s="94" t="s">
        <v>72</v>
      </c>
      <c r="BT51" s="94" t="s">
        <v>73</v>
      </c>
      <c r="BU51" s="95" t="s">
        <v>74</v>
      </c>
      <c r="BV51" s="94" t="s">
        <v>75</v>
      </c>
      <c r="BW51" s="94" t="s">
        <v>7</v>
      </c>
      <c r="BX51" s="94" t="s">
        <v>76</v>
      </c>
      <c r="CL51" s="94" t="s">
        <v>21</v>
      </c>
    </row>
    <row r="52" spans="1:91" s="5" customFormat="1" ht="43.15" customHeight="1">
      <c r="A52" s="96" t="s">
        <v>77</v>
      </c>
      <c r="B52" s="97"/>
      <c r="C52" s="98"/>
      <c r="D52" s="366" t="s">
        <v>78</v>
      </c>
      <c r="E52" s="366"/>
      <c r="F52" s="366"/>
      <c r="G52" s="366"/>
      <c r="H52" s="366"/>
      <c r="I52" s="99"/>
      <c r="J52" s="366" t="s">
        <v>79</v>
      </c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7">
        <f>'1 - ŠATNY-VÝMĚNA OKEN A Z...'!J27</f>
        <v>0</v>
      </c>
      <c r="AH52" s="368"/>
      <c r="AI52" s="368"/>
      <c r="AJ52" s="368"/>
      <c r="AK52" s="368"/>
      <c r="AL52" s="368"/>
      <c r="AM52" s="368"/>
      <c r="AN52" s="367">
        <f>SUM(AG52,AT52)</f>
        <v>0</v>
      </c>
      <c r="AO52" s="368"/>
      <c r="AP52" s="368"/>
      <c r="AQ52" s="100" t="s">
        <v>80</v>
      </c>
      <c r="AR52" s="101"/>
      <c r="AS52" s="102">
        <v>0</v>
      </c>
      <c r="AT52" s="103">
        <f>ROUND(SUM(AV52:AW52),1)</f>
        <v>0</v>
      </c>
      <c r="AU52" s="104">
        <f>'1 - ŠATNY-VÝMĚNA OKEN A Z...'!P89</f>
        <v>0</v>
      </c>
      <c r="AV52" s="103">
        <f>'1 - ŠATNY-VÝMĚNA OKEN A Z...'!J30</f>
        <v>0</v>
      </c>
      <c r="AW52" s="103">
        <f>'1 - ŠATNY-VÝMĚNA OKEN A Z...'!J31</f>
        <v>0</v>
      </c>
      <c r="AX52" s="103">
        <f>'1 - ŠATNY-VÝMĚNA OKEN A Z...'!J32</f>
        <v>0</v>
      </c>
      <c r="AY52" s="103">
        <f>'1 - ŠATNY-VÝMĚNA OKEN A Z...'!J33</f>
        <v>0</v>
      </c>
      <c r="AZ52" s="103">
        <f>'1 - ŠATNY-VÝMĚNA OKEN A Z...'!F30</f>
        <v>0</v>
      </c>
      <c r="BA52" s="103">
        <f>'1 - ŠATNY-VÝMĚNA OKEN A Z...'!F31</f>
        <v>0</v>
      </c>
      <c r="BB52" s="103">
        <f>'1 - ŠATNY-VÝMĚNA OKEN A Z...'!F32</f>
        <v>0</v>
      </c>
      <c r="BC52" s="103">
        <f>'1 - ŠATNY-VÝMĚNA OKEN A Z...'!F33</f>
        <v>0</v>
      </c>
      <c r="BD52" s="105">
        <f>'1 - ŠATNY-VÝMĚNA OKEN A Z...'!F34</f>
        <v>0</v>
      </c>
      <c r="BT52" s="106" t="s">
        <v>78</v>
      </c>
      <c r="BV52" s="106" t="s">
        <v>75</v>
      </c>
      <c r="BW52" s="106" t="s">
        <v>81</v>
      </c>
      <c r="BX52" s="106" t="s">
        <v>7</v>
      </c>
      <c r="CL52" s="106" t="s">
        <v>21</v>
      </c>
      <c r="CM52" s="106" t="s">
        <v>82</v>
      </c>
    </row>
    <row r="53" spans="1:91" s="5" customFormat="1" ht="43.15" customHeight="1">
      <c r="A53" s="96" t="s">
        <v>77</v>
      </c>
      <c r="B53" s="97"/>
      <c r="C53" s="98"/>
      <c r="D53" s="366" t="s">
        <v>82</v>
      </c>
      <c r="E53" s="366"/>
      <c r="F53" s="366"/>
      <c r="G53" s="366"/>
      <c r="H53" s="366"/>
      <c r="I53" s="99"/>
      <c r="J53" s="366" t="s">
        <v>83</v>
      </c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7">
        <f>'2 - ŠATNY-VÝMĚNA OKEN A Z...'!J27</f>
        <v>0</v>
      </c>
      <c r="AH53" s="368"/>
      <c r="AI53" s="368"/>
      <c r="AJ53" s="368"/>
      <c r="AK53" s="368"/>
      <c r="AL53" s="368"/>
      <c r="AM53" s="368"/>
      <c r="AN53" s="367">
        <f>SUM(AG53,AT53)</f>
        <v>0</v>
      </c>
      <c r="AO53" s="368"/>
      <c r="AP53" s="368"/>
      <c r="AQ53" s="100" t="s">
        <v>80</v>
      </c>
      <c r="AR53" s="101"/>
      <c r="AS53" s="102">
        <v>0</v>
      </c>
      <c r="AT53" s="103">
        <f>ROUND(SUM(AV53:AW53),1)</f>
        <v>0</v>
      </c>
      <c r="AU53" s="104">
        <f>'2 - ŠATNY-VÝMĚNA OKEN A Z...'!P89</f>
        <v>0</v>
      </c>
      <c r="AV53" s="103">
        <f>'2 - ŠATNY-VÝMĚNA OKEN A Z...'!J30</f>
        <v>0</v>
      </c>
      <c r="AW53" s="103">
        <f>'2 - ŠATNY-VÝMĚNA OKEN A Z...'!J31</f>
        <v>0</v>
      </c>
      <c r="AX53" s="103">
        <f>'2 - ŠATNY-VÝMĚNA OKEN A Z...'!J32</f>
        <v>0</v>
      </c>
      <c r="AY53" s="103">
        <f>'2 - ŠATNY-VÝMĚNA OKEN A Z...'!J33</f>
        <v>0</v>
      </c>
      <c r="AZ53" s="103">
        <f>'2 - ŠATNY-VÝMĚNA OKEN A Z...'!F30</f>
        <v>0</v>
      </c>
      <c r="BA53" s="103">
        <f>'2 - ŠATNY-VÝMĚNA OKEN A Z...'!F31</f>
        <v>0</v>
      </c>
      <c r="BB53" s="103">
        <f>'2 - ŠATNY-VÝMĚNA OKEN A Z...'!F32</f>
        <v>0</v>
      </c>
      <c r="BC53" s="103">
        <f>'2 - ŠATNY-VÝMĚNA OKEN A Z...'!F33</f>
        <v>0</v>
      </c>
      <c r="BD53" s="105">
        <f>'2 - ŠATNY-VÝMĚNA OKEN A Z...'!F34</f>
        <v>0</v>
      </c>
      <c r="BT53" s="106" t="s">
        <v>78</v>
      </c>
      <c r="BV53" s="106" t="s">
        <v>75</v>
      </c>
      <c r="BW53" s="106" t="s">
        <v>84</v>
      </c>
      <c r="BX53" s="106" t="s">
        <v>7</v>
      </c>
      <c r="CL53" s="106" t="s">
        <v>21</v>
      </c>
      <c r="CM53" s="106" t="s">
        <v>82</v>
      </c>
    </row>
    <row r="54" spans="1:91" s="5" customFormat="1" ht="28.9" customHeight="1">
      <c r="A54" s="96" t="s">
        <v>77</v>
      </c>
      <c r="B54" s="97"/>
      <c r="C54" s="98"/>
      <c r="D54" s="366" t="s">
        <v>85</v>
      </c>
      <c r="E54" s="366"/>
      <c r="F54" s="366"/>
      <c r="G54" s="366"/>
      <c r="H54" s="366"/>
      <c r="I54" s="99"/>
      <c r="J54" s="366" t="s">
        <v>86</v>
      </c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7">
        <f>'3 - DÍLNY - VÝMĚNA OKEN 1...'!J27</f>
        <v>0</v>
      </c>
      <c r="AH54" s="368"/>
      <c r="AI54" s="368"/>
      <c r="AJ54" s="368"/>
      <c r="AK54" s="368"/>
      <c r="AL54" s="368"/>
      <c r="AM54" s="368"/>
      <c r="AN54" s="367">
        <f>SUM(AG54,AT54)</f>
        <v>0</v>
      </c>
      <c r="AO54" s="368"/>
      <c r="AP54" s="368"/>
      <c r="AQ54" s="100" t="s">
        <v>80</v>
      </c>
      <c r="AR54" s="101"/>
      <c r="AS54" s="102">
        <v>0</v>
      </c>
      <c r="AT54" s="103">
        <f>ROUND(SUM(AV54:AW54),1)</f>
        <v>0</v>
      </c>
      <c r="AU54" s="104">
        <f>'3 - DÍLNY - VÝMĚNA OKEN 1...'!P85</f>
        <v>0</v>
      </c>
      <c r="AV54" s="103">
        <f>'3 - DÍLNY - VÝMĚNA OKEN 1...'!J30</f>
        <v>0</v>
      </c>
      <c r="AW54" s="103">
        <f>'3 - DÍLNY - VÝMĚNA OKEN 1...'!J31</f>
        <v>0</v>
      </c>
      <c r="AX54" s="103">
        <f>'3 - DÍLNY - VÝMĚNA OKEN 1...'!J32</f>
        <v>0</v>
      </c>
      <c r="AY54" s="103">
        <f>'3 - DÍLNY - VÝMĚNA OKEN 1...'!J33</f>
        <v>0</v>
      </c>
      <c r="AZ54" s="103">
        <f>'3 - DÍLNY - VÝMĚNA OKEN 1...'!F30</f>
        <v>0</v>
      </c>
      <c r="BA54" s="103">
        <f>'3 - DÍLNY - VÝMĚNA OKEN 1...'!F31</f>
        <v>0</v>
      </c>
      <c r="BB54" s="103">
        <f>'3 - DÍLNY - VÝMĚNA OKEN 1...'!F32</f>
        <v>0</v>
      </c>
      <c r="BC54" s="103">
        <f>'3 - DÍLNY - VÝMĚNA OKEN 1...'!F33</f>
        <v>0</v>
      </c>
      <c r="BD54" s="105">
        <f>'3 - DÍLNY - VÝMĚNA OKEN 1...'!F34</f>
        <v>0</v>
      </c>
      <c r="BT54" s="106" t="s">
        <v>78</v>
      </c>
      <c r="BV54" s="106" t="s">
        <v>75</v>
      </c>
      <c r="BW54" s="106" t="s">
        <v>87</v>
      </c>
      <c r="BX54" s="106" t="s">
        <v>7</v>
      </c>
      <c r="CL54" s="106" t="s">
        <v>21</v>
      </c>
      <c r="CM54" s="106" t="s">
        <v>82</v>
      </c>
    </row>
    <row r="55" spans="1:91" s="5" customFormat="1" ht="14.45" customHeight="1">
      <c r="A55" s="96" t="s">
        <v>77</v>
      </c>
      <c r="B55" s="97"/>
      <c r="C55" s="98"/>
      <c r="D55" s="366" t="s">
        <v>88</v>
      </c>
      <c r="E55" s="366"/>
      <c r="F55" s="366"/>
      <c r="G55" s="366"/>
      <c r="H55" s="366"/>
      <c r="I55" s="99"/>
      <c r="J55" s="366" t="s">
        <v>89</v>
      </c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7">
        <f>'4 - VEDLEJŠÍ ROZPOČTOVÉ N...'!J27</f>
        <v>0</v>
      </c>
      <c r="AH55" s="368"/>
      <c r="AI55" s="368"/>
      <c r="AJ55" s="368"/>
      <c r="AK55" s="368"/>
      <c r="AL55" s="368"/>
      <c r="AM55" s="368"/>
      <c r="AN55" s="367">
        <f>SUM(AG55,AT55)</f>
        <v>0</v>
      </c>
      <c r="AO55" s="368"/>
      <c r="AP55" s="368"/>
      <c r="AQ55" s="100" t="s">
        <v>80</v>
      </c>
      <c r="AR55" s="101"/>
      <c r="AS55" s="107">
        <v>0</v>
      </c>
      <c r="AT55" s="108">
        <f>ROUND(SUM(AV55:AW55),1)</f>
        <v>0</v>
      </c>
      <c r="AU55" s="109">
        <f>'4 - VEDLEJŠÍ ROZPOČTOVÉ N...'!P78</f>
        <v>0</v>
      </c>
      <c r="AV55" s="108">
        <f>'4 - VEDLEJŠÍ ROZPOČTOVÉ N...'!J30</f>
        <v>0</v>
      </c>
      <c r="AW55" s="108">
        <f>'4 - VEDLEJŠÍ ROZPOČTOVÉ N...'!J31</f>
        <v>0</v>
      </c>
      <c r="AX55" s="108">
        <f>'4 - VEDLEJŠÍ ROZPOČTOVÉ N...'!J32</f>
        <v>0</v>
      </c>
      <c r="AY55" s="108">
        <f>'4 - VEDLEJŠÍ ROZPOČTOVÉ N...'!J33</f>
        <v>0</v>
      </c>
      <c r="AZ55" s="108">
        <f>'4 - VEDLEJŠÍ ROZPOČTOVÉ N...'!F30</f>
        <v>0</v>
      </c>
      <c r="BA55" s="108">
        <f>'4 - VEDLEJŠÍ ROZPOČTOVÉ N...'!F31</f>
        <v>0</v>
      </c>
      <c r="BB55" s="108">
        <f>'4 - VEDLEJŠÍ ROZPOČTOVÉ N...'!F32</f>
        <v>0</v>
      </c>
      <c r="BC55" s="108">
        <f>'4 - VEDLEJŠÍ ROZPOČTOVÉ N...'!F33</f>
        <v>0</v>
      </c>
      <c r="BD55" s="110">
        <f>'4 - VEDLEJŠÍ ROZPOČTOVÉ N...'!F34</f>
        <v>0</v>
      </c>
      <c r="BT55" s="106" t="s">
        <v>78</v>
      </c>
      <c r="BV55" s="106" t="s">
        <v>75</v>
      </c>
      <c r="BW55" s="106" t="s">
        <v>90</v>
      </c>
      <c r="BX55" s="106" t="s">
        <v>7</v>
      </c>
      <c r="CL55" s="106" t="s">
        <v>21</v>
      </c>
      <c r="CM55" s="106" t="s">
        <v>82</v>
      </c>
    </row>
    <row r="56" spans="2:44" s="1" customFormat="1" ht="30" customHeight="1">
      <c r="B56" s="41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1"/>
    </row>
    <row r="57" spans="2:44" s="1" customFormat="1" ht="6.95" customHeight="1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61"/>
    </row>
  </sheetData>
  <sheetProtection algorithmName="SHA-512" hashValue="ACeNn0+oDeZ9Tm70r6foC19tXmjrw6jgoIwTd/au0yVpl4Thtt4TKs9Kj1bzli8ofX56TplA1p/DLrf2vFwztA==" saltValue="bu0W0T9ptT5zvSBdtS+1RH+S/s7JKr3Dm6A5K+gi761BtETLJ2H1xFOg0cpQ6wMiiwyMp1h2Zt2kNFqvysjSYA==" spinCount="100000" sheet="1" objects="1" scenarios="1" formatColumns="0" formatRows="0"/>
  <mergeCells count="53">
    <mergeCell ref="AG51:AM51"/>
    <mergeCell ref="AN51:AP51"/>
    <mergeCell ref="AR2:BE2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D54:H54"/>
    <mergeCell ref="J54:AF54"/>
    <mergeCell ref="AN55:AP55"/>
    <mergeCell ref="AG55:AM55"/>
    <mergeCell ref="D55:H55"/>
    <mergeCell ref="J55:AF55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 - ŠATNY-VÝMĚNA OKEN A Z...'!C2" display="/"/>
    <hyperlink ref="A53" location="'2 - ŠATNY-VÝMĚNA OKEN A Z...'!C2" display="/"/>
    <hyperlink ref="A54" location="'3 - DÍLNY - VÝMĚNA OKEN 1...'!C2" display="/"/>
    <hyperlink ref="A55" location="'4 - VEDLEJŠÍ ROZPOČTOVÉ N...'!C2" display="/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5"/>
  <sheetViews>
    <sheetView showGridLines="0" workbookViewId="0" topLeftCell="A1">
      <pane ySplit="1" topLeftCell="A80" activePane="bottomLeft" state="frozen"/>
      <selection pane="bottomLeft" activeCell="F92" sqref="F92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94.66015625" style="0" customWidth="1"/>
    <col min="7" max="7" width="7.5" style="0" customWidth="1"/>
    <col min="8" max="8" width="12.66015625" style="0" customWidth="1"/>
    <col min="9" max="9" width="10.83203125" style="111" customWidth="1"/>
    <col min="10" max="10" width="20.16015625" style="0" customWidth="1"/>
    <col min="11" max="11" width="17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91</v>
      </c>
      <c r="G1" s="386" t="s">
        <v>92</v>
      </c>
      <c r="H1" s="386"/>
      <c r="I1" s="115"/>
      <c r="J1" s="114" t="s">
        <v>93</v>
      </c>
      <c r="K1" s="113" t="s">
        <v>94</v>
      </c>
      <c r="L1" s="114" t="s">
        <v>95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24" t="s">
        <v>81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2:46" ht="36.95" customHeight="1">
      <c r="B4" s="28"/>
      <c r="C4" s="29"/>
      <c r="D4" s="30" t="s">
        <v>96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4.45" customHeight="1">
      <c r="B7" s="28"/>
      <c r="C7" s="29"/>
      <c r="D7" s="29"/>
      <c r="E7" s="387" t="str">
        <f>'Rekapitulace stavby'!K6</f>
        <v>Výměna oken ZŠ Boletice n.Labem, Míru 152</v>
      </c>
      <c r="F7" s="388"/>
      <c r="G7" s="388"/>
      <c r="H7" s="388"/>
      <c r="I7" s="117"/>
      <c r="J7" s="29"/>
      <c r="K7" s="31"/>
    </row>
    <row r="8" spans="2:11" s="1" customFormat="1" ht="15">
      <c r="B8" s="41"/>
      <c r="C8" s="42"/>
      <c r="D8" s="37" t="s">
        <v>97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9" t="s">
        <v>98</v>
      </c>
      <c r="F9" s="390"/>
      <c r="G9" s="390"/>
      <c r="H9" s="390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23</v>
      </c>
      <c r="K11" s="45"/>
    </row>
    <row r="12" spans="2:11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24. 5. 2018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23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23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29</v>
      </c>
      <c r="J20" s="35" t="s">
        <v>23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19" t="s">
        <v>31</v>
      </c>
      <c r="J21" s="35" t="s">
        <v>23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8"/>
      <c r="J23" s="42"/>
      <c r="K23" s="45"/>
    </row>
    <row r="24" spans="2:11" s="6" customFormat="1" ht="14.45" customHeight="1">
      <c r="B24" s="121"/>
      <c r="C24" s="122"/>
      <c r="D24" s="122"/>
      <c r="E24" s="351" t="s">
        <v>23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ROUND(J89,1)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0">
        <f>ROUND(SUM(BE89:BE214),1)</f>
        <v>0</v>
      </c>
      <c r="G30" s="42"/>
      <c r="H30" s="42"/>
      <c r="I30" s="131">
        <v>0.21</v>
      </c>
      <c r="J30" s="130">
        <f>ROUND(ROUND((SUM(BE89:BE214)),1)*I30,1)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0">
        <f>ROUND(SUM(BF89:BF214),1)</f>
        <v>0</v>
      </c>
      <c r="G31" s="42"/>
      <c r="H31" s="42"/>
      <c r="I31" s="131">
        <v>0.15</v>
      </c>
      <c r="J31" s="130">
        <f>ROUND(ROUND((SUM(BF89:BF214)),1)*I31,1)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30">
        <f>ROUND(SUM(BG89:BG214),1)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30">
        <f>ROUND(SUM(BH89:BH214),1)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0">
        <f>ROUND(SUM(BI89:BI214),1)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4.45" customHeight="1">
      <c r="B45" s="41"/>
      <c r="C45" s="42"/>
      <c r="D45" s="42"/>
      <c r="E45" s="387" t="str">
        <f>E7</f>
        <v>Výměna oken ZŠ Boletice n.Labem, Míru 152</v>
      </c>
      <c r="F45" s="388"/>
      <c r="G45" s="388"/>
      <c r="H45" s="388"/>
      <c r="I45" s="118"/>
      <c r="J45" s="42"/>
      <c r="K45" s="45"/>
    </row>
    <row r="46" spans="2:11" s="1" customFormat="1" ht="14.45" customHeight="1">
      <c r="B46" s="41"/>
      <c r="C46" s="37" t="s">
        <v>97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6.15" customHeight="1">
      <c r="B47" s="41"/>
      <c r="C47" s="42"/>
      <c r="D47" s="42"/>
      <c r="E47" s="389" t="str">
        <f>E9</f>
        <v>1 - ŠATNY-VÝMĚNA OKEN A ZAZDÍVKA MIV-ZÁPADNÍ STRANA (bez výměny vnějších parapetů)</v>
      </c>
      <c r="F47" s="390"/>
      <c r="G47" s="390"/>
      <c r="H47" s="390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Boletice nad Labem</v>
      </c>
      <c r="G49" s="42"/>
      <c r="H49" s="42"/>
      <c r="I49" s="119" t="s">
        <v>26</v>
      </c>
      <c r="J49" s="120" t="str">
        <f>IF(J12="","",J12)</f>
        <v>24. 5. 2018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28</v>
      </c>
      <c r="D51" s="42"/>
      <c r="E51" s="42"/>
      <c r="F51" s="35" t="str">
        <f>E15</f>
        <v>ZŠ Děčín XXXII, Míru 152, příspěvková organizace</v>
      </c>
      <c r="G51" s="42"/>
      <c r="H51" s="42"/>
      <c r="I51" s="119" t="s">
        <v>34</v>
      </c>
      <c r="J51" s="351" t="str">
        <f>E21</f>
        <v>bez PD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38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100</v>
      </c>
      <c r="D54" s="132"/>
      <c r="E54" s="132"/>
      <c r="F54" s="132"/>
      <c r="G54" s="132"/>
      <c r="H54" s="132"/>
      <c r="I54" s="145"/>
      <c r="J54" s="146" t="s">
        <v>101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102</v>
      </c>
      <c r="D56" s="42"/>
      <c r="E56" s="42"/>
      <c r="F56" s="42"/>
      <c r="G56" s="42"/>
      <c r="H56" s="42"/>
      <c r="I56" s="118"/>
      <c r="J56" s="128">
        <f>J89</f>
        <v>0</v>
      </c>
      <c r="K56" s="45"/>
      <c r="AU56" s="24" t="s">
        <v>103</v>
      </c>
    </row>
    <row r="57" spans="2:11" s="7" customFormat="1" ht="24.95" customHeight="1">
      <c r="B57" s="149"/>
      <c r="C57" s="150"/>
      <c r="D57" s="151" t="s">
        <v>104</v>
      </c>
      <c r="E57" s="152"/>
      <c r="F57" s="152"/>
      <c r="G57" s="152"/>
      <c r="H57" s="152"/>
      <c r="I57" s="153"/>
      <c r="J57" s="154">
        <f>J90</f>
        <v>0</v>
      </c>
      <c r="K57" s="155"/>
    </row>
    <row r="58" spans="2:11" s="8" customFormat="1" ht="19.9" customHeight="1">
      <c r="B58" s="156"/>
      <c r="C58" s="157"/>
      <c r="D58" s="158" t="s">
        <v>105</v>
      </c>
      <c r="E58" s="159"/>
      <c r="F58" s="159"/>
      <c r="G58" s="159"/>
      <c r="H58" s="159"/>
      <c r="I58" s="160"/>
      <c r="J58" s="161">
        <f>J91</f>
        <v>0</v>
      </c>
      <c r="K58" s="162"/>
    </row>
    <row r="59" spans="2:11" s="8" customFormat="1" ht="19.9" customHeight="1">
      <c r="B59" s="156"/>
      <c r="C59" s="157"/>
      <c r="D59" s="158" t="s">
        <v>106</v>
      </c>
      <c r="E59" s="159"/>
      <c r="F59" s="159"/>
      <c r="G59" s="159"/>
      <c r="H59" s="159"/>
      <c r="I59" s="160"/>
      <c r="J59" s="161">
        <f>J98</f>
        <v>0</v>
      </c>
      <c r="K59" s="162"/>
    </row>
    <row r="60" spans="2:11" s="8" customFormat="1" ht="14.85" customHeight="1">
      <c r="B60" s="156"/>
      <c r="C60" s="157"/>
      <c r="D60" s="158" t="s">
        <v>107</v>
      </c>
      <c r="E60" s="159"/>
      <c r="F60" s="159"/>
      <c r="G60" s="159"/>
      <c r="H60" s="159"/>
      <c r="I60" s="160"/>
      <c r="J60" s="161">
        <f>J99</f>
        <v>0</v>
      </c>
      <c r="K60" s="162"/>
    </row>
    <row r="61" spans="2:11" s="8" customFormat="1" ht="14.85" customHeight="1">
      <c r="B61" s="156"/>
      <c r="C61" s="157"/>
      <c r="D61" s="158" t="s">
        <v>108</v>
      </c>
      <c r="E61" s="159"/>
      <c r="F61" s="159"/>
      <c r="G61" s="159"/>
      <c r="H61" s="159"/>
      <c r="I61" s="160"/>
      <c r="J61" s="161">
        <f>J132</f>
        <v>0</v>
      </c>
      <c r="K61" s="162"/>
    </row>
    <row r="62" spans="2:11" s="8" customFormat="1" ht="19.9" customHeight="1">
      <c r="B62" s="156"/>
      <c r="C62" s="157"/>
      <c r="D62" s="158" t="s">
        <v>109</v>
      </c>
      <c r="E62" s="159"/>
      <c r="F62" s="159"/>
      <c r="G62" s="159"/>
      <c r="H62" s="159"/>
      <c r="I62" s="160"/>
      <c r="J62" s="161">
        <f>J150</f>
        <v>0</v>
      </c>
      <c r="K62" s="162"/>
    </row>
    <row r="63" spans="2:11" s="8" customFormat="1" ht="14.85" customHeight="1">
      <c r="B63" s="156"/>
      <c r="C63" s="157"/>
      <c r="D63" s="158" t="s">
        <v>110</v>
      </c>
      <c r="E63" s="159"/>
      <c r="F63" s="159"/>
      <c r="G63" s="159"/>
      <c r="H63" s="159"/>
      <c r="I63" s="160"/>
      <c r="J63" s="161">
        <f>J151</f>
        <v>0</v>
      </c>
      <c r="K63" s="162"/>
    </row>
    <row r="64" spans="2:11" s="8" customFormat="1" ht="14.85" customHeight="1">
      <c r="B64" s="156"/>
      <c r="C64" s="157"/>
      <c r="D64" s="158" t="s">
        <v>111</v>
      </c>
      <c r="E64" s="159"/>
      <c r="F64" s="159"/>
      <c r="G64" s="159"/>
      <c r="H64" s="159"/>
      <c r="I64" s="160"/>
      <c r="J64" s="161">
        <f>J161</f>
        <v>0</v>
      </c>
      <c r="K64" s="162"/>
    </row>
    <row r="65" spans="2:11" s="8" customFormat="1" ht="19.9" customHeight="1">
      <c r="B65" s="156"/>
      <c r="C65" s="157"/>
      <c r="D65" s="158" t="s">
        <v>112</v>
      </c>
      <c r="E65" s="159"/>
      <c r="F65" s="159"/>
      <c r="G65" s="159"/>
      <c r="H65" s="159"/>
      <c r="I65" s="160"/>
      <c r="J65" s="161">
        <f>J174</f>
        <v>0</v>
      </c>
      <c r="K65" s="162"/>
    </row>
    <row r="66" spans="2:11" s="8" customFormat="1" ht="19.9" customHeight="1">
      <c r="B66" s="156"/>
      <c r="C66" s="157"/>
      <c r="D66" s="158" t="s">
        <v>113</v>
      </c>
      <c r="E66" s="159"/>
      <c r="F66" s="159"/>
      <c r="G66" s="159"/>
      <c r="H66" s="159"/>
      <c r="I66" s="160"/>
      <c r="J66" s="161">
        <f>J185</f>
        <v>0</v>
      </c>
      <c r="K66" s="162"/>
    </row>
    <row r="67" spans="2:11" s="7" customFormat="1" ht="24.95" customHeight="1">
      <c r="B67" s="149"/>
      <c r="C67" s="150"/>
      <c r="D67" s="151" t="s">
        <v>114</v>
      </c>
      <c r="E67" s="152"/>
      <c r="F67" s="152"/>
      <c r="G67" s="152"/>
      <c r="H67" s="152"/>
      <c r="I67" s="153"/>
      <c r="J67" s="154">
        <f>J187</f>
        <v>0</v>
      </c>
      <c r="K67" s="155"/>
    </row>
    <row r="68" spans="2:11" s="8" customFormat="1" ht="19.9" customHeight="1">
      <c r="B68" s="156"/>
      <c r="C68" s="157"/>
      <c r="D68" s="158" t="s">
        <v>115</v>
      </c>
      <c r="E68" s="159"/>
      <c r="F68" s="159"/>
      <c r="G68" s="159"/>
      <c r="H68" s="159"/>
      <c r="I68" s="160"/>
      <c r="J68" s="161">
        <f>J188</f>
        <v>0</v>
      </c>
      <c r="K68" s="162"/>
    </row>
    <row r="69" spans="2:11" s="8" customFormat="1" ht="19.9" customHeight="1">
      <c r="B69" s="156"/>
      <c r="C69" s="157"/>
      <c r="D69" s="158" t="s">
        <v>116</v>
      </c>
      <c r="E69" s="159"/>
      <c r="F69" s="159"/>
      <c r="G69" s="159"/>
      <c r="H69" s="159"/>
      <c r="I69" s="160"/>
      <c r="J69" s="161">
        <f>J210</f>
        <v>0</v>
      </c>
      <c r="K69" s="162"/>
    </row>
    <row r="70" spans="2:11" s="1" customFormat="1" ht="21.75" customHeight="1">
      <c r="B70" s="41"/>
      <c r="C70" s="42"/>
      <c r="D70" s="42"/>
      <c r="E70" s="42"/>
      <c r="F70" s="42"/>
      <c r="G70" s="42"/>
      <c r="H70" s="42"/>
      <c r="I70" s="118"/>
      <c r="J70" s="42"/>
      <c r="K70" s="45"/>
    </row>
    <row r="71" spans="2:11" s="1" customFormat="1" ht="6.95" customHeight="1">
      <c r="B71" s="56"/>
      <c r="C71" s="57"/>
      <c r="D71" s="57"/>
      <c r="E71" s="57"/>
      <c r="F71" s="57"/>
      <c r="G71" s="57"/>
      <c r="H71" s="57"/>
      <c r="I71" s="139"/>
      <c r="J71" s="57"/>
      <c r="K71" s="58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42"/>
      <c r="J75" s="60"/>
      <c r="K75" s="60"/>
      <c r="L75" s="61"/>
    </row>
    <row r="76" spans="2:12" s="1" customFormat="1" ht="36.95" customHeight="1">
      <c r="B76" s="41"/>
      <c r="C76" s="62" t="s">
        <v>117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4.45" customHeight="1">
      <c r="B78" s="41"/>
      <c r="C78" s="65" t="s">
        <v>18</v>
      </c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4.45" customHeight="1">
      <c r="B79" s="41"/>
      <c r="C79" s="63"/>
      <c r="D79" s="63"/>
      <c r="E79" s="383" t="str">
        <f>E7</f>
        <v>Výměna oken ZŠ Boletice n.Labem, Míru 152</v>
      </c>
      <c r="F79" s="384"/>
      <c r="G79" s="384"/>
      <c r="H79" s="384"/>
      <c r="I79" s="163"/>
      <c r="J79" s="63"/>
      <c r="K79" s="63"/>
      <c r="L79" s="61"/>
    </row>
    <row r="80" spans="2:12" s="1" customFormat="1" ht="14.45" customHeight="1">
      <c r="B80" s="41"/>
      <c r="C80" s="65" t="s">
        <v>97</v>
      </c>
      <c r="D80" s="63"/>
      <c r="E80" s="63"/>
      <c r="F80" s="63"/>
      <c r="G80" s="63"/>
      <c r="H80" s="63"/>
      <c r="I80" s="163"/>
      <c r="J80" s="63"/>
      <c r="K80" s="63"/>
      <c r="L80" s="61"/>
    </row>
    <row r="81" spans="2:12" s="1" customFormat="1" ht="16.15" customHeight="1">
      <c r="B81" s="41"/>
      <c r="C81" s="63"/>
      <c r="D81" s="63"/>
      <c r="E81" s="372" t="str">
        <f>E9</f>
        <v>1 - ŠATNY-VÝMĚNA OKEN A ZAZDÍVKA MIV-ZÁPADNÍ STRANA (bez výměny vnějších parapetů)</v>
      </c>
      <c r="F81" s="385"/>
      <c r="G81" s="385"/>
      <c r="H81" s="385"/>
      <c r="I81" s="163"/>
      <c r="J81" s="63"/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12" s="1" customFormat="1" ht="18" customHeight="1">
      <c r="B83" s="41"/>
      <c r="C83" s="65" t="s">
        <v>24</v>
      </c>
      <c r="D83" s="63"/>
      <c r="E83" s="63"/>
      <c r="F83" s="164" t="str">
        <f>F12</f>
        <v>Boletice nad Labem</v>
      </c>
      <c r="G83" s="63"/>
      <c r="H83" s="63"/>
      <c r="I83" s="165" t="s">
        <v>26</v>
      </c>
      <c r="J83" s="73" t="str">
        <f>IF(J12="","",J12)</f>
        <v>24. 5. 2018</v>
      </c>
      <c r="K83" s="63"/>
      <c r="L83" s="61"/>
    </row>
    <row r="84" spans="2:12" s="1" customFormat="1" ht="6.9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12" s="1" customFormat="1" ht="15">
      <c r="B85" s="41"/>
      <c r="C85" s="65" t="s">
        <v>28</v>
      </c>
      <c r="D85" s="63"/>
      <c r="E85" s="63"/>
      <c r="F85" s="164" t="str">
        <f>E15</f>
        <v>ZŠ Děčín XXXII, Míru 152, příspěvková organizace</v>
      </c>
      <c r="G85" s="63"/>
      <c r="H85" s="63"/>
      <c r="I85" s="165" t="s">
        <v>34</v>
      </c>
      <c r="J85" s="164" t="str">
        <f>E21</f>
        <v>bez PD</v>
      </c>
      <c r="K85" s="63"/>
      <c r="L85" s="61"/>
    </row>
    <row r="86" spans="2:12" s="1" customFormat="1" ht="14.45" customHeight="1">
      <c r="B86" s="41"/>
      <c r="C86" s="65" t="s">
        <v>32</v>
      </c>
      <c r="D86" s="63"/>
      <c r="E86" s="63"/>
      <c r="F86" s="164" t="str">
        <f>IF(E18="","",E18)</f>
        <v/>
      </c>
      <c r="G86" s="63"/>
      <c r="H86" s="63"/>
      <c r="I86" s="163"/>
      <c r="J86" s="63"/>
      <c r="K86" s="63"/>
      <c r="L86" s="61"/>
    </row>
    <row r="87" spans="2:12" s="1" customFormat="1" ht="10.35" customHeight="1">
      <c r="B87" s="41"/>
      <c r="C87" s="63"/>
      <c r="D87" s="63"/>
      <c r="E87" s="63"/>
      <c r="F87" s="63"/>
      <c r="G87" s="63"/>
      <c r="H87" s="63"/>
      <c r="I87" s="163"/>
      <c r="J87" s="63"/>
      <c r="K87" s="63"/>
      <c r="L87" s="61"/>
    </row>
    <row r="88" spans="2:20" s="9" customFormat="1" ht="29.25" customHeight="1">
      <c r="B88" s="166"/>
      <c r="C88" s="167" t="s">
        <v>118</v>
      </c>
      <c r="D88" s="168" t="s">
        <v>58</v>
      </c>
      <c r="E88" s="168" t="s">
        <v>54</v>
      </c>
      <c r="F88" s="168" t="s">
        <v>119</v>
      </c>
      <c r="G88" s="168" t="s">
        <v>120</v>
      </c>
      <c r="H88" s="168" t="s">
        <v>121</v>
      </c>
      <c r="I88" s="169" t="s">
        <v>122</v>
      </c>
      <c r="J88" s="168" t="s">
        <v>101</v>
      </c>
      <c r="K88" s="170" t="s">
        <v>123</v>
      </c>
      <c r="L88" s="171"/>
      <c r="M88" s="81" t="s">
        <v>124</v>
      </c>
      <c r="N88" s="82" t="s">
        <v>43</v>
      </c>
      <c r="O88" s="82" t="s">
        <v>125</v>
      </c>
      <c r="P88" s="82" t="s">
        <v>126</v>
      </c>
      <c r="Q88" s="82" t="s">
        <v>127</v>
      </c>
      <c r="R88" s="82" t="s">
        <v>128</v>
      </c>
      <c r="S88" s="82" t="s">
        <v>129</v>
      </c>
      <c r="T88" s="83" t="s">
        <v>130</v>
      </c>
    </row>
    <row r="89" spans="2:63" s="1" customFormat="1" ht="29.25" customHeight="1">
      <c r="B89" s="41"/>
      <c r="C89" s="87" t="s">
        <v>102</v>
      </c>
      <c r="D89" s="63"/>
      <c r="E89" s="63"/>
      <c r="F89" s="63"/>
      <c r="G89" s="63"/>
      <c r="H89" s="63"/>
      <c r="I89" s="163"/>
      <c r="J89" s="172">
        <f>BK89</f>
        <v>0</v>
      </c>
      <c r="K89" s="63"/>
      <c r="L89" s="61"/>
      <c r="M89" s="84"/>
      <c r="N89" s="85"/>
      <c r="O89" s="85"/>
      <c r="P89" s="173">
        <f>P90+P187</f>
        <v>0</v>
      </c>
      <c r="Q89" s="85"/>
      <c r="R89" s="173">
        <f>R90+R187</f>
        <v>2.5723144000000002</v>
      </c>
      <c r="S89" s="85"/>
      <c r="T89" s="174">
        <f>T90+T187</f>
        <v>2.0046568</v>
      </c>
      <c r="AT89" s="24" t="s">
        <v>72</v>
      </c>
      <c r="AU89" s="24" t="s">
        <v>103</v>
      </c>
      <c r="BK89" s="175">
        <f>BK90+BK187</f>
        <v>0</v>
      </c>
    </row>
    <row r="90" spans="2:63" s="10" customFormat="1" ht="37.35" customHeight="1">
      <c r="B90" s="176"/>
      <c r="C90" s="177"/>
      <c r="D90" s="178" t="s">
        <v>72</v>
      </c>
      <c r="E90" s="179" t="s">
        <v>131</v>
      </c>
      <c r="F90" s="179" t="s">
        <v>132</v>
      </c>
      <c r="G90" s="177"/>
      <c r="H90" s="177"/>
      <c r="I90" s="180"/>
      <c r="J90" s="181">
        <f>BK90</f>
        <v>0</v>
      </c>
      <c r="K90" s="177"/>
      <c r="L90" s="182"/>
      <c r="M90" s="183"/>
      <c r="N90" s="184"/>
      <c r="O90" s="184"/>
      <c r="P90" s="185">
        <f>P91+P98+P150+P174+P185</f>
        <v>0</v>
      </c>
      <c r="Q90" s="184"/>
      <c r="R90" s="185">
        <f>R91+R98+R150+R174+R185</f>
        <v>1.9480785600000001</v>
      </c>
      <c r="S90" s="184"/>
      <c r="T90" s="186">
        <f>T91+T98+T150+T174+T185</f>
        <v>2.0046568</v>
      </c>
      <c r="AR90" s="187" t="s">
        <v>78</v>
      </c>
      <c r="AT90" s="188" t="s">
        <v>72</v>
      </c>
      <c r="AU90" s="188" t="s">
        <v>73</v>
      </c>
      <c r="AY90" s="187" t="s">
        <v>133</v>
      </c>
      <c r="BK90" s="189">
        <f>BK91+BK98+BK150+BK174+BK185</f>
        <v>0</v>
      </c>
    </row>
    <row r="91" spans="2:63" s="10" customFormat="1" ht="19.9" customHeight="1">
      <c r="B91" s="176"/>
      <c r="C91" s="177"/>
      <c r="D91" s="178" t="s">
        <v>72</v>
      </c>
      <c r="E91" s="190" t="s">
        <v>134</v>
      </c>
      <c r="F91" s="190" t="s">
        <v>135</v>
      </c>
      <c r="G91" s="177"/>
      <c r="H91" s="177"/>
      <c r="I91" s="180"/>
      <c r="J91" s="191">
        <f>BK91</f>
        <v>0</v>
      </c>
      <c r="K91" s="177"/>
      <c r="L91" s="182"/>
      <c r="M91" s="183"/>
      <c r="N91" s="184"/>
      <c r="O91" s="184"/>
      <c r="P91" s="185">
        <f>SUM(P92:P97)</f>
        <v>0</v>
      </c>
      <c r="Q91" s="184"/>
      <c r="R91" s="185">
        <f>SUM(R92:R97)</f>
        <v>1.5010800000000002</v>
      </c>
      <c r="S91" s="184"/>
      <c r="T91" s="186">
        <f>SUM(T92:T97)</f>
        <v>0</v>
      </c>
      <c r="AR91" s="187" t="s">
        <v>78</v>
      </c>
      <c r="AT91" s="188" t="s">
        <v>72</v>
      </c>
      <c r="AU91" s="188" t="s">
        <v>78</v>
      </c>
      <c r="AY91" s="187" t="s">
        <v>133</v>
      </c>
      <c r="BK91" s="189">
        <f>SUM(BK92:BK97)</f>
        <v>0</v>
      </c>
    </row>
    <row r="92" spans="2:65" s="1" customFormat="1" ht="34.15" customHeight="1">
      <c r="B92" s="41"/>
      <c r="C92" s="192" t="s">
        <v>78</v>
      </c>
      <c r="D92" s="192" t="s">
        <v>136</v>
      </c>
      <c r="E92" s="193" t="s">
        <v>137</v>
      </c>
      <c r="F92" s="194" t="s">
        <v>138</v>
      </c>
      <c r="G92" s="195" t="s">
        <v>139</v>
      </c>
      <c r="H92" s="196">
        <v>7.2</v>
      </c>
      <c r="I92" s="197"/>
      <c r="J92" s="198">
        <f>ROUND(I92*H92,1)</f>
        <v>0</v>
      </c>
      <c r="K92" s="194" t="s">
        <v>140</v>
      </c>
      <c r="L92" s="61"/>
      <c r="M92" s="199" t="s">
        <v>23</v>
      </c>
      <c r="N92" s="200" t="s">
        <v>44</v>
      </c>
      <c r="O92" s="42"/>
      <c r="P92" s="201">
        <f>O92*H92</f>
        <v>0</v>
      </c>
      <c r="Q92" s="201">
        <v>0.20832</v>
      </c>
      <c r="R92" s="201">
        <f>Q92*H92</f>
        <v>1.4999040000000001</v>
      </c>
      <c r="S92" s="201">
        <v>0</v>
      </c>
      <c r="T92" s="202">
        <f>S92*H92</f>
        <v>0</v>
      </c>
      <c r="AR92" s="24" t="s">
        <v>88</v>
      </c>
      <c r="AT92" s="24" t="s">
        <v>136</v>
      </c>
      <c r="AU92" s="24" t="s">
        <v>82</v>
      </c>
      <c r="AY92" s="24" t="s">
        <v>133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78</v>
      </c>
      <c r="BK92" s="203">
        <f>ROUND(I92*H92,1)</f>
        <v>0</v>
      </c>
      <c r="BL92" s="24" t="s">
        <v>88</v>
      </c>
      <c r="BM92" s="24" t="s">
        <v>141</v>
      </c>
    </row>
    <row r="93" spans="2:51" s="11" customFormat="1" ht="13.5">
      <c r="B93" s="204"/>
      <c r="C93" s="205"/>
      <c r="D93" s="206" t="s">
        <v>142</v>
      </c>
      <c r="E93" s="207" t="s">
        <v>23</v>
      </c>
      <c r="F93" s="208" t="s">
        <v>143</v>
      </c>
      <c r="G93" s="205"/>
      <c r="H93" s="207" t="s">
        <v>23</v>
      </c>
      <c r="I93" s="209"/>
      <c r="J93" s="205"/>
      <c r="K93" s="205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142</v>
      </c>
      <c r="AU93" s="214" t="s">
        <v>82</v>
      </c>
      <c r="AV93" s="11" t="s">
        <v>78</v>
      </c>
      <c r="AW93" s="11" t="s">
        <v>36</v>
      </c>
      <c r="AX93" s="11" t="s">
        <v>73</v>
      </c>
      <c r="AY93" s="214" t="s">
        <v>133</v>
      </c>
    </row>
    <row r="94" spans="2:51" s="12" customFormat="1" ht="13.5">
      <c r="B94" s="215"/>
      <c r="C94" s="216"/>
      <c r="D94" s="206" t="s">
        <v>142</v>
      </c>
      <c r="E94" s="217" t="s">
        <v>23</v>
      </c>
      <c r="F94" s="218" t="s">
        <v>23</v>
      </c>
      <c r="G94" s="216"/>
      <c r="H94" s="219">
        <v>0</v>
      </c>
      <c r="I94" s="220"/>
      <c r="J94" s="216"/>
      <c r="K94" s="216"/>
      <c r="L94" s="221"/>
      <c r="M94" s="222"/>
      <c r="N94" s="223"/>
      <c r="O94" s="223"/>
      <c r="P94" s="223"/>
      <c r="Q94" s="223"/>
      <c r="R94" s="223"/>
      <c r="S94" s="223"/>
      <c r="T94" s="224"/>
      <c r="AT94" s="225" t="s">
        <v>142</v>
      </c>
      <c r="AU94" s="225" t="s">
        <v>82</v>
      </c>
      <c r="AV94" s="12" t="s">
        <v>82</v>
      </c>
      <c r="AW94" s="12" t="s">
        <v>36</v>
      </c>
      <c r="AX94" s="12" t="s">
        <v>73</v>
      </c>
      <c r="AY94" s="225" t="s">
        <v>133</v>
      </c>
    </row>
    <row r="95" spans="2:51" s="12" customFormat="1" ht="13.5">
      <c r="B95" s="215"/>
      <c r="C95" s="216"/>
      <c r="D95" s="206" t="s">
        <v>142</v>
      </c>
      <c r="E95" s="217" t="s">
        <v>23</v>
      </c>
      <c r="F95" s="218" t="s">
        <v>144</v>
      </c>
      <c r="G95" s="216"/>
      <c r="H95" s="219">
        <v>7.2</v>
      </c>
      <c r="I95" s="220"/>
      <c r="J95" s="216"/>
      <c r="K95" s="216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142</v>
      </c>
      <c r="AU95" s="225" t="s">
        <v>82</v>
      </c>
      <c r="AV95" s="12" t="s">
        <v>82</v>
      </c>
      <c r="AW95" s="12" t="s">
        <v>36</v>
      </c>
      <c r="AX95" s="12" t="s">
        <v>78</v>
      </c>
      <c r="AY95" s="225" t="s">
        <v>133</v>
      </c>
    </row>
    <row r="96" spans="2:65" s="1" customFormat="1" ht="14.45" customHeight="1">
      <c r="B96" s="41"/>
      <c r="C96" s="192" t="s">
        <v>82</v>
      </c>
      <c r="D96" s="192" t="s">
        <v>136</v>
      </c>
      <c r="E96" s="193" t="s">
        <v>145</v>
      </c>
      <c r="F96" s="194" t="s">
        <v>146</v>
      </c>
      <c r="G96" s="195" t="s">
        <v>147</v>
      </c>
      <c r="H96" s="196">
        <v>6</v>
      </c>
      <c r="I96" s="197"/>
      <c r="J96" s="198">
        <f>ROUND(I96*H96,1)</f>
        <v>0</v>
      </c>
      <c r="K96" s="194" t="s">
        <v>140</v>
      </c>
      <c r="L96" s="61"/>
      <c r="M96" s="199" t="s">
        <v>23</v>
      </c>
      <c r="N96" s="200" t="s">
        <v>44</v>
      </c>
      <c r="O96" s="42"/>
      <c r="P96" s="201">
        <f>O96*H96</f>
        <v>0</v>
      </c>
      <c r="Q96" s="201">
        <v>0.000196</v>
      </c>
      <c r="R96" s="201">
        <f>Q96*H96</f>
        <v>0.001176</v>
      </c>
      <c r="S96" s="201">
        <v>0</v>
      </c>
      <c r="T96" s="202">
        <f>S96*H96</f>
        <v>0</v>
      </c>
      <c r="AR96" s="24" t="s">
        <v>88</v>
      </c>
      <c r="AT96" s="24" t="s">
        <v>136</v>
      </c>
      <c r="AU96" s="24" t="s">
        <v>82</v>
      </c>
      <c r="AY96" s="24" t="s">
        <v>133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78</v>
      </c>
      <c r="BK96" s="203">
        <f>ROUND(I96*H96,1)</f>
        <v>0</v>
      </c>
      <c r="BL96" s="24" t="s">
        <v>88</v>
      </c>
      <c r="BM96" s="24" t="s">
        <v>148</v>
      </c>
    </row>
    <row r="97" spans="2:51" s="12" customFormat="1" ht="13.5">
      <c r="B97" s="215"/>
      <c r="C97" s="216"/>
      <c r="D97" s="206" t="s">
        <v>142</v>
      </c>
      <c r="E97" s="217" t="s">
        <v>23</v>
      </c>
      <c r="F97" s="218" t="s">
        <v>149</v>
      </c>
      <c r="G97" s="216"/>
      <c r="H97" s="219">
        <v>6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142</v>
      </c>
      <c r="AU97" s="225" t="s">
        <v>82</v>
      </c>
      <c r="AV97" s="12" t="s">
        <v>82</v>
      </c>
      <c r="AW97" s="12" t="s">
        <v>36</v>
      </c>
      <c r="AX97" s="12" t="s">
        <v>78</v>
      </c>
      <c r="AY97" s="225" t="s">
        <v>133</v>
      </c>
    </row>
    <row r="98" spans="2:63" s="10" customFormat="1" ht="29.85" customHeight="1">
      <c r="B98" s="176"/>
      <c r="C98" s="177"/>
      <c r="D98" s="178" t="s">
        <v>72</v>
      </c>
      <c r="E98" s="190" t="s">
        <v>150</v>
      </c>
      <c r="F98" s="190" t="s">
        <v>151</v>
      </c>
      <c r="G98" s="177"/>
      <c r="H98" s="177"/>
      <c r="I98" s="180"/>
      <c r="J98" s="191">
        <f>BK98</f>
        <v>0</v>
      </c>
      <c r="K98" s="177"/>
      <c r="L98" s="182"/>
      <c r="M98" s="183"/>
      <c r="N98" s="184"/>
      <c r="O98" s="184"/>
      <c r="P98" s="185">
        <f>P99+P132</f>
        <v>0</v>
      </c>
      <c r="Q98" s="184"/>
      <c r="R98" s="185">
        <f>R99+R132</f>
        <v>0.44699856</v>
      </c>
      <c r="S98" s="184"/>
      <c r="T98" s="186">
        <f>T99+T132</f>
        <v>0</v>
      </c>
      <c r="AR98" s="187" t="s">
        <v>78</v>
      </c>
      <c r="AT98" s="188" t="s">
        <v>72</v>
      </c>
      <c r="AU98" s="188" t="s">
        <v>78</v>
      </c>
      <c r="AY98" s="187" t="s">
        <v>133</v>
      </c>
      <c r="BK98" s="189">
        <f>BK99+BK132</f>
        <v>0</v>
      </c>
    </row>
    <row r="99" spans="2:63" s="10" customFormat="1" ht="14.85" customHeight="1">
      <c r="B99" s="176"/>
      <c r="C99" s="177"/>
      <c r="D99" s="178" t="s">
        <v>72</v>
      </c>
      <c r="E99" s="190" t="s">
        <v>152</v>
      </c>
      <c r="F99" s="190" t="s">
        <v>153</v>
      </c>
      <c r="G99" s="177"/>
      <c r="H99" s="177"/>
      <c r="I99" s="180"/>
      <c r="J99" s="191">
        <f>BK99</f>
        <v>0</v>
      </c>
      <c r="K99" s="177"/>
      <c r="L99" s="182"/>
      <c r="M99" s="183"/>
      <c r="N99" s="184"/>
      <c r="O99" s="184"/>
      <c r="P99" s="185">
        <f>SUM(P100:P131)</f>
        <v>0</v>
      </c>
      <c r="Q99" s="184"/>
      <c r="R99" s="185">
        <f>SUM(R100:R131)</f>
        <v>0.37665936</v>
      </c>
      <c r="S99" s="184"/>
      <c r="T99" s="186">
        <f>SUM(T100:T131)</f>
        <v>0</v>
      </c>
      <c r="AR99" s="187" t="s">
        <v>78</v>
      </c>
      <c r="AT99" s="188" t="s">
        <v>72</v>
      </c>
      <c r="AU99" s="188" t="s">
        <v>82</v>
      </c>
      <c r="AY99" s="187" t="s">
        <v>133</v>
      </c>
      <c r="BK99" s="189">
        <f>SUM(BK100:BK131)</f>
        <v>0</v>
      </c>
    </row>
    <row r="100" spans="2:65" s="1" customFormat="1" ht="22.9" customHeight="1">
      <c r="B100" s="41"/>
      <c r="C100" s="192" t="s">
        <v>85</v>
      </c>
      <c r="D100" s="192" t="s">
        <v>136</v>
      </c>
      <c r="E100" s="193" t="s">
        <v>154</v>
      </c>
      <c r="F100" s="194" t="s">
        <v>155</v>
      </c>
      <c r="G100" s="195" t="s">
        <v>139</v>
      </c>
      <c r="H100" s="196">
        <v>11.04</v>
      </c>
      <c r="I100" s="197"/>
      <c r="J100" s="198">
        <f>ROUND(I100*H100,1)</f>
        <v>0</v>
      </c>
      <c r="K100" s="194" t="s">
        <v>140</v>
      </c>
      <c r="L100" s="61"/>
      <c r="M100" s="199" t="s">
        <v>23</v>
      </c>
      <c r="N100" s="200" t="s">
        <v>44</v>
      </c>
      <c r="O100" s="42"/>
      <c r="P100" s="201">
        <f>O100*H100</f>
        <v>0</v>
      </c>
      <c r="Q100" s="201">
        <v>0.004384</v>
      </c>
      <c r="R100" s="201">
        <f>Q100*H100</f>
        <v>0.048399359999999995</v>
      </c>
      <c r="S100" s="201">
        <v>0</v>
      </c>
      <c r="T100" s="202">
        <f>S100*H100</f>
        <v>0</v>
      </c>
      <c r="AR100" s="24" t="s">
        <v>88</v>
      </c>
      <c r="AT100" s="24" t="s">
        <v>136</v>
      </c>
      <c r="AU100" s="24" t="s">
        <v>85</v>
      </c>
      <c r="AY100" s="24" t="s">
        <v>133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78</v>
      </c>
      <c r="BK100" s="203">
        <f>ROUND(I100*H100,1)</f>
        <v>0</v>
      </c>
      <c r="BL100" s="24" t="s">
        <v>88</v>
      </c>
      <c r="BM100" s="24" t="s">
        <v>156</v>
      </c>
    </row>
    <row r="101" spans="2:51" s="12" customFormat="1" ht="13.5">
      <c r="B101" s="215"/>
      <c r="C101" s="216"/>
      <c r="D101" s="206" t="s">
        <v>142</v>
      </c>
      <c r="E101" s="217" t="s">
        <v>23</v>
      </c>
      <c r="F101" s="218" t="s">
        <v>157</v>
      </c>
      <c r="G101" s="216"/>
      <c r="H101" s="219">
        <v>7.2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142</v>
      </c>
      <c r="AU101" s="225" t="s">
        <v>85</v>
      </c>
      <c r="AV101" s="12" t="s">
        <v>82</v>
      </c>
      <c r="AW101" s="12" t="s">
        <v>36</v>
      </c>
      <c r="AX101" s="12" t="s">
        <v>73</v>
      </c>
      <c r="AY101" s="225" t="s">
        <v>133</v>
      </c>
    </row>
    <row r="102" spans="2:51" s="12" customFormat="1" ht="13.5">
      <c r="B102" s="215"/>
      <c r="C102" s="216"/>
      <c r="D102" s="206" t="s">
        <v>142</v>
      </c>
      <c r="E102" s="217" t="s">
        <v>23</v>
      </c>
      <c r="F102" s="218" t="s">
        <v>158</v>
      </c>
      <c r="G102" s="216"/>
      <c r="H102" s="219">
        <v>2.4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142</v>
      </c>
      <c r="AU102" s="225" t="s">
        <v>85</v>
      </c>
      <c r="AV102" s="12" t="s">
        <v>82</v>
      </c>
      <c r="AW102" s="12" t="s">
        <v>36</v>
      </c>
      <c r="AX102" s="12" t="s">
        <v>73</v>
      </c>
      <c r="AY102" s="225" t="s">
        <v>133</v>
      </c>
    </row>
    <row r="103" spans="2:51" s="12" customFormat="1" ht="13.5">
      <c r="B103" s="215"/>
      <c r="C103" s="216"/>
      <c r="D103" s="206" t="s">
        <v>142</v>
      </c>
      <c r="E103" s="217" t="s">
        <v>23</v>
      </c>
      <c r="F103" s="218" t="s">
        <v>159</v>
      </c>
      <c r="G103" s="216"/>
      <c r="H103" s="219">
        <v>1.44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142</v>
      </c>
      <c r="AU103" s="225" t="s">
        <v>85</v>
      </c>
      <c r="AV103" s="12" t="s">
        <v>82</v>
      </c>
      <c r="AW103" s="12" t="s">
        <v>36</v>
      </c>
      <c r="AX103" s="12" t="s">
        <v>73</v>
      </c>
      <c r="AY103" s="225" t="s">
        <v>133</v>
      </c>
    </row>
    <row r="104" spans="2:51" s="13" customFormat="1" ht="13.5">
      <c r="B104" s="226"/>
      <c r="C104" s="227"/>
      <c r="D104" s="206" t="s">
        <v>142</v>
      </c>
      <c r="E104" s="228" t="s">
        <v>23</v>
      </c>
      <c r="F104" s="229" t="s">
        <v>160</v>
      </c>
      <c r="G104" s="227"/>
      <c r="H104" s="230">
        <v>11.04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AT104" s="236" t="s">
        <v>142</v>
      </c>
      <c r="AU104" s="236" t="s">
        <v>85</v>
      </c>
      <c r="AV104" s="13" t="s">
        <v>88</v>
      </c>
      <c r="AW104" s="13" t="s">
        <v>36</v>
      </c>
      <c r="AX104" s="13" t="s">
        <v>78</v>
      </c>
      <c r="AY104" s="236" t="s">
        <v>133</v>
      </c>
    </row>
    <row r="105" spans="2:65" s="1" customFormat="1" ht="22.9" customHeight="1">
      <c r="B105" s="41"/>
      <c r="C105" s="192" t="s">
        <v>88</v>
      </c>
      <c r="D105" s="192" t="s">
        <v>136</v>
      </c>
      <c r="E105" s="193" t="s">
        <v>161</v>
      </c>
      <c r="F105" s="194" t="s">
        <v>162</v>
      </c>
      <c r="G105" s="195" t="s">
        <v>139</v>
      </c>
      <c r="H105" s="196">
        <v>11.04</v>
      </c>
      <c r="I105" s="197"/>
      <c r="J105" s="198">
        <f>ROUND(I105*H105,1)</f>
        <v>0</v>
      </c>
      <c r="K105" s="194" t="s">
        <v>140</v>
      </c>
      <c r="L105" s="61"/>
      <c r="M105" s="199" t="s">
        <v>23</v>
      </c>
      <c r="N105" s="200" t="s">
        <v>44</v>
      </c>
      <c r="O105" s="42"/>
      <c r="P105" s="201">
        <f>O105*H105</f>
        <v>0</v>
      </c>
      <c r="Q105" s="201">
        <v>0.000263</v>
      </c>
      <c r="R105" s="201">
        <f>Q105*H105</f>
        <v>0.0029035199999999997</v>
      </c>
      <c r="S105" s="201">
        <v>0</v>
      </c>
      <c r="T105" s="202">
        <f>S105*H105</f>
        <v>0</v>
      </c>
      <c r="AR105" s="24" t="s">
        <v>88</v>
      </c>
      <c r="AT105" s="24" t="s">
        <v>136</v>
      </c>
      <c r="AU105" s="24" t="s">
        <v>85</v>
      </c>
      <c r="AY105" s="24" t="s">
        <v>133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78</v>
      </c>
      <c r="BK105" s="203">
        <f>ROUND(I105*H105,1)</f>
        <v>0</v>
      </c>
      <c r="BL105" s="24" t="s">
        <v>88</v>
      </c>
      <c r="BM105" s="24" t="s">
        <v>163</v>
      </c>
    </row>
    <row r="106" spans="2:51" s="12" customFormat="1" ht="13.5">
      <c r="B106" s="215"/>
      <c r="C106" s="216"/>
      <c r="D106" s="206" t="s">
        <v>142</v>
      </c>
      <c r="E106" s="217" t="s">
        <v>23</v>
      </c>
      <c r="F106" s="218" t="s">
        <v>157</v>
      </c>
      <c r="G106" s="216"/>
      <c r="H106" s="219">
        <v>7.2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142</v>
      </c>
      <c r="AU106" s="225" t="s">
        <v>85</v>
      </c>
      <c r="AV106" s="12" t="s">
        <v>82</v>
      </c>
      <c r="AW106" s="12" t="s">
        <v>36</v>
      </c>
      <c r="AX106" s="12" t="s">
        <v>73</v>
      </c>
      <c r="AY106" s="225" t="s">
        <v>133</v>
      </c>
    </row>
    <row r="107" spans="2:51" s="12" customFormat="1" ht="13.5">
      <c r="B107" s="215"/>
      <c r="C107" s="216"/>
      <c r="D107" s="206" t="s">
        <v>142</v>
      </c>
      <c r="E107" s="217" t="s">
        <v>23</v>
      </c>
      <c r="F107" s="218" t="s">
        <v>158</v>
      </c>
      <c r="G107" s="216"/>
      <c r="H107" s="219">
        <v>2.4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142</v>
      </c>
      <c r="AU107" s="225" t="s">
        <v>85</v>
      </c>
      <c r="AV107" s="12" t="s">
        <v>82</v>
      </c>
      <c r="AW107" s="12" t="s">
        <v>36</v>
      </c>
      <c r="AX107" s="12" t="s">
        <v>73</v>
      </c>
      <c r="AY107" s="225" t="s">
        <v>133</v>
      </c>
    </row>
    <row r="108" spans="2:51" s="12" customFormat="1" ht="13.5">
      <c r="B108" s="215"/>
      <c r="C108" s="216"/>
      <c r="D108" s="206" t="s">
        <v>142</v>
      </c>
      <c r="E108" s="217" t="s">
        <v>23</v>
      </c>
      <c r="F108" s="218" t="s">
        <v>159</v>
      </c>
      <c r="G108" s="216"/>
      <c r="H108" s="219">
        <v>1.44</v>
      </c>
      <c r="I108" s="220"/>
      <c r="J108" s="216"/>
      <c r="K108" s="216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142</v>
      </c>
      <c r="AU108" s="225" t="s">
        <v>85</v>
      </c>
      <c r="AV108" s="12" t="s">
        <v>82</v>
      </c>
      <c r="AW108" s="12" t="s">
        <v>36</v>
      </c>
      <c r="AX108" s="12" t="s">
        <v>73</v>
      </c>
      <c r="AY108" s="225" t="s">
        <v>133</v>
      </c>
    </row>
    <row r="109" spans="2:51" s="13" customFormat="1" ht="13.5">
      <c r="B109" s="226"/>
      <c r="C109" s="227"/>
      <c r="D109" s="206" t="s">
        <v>142</v>
      </c>
      <c r="E109" s="228" t="s">
        <v>23</v>
      </c>
      <c r="F109" s="229" t="s">
        <v>160</v>
      </c>
      <c r="G109" s="227"/>
      <c r="H109" s="230">
        <v>11.04</v>
      </c>
      <c r="I109" s="231"/>
      <c r="J109" s="227"/>
      <c r="K109" s="227"/>
      <c r="L109" s="232"/>
      <c r="M109" s="233"/>
      <c r="N109" s="234"/>
      <c r="O109" s="234"/>
      <c r="P109" s="234"/>
      <c r="Q109" s="234"/>
      <c r="R109" s="234"/>
      <c r="S109" s="234"/>
      <c r="T109" s="235"/>
      <c r="AT109" s="236" t="s">
        <v>142</v>
      </c>
      <c r="AU109" s="236" t="s">
        <v>85</v>
      </c>
      <c r="AV109" s="13" t="s">
        <v>88</v>
      </c>
      <c r="AW109" s="13" t="s">
        <v>36</v>
      </c>
      <c r="AX109" s="13" t="s">
        <v>78</v>
      </c>
      <c r="AY109" s="236" t="s">
        <v>133</v>
      </c>
    </row>
    <row r="110" spans="2:65" s="1" customFormat="1" ht="22.9" customHeight="1">
      <c r="B110" s="41"/>
      <c r="C110" s="192" t="s">
        <v>164</v>
      </c>
      <c r="D110" s="192" t="s">
        <v>136</v>
      </c>
      <c r="E110" s="193" t="s">
        <v>165</v>
      </c>
      <c r="F110" s="194" t="s">
        <v>166</v>
      </c>
      <c r="G110" s="195" t="s">
        <v>139</v>
      </c>
      <c r="H110" s="196">
        <v>11.04</v>
      </c>
      <c r="I110" s="197"/>
      <c r="J110" s="198">
        <f>ROUND(I110*H110,1)</f>
        <v>0</v>
      </c>
      <c r="K110" s="194" t="s">
        <v>140</v>
      </c>
      <c r="L110" s="61"/>
      <c r="M110" s="199" t="s">
        <v>23</v>
      </c>
      <c r="N110" s="200" t="s">
        <v>44</v>
      </c>
      <c r="O110" s="42"/>
      <c r="P110" s="201">
        <f>O110*H110</f>
        <v>0</v>
      </c>
      <c r="Q110" s="201">
        <v>0.003</v>
      </c>
      <c r="R110" s="201">
        <f>Q110*H110</f>
        <v>0.03312</v>
      </c>
      <c r="S110" s="201">
        <v>0</v>
      </c>
      <c r="T110" s="202">
        <f>S110*H110</f>
        <v>0</v>
      </c>
      <c r="AR110" s="24" t="s">
        <v>88</v>
      </c>
      <c r="AT110" s="24" t="s">
        <v>136</v>
      </c>
      <c r="AU110" s="24" t="s">
        <v>85</v>
      </c>
      <c r="AY110" s="24" t="s">
        <v>133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78</v>
      </c>
      <c r="BK110" s="203">
        <f>ROUND(I110*H110,1)</f>
        <v>0</v>
      </c>
      <c r="BL110" s="24" t="s">
        <v>88</v>
      </c>
      <c r="BM110" s="24" t="s">
        <v>167</v>
      </c>
    </row>
    <row r="111" spans="2:51" s="12" customFormat="1" ht="13.5">
      <c r="B111" s="215"/>
      <c r="C111" s="216"/>
      <c r="D111" s="206" t="s">
        <v>142</v>
      </c>
      <c r="E111" s="217" t="s">
        <v>23</v>
      </c>
      <c r="F111" s="218" t="s">
        <v>157</v>
      </c>
      <c r="G111" s="216"/>
      <c r="H111" s="219">
        <v>7.2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142</v>
      </c>
      <c r="AU111" s="225" t="s">
        <v>85</v>
      </c>
      <c r="AV111" s="12" t="s">
        <v>82</v>
      </c>
      <c r="AW111" s="12" t="s">
        <v>36</v>
      </c>
      <c r="AX111" s="12" t="s">
        <v>73</v>
      </c>
      <c r="AY111" s="225" t="s">
        <v>133</v>
      </c>
    </row>
    <row r="112" spans="2:51" s="12" customFormat="1" ht="13.5">
      <c r="B112" s="215"/>
      <c r="C112" s="216"/>
      <c r="D112" s="206" t="s">
        <v>142</v>
      </c>
      <c r="E112" s="217" t="s">
        <v>23</v>
      </c>
      <c r="F112" s="218" t="s">
        <v>158</v>
      </c>
      <c r="G112" s="216"/>
      <c r="H112" s="219">
        <v>2.4</v>
      </c>
      <c r="I112" s="220"/>
      <c r="J112" s="216"/>
      <c r="K112" s="216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142</v>
      </c>
      <c r="AU112" s="225" t="s">
        <v>85</v>
      </c>
      <c r="AV112" s="12" t="s">
        <v>82</v>
      </c>
      <c r="AW112" s="12" t="s">
        <v>36</v>
      </c>
      <c r="AX112" s="12" t="s">
        <v>73</v>
      </c>
      <c r="AY112" s="225" t="s">
        <v>133</v>
      </c>
    </row>
    <row r="113" spans="2:51" s="12" customFormat="1" ht="13.5">
      <c r="B113" s="215"/>
      <c r="C113" s="216"/>
      <c r="D113" s="206" t="s">
        <v>142</v>
      </c>
      <c r="E113" s="217" t="s">
        <v>23</v>
      </c>
      <c r="F113" s="218" t="s">
        <v>159</v>
      </c>
      <c r="G113" s="216"/>
      <c r="H113" s="219">
        <v>1.44</v>
      </c>
      <c r="I113" s="220"/>
      <c r="J113" s="216"/>
      <c r="K113" s="216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142</v>
      </c>
      <c r="AU113" s="225" t="s">
        <v>85</v>
      </c>
      <c r="AV113" s="12" t="s">
        <v>82</v>
      </c>
      <c r="AW113" s="12" t="s">
        <v>36</v>
      </c>
      <c r="AX113" s="12" t="s">
        <v>73</v>
      </c>
      <c r="AY113" s="225" t="s">
        <v>133</v>
      </c>
    </row>
    <row r="114" spans="2:51" s="13" customFormat="1" ht="13.5">
      <c r="B114" s="226"/>
      <c r="C114" s="227"/>
      <c r="D114" s="206" t="s">
        <v>142</v>
      </c>
      <c r="E114" s="228" t="s">
        <v>23</v>
      </c>
      <c r="F114" s="229" t="s">
        <v>160</v>
      </c>
      <c r="G114" s="227"/>
      <c r="H114" s="230">
        <v>11.04</v>
      </c>
      <c r="I114" s="231"/>
      <c r="J114" s="227"/>
      <c r="K114" s="227"/>
      <c r="L114" s="232"/>
      <c r="M114" s="233"/>
      <c r="N114" s="234"/>
      <c r="O114" s="234"/>
      <c r="P114" s="234"/>
      <c r="Q114" s="234"/>
      <c r="R114" s="234"/>
      <c r="S114" s="234"/>
      <c r="T114" s="235"/>
      <c r="AT114" s="236" t="s">
        <v>142</v>
      </c>
      <c r="AU114" s="236" t="s">
        <v>85</v>
      </c>
      <c r="AV114" s="13" t="s">
        <v>88</v>
      </c>
      <c r="AW114" s="13" t="s">
        <v>36</v>
      </c>
      <c r="AX114" s="13" t="s">
        <v>78</v>
      </c>
      <c r="AY114" s="236" t="s">
        <v>133</v>
      </c>
    </row>
    <row r="115" spans="2:65" s="1" customFormat="1" ht="14.45" customHeight="1">
      <c r="B115" s="41"/>
      <c r="C115" s="192" t="s">
        <v>150</v>
      </c>
      <c r="D115" s="192" t="s">
        <v>136</v>
      </c>
      <c r="E115" s="193" t="s">
        <v>168</v>
      </c>
      <c r="F115" s="194" t="s">
        <v>169</v>
      </c>
      <c r="G115" s="195" t="s">
        <v>147</v>
      </c>
      <c r="H115" s="196">
        <v>17.76</v>
      </c>
      <c r="I115" s="197"/>
      <c r="J115" s="198">
        <f>ROUND(I115*H115,1)</f>
        <v>0</v>
      </c>
      <c r="K115" s="194" t="s">
        <v>23</v>
      </c>
      <c r="L115" s="61"/>
      <c r="M115" s="199" t="s">
        <v>23</v>
      </c>
      <c r="N115" s="200" t="s">
        <v>44</v>
      </c>
      <c r="O115" s="42"/>
      <c r="P115" s="201">
        <f>O115*H115</f>
        <v>0</v>
      </c>
      <c r="Q115" s="201">
        <v>0.010323</v>
      </c>
      <c r="R115" s="201">
        <f>Q115*H115</f>
        <v>0.18333648000000002</v>
      </c>
      <c r="S115" s="201">
        <v>0</v>
      </c>
      <c r="T115" s="202">
        <f>S115*H115</f>
        <v>0</v>
      </c>
      <c r="AR115" s="24" t="s">
        <v>88</v>
      </c>
      <c r="AT115" s="24" t="s">
        <v>136</v>
      </c>
      <c r="AU115" s="24" t="s">
        <v>85</v>
      </c>
      <c r="AY115" s="24" t="s">
        <v>133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78</v>
      </c>
      <c r="BK115" s="203">
        <f>ROUND(I115*H115,1)</f>
        <v>0</v>
      </c>
      <c r="BL115" s="24" t="s">
        <v>88</v>
      </c>
      <c r="BM115" s="24" t="s">
        <v>170</v>
      </c>
    </row>
    <row r="116" spans="2:51" s="12" customFormat="1" ht="13.5">
      <c r="B116" s="215"/>
      <c r="C116" s="216"/>
      <c r="D116" s="206" t="s">
        <v>142</v>
      </c>
      <c r="E116" s="217" t="s">
        <v>23</v>
      </c>
      <c r="F116" s="218" t="s">
        <v>171</v>
      </c>
      <c r="G116" s="216"/>
      <c r="H116" s="219">
        <v>15.06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142</v>
      </c>
      <c r="AU116" s="225" t="s">
        <v>85</v>
      </c>
      <c r="AV116" s="12" t="s">
        <v>82</v>
      </c>
      <c r="AW116" s="12" t="s">
        <v>36</v>
      </c>
      <c r="AX116" s="12" t="s">
        <v>73</v>
      </c>
      <c r="AY116" s="225" t="s">
        <v>133</v>
      </c>
    </row>
    <row r="117" spans="2:51" s="12" customFormat="1" ht="13.5">
      <c r="B117" s="215"/>
      <c r="C117" s="216"/>
      <c r="D117" s="206" t="s">
        <v>142</v>
      </c>
      <c r="E117" s="217" t="s">
        <v>23</v>
      </c>
      <c r="F117" s="218" t="s">
        <v>172</v>
      </c>
      <c r="G117" s="216"/>
      <c r="H117" s="219">
        <v>2.7</v>
      </c>
      <c r="I117" s="220"/>
      <c r="J117" s="216"/>
      <c r="K117" s="216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142</v>
      </c>
      <c r="AU117" s="225" t="s">
        <v>85</v>
      </c>
      <c r="AV117" s="12" t="s">
        <v>82</v>
      </c>
      <c r="AW117" s="12" t="s">
        <v>36</v>
      </c>
      <c r="AX117" s="12" t="s">
        <v>73</v>
      </c>
      <c r="AY117" s="225" t="s">
        <v>133</v>
      </c>
    </row>
    <row r="118" spans="2:51" s="13" customFormat="1" ht="13.5">
      <c r="B118" s="226"/>
      <c r="C118" s="227"/>
      <c r="D118" s="206" t="s">
        <v>142</v>
      </c>
      <c r="E118" s="228" t="s">
        <v>23</v>
      </c>
      <c r="F118" s="229" t="s">
        <v>160</v>
      </c>
      <c r="G118" s="227"/>
      <c r="H118" s="230">
        <v>17.76</v>
      </c>
      <c r="I118" s="231"/>
      <c r="J118" s="227"/>
      <c r="K118" s="227"/>
      <c r="L118" s="232"/>
      <c r="M118" s="233"/>
      <c r="N118" s="234"/>
      <c r="O118" s="234"/>
      <c r="P118" s="234"/>
      <c r="Q118" s="234"/>
      <c r="R118" s="234"/>
      <c r="S118" s="234"/>
      <c r="T118" s="235"/>
      <c r="AT118" s="236" t="s">
        <v>142</v>
      </c>
      <c r="AU118" s="236" t="s">
        <v>85</v>
      </c>
      <c r="AV118" s="13" t="s">
        <v>88</v>
      </c>
      <c r="AW118" s="13" t="s">
        <v>36</v>
      </c>
      <c r="AX118" s="13" t="s">
        <v>78</v>
      </c>
      <c r="AY118" s="236" t="s">
        <v>133</v>
      </c>
    </row>
    <row r="119" spans="2:65" s="1" customFormat="1" ht="22.9" customHeight="1">
      <c r="B119" s="41"/>
      <c r="C119" s="192" t="s">
        <v>173</v>
      </c>
      <c r="D119" s="192" t="s">
        <v>136</v>
      </c>
      <c r="E119" s="193" t="s">
        <v>174</v>
      </c>
      <c r="F119" s="194" t="s">
        <v>175</v>
      </c>
      <c r="G119" s="195" t="s">
        <v>147</v>
      </c>
      <c r="H119" s="196">
        <v>72.6</v>
      </c>
      <c r="I119" s="197"/>
      <c r="J119" s="198">
        <f>ROUND(I119*H119,1)</f>
        <v>0</v>
      </c>
      <c r="K119" s="194" t="s">
        <v>140</v>
      </c>
      <c r="L119" s="61"/>
      <c r="M119" s="199" t="s">
        <v>23</v>
      </c>
      <c r="N119" s="200" t="s">
        <v>44</v>
      </c>
      <c r="O119" s="42"/>
      <c r="P119" s="201">
        <f>O119*H119</f>
        <v>0</v>
      </c>
      <c r="Q119" s="201">
        <v>0.0015</v>
      </c>
      <c r="R119" s="201">
        <f>Q119*H119</f>
        <v>0.1089</v>
      </c>
      <c r="S119" s="201">
        <v>0</v>
      </c>
      <c r="T119" s="202">
        <f>S119*H119</f>
        <v>0</v>
      </c>
      <c r="AR119" s="24" t="s">
        <v>88</v>
      </c>
      <c r="AT119" s="24" t="s">
        <v>136</v>
      </c>
      <c r="AU119" s="24" t="s">
        <v>85</v>
      </c>
      <c r="AY119" s="24" t="s">
        <v>133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78</v>
      </c>
      <c r="BK119" s="203">
        <f>ROUND(I119*H119,1)</f>
        <v>0</v>
      </c>
      <c r="BL119" s="24" t="s">
        <v>88</v>
      </c>
      <c r="BM119" s="24" t="s">
        <v>176</v>
      </c>
    </row>
    <row r="120" spans="2:51" s="12" customFormat="1" ht="13.5">
      <c r="B120" s="215"/>
      <c r="C120" s="216"/>
      <c r="D120" s="206" t="s">
        <v>142</v>
      </c>
      <c r="E120" s="217" t="s">
        <v>23</v>
      </c>
      <c r="F120" s="218" t="s">
        <v>177</v>
      </c>
      <c r="G120" s="216"/>
      <c r="H120" s="219">
        <v>57.6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142</v>
      </c>
      <c r="AU120" s="225" t="s">
        <v>85</v>
      </c>
      <c r="AV120" s="12" t="s">
        <v>82</v>
      </c>
      <c r="AW120" s="12" t="s">
        <v>36</v>
      </c>
      <c r="AX120" s="12" t="s">
        <v>73</v>
      </c>
      <c r="AY120" s="225" t="s">
        <v>133</v>
      </c>
    </row>
    <row r="121" spans="2:51" s="12" customFormat="1" ht="13.5">
      <c r="B121" s="215"/>
      <c r="C121" s="216"/>
      <c r="D121" s="206" t="s">
        <v>142</v>
      </c>
      <c r="E121" s="217" t="s">
        <v>23</v>
      </c>
      <c r="F121" s="218" t="s">
        <v>178</v>
      </c>
      <c r="G121" s="216"/>
      <c r="H121" s="219">
        <v>15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142</v>
      </c>
      <c r="AU121" s="225" t="s">
        <v>85</v>
      </c>
      <c r="AV121" s="12" t="s">
        <v>82</v>
      </c>
      <c r="AW121" s="12" t="s">
        <v>36</v>
      </c>
      <c r="AX121" s="12" t="s">
        <v>73</v>
      </c>
      <c r="AY121" s="225" t="s">
        <v>133</v>
      </c>
    </row>
    <row r="122" spans="2:51" s="13" customFormat="1" ht="13.5">
      <c r="B122" s="226"/>
      <c r="C122" s="227"/>
      <c r="D122" s="206" t="s">
        <v>142</v>
      </c>
      <c r="E122" s="228" t="s">
        <v>23</v>
      </c>
      <c r="F122" s="229" t="s">
        <v>160</v>
      </c>
      <c r="G122" s="227"/>
      <c r="H122" s="230">
        <v>72.6</v>
      </c>
      <c r="I122" s="231"/>
      <c r="J122" s="227"/>
      <c r="K122" s="227"/>
      <c r="L122" s="232"/>
      <c r="M122" s="233"/>
      <c r="N122" s="234"/>
      <c r="O122" s="234"/>
      <c r="P122" s="234"/>
      <c r="Q122" s="234"/>
      <c r="R122" s="234"/>
      <c r="S122" s="234"/>
      <c r="T122" s="235"/>
      <c r="AT122" s="236" t="s">
        <v>142</v>
      </c>
      <c r="AU122" s="236" t="s">
        <v>85</v>
      </c>
      <c r="AV122" s="13" t="s">
        <v>88</v>
      </c>
      <c r="AW122" s="13" t="s">
        <v>36</v>
      </c>
      <c r="AX122" s="13" t="s">
        <v>78</v>
      </c>
      <c r="AY122" s="236" t="s">
        <v>133</v>
      </c>
    </row>
    <row r="123" spans="2:65" s="1" customFormat="1" ht="22.9" customHeight="1">
      <c r="B123" s="41"/>
      <c r="C123" s="192" t="s">
        <v>179</v>
      </c>
      <c r="D123" s="192" t="s">
        <v>136</v>
      </c>
      <c r="E123" s="193" t="s">
        <v>180</v>
      </c>
      <c r="F123" s="194" t="s">
        <v>181</v>
      </c>
      <c r="G123" s="195" t="s">
        <v>139</v>
      </c>
      <c r="H123" s="196">
        <v>61.28</v>
      </c>
      <c r="I123" s="197"/>
      <c r="J123" s="198">
        <f>ROUND(I123*H123,1)</f>
        <v>0</v>
      </c>
      <c r="K123" s="194" t="s">
        <v>140</v>
      </c>
      <c r="L123" s="61"/>
      <c r="M123" s="199" t="s">
        <v>23</v>
      </c>
      <c r="N123" s="200" t="s">
        <v>44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88</v>
      </c>
      <c r="AT123" s="24" t="s">
        <v>136</v>
      </c>
      <c r="AU123" s="24" t="s">
        <v>85</v>
      </c>
      <c r="AY123" s="24" t="s">
        <v>133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78</v>
      </c>
      <c r="BK123" s="203">
        <f>ROUND(I123*H123,1)</f>
        <v>0</v>
      </c>
      <c r="BL123" s="24" t="s">
        <v>88</v>
      </c>
      <c r="BM123" s="24" t="s">
        <v>182</v>
      </c>
    </row>
    <row r="124" spans="2:51" s="12" customFormat="1" ht="13.5">
      <c r="B124" s="215"/>
      <c r="C124" s="216"/>
      <c r="D124" s="206" t="s">
        <v>142</v>
      </c>
      <c r="E124" s="217" t="s">
        <v>23</v>
      </c>
      <c r="F124" s="218" t="s">
        <v>183</v>
      </c>
      <c r="G124" s="216"/>
      <c r="H124" s="219">
        <v>34.56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142</v>
      </c>
      <c r="AU124" s="225" t="s">
        <v>85</v>
      </c>
      <c r="AV124" s="12" t="s">
        <v>82</v>
      </c>
      <c r="AW124" s="12" t="s">
        <v>36</v>
      </c>
      <c r="AX124" s="12" t="s">
        <v>73</v>
      </c>
      <c r="AY124" s="225" t="s">
        <v>133</v>
      </c>
    </row>
    <row r="125" spans="2:51" s="12" customFormat="1" ht="13.5">
      <c r="B125" s="215"/>
      <c r="C125" s="216"/>
      <c r="D125" s="206" t="s">
        <v>142</v>
      </c>
      <c r="E125" s="217" t="s">
        <v>23</v>
      </c>
      <c r="F125" s="218" t="s">
        <v>184</v>
      </c>
      <c r="G125" s="216"/>
      <c r="H125" s="219">
        <v>6.72</v>
      </c>
      <c r="I125" s="220"/>
      <c r="J125" s="216"/>
      <c r="K125" s="216"/>
      <c r="L125" s="221"/>
      <c r="M125" s="222"/>
      <c r="N125" s="223"/>
      <c r="O125" s="223"/>
      <c r="P125" s="223"/>
      <c r="Q125" s="223"/>
      <c r="R125" s="223"/>
      <c r="S125" s="223"/>
      <c r="T125" s="224"/>
      <c r="AT125" s="225" t="s">
        <v>142</v>
      </c>
      <c r="AU125" s="225" t="s">
        <v>85</v>
      </c>
      <c r="AV125" s="12" t="s">
        <v>82</v>
      </c>
      <c r="AW125" s="12" t="s">
        <v>36</v>
      </c>
      <c r="AX125" s="12" t="s">
        <v>73</v>
      </c>
      <c r="AY125" s="225" t="s">
        <v>133</v>
      </c>
    </row>
    <row r="126" spans="2:51" s="14" customFormat="1" ht="13.5">
      <c r="B126" s="237"/>
      <c r="C126" s="238"/>
      <c r="D126" s="206" t="s">
        <v>142</v>
      </c>
      <c r="E126" s="239" t="s">
        <v>23</v>
      </c>
      <c r="F126" s="240" t="s">
        <v>185</v>
      </c>
      <c r="G126" s="238"/>
      <c r="H126" s="241">
        <v>41.28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AT126" s="247" t="s">
        <v>142</v>
      </c>
      <c r="AU126" s="247" t="s">
        <v>85</v>
      </c>
      <c r="AV126" s="14" t="s">
        <v>85</v>
      </c>
      <c r="AW126" s="14" t="s">
        <v>36</v>
      </c>
      <c r="AX126" s="14" t="s">
        <v>73</v>
      </c>
      <c r="AY126" s="247" t="s">
        <v>133</v>
      </c>
    </row>
    <row r="127" spans="2:51" s="12" customFormat="1" ht="13.5">
      <c r="B127" s="215"/>
      <c r="C127" s="216"/>
      <c r="D127" s="206" t="s">
        <v>142</v>
      </c>
      <c r="E127" s="217" t="s">
        <v>23</v>
      </c>
      <c r="F127" s="218" t="s">
        <v>186</v>
      </c>
      <c r="G127" s="216"/>
      <c r="H127" s="219">
        <v>20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142</v>
      </c>
      <c r="AU127" s="225" t="s">
        <v>85</v>
      </c>
      <c r="AV127" s="12" t="s">
        <v>82</v>
      </c>
      <c r="AW127" s="12" t="s">
        <v>36</v>
      </c>
      <c r="AX127" s="12" t="s">
        <v>73</v>
      </c>
      <c r="AY127" s="225" t="s">
        <v>133</v>
      </c>
    </row>
    <row r="128" spans="2:51" s="14" customFormat="1" ht="13.5">
      <c r="B128" s="237"/>
      <c r="C128" s="238"/>
      <c r="D128" s="206" t="s">
        <v>142</v>
      </c>
      <c r="E128" s="239" t="s">
        <v>23</v>
      </c>
      <c r="F128" s="240" t="s">
        <v>187</v>
      </c>
      <c r="G128" s="238"/>
      <c r="H128" s="241">
        <v>20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AT128" s="247" t="s">
        <v>142</v>
      </c>
      <c r="AU128" s="247" t="s">
        <v>85</v>
      </c>
      <c r="AV128" s="14" t="s">
        <v>85</v>
      </c>
      <c r="AW128" s="14" t="s">
        <v>36</v>
      </c>
      <c r="AX128" s="14" t="s">
        <v>73</v>
      </c>
      <c r="AY128" s="247" t="s">
        <v>133</v>
      </c>
    </row>
    <row r="129" spans="2:51" s="13" customFormat="1" ht="13.5">
      <c r="B129" s="226"/>
      <c r="C129" s="227"/>
      <c r="D129" s="206" t="s">
        <v>142</v>
      </c>
      <c r="E129" s="228" t="s">
        <v>23</v>
      </c>
      <c r="F129" s="229" t="s">
        <v>160</v>
      </c>
      <c r="G129" s="227"/>
      <c r="H129" s="230">
        <v>61.28</v>
      </c>
      <c r="I129" s="231"/>
      <c r="J129" s="227"/>
      <c r="K129" s="227"/>
      <c r="L129" s="232"/>
      <c r="M129" s="233"/>
      <c r="N129" s="234"/>
      <c r="O129" s="234"/>
      <c r="P129" s="234"/>
      <c r="Q129" s="234"/>
      <c r="R129" s="234"/>
      <c r="S129" s="234"/>
      <c r="T129" s="235"/>
      <c r="AT129" s="236" t="s">
        <v>142</v>
      </c>
      <c r="AU129" s="236" t="s">
        <v>85</v>
      </c>
      <c r="AV129" s="13" t="s">
        <v>88</v>
      </c>
      <c r="AW129" s="13" t="s">
        <v>36</v>
      </c>
      <c r="AX129" s="13" t="s">
        <v>78</v>
      </c>
      <c r="AY129" s="236" t="s">
        <v>133</v>
      </c>
    </row>
    <row r="130" spans="2:65" s="1" customFormat="1" ht="22.9" customHeight="1">
      <c r="B130" s="41"/>
      <c r="C130" s="192" t="s">
        <v>188</v>
      </c>
      <c r="D130" s="192" t="s">
        <v>136</v>
      </c>
      <c r="E130" s="193" t="s">
        <v>189</v>
      </c>
      <c r="F130" s="194" t="s">
        <v>190</v>
      </c>
      <c r="G130" s="195" t="s">
        <v>139</v>
      </c>
      <c r="H130" s="196">
        <v>84</v>
      </c>
      <c r="I130" s="197"/>
      <c r="J130" s="198">
        <f>ROUND(I130*H130,1)</f>
        <v>0</v>
      </c>
      <c r="K130" s="194" t="s">
        <v>140</v>
      </c>
      <c r="L130" s="61"/>
      <c r="M130" s="199" t="s">
        <v>23</v>
      </c>
      <c r="N130" s="200" t="s">
        <v>44</v>
      </c>
      <c r="O130" s="4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88</v>
      </c>
      <c r="AT130" s="24" t="s">
        <v>136</v>
      </c>
      <c r="AU130" s="24" t="s">
        <v>85</v>
      </c>
      <c r="AY130" s="24" t="s">
        <v>133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78</v>
      </c>
      <c r="BK130" s="203">
        <f>ROUND(I130*H130,1)</f>
        <v>0</v>
      </c>
      <c r="BL130" s="24" t="s">
        <v>88</v>
      </c>
      <c r="BM130" s="24" t="s">
        <v>191</v>
      </c>
    </row>
    <row r="131" spans="2:51" s="12" customFormat="1" ht="13.5">
      <c r="B131" s="215"/>
      <c r="C131" s="216"/>
      <c r="D131" s="206" t="s">
        <v>142</v>
      </c>
      <c r="E131" s="217" t="s">
        <v>23</v>
      </c>
      <c r="F131" s="218" t="s">
        <v>192</v>
      </c>
      <c r="G131" s="216"/>
      <c r="H131" s="219">
        <v>84</v>
      </c>
      <c r="I131" s="220"/>
      <c r="J131" s="216"/>
      <c r="K131" s="216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142</v>
      </c>
      <c r="AU131" s="225" t="s">
        <v>85</v>
      </c>
      <c r="AV131" s="12" t="s">
        <v>82</v>
      </c>
      <c r="AW131" s="12" t="s">
        <v>36</v>
      </c>
      <c r="AX131" s="12" t="s">
        <v>78</v>
      </c>
      <c r="AY131" s="225" t="s">
        <v>133</v>
      </c>
    </row>
    <row r="132" spans="2:63" s="10" customFormat="1" ht="22.35" customHeight="1">
      <c r="B132" s="176"/>
      <c r="C132" s="177"/>
      <c r="D132" s="178" t="s">
        <v>72</v>
      </c>
      <c r="E132" s="190" t="s">
        <v>193</v>
      </c>
      <c r="F132" s="190" t="s">
        <v>194</v>
      </c>
      <c r="G132" s="177"/>
      <c r="H132" s="177"/>
      <c r="I132" s="180"/>
      <c r="J132" s="191">
        <f>BK132</f>
        <v>0</v>
      </c>
      <c r="K132" s="177"/>
      <c r="L132" s="182"/>
      <c r="M132" s="183"/>
      <c r="N132" s="184"/>
      <c r="O132" s="184"/>
      <c r="P132" s="185">
        <f>SUM(P133:P149)</f>
        <v>0</v>
      </c>
      <c r="Q132" s="184"/>
      <c r="R132" s="185">
        <f>SUM(R133:R149)</f>
        <v>0.07033919999999999</v>
      </c>
      <c r="S132" s="184"/>
      <c r="T132" s="186">
        <f>SUM(T133:T149)</f>
        <v>0</v>
      </c>
      <c r="AR132" s="187" t="s">
        <v>78</v>
      </c>
      <c r="AT132" s="188" t="s">
        <v>72</v>
      </c>
      <c r="AU132" s="188" t="s">
        <v>82</v>
      </c>
      <c r="AY132" s="187" t="s">
        <v>133</v>
      </c>
      <c r="BK132" s="189">
        <f>SUM(BK133:BK149)</f>
        <v>0</v>
      </c>
    </row>
    <row r="133" spans="2:65" s="1" customFormat="1" ht="22.9" customHeight="1">
      <c r="B133" s="41"/>
      <c r="C133" s="192" t="s">
        <v>195</v>
      </c>
      <c r="D133" s="192" t="s">
        <v>136</v>
      </c>
      <c r="E133" s="193" t="s">
        <v>196</v>
      </c>
      <c r="F133" s="194" t="s">
        <v>197</v>
      </c>
      <c r="G133" s="195" t="s">
        <v>139</v>
      </c>
      <c r="H133" s="196">
        <v>9.6</v>
      </c>
      <c r="I133" s="197"/>
      <c r="J133" s="198">
        <f>ROUND(I133*H133,1)</f>
        <v>0</v>
      </c>
      <c r="K133" s="194" t="s">
        <v>140</v>
      </c>
      <c r="L133" s="61"/>
      <c r="M133" s="199" t="s">
        <v>23</v>
      </c>
      <c r="N133" s="200" t="s">
        <v>44</v>
      </c>
      <c r="O133" s="42"/>
      <c r="P133" s="201">
        <f>O133*H133</f>
        <v>0</v>
      </c>
      <c r="Q133" s="201">
        <v>0.004384</v>
      </c>
      <c r="R133" s="201">
        <f>Q133*H133</f>
        <v>0.042086399999999996</v>
      </c>
      <c r="S133" s="201">
        <v>0</v>
      </c>
      <c r="T133" s="202">
        <f>S133*H133</f>
        <v>0</v>
      </c>
      <c r="AR133" s="24" t="s">
        <v>88</v>
      </c>
      <c r="AT133" s="24" t="s">
        <v>136</v>
      </c>
      <c r="AU133" s="24" t="s">
        <v>85</v>
      </c>
      <c r="AY133" s="24" t="s">
        <v>133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78</v>
      </c>
      <c r="BK133" s="203">
        <f>ROUND(I133*H133,1)</f>
        <v>0</v>
      </c>
      <c r="BL133" s="24" t="s">
        <v>88</v>
      </c>
      <c r="BM133" s="24" t="s">
        <v>198</v>
      </c>
    </row>
    <row r="134" spans="2:51" s="12" customFormat="1" ht="13.5">
      <c r="B134" s="215"/>
      <c r="C134" s="216"/>
      <c r="D134" s="206" t="s">
        <v>142</v>
      </c>
      <c r="E134" s="217" t="s">
        <v>23</v>
      </c>
      <c r="F134" s="218" t="s">
        <v>157</v>
      </c>
      <c r="G134" s="216"/>
      <c r="H134" s="219">
        <v>7.2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142</v>
      </c>
      <c r="AU134" s="225" t="s">
        <v>85</v>
      </c>
      <c r="AV134" s="12" t="s">
        <v>82</v>
      </c>
      <c r="AW134" s="12" t="s">
        <v>36</v>
      </c>
      <c r="AX134" s="12" t="s">
        <v>73</v>
      </c>
      <c r="AY134" s="225" t="s">
        <v>133</v>
      </c>
    </row>
    <row r="135" spans="2:51" s="12" customFormat="1" ht="13.5">
      <c r="B135" s="215"/>
      <c r="C135" s="216"/>
      <c r="D135" s="206" t="s">
        <v>142</v>
      </c>
      <c r="E135" s="217" t="s">
        <v>23</v>
      </c>
      <c r="F135" s="218" t="s">
        <v>158</v>
      </c>
      <c r="G135" s="216"/>
      <c r="H135" s="219">
        <v>2.4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142</v>
      </c>
      <c r="AU135" s="225" t="s">
        <v>85</v>
      </c>
      <c r="AV135" s="12" t="s">
        <v>82</v>
      </c>
      <c r="AW135" s="12" t="s">
        <v>36</v>
      </c>
      <c r="AX135" s="12" t="s">
        <v>73</v>
      </c>
      <c r="AY135" s="225" t="s">
        <v>133</v>
      </c>
    </row>
    <row r="136" spans="2:51" s="13" customFormat="1" ht="13.5">
      <c r="B136" s="226"/>
      <c r="C136" s="227"/>
      <c r="D136" s="206" t="s">
        <v>142</v>
      </c>
      <c r="E136" s="228" t="s">
        <v>23</v>
      </c>
      <c r="F136" s="229" t="s">
        <v>160</v>
      </c>
      <c r="G136" s="227"/>
      <c r="H136" s="230">
        <v>9.6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142</v>
      </c>
      <c r="AU136" s="236" t="s">
        <v>85</v>
      </c>
      <c r="AV136" s="13" t="s">
        <v>88</v>
      </c>
      <c r="AW136" s="13" t="s">
        <v>36</v>
      </c>
      <c r="AX136" s="13" t="s">
        <v>78</v>
      </c>
      <c r="AY136" s="236" t="s">
        <v>133</v>
      </c>
    </row>
    <row r="137" spans="2:65" s="1" customFormat="1" ht="22.9" customHeight="1">
      <c r="B137" s="41"/>
      <c r="C137" s="192" t="s">
        <v>199</v>
      </c>
      <c r="D137" s="192" t="s">
        <v>136</v>
      </c>
      <c r="E137" s="193" t="s">
        <v>200</v>
      </c>
      <c r="F137" s="194" t="s">
        <v>201</v>
      </c>
      <c r="G137" s="195" t="s">
        <v>139</v>
      </c>
      <c r="H137" s="196">
        <v>9.6</v>
      </c>
      <c r="I137" s="197"/>
      <c r="J137" s="198">
        <f>ROUND(I137*H137,1)</f>
        <v>0</v>
      </c>
      <c r="K137" s="194" t="s">
        <v>140</v>
      </c>
      <c r="L137" s="61"/>
      <c r="M137" s="199" t="s">
        <v>23</v>
      </c>
      <c r="N137" s="200" t="s">
        <v>44</v>
      </c>
      <c r="O137" s="42"/>
      <c r="P137" s="201">
        <f>O137*H137</f>
        <v>0</v>
      </c>
      <c r="Q137" s="201">
        <v>0.000263</v>
      </c>
      <c r="R137" s="201">
        <f>Q137*H137</f>
        <v>0.0025248</v>
      </c>
      <c r="S137" s="201">
        <v>0</v>
      </c>
      <c r="T137" s="202">
        <f>S137*H137</f>
        <v>0</v>
      </c>
      <c r="AR137" s="24" t="s">
        <v>88</v>
      </c>
      <c r="AT137" s="24" t="s">
        <v>136</v>
      </c>
      <c r="AU137" s="24" t="s">
        <v>85</v>
      </c>
      <c r="AY137" s="24" t="s">
        <v>133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78</v>
      </c>
      <c r="BK137" s="203">
        <f>ROUND(I137*H137,1)</f>
        <v>0</v>
      </c>
      <c r="BL137" s="24" t="s">
        <v>88</v>
      </c>
      <c r="BM137" s="24" t="s">
        <v>202</v>
      </c>
    </row>
    <row r="138" spans="2:51" s="12" customFormat="1" ht="13.5">
      <c r="B138" s="215"/>
      <c r="C138" s="216"/>
      <c r="D138" s="206" t="s">
        <v>142</v>
      </c>
      <c r="E138" s="217" t="s">
        <v>23</v>
      </c>
      <c r="F138" s="218" t="s">
        <v>157</v>
      </c>
      <c r="G138" s="216"/>
      <c r="H138" s="219">
        <v>7.2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142</v>
      </c>
      <c r="AU138" s="225" t="s">
        <v>85</v>
      </c>
      <c r="AV138" s="12" t="s">
        <v>82</v>
      </c>
      <c r="AW138" s="12" t="s">
        <v>36</v>
      </c>
      <c r="AX138" s="12" t="s">
        <v>73</v>
      </c>
      <c r="AY138" s="225" t="s">
        <v>133</v>
      </c>
    </row>
    <row r="139" spans="2:51" s="12" customFormat="1" ht="13.5">
      <c r="B139" s="215"/>
      <c r="C139" s="216"/>
      <c r="D139" s="206" t="s">
        <v>142</v>
      </c>
      <c r="E139" s="217" t="s">
        <v>23</v>
      </c>
      <c r="F139" s="218" t="s">
        <v>158</v>
      </c>
      <c r="G139" s="216"/>
      <c r="H139" s="219">
        <v>2.4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142</v>
      </c>
      <c r="AU139" s="225" t="s">
        <v>85</v>
      </c>
      <c r="AV139" s="12" t="s">
        <v>82</v>
      </c>
      <c r="AW139" s="12" t="s">
        <v>36</v>
      </c>
      <c r="AX139" s="12" t="s">
        <v>73</v>
      </c>
      <c r="AY139" s="225" t="s">
        <v>133</v>
      </c>
    </row>
    <row r="140" spans="2:51" s="13" customFormat="1" ht="13.5">
      <c r="B140" s="226"/>
      <c r="C140" s="227"/>
      <c r="D140" s="206" t="s">
        <v>142</v>
      </c>
      <c r="E140" s="228" t="s">
        <v>23</v>
      </c>
      <c r="F140" s="229" t="s">
        <v>160</v>
      </c>
      <c r="G140" s="227"/>
      <c r="H140" s="230">
        <v>9.6</v>
      </c>
      <c r="I140" s="231"/>
      <c r="J140" s="227"/>
      <c r="K140" s="227"/>
      <c r="L140" s="232"/>
      <c r="M140" s="233"/>
      <c r="N140" s="234"/>
      <c r="O140" s="234"/>
      <c r="P140" s="234"/>
      <c r="Q140" s="234"/>
      <c r="R140" s="234"/>
      <c r="S140" s="234"/>
      <c r="T140" s="235"/>
      <c r="AT140" s="236" t="s">
        <v>142</v>
      </c>
      <c r="AU140" s="236" t="s">
        <v>85</v>
      </c>
      <c r="AV140" s="13" t="s">
        <v>88</v>
      </c>
      <c r="AW140" s="13" t="s">
        <v>36</v>
      </c>
      <c r="AX140" s="13" t="s">
        <v>78</v>
      </c>
      <c r="AY140" s="236" t="s">
        <v>133</v>
      </c>
    </row>
    <row r="141" spans="2:65" s="1" customFormat="1" ht="22.9" customHeight="1">
      <c r="B141" s="41"/>
      <c r="C141" s="192" t="s">
        <v>203</v>
      </c>
      <c r="D141" s="192" t="s">
        <v>136</v>
      </c>
      <c r="E141" s="193" t="s">
        <v>204</v>
      </c>
      <c r="F141" s="194" t="s">
        <v>205</v>
      </c>
      <c r="G141" s="195" t="s">
        <v>139</v>
      </c>
      <c r="H141" s="196">
        <v>9.6</v>
      </c>
      <c r="I141" s="197"/>
      <c r="J141" s="198">
        <f>ROUND(I141*H141,1)</f>
        <v>0</v>
      </c>
      <c r="K141" s="194" t="s">
        <v>140</v>
      </c>
      <c r="L141" s="61"/>
      <c r="M141" s="199" t="s">
        <v>23</v>
      </c>
      <c r="N141" s="200" t="s">
        <v>44</v>
      </c>
      <c r="O141" s="42"/>
      <c r="P141" s="201">
        <f>O141*H141</f>
        <v>0</v>
      </c>
      <c r="Q141" s="201">
        <v>0.00268</v>
      </c>
      <c r="R141" s="201">
        <f>Q141*H141</f>
        <v>0.025728</v>
      </c>
      <c r="S141" s="201">
        <v>0</v>
      </c>
      <c r="T141" s="202">
        <f>S141*H141</f>
        <v>0</v>
      </c>
      <c r="AR141" s="24" t="s">
        <v>88</v>
      </c>
      <c r="AT141" s="24" t="s">
        <v>136</v>
      </c>
      <c r="AU141" s="24" t="s">
        <v>85</v>
      </c>
      <c r="AY141" s="24" t="s">
        <v>133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78</v>
      </c>
      <c r="BK141" s="203">
        <f>ROUND(I141*H141,1)</f>
        <v>0</v>
      </c>
      <c r="BL141" s="24" t="s">
        <v>88</v>
      </c>
      <c r="BM141" s="24" t="s">
        <v>206</v>
      </c>
    </row>
    <row r="142" spans="2:51" s="12" customFormat="1" ht="13.5">
      <c r="B142" s="215"/>
      <c r="C142" s="216"/>
      <c r="D142" s="206" t="s">
        <v>142</v>
      </c>
      <c r="E142" s="217" t="s">
        <v>23</v>
      </c>
      <c r="F142" s="218" t="s">
        <v>157</v>
      </c>
      <c r="G142" s="216"/>
      <c r="H142" s="219">
        <v>7.2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142</v>
      </c>
      <c r="AU142" s="225" t="s">
        <v>85</v>
      </c>
      <c r="AV142" s="12" t="s">
        <v>82</v>
      </c>
      <c r="AW142" s="12" t="s">
        <v>36</v>
      </c>
      <c r="AX142" s="12" t="s">
        <v>73</v>
      </c>
      <c r="AY142" s="225" t="s">
        <v>133</v>
      </c>
    </row>
    <row r="143" spans="2:51" s="12" customFormat="1" ht="13.5">
      <c r="B143" s="215"/>
      <c r="C143" s="216"/>
      <c r="D143" s="206" t="s">
        <v>142</v>
      </c>
      <c r="E143" s="217" t="s">
        <v>23</v>
      </c>
      <c r="F143" s="218" t="s">
        <v>158</v>
      </c>
      <c r="G143" s="216"/>
      <c r="H143" s="219">
        <v>2.4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142</v>
      </c>
      <c r="AU143" s="225" t="s">
        <v>85</v>
      </c>
      <c r="AV143" s="12" t="s">
        <v>82</v>
      </c>
      <c r="AW143" s="12" t="s">
        <v>36</v>
      </c>
      <c r="AX143" s="12" t="s">
        <v>73</v>
      </c>
      <c r="AY143" s="225" t="s">
        <v>133</v>
      </c>
    </row>
    <row r="144" spans="2:51" s="13" customFormat="1" ht="13.5">
      <c r="B144" s="226"/>
      <c r="C144" s="227"/>
      <c r="D144" s="206" t="s">
        <v>142</v>
      </c>
      <c r="E144" s="228" t="s">
        <v>23</v>
      </c>
      <c r="F144" s="229" t="s">
        <v>160</v>
      </c>
      <c r="G144" s="227"/>
      <c r="H144" s="230">
        <v>9.6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142</v>
      </c>
      <c r="AU144" s="236" t="s">
        <v>85</v>
      </c>
      <c r="AV144" s="13" t="s">
        <v>88</v>
      </c>
      <c r="AW144" s="13" t="s">
        <v>36</v>
      </c>
      <c r="AX144" s="13" t="s">
        <v>78</v>
      </c>
      <c r="AY144" s="236" t="s">
        <v>133</v>
      </c>
    </row>
    <row r="145" spans="2:65" s="1" customFormat="1" ht="22.9" customHeight="1">
      <c r="B145" s="41"/>
      <c r="C145" s="192" t="s">
        <v>207</v>
      </c>
      <c r="D145" s="192" t="s">
        <v>136</v>
      </c>
      <c r="E145" s="193" t="s">
        <v>208</v>
      </c>
      <c r="F145" s="194" t="s">
        <v>209</v>
      </c>
      <c r="G145" s="195" t="s">
        <v>139</v>
      </c>
      <c r="H145" s="196">
        <v>51.6</v>
      </c>
      <c r="I145" s="197"/>
      <c r="J145" s="198">
        <f>ROUND(I145*H145,1)</f>
        <v>0</v>
      </c>
      <c r="K145" s="194" t="s">
        <v>140</v>
      </c>
      <c r="L145" s="61"/>
      <c r="M145" s="199" t="s">
        <v>23</v>
      </c>
      <c r="N145" s="200" t="s">
        <v>44</v>
      </c>
      <c r="O145" s="4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88</v>
      </c>
      <c r="AT145" s="24" t="s">
        <v>136</v>
      </c>
      <c r="AU145" s="24" t="s">
        <v>85</v>
      </c>
      <c r="AY145" s="24" t="s">
        <v>133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78</v>
      </c>
      <c r="BK145" s="203">
        <f>ROUND(I145*H145,1)</f>
        <v>0</v>
      </c>
      <c r="BL145" s="24" t="s">
        <v>88</v>
      </c>
      <c r="BM145" s="24" t="s">
        <v>210</v>
      </c>
    </row>
    <row r="146" spans="2:51" s="12" customFormat="1" ht="13.5">
      <c r="B146" s="215"/>
      <c r="C146" s="216"/>
      <c r="D146" s="206" t="s">
        <v>142</v>
      </c>
      <c r="E146" s="217" t="s">
        <v>23</v>
      </c>
      <c r="F146" s="218" t="s">
        <v>211</v>
      </c>
      <c r="G146" s="216"/>
      <c r="H146" s="219">
        <v>43.2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142</v>
      </c>
      <c r="AU146" s="225" t="s">
        <v>85</v>
      </c>
      <c r="AV146" s="12" t="s">
        <v>82</v>
      </c>
      <c r="AW146" s="12" t="s">
        <v>36</v>
      </c>
      <c r="AX146" s="12" t="s">
        <v>73</v>
      </c>
      <c r="AY146" s="225" t="s">
        <v>133</v>
      </c>
    </row>
    <row r="147" spans="2:51" s="12" customFormat="1" ht="13.5">
      <c r="B147" s="215"/>
      <c r="C147" s="216"/>
      <c r="D147" s="206" t="s">
        <v>142</v>
      </c>
      <c r="E147" s="217" t="s">
        <v>23</v>
      </c>
      <c r="F147" s="218" t="s">
        <v>212</v>
      </c>
      <c r="G147" s="216"/>
      <c r="H147" s="219">
        <v>8.4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142</v>
      </c>
      <c r="AU147" s="225" t="s">
        <v>85</v>
      </c>
      <c r="AV147" s="12" t="s">
        <v>82</v>
      </c>
      <c r="AW147" s="12" t="s">
        <v>36</v>
      </c>
      <c r="AX147" s="12" t="s">
        <v>73</v>
      </c>
      <c r="AY147" s="225" t="s">
        <v>133</v>
      </c>
    </row>
    <row r="148" spans="2:51" s="14" customFormat="1" ht="13.5">
      <c r="B148" s="237"/>
      <c r="C148" s="238"/>
      <c r="D148" s="206" t="s">
        <v>142</v>
      </c>
      <c r="E148" s="239" t="s">
        <v>23</v>
      </c>
      <c r="F148" s="240" t="s">
        <v>213</v>
      </c>
      <c r="G148" s="238"/>
      <c r="H148" s="241">
        <v>51.6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AT148" s="247" t="s">
        <v>142</v>
      </c>
      <c r="AU148" s="247" t="s">
        <v>85</v>
      </c>
      <c r="AV148" s="14" t="s">
        <v>85</v>
      </c>
      <c r="AW148" s="14" t="s">
        <v>36</v>
      </c>
      <c r="AX148" s="14" t="s">
        <v>73</v>
      </c>
      <c r="AY148" s="247" t="s">
        <v>133</v>
      </c>
    </row>
    <row r="149" spans="2:51" s="13" customFormat="1" ht="13.5">
      <c r="B149" s="226"/>
      <c r="C149" s="227"/>
      <c r="D149" s="206" t="s">
        <v>142</v>
      </c>
      <c r="E149" s="228" t="s">
        <v>23</v>
      </c>
      <c r="F149" s="229" t="s">
        <v>160</v>
      </c>
      <c r="G149" s="227"/>
      <c r="H149" s="230">
        <v>51.6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AT149" s="236" t="s">
        <v>142</v>
      </c>
      <c r="AU149" s="236" t="s">
        <v>85</v>
      </c>
      <c r="AV149" s="13" t="s">
        <v>88</v>
      </c>
      <c r="AW149" s="13" t="s">
        <v>36</v>
      </c>
      <c r="AX149" s="13" t="s">
        <v>78</v>
      </c>
      <c r="AY149" s="236" t="s">
        <v>133</v>
      </c>
    </row>
    <row r="150" spans="2:63" s="10" customFormat="1" ht="29.85" customHeight="1">
      <c r="B150" s="176"/>
      <c r="C150" s="177"/>
      <c r="D150" s="178" t="s">
        <v>72</v>
      </c>
      <c r="E150" s="190" t="s">
        <v>188</v>
      </c>
      <c r="F150" s="190" t="s">
        <v>214</v>
      </c>
      <c r="G150" s="177"/>
      <c r="H150" s="177"/>
      <c r="I150" s="180"/>
      <c r="J150" s="191">
        <f>BK150</f>
        <v>0</v>
      </c>
      <c r="K150" s="177"/>
      <c r="L150" s="182"/>
      <c r="M150" s="183"/>
      <c r="N150" s="184"/>
      <c r="O150" s="184"/>
      <c r="P150" s="185">
        <f>P151+P161</f>
        <v>0</v>
      </c>
      <c r="Q150" s="184"/>
      <c r="R150" s="185">
        <f>R151+R161</f>
        <v>0</v>
      </c>
      <c r="S150" s="184"/>
      <c r="T150" s="186">
        <f>T151+T161</f>
        <v>2.0046568</v>
      </c>
      <c r="AR150" s="187" t="s">
        <v>78</v>
      </c>
      <c r="AT150" s="188" t="s">
        <v>72</v>
      </c>
      <c r="AU150" s="188" t="s">
        <v>78</v>
      </c>
      <c r="AY150" s="187" t="s">
        <v>133</v>
      </c>
      <c r="BK150" s="189">
        <f>BK151+BK161</f>
        <v>0</v>
      </c>
    </row>
    <row r="151" spans="2:63" s="10" customFormat="1" ht="14.85" customHeight="1">
      <c r="B151" s="176"/>
      <c r="C151" s="177"/>
      <c r="D151" s="178" t="s">
        <v>72</v>
      </c>
      <c r="E151" s="190" t="s">
        <v>215</v>
      </c>
      <c r="F151" s="190" t="s">
        <v>216</v>
      </c>
      <c r="G151" s="177"/>
      <c r="H151" s="177"/>
      <c r="I151" s="180"/>
      <c r="J151" s="191">
        <f>BK151</f>
        <v>0</v>
      </c>
      <c r="K151" s="177"/>
      <c r="L151" s="182"/>
      <c r="M151" s="183"/>
      <c r="N151" s="184"/>
      <c r="O151" s="184"/>
      <c r="P151" s="185">
        <f>SUM(P152:P160)</f>
        <v>0</v>
      </c>
      <c r="Q151" s="184"/>
      <c r="R151" s="185">
        <f>SUM(R152:R160)</f>
        <v>0</v>
      </c>
      <c r="S151" s="184"/>
      <c r="T151" s="186">
        <f>SUM(T152:T160)</f>
        <v>0</v>
      </c>
      <c r="AR151" s="187" t="s">
        <v>78</v>
      </c>
      <c r="AT151" s="188" t="s">
        <v>72</v>
      </c>
      <c r="AU151" s="188" t="s">
        <v>82</v>
      </c>
      <c r="AY151" s="187" t="s">
        <v>133</v>
      </c>
      <c r="BK151" s="189">
        <f>SUM(BK152:BK160)</f>
        <v>0</v>
      </c>
    </row>
    <row r="152" spans="2:65" s="1" customFormat="1" ht="22.9" customHeight="1">
      <c r="B152" s="41"/>
      <c r="C152" s="192" t="s">
        <v>217</v>
      </c>
      <c r="D152" s="192" t="s">
        <v>136</v>
      </c>
      <c r="E152" s="193" t="s">
        <v>218</v>
      </c>
      <c r="F152" s="194" t="s">
        <v>219</v>
      </c>
      <c r="G152" s="195" t="s">
        <v>220</v>
      </c>
      <c r="H152" s="196">
        <v>1</v>
      </c>
      <c r="I152" s="197"/>
      <c r="J152" s="198">
        <f>ROUND(I152*H152,1)</f>
        <v>0</v>
      </c>
      <c r="K152" s="194" t="s">
        <v>140</v>
      </c>
      <c r="L152" s="61"/>
      <c r="M152" s="199" t="s">
        <v>23</v>
      </c>
      <c r="N152" s="200" t="s">
        <v>44</v>
      </c>
      <c r="O152" s="4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88</v>
      </c>
      <c r="AT152" s="24" t="s">
        <v>136</v>
      </c>
      <c r="AU152" s="24" t="s">
        <v>85</v>
      </c>
      <c r="AY152" s="24" t="s">
        <v>133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78</v>
      </c>
      <c r="BK152" s="203">
        <f>ROUND(I152*H152,1)</f>
        <v>0</v>
      </c>
      <c r="BL152" s="24" t="s">
        <v>88</v>
      </c>
      <c r="BM152" s="24" t="s">
        <v>221</v>
      </c>
    </row>
    <row r="153" spans="2:65" s="1" customFormat="1" ht="22.9" customHeight="1">
      <c r="B153" s="41"/>
      <c r="C153" s="192" t="s">
        <v>10</v>
      </c>
      <c r="D153" s="192" t="s">
        <v>136</v>
      </c>
      <c r="E153" s="193" t="s">
        <v>222</v>
      </c>
      <c r="F153" s="194" t="s">
        <v>223</v>
      </c>
      <c r="G153" s="195" t="s">
        <v>220</v>
      </c>
      <c r="H153" s="196">
        <v>20</v>
      </c>
      <c r="I153" s="197"/>
      <c r="J153" s="198">
        <f>ROUND(I153*H153,1)</f>
        <v>0</v>
      </c>
      <c r="K153" s="194" t="s">
        <v>140</v>
      </c>
      <c r="L153" s="61"/>
      <c r="M153" s="199" t="s">
        <v>23</v>
      </c>
      <c r="N153" s="200" t="s">
        <v>44</v>
      </c>
      <c r="O153" s="4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88</v>
      </c>
      <c r="AT153" s="24" t="s">
        <v>136</v>
      </c>
      <c r="AU153" s="24" t="s">
        <v>85</v>
      </c>
      <c r="AY153" s="24" t="s">
        <v>133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78</v>
      </c>
      <c r="BK153" s="203">
        <f>ROUND(I153*H153,1)</f>
        <v>0</v>
      </c>
      <c r="BL153" s="24" t="s">
        <v>88</v>
      </c>
      <c r="BM153" s="24" t="s">
        <v>224</v>
      </c>
    </row>
    <row r="154" spans="2:51" s="12" customFormat="1" ht="13.5">
      <c r="B154" s="215"/>
      <c r="C154" s="216"/>
      <c r="D154" s="206" t="s">
        <v>142</v>
      </c>
      <c r="E154" s="217" t="s">
        <v>23</v>
      </c>
      <c r="F154" s="218" t="s">
        <v>225</v>
      </c>
      <c r="G154" s="216"/>
      <c r="H154" s="219">
        <v>20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142</v>
      </c>
      <c r="AU154" s="225" t="s">
        <v>85</v>
      </c>
      <c r="AV154" s="12" t="s">
        <v>82</v>
      </c>
      <c r="AW154" s="12" t="s">
        <v>36</v>
      </c>
      <c r="AX154" s="12" t="s">
        <v>78</v>
      </c>
      <c r="AY154" s="225" t="s">
        <v>133</v>
      </c>
    </row>
    <row r="155" spans="2:65" s="1" customFormat="1" ht="22.9" customHeight="1">
      <c r="B155" s="41"/>
      <c r="C155" s="192" t="s">
        <v>226</v>
      </c>
      <c r="D155" s="192" t="s">
        <v>136</v>
      </c>
      <c r="E155" s="193" t="s">
        <v>227</v>
      </c>
      <c r="F155" s="194" t="s">
        <v>228</v>
      </c>
      <c r="G155" s="195" t="s">
        <v>220</v>
      </c>
      <c r="H155" s="196">
        <v>1</v>
      </c>
      <c r="I155" s="197"/>
      <c r="J155" s="198">
        <f>ROUND(I155*H155,1)</f>
        <v>0</v>
      </c>
      <c r="K155" s="194" t="s">
        <v>140</v>
      </c>
      <c r="L155" s="61"/>
      <c r="M155" s="199" t="s">
        <v>23</v>
      </c>
      <c r="N155" s="200" t="s">
        <v>44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88</v>
      </c>
      <c r="AT155" s="24" t="s">
        <v>136</v>
      </c>
      <c r="AU155" s="24" t="s">
        <v>85</v>
      </c>
      <c r="AY155" s="24" t="s">
        <v>133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78</v>
      </c>
      <c r="BK155" s="203">
        <f>ROUND(I155*H155,1)</f>
        <v>0</v>
      </c>
      <c r="BL155" s="24" t="s">
        <v>88</v>
      </c>
      <c r="BM155" s="24" t="s">
        <v>229</v>
      </c>
    </row>
    <row r="156" spans="2:65" s="1" customFormat="1" ht="34.15" customHeight="1">
      <c r="B156" s="41"/>
      <c r="C156" s="192" t="s">
        <v>230</v>
      </c>
      <c r="D156" s="192" t="s">
        <v>136</v>
      </c>
      <c r="E156" s="193" t="s">
        <v>231</v>
      </c>
      <c r="F156" s="194" t="s">
        <v>232</v>
      </c>
      <c r="G156" s="195" t="s">
        <v>139</v>
      </c>
      <c r="H156" s="196">
        <v>100</v>
      </c>
      <c r="I156" s="197"/>
      <c r="J156" s="198">
        <f>ROUND(I156*H156,1)</f>
        <v>0</v>
      </c>
      <c r="K156" s="194" t="s">
        <v>140</v>
      </c>
      <c r="L156" s="61"/>
      <c r="M156" s="199" t="s">
        <v>23</v>
      </c>
      <c r="N156" s="200" t="s">
        <v>44</v>
      </c>
      <c r="O156" s="42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4" t="s">
        <v>88</v>
      </c>
      <c r="AT156" s="24" t="s">
        <v>136</v>
      </c>
      <c r="AU156" s="24" t="s">
        <v>85</v>
      </c>
      <c r="AY156" s="24" t="s">
        <v>133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4" t="s">
        <v>78</v>
      </c>
      <c r="BK156" s="203">
        <f>ROUND(I156*H156,1)</f>
        <v>0</v>
      </c>
      <c r="BL156" s="24" t="s">
        <v>88</v>
      </c>
      <c r="BM156" s="24" t="s">
        <v>233</v>
      </c>
    </row>
    <row r="157" spans="2:51" s="12" customFormat="1" ht="13.5">
      <c r="B157" s="215"/>
      <c r="C157" s="216"/>
      <c r="D157" s="206" t="s">
        <v>142</v>
      </c>
      <c r="E157" s="217" t="s">
        <v>23</v>
      </c>
      <c r="F157" s="218" t="s">
        <v>234</v>
      </c>
      <c r="G157" s="216"/>
      <c r="H157" s="219">
        <v>100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142</v>
      </c>
      <c r="AU157" s="225" t="s">
        <v>85</v>
      </c>
      <c r="AV157" s="12" t="s">
        <v>82</v>
      </c>
      <c r="AW157" s="12" t="s">
        <v>36</v>
      </c>
      <c r="AX157" s="12" t="s">
        <v>78</v>
      </c>
      <c r="AY157" s="225" t="s">
        <v>133</v>
      </c>
    </row>
    <row r="158" spans="2:65" s="1" customFormat="1" ht="45.6" customHeight="1">
      <c r="B158" s="41"/>
      <c r="C158" s="192" t="s">
        <v>235</v>
      </c>
      <c r="D158" s="192" t="s">
        <v>136</v>
      </c>
      <c r="E158" s="193" t="s">
        <v>236</v>
      </c>
      <c r="F158" s="194" t="s">
        <v>237</v>
      </c>
      <c r="G158" s="195" t="s">
        <v>139</v>
      </c>
      <c r="H158" s="196">
        <v>2000</v>
      </c>
      <c r="I158" s="197"/>
      <c r="J158" s="198">
        <f>ROUND(I158*H158,1)</f>
        <v>0</v>
      </c>
      <c r="K158" s="194" t="s">
        <v>140</v>
      </c>
      <c r="L158" s="61"/>
      <c r="M158" s="199" t="s">
        <v>23</v>
      </c>
      <c r="N158" s="200" t="s">
        <v>44</v>
      </c>
      <c r="O158" s="42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88</v>
      </c>
      <c r="AT158" s="24" t="s">
        <v>136</v>
      </c>
      <c r="AU158" s="24" t="s">
        <v>85</v>
      </c>
      <c r="AY158" s="24" t="s">
        <v>133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78</v>
      </c>
      <c r="BK158" s="203">
        <f>ROUND(I158*H158,1)</f>
        <v>0</v>
      </c>
      <c r="BL158" s="24" t="s">
        <v>88</v>
      </c>
      <c r="BM158" s="24" t="s">
        <v>238</v>
      </c>
    </row>
    <row r="159" spans="2:51" s="12" customFormat="1" ht="13.5">
      <c r="B159" s="215"/>
      <c r="C159" s="216"/>
      <c r="D159" s="206" t="s">
        <v>142</v>
      </c>
      <c r="E159" s="217" t="s">
        <v>23</v>
      </c>
      <c r="F159" s="218" t="s">
        <v>239</v>
      </c>
      <c r="G159" s="216"/>
      <c r="H159" s="219">
        <v>2000</v>
      </c>
      <c r="I159" s="220"/>
      <c r="J159" s="216"/>
      <c r="K159" s="216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142</v>
      </c>
      <c r="AU159" s="225" t="s">
        <v>85</v>
      </c>
      <c r="AV159" s="12" t="s">
        <v>82</v>
      </c>
      <c r="AW159" s="12" t="s">
        <v>36</v>
      </c>
      <c r="AX159" s="12" t="s">
        <v>78</v>
      </c>
      <c r="AY159" s="225" t="s">
        <v>133</v>
      </c>
    </row>
    <row r="160" spans="2:65" s="1" customFormat="1" ht="34.15" customHeight="1">
      <c r="B160" s="41"/>
      <c r="C160" s="192" t="s">
        <v>240</v>
      </c>
      <c r="D160" s="192" t="s">
        <v>136</v>
      </c>
      <c r="E160" s="193" t="s">
        <v>241</v>
      </c>
      <c r="F160" s="194" t="s">
        <v>242</v>
      </c>
      <c r="G160" s="195" t="s">
        <v>139</v>
      </c>
      <c r="H160" s="196">
        <v>100</v>
      </c>
      <c r="I160" s="197"/>
      <c r="J160" s="198">
        <f>ROUND(I160*H160,1)</f>
        <v>0</v>
      </c>
      <c r="K160" s="194" t="s">
        <v>140</v>
      </c>
      <c r="L160" s="61"/>
      <c r="M160" s="199" t="s">
        <v>23</v>
      </c>
      <c r="N160" s="200" t="s">
        <v>44</v>
      </c>
      <c r="O160" s="42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4" t="s">
        <v>88</v>
      </c>
      <c r="AT160" s="24" t="s">
        <v>136</v>
      </c>
      <c r="AU160" s="24" t="s">
        <v>85</v>
      </c>
      <c r="AY160" s="24" t="s">
        <v>133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78</v>
      </c>
      <c r="BK160" s="203">
        <f>ROUND(I160*H160,1)</f>
        <v>0</v>
      </c>
      <c r="BL160" s="24" t="s">
        <v>88</v>
      </c>
      <c r="BM160" s="24" t="s">
        <v>243</v>
      </c>
    </row>
    <row r="161" spans="2:63" s="10" customFormat="1" ht="22.35" customHeight="1">
      <c r="B161" s="176"/>
      <c r="C161" s="177"/>
      <c r="D161" s="178" t="s">
        <v>72</v>
      </c>
      <c r="E161" s="190" t="s">
        <v>244</v>
      </c>
      <c r="F161" s="190" t="s">
        <v>245</v>
      </c>
      <c r="G161" s="177"/>
      <c r="H161" s="177"/>
      <c r="I161" s="180"/>
      <c r="J161" s="191">
        <f>BK161</f>
        <v>0</v>
      </c>
      <c r="K161" s="177"/>
      <c r="L161" s="182"/>
      <c r="M161" s="183"/>
      <c r="N161" s="184"/>
      <c r="O161" s="184"/>
      <c r="P161" s="185">
        <f>SUM(P162:P173)</f>
        <v>0</v>
      </c>
      <c r="Q161" s="184"/>
      <c r="R161" s="185">
        <f>SUM(R162:R173)</f>
        <v>0</v>
      </c>
      <c r="S161" s="184"/>
      <c r="T161" s="186">
        <f>SUM(T162:T173)</f>
        <v>2.0046568</v>
      </c>
      <c r="AR161" s="187" t="s">
        <v>78</v>
      </c>
      <c r="AT161" s="188" t="s">
        <v>72</v>
      </c>
      <c r="AU161" s="188" t="s">
        <v>82</v>
      </c>
      <c r="AY161" s="187" t="s">
        <v>133</v>
      </c>
      <c r="BK161" s="189">
        <f>SUM(BK162:BK173)</f>
        <v>0</v>
      </c>
    </row>
    <row r="162" spans="2:65" s="1" customFormat="1" ht="34.15" customHeight="1">
      <c r="B162" s="41"/>
      <c r="C162" s="192" t="s">
        <v>186</v>
      </c>
      <c r="D162" s="192" t="s">
        <v>136</v>
      </c>
      <c r="E162" s="193" t="s">
        <v>246</v>
      </c>
      <c r="F162" s="194" t="s">
        <v>247</v>
      </c>
      <c r="G162" s="195" t="s">
        <v>139</v>
      </c>
      <c r="H162" s="196">
        <v>51.744</v>
      </c>
      <c r="I162" s="197"/>
      <c r="J162" s="198">
        <f>ROUND(I162*H162,1)</f>
        <v>0</v>
      </c>
      <c r="K162" s="194" t="s">
        <v>140</v>
      </c>
      <c r="L162" s="61"/>
      <c r="M162" s="199" t="s">
        <v>23</v>
      </c>
      <c r="N162" s="200" t="s">
        <v>44</v>
      </c>
      <c r="O162" s="42"/>
      <c r="P162" s="201">
        <f>O162*H162</f>
        <v>0</v>
      </c>
      <c r="Q162" s="201">
        <v>0</v>
      </c>
      <c r="R162" s="201">
        <f>Q162*H162</f>
        <v>0</v>
      </c>
      <c r="S162" s="201">
        <v>0.032</v>
      </c>
      <c r="T162" s="202">
        <f>S162*H162</f>
        <v>1.655808</v>
      </c>
      <c r="AR162" s="24" t="s">
        <v>88</v>
      </c>
      <c r="AT162" s="24" t="s">
        <v>136</v>
      </c>
      <c r="AU162" s="24" t="s">
        <v>85</v>
      </c>
      <c r="AY162" s="24" t="s">
        <v>133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78</v>
      </c>
      <c r="BK162" s="203">
        <f>ROUND(I162*H162,1)</f>
        <v>0</v>
      </c>
      <c r="BL162" s="24" t="s">
        <v>88</v>
      </c>
      <c r="BM162" s="24" t="s">
        <v>248</v>
      </c>
    </row>
    <row r="163" spans="2:51" s="11" customFormat="1" ht="13.5">
      <c r="B163" s="204"/>
      <c r="C163" s="205"/>
      <c r="D163" s="206" t="s">
        <v>142</v>
      </c>
      <c r="E163" s="207" t="s">
        <v>23</v>
      </c>
      <c r="F163" s="208" t="s">
        <v>249</v>
      </c>
      <c r="G163" s="205"/>
      <c r="H163" s="207" t="s">
        <v>23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142</v>
      </c>
      <c r="AU163" s="214" t="s">
        <v>85</v>
      </c>
      <c r="AV163" s="11" t="s">
        <v>78</v>
      </c>
      <c r="AW163" s="11" t="s">
        <v>36</v>
      </c>
      <c r="AX163" s="11" t="s">
        <v>73</v>
      </c>
      <c r="AY163" s="214" t="s">
        <v>133</v>
      </c>
    </row>
    <row r="164" spans="2:51" s="11" customFormat="1" ht="13.5">
      <c r="B164" s="204"/>
      <c r="C164" s="205"/>
      <c r="D164" s="206" t="s">
        <v>142</v>
      </c>
      <c r="E164" s="207" t="s">
        <v>23</v>
      </c>
      <c r="F164" s="208" t="s">
        <v>250</v>
      </c>
      <c r="G164" s="205"/>
      <c r="H164" s="207" t="s">
        <v>23</v>
      </c>
      <c r="I164" s="209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142</v>
      </c>
      <c r="AU164" s="214" t="s">
        <v>85</v>
      </c>
      <c r="AV164" s="11" t="s">
        <v>78</v>
      </c>
      <c r="AW164" s="11" t="s">
        <v>36</v>
      </c>
      <c r="AX164" s="11" t="s">
        <v>73</v>
      </c>
      <c r="AY164" s="214" t="s">
        <v>133</v>
      </c>
    </row>
    <row r="165" spans="2:51" s="12" customFormat="1" ht="13.5">
      <c r="B165" s="215"/>
      <c r="C165" s="216"/>
      <c r="D165" s="206" t="s">
        <v>142</v>
      </c>
      <c r="E165" s="217" t="s">
        <v>23</v>
      </c>
      <c r="F165" s="218" t="s">
        <v>23</v>
      </c>
      <c r="G165" s="216"/>
      <c r="H165" s="219">
        <v>0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142</v>
      </c>
      <c r="AU165" s="225" t="s">
        <v>85</v>
      </c>
      <c r="AV165" s="12" t="s">
        <v>82</v>
      </c>
      <c r="AW165" s="12" t="s">
        <v>36</v>
      </c>
      <c r="AX165" s="12" t="s">
        <v>73</v>
      </c>
      <c r="AY165" s="225" t="s">
        <v>133</v>
      </c>
    </row>
    <row r="166" spans="2:51" s="12" customFormat="1" ht="13.5">
      <c r="B166" s="215"/>
      <c r="C166" s="216"/>
      <c r="D166" s="206" t="s">
        <v>142</v>
      </c>
      <c r="E166" s="217" t="s">
        <v>23</v>
      </c>
      <c r="F166" s="218" t="s">
        <v>251</v>
      </c>
      <c r="G166" s="216"/>
      <c r="H166" s="219">
        <v>51.744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142</v>
      </c>
      <c r="AU166" s="225" t="s">
        <v>85</v>
      </c>
      <c r="AV166" s="12" t="s">
        <v>82</v>
      </c>
      <c r="AW166" s="12" t="s">
        <v>36</v>
      </c>
      <c r="AX166" s="12" t="s">
        <v>78</v>
      </c>
      <c r="AY166" s="225" t="s">
        <v>133</v>
      </c>
    </row>
    <row r="167" spans="2:65" s="1" customFormat="1" ht="14.45" customHeight="1">
      <c r="B167" s="41"/>
      <c r="C167" s="192" t="s">
        <v>9</v>
      </c>
      <c r="D167" s="192" t="s">
        <v>136</v>
      </c>
      <c r="E167" s="193" t="s">
        <v>252</v>
      </c>
      <c r="F167" s="194" t="s">
        <v>253</v>
      </c>
      <c r="G167" s="195" t="s">
        <v>139</v>
      </c>
      <c r="H167" s="196">
        <v>11.856</v>
      </c>
      <c r="I167" s="197"/>
      <c r="J167" s="198">
        <f>ROUND(I167*H167,1)</f>
        <v>0</v>
      </c>
      <c r="K167" s="194" t="s">
        <v>140</v>
      </c>
      <c r="L167" s="61"/>
      <c r="M167" s="199" t="s">
        <v>23</v>
      </c>
      <c r="N167" s="200" t="s">
        <v>44</v>
      </c>
      <c r="O167" s="42"/>
      <c r="P167" s="201">
        <f>O167*H167</f>
        <v>0</v>
      </c>
      <c r="Q167" s="201">
        <v>0</v>
      </c>
      <c r="R167" s="201">
        <f>Q167*H167</f>
        <v>0</v>
      </c>
      <c r="S167" s="201">
        <v>0.02465</v>
      </c>
      <c r="T167" s="202">
        <f>S167*H167</f>
        <v>0.29225039999999997</v>
      </c>
      <c r="AR167" s="24" t="s">
        <v>88</v>
      </c>
      <c r="AT167" s="24" t="s">
        <v>136</v>
      </c>
      <c r="AU167" s="24" t="s">
        <v>85</v>
      </c>
      <c r="AY167" s="24" t="s">
        <v>133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78</v>
      </c>
      <c r="BK167" s="203">
        <f>ROUND(I167*H167,1)</f>
        <v>0</v>
      </c>
      <c r="BL167" s="24" t="s">
        <v>88</v>
      </c>
      <c r="BM167" s="24" t="s">
        <v>254</v>
      </c>
    </row>
    <row r="168" spans="2:51" s="11" customFormat="1" ht="13.5">
      <c r="B168" s="204"/>
      <c r="C168" s="205"/>
      <c r="D168" s="206" t="s">
        <v>142</v>
      </c>
      <c r="E168" s="207" t="s">
        <v>23</v>
      </c>
      <c r="F168" s="208" t="s">
        <v>255</v>
      </c>
      <c r="G168" s="205"/>
      <c r="H168" s="207" t="s">
        <v>23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142</v>
      </c>
      <c r="AU168" s="214" t="s">
        <v>85</v>
      </c>
      <c r="AV168" s="11" t="s">
        <v>78</v>
      </c>
      <c r="AW168" s="11" t="s">
        <v>36</v>
      </c>
      <c r="AX168" s="11" t="s">
        <v>73</v>
      </c>
      <c r="AY168" s="214" t="s">
        <v>133</v>
      </c>
    </row>
    <row r="169" spans="2:51" s="12" customFormat="1" ht="13.5">
      <c r="B169" s="215"/>
      <c r="C169" s="216"/>
      <c r="D169" s="206" t="s">
        <v>142</v>
      </c>
      <c r="E169" s="217" t="s">
        <v>23</v>
      </c>
      <c r="F169" s="218" t="s">
        <v>256</v>
      </c>
      <c r="G169" s="216"/>
      <c r="H169" s="219">
        <v>11.856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142</v>
      </c>
      <c r="AU169" s="225" t="s">
        <v>85</v>
      </c>
      <c r="AV169" s="12" t="s">
        <v>82</v>
      </c>
      <c r="AW169" s="12" t="s">
        <v>36</v>
      </c>
      <c r="AX169" s="12" t="s">
        <v>78</v>
      </c>
      <c r="AY169" s="225" t="s">
        <v>133</v>
      </c>
    </row>
    <row r="170" spans="2:65" s="1" customFormat="1" ht="34.15" customHeight="1">
      <c r="B170" s="41"/>
      <c r="C170" s="192" t="s">
        <v>257</v>
      </c>
      <c r="D170" s="192" t="s">
        <v>136</v>
      </c>
      <c r="E170" s="193" t="s">
        <v>258</v>
      </c>
      <c r="F170" s="194" t="s">
        <v>259</v>
      </c>
      <c r="G170" s="195" t="s">
        <v>139</v>
      </c>
      <c r="H170" s="196">
        <v>11.856</v>
      </c>
      <c r="I170" s="197"/>
      <c r="J170" s="198">
        <f>ROUND(I170*H170,1)</f>
        <v>0</v>
      </c>
      <c r="K170" s="194" t="s">
        <v>140</v>
      </c>
      <c r="L170" s="61"/>
      <c r="M170" s="199" t="s">
        <v>23</v>
      </c>
      <c r="N170" s="200" t="s">
        <v>44</v>
      </c>
      <c r="O170" s="42"/>
      <c r="P170" s="201">
        <f>O170*H170</f>
        <v>0</v>
      </c>
      <c r="Q170" s="201">
        <v>0</v>
      </c>
      <c r="R170" s="201">
        <f>Q170*H170</f>
        <v>0</v>
      </c>
      <c r="S170" s="201">
        <v>0.0014</v>
      </c>
      <c r="T170" s="202">
        <f>S170*H170</f>
        <v>0.0165984</v>
      </c>
      <c r="AR170" s="24" t="s">
        <v>88</v>
      </c>
      <c r="AT170" s="24" t="s">
        <v>136</v>
      </c>
      <c r="AU170" s="24" t="s">
        <v>85</v>
      </c>
      <c r="AY170" s="24" t="s">
        <v>133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78</v>
      </c>
      <c r="BK170" s="203">
        <f>ROUND(I170*H170,1)</f>
        <v>0</v>
      </c>
      <c r="BL170" s="24" t="s">
        <v>88</v>
      </c>
      <c r="BM170" s="24" t="s">
        <v>260</v>
      </c>
    </row>
    <row r="171" spans="2:51" s="11" customFormat="1" ht="13.5">
      <c r="B171" s="204"/>
      <c r="C171" s="205"/>
      <c r="D171" s="206" t="s">
        <v>142</v>
      </c>
      <c r="E171" s="207" t="s">
        <v>23</v>
      </c>
      <c r="F171" s="208" t="s">
        <v>255</v>
      </c>
      <c r="G171" s="205"/>
      <c r="H171" s="207" t="s">
        <v>23</v>
      </c>
      <c r="I171" s="209"/>
      <c r="J171" s="205"/>
      <c r="K171" s="205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142</v>
      </c>
      <c r="AU171" s="214" t="s">
        <v>85</v>
      </c>
      <c r="AV171" s="11" t="s">
        <v>78</v>
      </c>
      <c r="AW171" s="11" t="s">
        <v>36</v>
      </c>
      <c r="AX171" s="11" t="s">
        <v>73</v>
      </c>
      <c r="AY171" s="214" t="s">
        <v>133</v>
      </c>
    </row>
    <row r="172" spans="2:51" s="12" customFormat="1" ht="13.5">
      <c r="B172" s="215"/>
      <c r="C172" s="216"/>
      <c r="D172" s="206" t="s">
        <v>142</v>
      </c>
      <c r="E172" s="217" t="s">
        <v>23</v>
      </c>
      <c r="F172" s="218" t="s">
        <v>256</v>
      </c>
      <c r="G172" s="216"/>
      <c r="H172" s="219">
        <v>11.856</v>
      </c>
      <c r="I172" s="220"/>
      <c r="J172" s="216"/>
      <c r="K172" s="216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142</v>
      </c>
      <c r="AU172" s="225" t="s">
        <v>85</v>
      </c>
      <c r="AV172" s="12" t="s">
        <v>82</v>
      </c>
      <c r="AW172" s="12" t="s">
        <v>36</v>
      </c>
      <c r="AX172" s="12" t="s">
        <v>78</v>
      </c>
      <c r="AY172" s="225" t="s">
        <v>133</v>
      </c>
    </row>
    <row r="173" spans="2:65" s="1" customFormat="1" ht="22.9" customHeight="1">
      <c r="B173" s="41"/>
      <c r="C173" s="192" t="s">
        <v>261</v>
      </c>
      <c r="D173" s="192" t="s">
        <v>136</v>
      </c>
      <c r="E173" s="193" t="s">
        <v>262</v>
      </c>
      <c r="F173" s="194" t="s">
        <v>263</v>
      </c>
      <c r="G173" s="195" t="s">
        <v>264</v>
      </c>
      <c r="H173" s="196">
        <v>8</v>
      </c>
      <c r="I173" s="197"/>
      <c r="J173" s="198">
        <f>ROUND(I173*H173,1)</f>
        <v>0</v>
      </c>
      <c r="K173" s="194" t="s">
        <v>140</v>
      </c>
      <c r="L173" s="61"/>
      <c r="M173" s="199" t="s">
        <v>23</v>
      </c>
      <c r="N173" s="200" t="s">
        <v>44</v>
      </c>
      <c r="O173" s="42"/>
      <c r="P173" s="201">
        <f>O173*H173</f>
        <v>0</v>
      </c>
      <c r="Q173" s="201">
        <v>0</v>
      </c>
      <c r="R173" s="201">
        <f>Q173*H173</f>
        <v>0</v>
      </c>
      <c r="S173" s="201">
        <v>0.005</v>
      </c>
      <c r="T173" s="202">
        <f>S173*H173</f>
        <v>0.04</v>
      </c>
      <c r="AR173" s="24" t="s">
        <v>88</v>
      </c>
      <c r="AT173" s="24" t="s">
        <v>136</v>
      </c>
      <c r="AU173" s="24" t="s">
        <v>85</v>
      </c>
      <c r="AY173" s="24" t="s">
        <v>133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78</v>
      </c>
      <c r="BK173" s="203">
        <f>ROUND(I173*H173,1)</f>
        <v>0</v>
      </c>
      <c r="BL173" s="24" t="s">
        <v>88</v>
      </c>
      <c r="BM173" s="24" t="s">
        <v>265</v>
      </c>
    </row>
    <row r="174" spans="2:63" s="10" customFormat="1" ht="29.85" customHeight="1">
      <c r="B174" s="176"/>
      <c r="C174" s="177"/>
      <c r="D174" s="178" t="s">
        <v>72</v>
      </c>
      <c r="E174" s="190" t="s">
        <v>266</v>
      </c>
      <c r="F174" s="190" t="s">
        <v>267</v>
      </c>
      <c r="G174" s="177"/>
      <c r="H174" s="177"/>
      <c r="I174" s="180"/>
      <c r="J174" s="191">
        <f>BK174</f>
        <v>0</v>
      </c>
      <c r="K174" s="177"/>
      <c r="L174" s="182"/>
      <c r="M174" s="183"/>
      <c r="N174" s="184"/>
      <c r="O174" s="184"/>
      <c r="P174" s="185">
        <f>SUM(P175:P184)</f>
        <v>0</v>
      </c>
      <c r="Q174" s="184"/>
      <c r="R174" s="185">
        <f>SUM(R175:R184)</f>
        <v>0</v>
      </c>
      <c r="S174" s="184"/>
      <c r="T174" s="186">
        <f>SUM(T175:T184)</f>
        <v>0</v>
      </c>
      <c r="AR174" s="187" t="s">
        <v>78</v>
      </c>
      <c r="AT174" s="188" t="s">
        <v>72</v>
      </c>
      <c r="AU174" s="188" t="s">
        <v>78</v>
      </c>
      <c r="AY174" s="187" t="s">
        <v>133</v>
      </c>
      <c r="BK174" s="189">
        <f>SUM(BK175:BK184)</f>
        <v>0</v>
      </c>
    </row>
    <row r="175" spans="2:65" s="1" customFormat="1" ht="34.15" customHeight="1">
      <c r="B175" s="41"/>
      <c r="C175" s="192" t="s">
        <v>268</v>
      </c>
      <c r="D175" s="192" t="s">
        <v>136</v>
      </c>
      <c r="E175" s="193" t="s">
        <v>269</v>
      </c>
      <c r="F175" s="194" t="s">
        <v>270</v>
      </c>
      <c r="G175" s="195" t="s">
        <v>271</v>
      </c>
      <c r="H175" s="196">
        <v>2.005</v>
      </c>
      <c r="I175" s="197"/>
      <c r="J175" s="198">
        <f>ROUND(I175*H175,1)</f>
        <v>0</v>
      </c>
      <c r="K175" s="194" t="s">
        <v>140</v>
      </c>
      <c r="L175" s="61"/>
      <c r="M175" s="199" t="s">
        <v>23</v>
      </c>
      <c r="N175" s="200" t="s">
        <v>44</v>
      </c>
      <c r="O175" s="4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88</v>
      </c>
      <c r="AT175" s="24" t="s">
        <v>136</v>
      </c>
      <c r="AU175" s="24" t="s">
        <v>82</v>
      </c>
      <c r="AY175" s="24" t="s">
        <v>133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78</v>
      </c>
      <c r="BK175" s="203">
        <f>ROUND(I175*H175,1)</f>
        <v>0</v>
      </c>
      <c r="BL175" s="24" t="s">
        <v>88</v>
      </c>
      <c r="BM175" s="24" t="s">
        <v>272</v>
      </c>
    </row>
    <row r="176" spans="2:65" s="1" customFormat="1" ht="22.9" customHeight="1">
      <c r="B176" s="41"/>
      <c r="C176" s="192" t="s">
        <v>273</v>
      </c>
      <c r="D176" s="192" t="s">
        <v>136</v>
      </c>
      <c r="E176" s="193" t="s">
        <v>274</v>
      </c>
      <c r="F176" s="194" t="s">
        <v>275</v>
      </c>
      <c r="G176" s="195" t="s">
        <v>271</v>
      </c>
      <c r="H176" s="196">
        <v>2.005</v>
      </c>
      <c r="I176" s="197"/>
      <c r="J176" s="198">
        <f>ROUND(I176*H176,1)</f>
        <v>0</v>
      </c>
      <c r="K176" s="194" t="s">
        <v>140</v>
      </c>
      <c r="L176" s="61"/>
      <c r="M176" s="199" t="s">
        <v>23</v>
      </c>
      <c r="N176" s="200" t="s">
        <v>44</v>
      </c>
      <c r="O176" s="42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88</v>
      </c>
      <c r="AT176" s="24" t="s">
        <v>136</v>
      </c>
      <c r="AU176" s="24" t="s">
        <v>82</v>
      </c>
      <c r="AY176" s="24" t="s">
        <v>133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78</v>
      </c>
      <c r="BK176" s="203">
        <f>ROUND(I176*H176,1)</f>
        <v>0</v>
      </c>
      <c r="BL176" s="24" t="s">
        <v>88</v>
      </c>
      <c r="BM176" s="24" t="s">
        <v>276</v>
      </c>
    </row>
    <row r="177" spans="2:65" s="1" customFormat="1" ht="34.15" customHeight="1">
      <c r="B177" s="41"/>
      <c r="C177" s="192" t="s">
        <v>277</v>
      </c>
      <c r="D177" s="192" t="s">
        <v>136</v>
      </c>
      <c r="E177" s="193" t="s">
        <v>278</v>
      </c>
      <c r="F177" s="194" t="s">
        <v>279</v>
      </c>
      <c r="G177" s="195" t="s">
        <v>271</v>
      </c>
      <c r="H177" s="196">
        <v>28.07</v>
      </c>
      <c r="I177" s="197"/>
      <c r="J177" s="198">
        <f>ROUND(I177*H177,1)</f>
        <v>0</v>
      </c>
      <c r="K177" s="194" t="s">
        <v>140</v>
      </c>
      <c r="L177" s="61"/>
      <c r="M177" s="199" t="s">
        <v>23</v>
      </c>
      <c r="N177" s="200" t="s">
        <v>44</v>
      </c>
      <c r="O177" s="42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88</v>
      </c>
      <c r="AT177" s="24" t="s">
        <v>136</v>
      </c>
      <c r="AU177" s="24" t="s">
        <v>82</v>
      </c>
      <c r="AY177" s="24" t="s">
        <v>133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78</v>
      </c>
      <c r="BK177" s="203">
        <f>ROUND(I177*H177,1)</f>
        <v>0</v>
      </c>
      <c r="BL177" s="24" t="s">
        <v>88</v>
      </c>
      <c r="BM177" s="24" t="s">
        <v>280</v>
      </c>
    </row>
    <row r="178" spans="2:51" s="12" customFormat="1" ht="13.5">
      <c r="B178" s="215"/>
      <c r="C178" s="216"/>
      <c r="D178" s="206" t="s">
        <v>142</v>
      </c>
      <c r="E178" s="217" t="s">
        <v>23</v>
      </c>
      <c r="F178" s="218" t="s">
        <v>281</v>
      </c>
      <c r="G178" s="216"/>
      <c r="H178" s="219">
        <v>28.07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142</v>
      </c>
      <c r="AU178" s="225" t="s">
        <v>82</v>
      </c>
      <c r="AV178" s="12" t="s">
        <v>82</v>
      </c>
      <c r="AW178" s="12" t="s">
        <v>36</v>
      </c>
      <c r="AX178" s="12" t="s">
        <v>78</v>
      </c>
      <c r="AY178" s="225" t="s">
        <v>133</v>
      </c>
    </row>
    <row r="179" spans="2:65" s="1" customFormat="1" ht="22.9" customHeight="1">
      <c r="B179" s="41"/>
      <c r="C179" s="192" t="s">
        <v>282</v>
      </c>
      <c r="D179" s="192" t="s">
        <v>136</v>
      </c>
      <c r="E179" s="193" t="s">
        <v>283</v>
      </c>
      <c r="F179" s="194" t="s">
        <v>284</v>
      </c>
      <c r="G179" s="195" t="s">
        <v>271</v>
      </c>
      <c r="H179" s="196">
        <v>0.724</v>
      </c>
      <c r="I179" s="197"/>
      <c r="J179" s="198">
        <f>ROUND(I179*H179,1)</f>
        <v>0</v>
      </c>
      <c r="K179" s="194" t="s">
        <v>140</v>
      </c>
      <c r="L179" s="61"/>
      <c r="M179" s="199" t="s">
        <v>23</v>
      </c>
      <c r="N179" s="200" t="s">
        <v>44</v>
      </c>
      <c r="O179" s="42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4" t="s">
        <v>88</v>
      </c>
      <c r="AT179" s="24" t="s">
        <v>136</v>
      </c>
      <c r="AU179" s="24" t="s">
        <v>82</v>
      </c>
      <c r="AY179" s="24" t="s">
        <v>133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78</v>
      </c>
      <c r="BK179" s="203">
        <f>ROUND(I179*H179,1)</f>
        <v>0</v>
      </c>
      <c r="BL179" s="24" t="s">
        <v>88</v>
      </c>
      <c r="BM179" s="24" t="s">
        <v>285</v>
      </c>
    </row>
    <row r="180" spans="2:65" s="1" customFormat="1" ht="22.9" customHeight="1">
      <c r="B180" s="41"/>
      <c r="C180" s="192" t="s">
        <v>286</v>
      </c>
      <c r="D180" s="192" t="s">
        <v>136</v>
      </c>
      <c r="E180" s="193" t="s">
        <v>287</v>
      </c>
      <c r="F180" s="194" t="s">
        <v>288</v>
      </c>
      <c r="G180" s="195" t="s">
        <v>271</v>
      </c>
      <c r="H180" s="196">
        <v>0.932</v>
      </c>
      <c r="I180" s="197"/>
      <c r="J180" s="198">
        <f>ROUND(I180*H180,1)</f>
        <v>0</v>
      </c>
      <c r="K180" s="194" t="s">
        <v>140</v>
      </c>
      <c r="L180" s="61"/>
      <c r="M180" s="199" t="s">
        <v>23</v>
      </c>
      <c r="N180" s="200" t="s">
        <v>44</v>
      </c>
      <c r="O180" s="42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88</v>
      </c>
      <c r="AT180" s="24" t="s">
        <v>136</v>
      </c>
      <c r="AU180" s="24" t="s">
        <v>82</v>
      </c>
      <c r="AY180" s="24" t="s">
        <v>133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78</v>
      </c>
      <c r="BK180" s="203">
        <f>ROUND(I180*H180,1)</f>
        <v>0</v>
      </c>
      <c r="BL180" s="24" t="s">
        <v>88</v>
      </c>
      <c r="BM180" s="24" t="s">
        <v>289</v>
      </c>
    </row>
    <row r="181" spans="2:65" s="1" customFormat="1" ht="34.15" customHeight="1">
      <c r="B181" s="41"/>
      <c r="C181" s="192" t="s">
        <v>290</v>
      </c>
      <c r="D181" s="192" t="s">
        <v>136</v>
      </c>
      <c r="E181" s="193" t="s">
        <v>291</v>
      </c>
      <c r="F181" s="194" t="s">
        <v>292</v>
      </c>
      <c r="G181" s="195" t="s">
        <v>271</v>
      </c>
      <c r="H181" s="196">
        <v>0.349</v>
      </c>
      <c r="I181" s="197"/>
      <c r="J181" s="198">
        <f>ROUND(I181*H181,1)</f>
        <v>0</v>
      </c>
      <c r="K181" s="194" t="s">
        <v>140</v>
      </c>
      <c r="L181" s="61"/>
      <c r="M181" s="199" t="s">
        <v>23</v>
      </c>
      <c r="N181" s="200" t="s">
        <v>44</v>
      </c>
      <c r="O181" s="42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4" t="s">
        <v>88</v>
      </c>
      <c r="AT181" s="24" t="s">
        <v>136</v>
      </c>
      <c r="AU181" s="24" t="s">
        <v>82</v>
      </c>
      <c r="AY181" s="24" t="s">
        <v>133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78</v>
      </c>
      <c r="BK181" s="203">
        <f>ROUND(I181*H181,1)</f>
        <v>0</v>
      </c>
      <c r="BL181" s="24" t="s">
        <v>88</v>
      </c>
      <c r="BM181" s="24" t="s">
        <v>293</v>
      </c>
    </row>
    <row r="182" spans="2:51" s="12" customFormat="1" ht="13.5">
      <c r="B182" s="215"/>
      <c r="C182" s="216"/>
      <c r="D182" s="206" t="s">
        <v>142</v>
      </c>
      <c r="E182" s="217" t="s">
        <v>23</v>
      </c>
      <c r="F182" s="218" t="s">
        <v>294</v>
      </c>
      <c r="G182" s="216"/>
      <c r="H182" s="219">
        <v>2.005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142</v>
      </c>
      <c r="AU182" s="225" t="s">
        <v>82</v>
      </c>
      <c r="AV182" s="12" t="s">
        <v>82</v>
      </c>
      <c r="AW182" s="12" t="s">
        <v>36</v>
      </c>
      <c r="AX182" s="12" t="s">
        <v>73</v>
      </c>
      <c r="AY182" s="225" t="s">
        <v>133</v>
      </c>
    </row>
    <row r="183" spans="2:51" s="12" customFormat="1" ht="13.5">
      <c r="B183" s="215"/>
      <c r="C183" s="216"/>
      <c r="D183" s="206" t="s">
        <v>142</v>
      </c>
      <c r="E183" s="217" t="s">
        <v>23</v>
      </c>
      <c r="F183" s="218" t="s">
        <v>295</v>
      </c>
      <c r="G183" s="216"/>
      <c r="H183" s="219">
        <v>-1.656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142</v>
      </c>
      <c r="AU183" s="225" t="s">
        <v>82</v>
      </c>
      <c r="AV183" s="12" t="s">
        <v>82</v>
      </c>
      <c r="AW183" s="12" t="s">
        <v>36</v>
      </c>
      <c r="AX183" s="12" t="s">
        <v>73</v>
      </c>
      <c r="AY183" s="225" t="s">
        <v>133</v>
      </c>
    </row>
    <row r="184" spans="2:51" s="13" customFormat="1" ht="13.5">
      <c r="B184" s="226"/>
      <c r="C184" s="227"/>
      <c r="D184" s="206" t="s">
        <v>142</v>
      </c>
      <c r="E184" s="228" t="s">
        <v>23</v>
      </c>
      <c r="F184" s="229" t="s">
        <v>160</v>
      </c>
      <c r="G184" s="227"/>
      <c r="H184" s="230">
        <v>0.349</v>
      </c>
      <c r="I184" s="231"/>
      <c r="J184" s="227"/>
      <c r="K184" s="227"/>
      <c r="L184" s="232"/>
      <c r="M184" s="233"/>
      <c r="N184" s="234"/>
      <c r="O184" s="234"/>
      <c r="P184" s="234"/>
      <c r="Q184" s="234"/>
      <c r="R184" s="234"/>
      <c r="S184" s="234"/>
      <c r="T184" s="235"/>
      <c r="AT184" s="236" t="s">
        <v>142</v>
      </c>
      <c r="AU184" s="236" t="s">
        <v>82</v>
      </c>
      <c r="AV184" s="13" t="s">
        <v>88</v>
      </c>
      <c r="AW184" s="13" t="s">
        <v>36</v>
      </c>
      <c r="AX184" s="13" t="s">
        <v>78</v>
      </c>
      <c r="AY184" s="236" t="s">
        <v>133</v>
      </c>
    </row>
    <row r="185" spans="2:63" s="10" customFormat="1" ht="29.85" customHeight="1">
      <c r="B185" s="176"/>
      <c r="C185" s="177"/>
      <c r="D185" s="178" t="s">
        <v>72</v>
      </c>
      <c r="E185" s="190" t="s">
        <v>296</v>
      </c>
      <c r="F185" s="190" t="s">
        <v>297</v>
      </c>
      <c r="G185" s="177"/>
      <c r="H185" s="177"/>
      <c r="I185" s="180"/>
      <c r="J185" s="191">
        <f>BK185</f>
        <v>0</v>
      </c>
      <c r="K185" s="177"/>
      <c r="L185" s="182"/>
      <c r="M185" s="183"/>
      <c r="N185" s="184"/>
      <c r="O185" s="184"/>
      <c r="P185" s="185">
        <f>P186</f>
        <v>0</v>
      </c>
      <c r="Q185" s="184"/>
      <c r="R185" s="185">
        <f>R186</f>
        <v>0</v>
      </c>
      <c r="S185" s="184"/>
      <c r="T185" s="186">
        <f>T186</f>
        <v>0</v>
      </c>
      <c r="AR185" s="187" t="s">
        <v>78</v>
      </c>
      <c r="AT185" s="188" t="s">
        <v>72</v>
      </c>
      <c r="AU185" s="188" t="s">
        <v>78</v>
      </c>
      <c r="AY185" s="187" t="s">
        <v>133</v>
      </c>
      <c r="BK185" s="189">
        <f>BK186</f>
        <v>0</v>
      </c>
    </row>
    <row r="186" spans="2:65" s="1" customFormat="1" ht="45.6" customHeight="1">
      <c r="B186" s="41"/>
      <c r="C186" s="192" t="s">
        <v>298</v>
      </c>
      <c r="D186" s="192" t="s">
        <v>136</v>
      </c>
      <c r="E186" s="193" t="s">
        <v>299</v>
      </c>
      <c r="F186" s="194" t="s">
        <v>300</v>
      </c>
      <c r="G186" s="195" t="s">
        <v>271</v>
      </c>
      <c r="H186" s="196">
        <v>1.948</v>
      </c>
      <c r="I186" s="197"/>
      <c r="J186" s="198">
        <f>ROUND(I186*H186,1)</f>
        <v>0</v>
      </c>
      <c r="K186" s="194" t="s">
        <v>140</v>
      </c>
      <c r="L186" s="61"/>
      <c r="M186" s="199" t="s">
        <v>23</v>
      </c>
      <c r="N186" s="200" t="s">
        <v>44</v>
      </c>
      <c r="O186" s="42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88</v>
      </c>
      <c r="AT186" s="24" t="s">
        <v>136</v>
      </c>
      <c r="AU186" s="24" t="s">
        <v>82</v>
      </c>
      <c r="AY186" s="24" t="s">
        <v>133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78</v>
      </c>
      <c r="BK186" s="203">
        <f>ROUND(I186*H186,1)</f>
        <v>0</v>
      </c>
      <c r="BL186" s="24" t="s">
        <v>88</v>
      </c>
      <c r="BM186" s="24" t="s">
        <v>301</v>
      </c>
    </row>
    <row r="187" spans="2:63" s="10" customFormat="1" ht="37.35" customHeight="1">
      <c r="B187" s="176"/>
      <c r="C187" s="177"/>
      <c r="D187" s="178" t="s">
        <v>72</v>
      </c>
      <c r="E187" s="179" t="s">
        <v>302</v>
      </c>
      <c r="F187" s="179" t="s">
        <v>303</v>
      </c>
      <c r="G187" s="177"/>
      <c r="H187" s="177"/>
      <c r="I187" s="180"/>
      <c r="J187" s="181">
        <f>BK187</f>
        <v>0</v>
      </c>
      <c r="K187" s="177"/>
      <c r="L187" s="182"/>
      <c r="M187" s="183"/>
      <c r="N187" s="184"/>
      <c r="O187" s="184"/>
      <c r="P187" s="185">
        <f>P188+P210</f>
        <v>0</v>
      </c>
      <c r="Q187" s="184"/>
      <c r="R187" s="185">
        <f>R188+R210</f>
        <v>0.62423584</v>
      </c>
      <c r="S187" s="184"/>
      <c r="T187" s="186">
        <f>T188+T210</f>
        <v>0</v>
      </c>
      <c r="AR187" s="187" t="s">
        <v>82</v>
      </c>
      <c r="AT187" s="188" t="s">
        <v>72</v>
      </c>
      <c r="AU187" s="188" t="s">
        <v>73</v>
      </c>
      <c r="AY187" s="187" t="s">
        <v>133</v>
      </c>
      <c r="BK187" s="189">
        <f>BK188+BK210</f>
        <v>0</v>
      </c>
    </row>
    <row r="188" spans="2:63" s="10" customFormat="1" ht="19.9" customHeight="1">
      <c r="B188" s="176"/>
      <c r="C188" s="177"/>
      <c r="D188" s="178" t="s">
        <v>72</v>
      </c>
      <c r="E188" s="190" t="s">
        <v>304</v>
      </c>
      <c r="F188" s="190" t="s">
        <v>305</v>
      </c>
      <c r="G188" s="177"/>
      <c r="H188" s="177"/>
      <c r="I188" s="180"/>
      <c r="J188" s="191">
        <f>BK188</f>
        <v>0</v>
      </c>
      <c r="K188" s="177"/>
      <c r="L188" s="182"/>
      <c r="M188" s="183"/>
      <c r="N188" s="184"/>
      <c r="O188" s="184"/>
      <c r="P188" s="185">
        <f>SUM(P189:P209)</f>
        <v>0</v>
      </c>
      <c r="Q188" s="184"/>
      <c r="R188" s="185">
        <f>SUM(R189:R209)</f>
        <v>0.61491584</v>
      </c>
      <c r="S188" s="184"/>
      <c r="T188" s="186">
        <f>SUM(T189:T209)</f>
        <v>0</v>
      </c>
      <c r="AR188" s="187" t="s">
        <v>82</v>
      </c>
      <c r="AT188" s="188" t="s">
        <v>72</v>
      </c>
      <c r="AU188" s="188" t="s">
        <v>78</v>
      </c>
      <c r="AY188" s="187" t="s">
        <v>133</v>
      </c>
      <c r="BK188" s="189">
        <f>SUM(BK189:BK209)</f>
        <v>0</v>
      </c>
    </row>
    <row r="189" spans="2:65" s="1" customFormat="1" ht="34.15" customHeight="1">
      <c r="B189" s="41"/>
      <c r="C189" s="192" t="s">
        <v>306</v>
      </c>
      <c r="D189" s="192" t="s">
        <v>136</v>
      </c>
      <c r="E189" s="193" t="s">
        <v>307</v>
      </c>
      <c r="F189" s="194" t="s">
        <v>308</v>
      </c>
      <c r="G189" s="195" t="s">
        <v>139</v>
      </c>
      <c r="H189" s="196">
        <v>42.624</v>
      </c>
      <c r="I189" s="197"/>
      <c r="J189" s="198">
        <f>ROUND(I189*H189,1)</f>
        <v>0</v>
      </c>
      <c r="K189" s="194" t="s">
        <v>140</v>
      </c>
      <c r="L189" s="61"/>
      <c r="M189" s="199" t="s">
        <v>23</v>
      </c>
      <c r="N189" s="200" t="s">
        <v>44</v>
      </c>
      <c r="O189" s="42"/>
      <c r="P189" s="201">
        <f>O189*H189</f>
        <v>0</v>
      </c>
      <c r="Q189" s="201">
        <v>0.00026</v>
      </c>
      <c r="R189" s="201">
        <f>Q189*H189</f>
        <v>0.01108224</v>
      </c>
      <c r="S189" s="201">
        <v>0</v>
      </c>
      <c r="T189" s="202">
        <f>S189*H189</f>
        <v>0</v>
      </c>
      <c r="AR189" s="24" t="s">
        <v>226</v>
      </c>
      <c r="AT189" s="24" t="s">
        <v>136</v>
      </c>
      <c r="AU189" s="24" t="s">
        <v>82</v>
      </c>
      <c r="AY189" s="24" t="s">
        <v>133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78</v>
      </c>
      <c r="BK189" s="203">
        <f>ROUND(I189*H189,1)</f>
        <v>0</v>
      </c>
      <c r="BL189" s="24" t="s">
        <v>226</v>
      </c>
      <c r="BM189" s="24" t="s">
        <v>309</v>
      </c>
    </row>
    <row r="190" spans="2:51" s="11" customFormat="1" ht="13.5">
      <c r="B190" s="204"/>
      <c r="C190" s="205"/>
      <c r="D190" s="206" t="s">
        <v>142</v>
      </c>
      <c r="E190" s="207" t="s">
        <v>23</v>
      </c>
      <c r="F190" s="208" t="s">
        <v>249</v>
      </c>
      <c r="G190" s="205"/>
      <c r="H190" s="207" t="s">
        <v>23</v>
      </c>
      <c r="I190" s="209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142</v>
      </c>
      <c r="AU190" s="214" t="s">
        <v>82</v>
      </c>
      <c r="AV190" s="11" t="s">
        <v>78</v>
      </c>
      <c r="AW190" s="11" t="s">
        <v>36</v>
      </c>
      <c r="AX190" s="11" t="s">
        <v>73</v>
      </c>
      <c r="AY190" s="214" t="s">
        <v>133</v>
      </c>
    </row>
    <row r="191" spans="2:51" s="12" customFormat="1" ht="13.5">
      <c r="B191" s="215"/>
      <c r="C191" s="216"/>
      <c r="D191" s="206" t="s">
        <v>142</v>
      </c>
      <c r="E191" s="217" t="s">
        <v>23</v>
      </c>
      <c r="F191" s="218" t="s">
        <v>23</v>
      </c>
      <c r="G191" s="216"/>
      <c r="H191" s="219">
        <v>0</v>
      </c>
      <c r="I191" s="220"/>
      <c r="J191" s="216"/>
      <c r="K191" s="216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142</v>
      </c>
      <c r="AU191" s="225" t="s">
        <v>82</v>
      </c>
      <c r="AV191" s="12" t="s">
        <v>82</v>
      </c>
      <c r="AW191" s="12" t="s">
        <v>36</v>
      </c>
      <c r="AX191" s="12" t="s">
        <v>73</v>
      </c>
      <c r="AY191" s="225" t="s">
        <v>133</v>
      </c>
    </row>
    <row r="192" spans="2:51" s="12" customFormat="1" ht="13.5">
      <c r="B192" s="215"/>
      <c r="C192" s="216"/>
      <c r="D192" s="206" t="s">
        <v>142</v>
      </c>
      <c r="E192" s="217" t="s">
        <v>23</v>
      </c>
      <c r="F192" s="218" t="s">
        <v>310</v>
      </c>
      <c r="G192" s="216"/>
      <c r="H192" s="219">
        <v>36.144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142</v>
      </c>
      <c r="AU192" s="225" t="s">
        <v>82</v>
      </c>
      <c r="AV192" s="12" t="s">
        <v>82</v>
      </c>
      <c r="AW192" s="12" t="s">
        <v>36</v>
      </c>
      <c r="AX192" s="12" t="s">
        <v>73</v>
      </c>
      <c r="AY192" s="225" t="s">
        <v>133</v>
      </c>
    </row>
    <row r="193" spans="2:51" s="12" customFormat="1" ht="13.5">
      <c r="B193" s="215"/>
      <c r="C193" s="216"/>
      <c r="D193" s="206" t="s">
        <v>142</v>
      </c>
      <c r="E193" s="217" t="s">
        <v>23</v>
      </c>
      <c r="F193" s="218" t="s">
        <v>311</v>
      </c>
      <c r="G193" s="216"/>
      <c r="H193" s="219">
        <v>6.48</v>
      </c>
      <c r="I193" s="220"/>
      <c r="J193" s="216"/>
      <c r="K193" s="216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142</v>
      </c>
      <c r="AU193" s="225" t="s">
        <v>82</v>
      </c>
      <c r="AV193" s="12" t="s">
        <v>82</v>
      </c>
      <c r="AW193" s="12" t="s">
        <v>36</v>
      </c>
      <c r="AX193" s="12" t="s">
        <v>73</v>
      </c>
      <c r="AY193" s="225" t="s">
        <v>133</v>
      </c>
    </row>
    <row r="194" spans="2:51" s="13" customFormat="1" ht="13.5">
      <c r="B194" s="226"/>
      <c r="C194" s="227"/>
      <c r="D194" s="206" t="s">
        <v>142</v>
      </c>
      <c r="E194" s="228" t="s">
        <v>23</v>
      </c>
      <c r="F194" s="229" t="s">
        <v>160</v>
      </c>
      <c r="G194" s="227"/>
      <c r="H194" s="230">
        <v>42.624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AT194" s="236" t="s">
        <v>142</v>
      </c>
      <c r="AU194" s="236" t="s">
        <v>82</v>
      </c>
      <c r="AV194" s="13" t="s">
        <v>88</v>
      </c>
      <c r="AW194" s="13" t="s">
        <v>36</v>
      </c>
      <c r="AX194" s="13" t="s">
        <v>78</v>
      </c>
      <c r="AY194" s="236" t="s">
        <v>133</v>
      </c>
    </row>
    <row r="195" spans="2:65" s="1" customFormat="1" ht="34.15" customHeight="1">
      <c r="B195" s="41"/>
      <c r="C195" s="248" t="s">
        <v>312</v>
      </c>
      <c r="D195" s="248" t="s">
        <v>313</v>
      </c>
      <c r="E195" s="249" t="s">
        <v>314</v>
      </c>
      <c r="F195" s="250" t="s">
        <v>315</v>
      </c>
      <c r="G195" s="251" t="s">
        <v>264</v>
      </c>
      <c r="H195" s="252">
        <v>6</v>
      </c>
      <c r="I195" s="253"/>
      <c r="J195" s="254">
        <f>ROUND(I195*H195,1)</f>
        <v>0</v>
      </c>
      <c r="K195" s="250" t="s">
        <v>23</v>
      </c>
      <c r="L195" s="255"/>
      <c r="M195" s="256" t="s">
        <v>23</v>
      </c>
      <c r="N195" s="257" t="s">
        <v>44</v>
      </c>
      <c r="O195" s="42"/>
      <c r="P195" s="201">
        <f>O195*H195</f>
        <v>0</v>
      </c>
      <c r="Q195" s="201">
        <v>0.077</v>
      </c>
      <c r="R195" s="201">
        <f>Q195*H195</f>
        <v>0.46199999999999997</v>
      </c>
      <c r="S195" s="201">
        <v>0</v>
      </c>
      <c r="T195" s="202">
        <f>S195*H195</f>
        <v>0</v>
      </c>
      <c r="AR195" s="24" t="s">
        <v>312</v>
      </c>
      <c r="AT195" s="24" t="s">
        <v>313</v>
      </c>
      <c r="AU195" s="24" t="s">
        <v>82</v>
      </c>
      <c r="AY195" s="24" t="s">
        <v>133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78</v>
      </c>
      <c r="BK195" s="203">
        <f>ROUND(I195*H195,1)</f>
        <v>0</v>
      </c>
      <c r="BL195" s="24" t="s">
        <v>226</v>
      </c>
      <c r="BM195" s="24" t="s">
        <v>316</v>
      </c>
    </row>
    <row r="196" spans="2:65" s="1" customFormat="1" ht="34.15" customHeight="1">
      <c r="B196" s="41"/>
      <c r="C196" s="248" t="s">
        <v>317</v>
      </c>
      <c r="D196" s="248" t="s">
        <v>313</v>
      </c>
      <c r="E196" s="249" t="s">
        <v>318</v>
      </c>
      <c r="F196" s="250" t="s">
        <v>319</v>
      </c>
      <c r="G196" s="251" t="s">
        <v>264</v>
      </c>
      <c r="H196" s="252">
        <v>2</v>
      </c>
      <c r="I196" s="253"/>
      <c r="J196" s="254">
        <f>ROUND(I196*H196,1)</f>
        <v>0</v>
      </c>
      <c r="K196" s="250" t="s">
        <v>23</v>
      </c>
      <c r="L196" s="255"/>
      <c r="M196" s="256" t="s">
        <v>23</v>
      </c>
      <c r="N196" s="257" t="s">
        <v>44</v>
      </c>
      <c r="O196" s="42"/>
      <c r="P196" s="201">
        <f>O196*H196</f>
        <v>0</v>
      </c>
      <c r="Q196" s="201">
        <v>0.05</v>
      </c>
      <c r="R196" s="201">
        <f>Q196*H196</f>
        <v>0.1</v>
      </c>
      <c r="S196" s="201">
        <v>0</v>
      </c>
      <c r="T196" s="202">
        <f>S196*H196</f>
        <v>0</v>
      </c>
      <c r="AR196" s="24" t="s">
        <v>312</v>
      </c>
      <c r="AT196" s="24" t="s">
        <v>313</v>
      </c>
      <c r="AU196" s="24" t="s">
        <v>82</v>
      </c>
      <c r="AY196" s="24" t="s">
        <v>133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78</v>
      </c>
      <c r="BK196" s="203">
        <f>ROUND(I196*H196,1)</f>
        <v>0</v>
      </c>
      <c r="BL196" s="24" t="s">
        <v>226</v>
      </c>
      <c r="BM196" s="24" t="s">
        <v>320</v>
      </c>
    </row>
    <row r="197" spans="2:65" s="1" customFormat="1" ht="34.15" customHeight="1">
      <c r="B197" s="41"/>
      <c r="C197" s="192" t="s">
        <v>134</v>
      </c>
      <c r="D197" s="192" t="s">
        <v>136</v>
      </c>
      <c r="E197" s="193" t="s">
        <v>321</v>
      </c>
      <c r="F197" s="194" t="s">
        <v>322</v>
      </c>
      <c r="G197" s="195" t="s">
        <v>147</v>
      </c>
      <c r="H197" s="196">
        <v>73.92</v>
      </c>
      <c r="I197" s="197"/>
      <c r="J197" s="198">
        <f>ROUND(I197*H197,1)</f>
        <v>0</v>
      </c>
      <c r="K197" s="194" t="s">
        <v>140</v>
      </c>
      <c r="L197" s="61"/>
      <c r="M197" s="199" t="s">
        <v>23</v>
      </c>
      <c r="N197" s="200" t="s">
        <v>44</v>
      </c>
      <c r="O197" s="42"/>
      <c r="P197" s="201">
        <f>O197*H197</f>
        <v>0</v>
      </c>
      <c r="Q197" s="201">
        <v>0.00028</v>
      </c>
      <c r="R197" s="201">
        <f>Q197*H197</f>
        <v>0.0206976</v>
      </c>
      <c r="S197" s="201">
        <v>0</v>
      </c>
      <c r="T197" s="202">
        <f>S197*H197</f>
        <v>0</v>
      </c>
      <c r="AR197" s="24" t="s">
        <v>226</v>
      </c>
      <c r="AT197" s="24" t="s">
        <v>136</v>
      </c>
      <c r="AU197" s="24" t="s">
        <v>82</v>
      </c>
      <c r="AY197" s="24" t="s">
        <v>133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78</v>
      </c>
      <c r="BK197" s="203">
        <f>ROUND(I197*H197,1)</f>
        <v>0</v>
      </c>
      <c r="BL197" s="24" t="s">
        <v>226</v>
      </c>
      <c r="BM197" s="24" t="s">
        <v>323</v>
      </c>
    </row>
    <row r="198" spans="2:51" s="12" customFormat="1" ht="13.5">
      <c r="B198" s="215"/>
      <c r="C198" s="216"/>
      <c r="D198" s="206" t="s">
        <v>142</v>
      </c>
      <c r="E198" s="217" t="s">
        <v>23</v>
      </c>
      <c r="F198" s="218" t="s">
        <v>324</v>
      </c>
      <c r="G198" s="216"/>
      <c r="H198" s="219">
        <v>58.92</v>
      </c>
      <c r="I198" s="220"/>
      <c r="J198" s="216"/>
      <c r="K198" s="216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142</v>
      </c>
      <c r="AU198" s="225" t="s">
        <v>82</v>
      </c>
      <c r="AV198" s="12" t="s">
        <v>82</v>
      </c>
      <c r="AW198" s="12" t="s">
        <v>36</v>
      </c>
      <c r="AX198" s="12" t="s">
        <v>73</v>
      </c>
      <c r="AY198" s="225" t="s">
        <v>133</v>
      </c>
    </row>
    <row r="199" spans="2:51" s="12" customFormat="1" ht="13.5">
      <c r="B199" s="215"/>
      <c r="C199" s="216"/>
      <c r="D199" s="206" t="s">
        <v>142</v>
      </c>
      <c r="E199" s="217" t="s">
        <v>23</v>
      </c>
      <c r="F199" s="218" t="s">
        <v>178</v>
      </c>
      <c r="G199" s="216"/>
      <c r="H199" s="219">
        <v>15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142</v>
      </c>
      <c r="AU199" s="225" t="s">
        <v>82</v>
      </c>
      <c r="AV199" s="12" t="s">
        <v>82</v>
      </c>
      <c r="AW199" s="12" t="s">
        <v>36</v>
      </c>
      <c r="AX199" s="12" t="s">
        <v>73</v>
      </c>
      <c r="AY199" s="225" t="s">
        <v>133</v>
      </c>
    </row>
    <row r="200" spans="2:51" s="13" customFormat="1" ht="13.5">
      <c r="B200" s="226"/>
      <c r="C200" s="227"/>
      <c r="D200" s="206" t="s">
        <v>142</v>
      </c>
      <c r="E200" s="228" t="s">
        <v>23</v>
      </c>
      <c r="F200" s="229" t="s">
        <v>160</v>
      </c>
      <c r="G200" s="227"/>
      <c r="H200" s="230">
        <v>73.92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AT200" s="236" t="s">
        <v>142</v>
      </c>
      <c r="AU200" s="236" t="s">
        <v>82</v>
      </c>
      <c r="AV200" s="13" t="s">
        <v>88</v>
      </c>
      <c r="AW200" s="13" t="s">
        <v>36</v>
      </c>
      <c r="AX200" s="13" t="s">
        <v>78</v>
      </c>
      <c r="AY200" s="236" t="s">
        <v>133</v>
      </c>
    </row>
    <row r="201" spans="2:65" s="1" customFormat="1" ht="34.15" customHeight="1">
      <c r="B201" s="41"/>
      <c r="C201" s="192" t="s">
        <v>325</v>
      </c>
      <c r="D201" s="192" t="s">
        <v>136</v>
      </c>
      <c r="E201" s="193" t="s">
        <v>326</v>
      </c>
      <c r="F201" s="194" t="s">
        <v>327</v>
      </c>
      <c r="G201" s="195" t="s">
        <v>264</v>
      </c>
      <c r="H201" s="196">
        <v>6</v>
      </c>
      <c r="I201" s="197"/>
      <c r="J201" s="198">
        <f>ROUND(I201*H201,1)</f>
        <v>0</v>
      </c>
      <c r="K201" s="194" t="s">
        <v>140</v>
      </c>
      <c r="L201" s="61"/>
      <c r="M201" s="199" t="s">
        <v>23</v>
      </c>
      <c r="N201" s="200" t="s">
        <v>44</v>
      </c>
      <c r="O201" s="42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226</v>
      </c>
      <c r="AT201" s="24" t="s">
        <v>136</v>
      </c>
      <c r="AU201" s="24" t="s">
        <v>82</v>
      </c>
      <c r="AY201" s="24" t="s">
        <v>133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78</v>
      </c>
      <c r="BK201" s="203">
        <f>ROUND(I201*H201,1)</f>
        <v>0</v>
      </c>
      <c r="BL201" s="24" t="s">
        <v>226</v>
      </c>
      <c r="BM201" s="24" t="s">
        <v>328</v>
      </c>
    </row>
    <row r="202" spans="2:65" s="1" customFormat="1" ht="34.15" customHeight="1">
      <c r="B202" s="41"/>
      <c r="C202" s="192" t="s">
        <v>329</v>
      </c>
      <c r="D202" s="192" t="s">
        <v>136</v>
      </c>
      <c r="E202" s="193" t="s">
        <v>330</v>
      </c>
      <c r="F202" s="194" t="s">
        <v>331</v>
      </c>
      <c r="G202" s="195" t="s">
        <v>264</v>
      </c>
      <c r="H202" s="196">
        <v>2</v>
      </c>
      <c r="I202" s="197"/>
      <c r="J202" s="198">
        <f>ROUND(I202*H202,1)</f>
        <v>0</v>
      </c>
      <c r="K202" s="194" t="s">
        <v>140</v>
      </c>
      <c r="L202" s="61"/>
      <c r="M202" s="199" t="s">
        <v>23</v>
      </c>
      <c r="N202" s="200" t="s">
        <v>44</v>
      </c>
      <c r="O202" s="42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226</v>
      </c>
      <c r="AT202" s="24" t="s">
        <v>136</v>
      </c>
      <c r="AU202" s="24" t="s">
        <v>82</v>
      </c>
      <c r="AY202" s="24" t="s">
        <v>133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78</v>
      </c>
      <c r="BK202" s="203">
        <f>ROUND(I202*H202,1)</f>
        <v>0</v>
      </c>
      <c r="BL202" s="24" t="s">
        <v>226</v>
      </c>
      <c r="BM202" s="24" t="s">
        <v>332</v>
      </c>
    </row>
    <row r="203" spans="2:65" s="1" customFormat="1" ht="14.45" customHeight="1">
      <c r="B203" s="41"/>
      <c r="C203" s="248" t="s">
        <v>333</v>
      </c>
      <c r="D203" s="248" t="s">
        <v>313</v>
      </c>
      <c r="E203" s="249" t="s">
        <v>334</v>
      </c>
      <c r="F203" s="250" t="s">
        <v>335</v>
      </c>
      <c r="G203" s="251" t="s">
        <v>147</v>
      </c>
      <c r="H203" s="252">
        <v>17.76</v>
      </c>
      <c r="I203" s="253"/>
      <c r="J203" s="254">
        <f>ROUND(I203*H203,1)</f>
        <v>0</v>
      </c>
      <c r="K203" s="250" t="s">
        <v>140</v>
      </c>
      <c r="L203" s="255"/>
      <c r="M203" s="256" t="s">
        <v>23</v>
      </c>
      <c r="N203" s="257" t="s">
        <v>44</v>
      </c>
      <c r="O203" s="42"/>
      <c r="P203" s="201">
        <f>O203*H203</f>
        <v>0</v>
      </c>
      <c r="Q203" s="201">
        <v>0.0011</v>
      </c>
      <c r="R203" s="201">
        <f>Q203*H203</f>
        <v>0.019536</v>
      </c>
      <c r="S203" s="201">
        <v>0</v>
      </c>
      <c r="T203" s="202">
        <f>S203*H203</f>
        <v>0</v>
      </c>
      <c r="AR203" s="24" t="s">
        <v>312</v>
      </c>
      <c r="AT203" s="24" t="s">
        <v>313</v>
      </c>
      <c r="AU203" s="24" t="s">
        <v>82</v>
      </c>
      <c r="AY203" s="24" t="s">
        <v>133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78</v>
      </c>
      <c r="BK203" s="203">
        <f>ROUND(I203*H203,1)</f>
        <v>0</v>
      </c>
      <c r="BL203" s="24" t="s">
        <v>226</v>
      </c>
      <c r="BM203" s="24" t="s">
        <v>336</v>
      </c>
    </row>
    <row r="204" spans="2:51" s="12" customFormat="1" ht="13.5">
      <c r="B204" s="215"/>
      <c r="C204" s="216"/>
      <c r="D204" s="206" t="s">
        <v>142</v>
      </c>
      <c r="E204" s="217" t="s">
        <v>23</v>
      </c>
      <c r="F204" s="218" t="s">
        <v>171</v>
      </c>
      <c r="G204" s="216"/>
      <c r="H204" s="219">
        <v>15.06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142</v>
      </c>
      <c r="AU204" s="225" t="s">
        <v>82</v>
      </c>
      <c r="AV204" s="12" t="s">
        <v>82</v>
      </c>
      <c r="AW204" s="12" t="s">
        <v>36</v>
      </c>
      <c r="AX204" s="12" t="s">
        <v>73</v>
      </c>
      <c r="AY204" s="225" t="s">
        <v>133</v>
      </c>
    </row>
    <row r="205" spans="2:51" s="12" customFormat="1" ht="13.5">
      <c r="B205" s="215"/>
      <c r="C205" s="216"/>
      <c r="D205" s="206" t="s">
        <v>142</v>
      </c>
      <c r="E205" s="217" t="s">
        <v>23</v>
      </c>
      <c r="F205" s="218" t="s">
        <v>172</v>
      </c>
      <c r="G205" s="216"/>
      <c r="H205" s="219">
        <v>2.7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142</v>
      </c>
      <c r="AU205" s="225" t="s">
        <v>82</v>
      </c>
      <c r="AV205" s="12" t="s">
        <v>82</v>
      </c>
      <c r="AW205" s="12" t="s">
        <v>36</v>
      </c>
      <c r="AX205" s="12" t="s">
        <v>73</v>
      </c>
      <c r="AY205" s="225" t="s">
        <v>133</v>
      </c>
    </row>
    <row r="206" spans="2:51" s="13" customFormat="1" ht="13.5">
      <c r="B206" s="226"/>
      <c r="C206" s="227"/>
      <c r="D206" s="206" t="s">
        <v>142</v>
      </c>
      <c r="E206" s="228" t="s">
        <v>23</v>
      </c>
      <c r="F206" s="229" t="s">
        <v>160</v>
      </c>
      <c r="G206" s="227"/>
      <c r="H206" s="230">
        <v>17.76</v>
      </c>
      <c r="I206" s="231"/>
      <c r="J206" s="227"/>
      <c r="K206" s="227"/>
      <c r="L206" s="232"/>
      <c r="M206" s="233"/>
      <c r="N206" s="234"/>
      <c r="O206" s="234"/>
      <c r="P206" s="234"/>
      <c r="Q206" s="234"/>
      <c r="R206" s="234"/>
      <c r="S206" s="234"/>
      <c r="T206" s="235"/>
      <c r="AT206" s="236" t="s">
        <v>142</v>
      </c>
      <c r="AU206" s="236" t="s">
        <v>82</v>
      </c>
      <c r="AV206" s="13" t="s">
        <v>88</v>
      </c>
      <c r="AW206" s="13" t="s">
        <v>36</v>
      </c>
      <c r="AX206" s="13" t="s">
        <v>78</v>
      </c>
      <c r="AY206" s="236" t="s">
        <v>133</v>
      </c>
    </row>
    <row r="207" spans="2:65" s="1" customFormat="1" ht="14.45" customHeight="1">
      <c r="B207" s="41"/>
      <c r="C207" s="248" t="s">
        <v>337</v>
      </c>
      <c r="D207" s="248" t="s">
        <v>313</v>
      </c>
      <c r="E207" s="249" t="s">
        <v>338</v>
      </c>
      <c r="F207" s="250" t="s">
        <v>339</v>
      </c>
      <c r="G207" s="251" t="s">
        <v>220</v>
      </c>
      <c r="H207" s="252">
        <v>8</v>
      </c>
      <c r="I207" s="253"/>
      <c r="J207" s="254">
        <f>ROUND(I207*H207,1)</f>
        <v>0</v>
      </c>
      <c r="K207" s="250" t="s">
        <v>140</v>
      </c>
      <c r="L207" s="255"/>
      <c r="M207" s="256" t="s">
        <v>23</v>
      </c>
      <c r="N207" s="257" t="s">
        <v>44</v>
      </c>
      <c r="O207" s="42"/>
      <c r="P207" s="201">
        <f>O207*H207</f>
        <v>0</v>
      </c>
      <c r="Q207" s="201">
        <v>0.0002</v>
      </c>
      <c r="R207" s="201">
        <f>Q207*H207</f>
        <v>0.0016</v>
      </c>
      <c r="S207" s="201">
        <v>0</v>
      </c>
      <c r="T207" s="202">
        <f>S207*H207</f>
        <v>0</v>
      </c>
      <c r="AR207" s="24" t="s">
        <v>312</v>
      </c>
      <c r="AT207" s="24" t="s">
        <v>313</v>
      </c>
      <c r="AU207" s="24" t="s">
        <v>82</v>
      </c>
      <c r="AY207" s="24" t="s">
        <v>133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78</v>
      </c>
      <c r="BK207" s="203">
        <f>ROUND(I207*H207,1)</f>
        <v>0</v>
      </c>
      <c r="BL207" s="24" t="s">
        <v>226</v>
      </c>
      <c r="BM207" s="24" t="s">
        <v>340</v>
      </c>
    </row>
    <row r="208" spans="2:51" s="12" customFormat="1" ht="13.5">
      <c r="B208" s="215"/>
      <c r="C208" s="216"/>
      <c r="D208" s="206" t="s">
        <v>142</v>
      </c>
      <c r="E208" s="217" t="s">
        <v>23</v>
      </c>
      <c r="F208" s="218" t="s">
        <v>341</v>
      </c>
      <c r="G208" s="216"/>
      <c r="H208" s="219">
        <v>8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142</v>
      </c>
      <c r="AU208" s="225" t="s">
        <v>82</v>
      </c>
      <c r="AV208" s="12" t="s">
        <v>82</v>
      </c>
      <c r="AW208" s="12" t="s">
        <v>36</v>
      </c>
      <c r="AX208" s="12" t="s">
        <v>78</v>
      </c>
      <c r="AY208" s="225" t="s">
        <v>133</v>
      </c>
    </row>
    <row r="209" spans="2:65" s="1" customFormat="1" ht="34.15" customHeight="1">
      <c r="B209" s="41"/>
      <c r="C209" s="192" t="s">
        <v>342</v>
      </c>
      <c r="D209" s="192" t="s">
        <v>136</v>
      </c>
      <c r="E209" s="193" t="s">
        <v>343</v>
      </c>
      <c r="F209" s="194" t="s">
        <v>344</v>
      </c>
      <c r="G209" s="195" t="s">
        <v>345</v>
      </c>
      <c r="H209" s="258"/>
      <c r="I209" s="197"/>
      <c r="J209" s="198">
        <f>ROUND(I209*H209,1)</f>
        <v>0</v>
      </c>
      <c r="K209" s="194" t="s">
        <v>140</v>
      </c>
      <c r="L209" s="61"/>
      <c r="M209" s="199" t="s">
        <v>23</v>
      </c>
      <c r="N209" s="200" t="s">
        <v>44</v>
      </c>
      <c r="O209" s="42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4" t="s">
        <v>226</v>
      </c>
      <c r="AT209" s="24" t="s">
        <v>136</v>
      </c>
      <c r="AU209" s="24" t="s">
        <v>82</v>
      </c>
      <c r="AY209" s="24" t="s">
        <v>133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78</v>
      </c>
      <c r="BK209" s="203">
        <f>ROUND(I209*H209,1)</f>
        <v>0</v>
      </c>
      <c r="BL209" s="24" t="s">
        <v>226</v>
      </c>
      <c r="BM209" s="24" t="s">
        <v>346</v>
      </c>
    </row>
    <row r="210" spans="2:63" s="10" customFormat="1" ht="29.85" customHeight="1">
      <c r="B210" s="176"/>
      <c r="C210" s="177"/>
      <c r="D210" s="178" t="s">
        <v>72</v>
      </c>
      <c r="E210" s="190" t="s">
        <v>347</v>
      </c>
      <c r="F210" s="190" t="s">
        <v>348</v>
      </c>
      <c r="G210" s="177"/>
      <c r="H210" s="177"/>
      <c r="I210" s="180"/>
      <c r="J210" s="191">
        <f>BK210</f>
        <v>0</v>
      </c>
      <c r="K210" s="177"/>
      <c r="L210" s="182"/>
      <c r="M210" s="183"/>
      <c r="N210" s="184"/>
      <c r="O210" s="184"/>
      <c r="P210" s="185">
        <f>SUM(P211:P214)</f>
        <v>0</v>
      </c>
      <c r="Q210" s="184"/>
      <c r="R210" s="185">
        <f>SUM(R211:R214)</f>
        <v>0.00932</v>
      </c>
      <c r="S210" s="184"/>
      <c r="T210" s="186">
        <f>SUM(T211:T214)</f>
        <v>0</v>
      </c>
      <c r="AR210" s="187" t="s">
        <v>82</v>
      </c>
      <c r="AT210" s="188" t="s">
        <v>72</v>
      </c>
      <c r="AU210" s="188" t="s">
        <v>78</v>
      </c>
      <c r="AY210" s="187" t="s">
        <v>133</v>
      </c>
      <c r="BK210" s="189">
        <f>SUM(BK211:BK214)</f>
        <v>0</v>
      </c>
    </row>
    <row r="211" spans="2:65" s="1" customFormat="1" ht="22.9" customHeight="1">
      <c r="B211" s="41"/>
      <c r="C211" s="192" t="s">
        <v>349</v>
      </c>
      <c r="D211" s="192" t="s">
        <v>136</v>
      </c>
      <c r="E211" s="193" t="s">
        <v>350</v>
      </c>
      <c r="F211" s="194" t="s">
        <v>351</v>
      </c>
      <c r="G211" s="195" t="s">
        <v>139</v>
      </c>
      <c r="H211" s="196">
        <v>20</v>
      </c>
      <c r="I211" s="197"/>
      <c r="J211" s="198">
        <f>ROUND(I211*H211,1)</f>
        <v>0</v>
      </c>
      <c r="K211" s="194" t="s">
        <v>140</v>
      </c>
      <c r="L211" s="61"/>
      <c r="M211" s="199" t="s">
        <v>23</v>
      </c>
      <c r="N211" s="200" t="s">
        <v>44</v>
      </c>
      <c r="O211" s="42"/>
      <c r="P211" s="201">
        <f>O211*H211</f>
        <v>0</v>
      </c>
      <c r="Q211" s="201">
        <v>0.0002</v>
      </c>
      <c r="R211" s="201">
        <f>Q211*H211</f>
        <v>0.004</v>
      </c>
      <c r="S211" s="201">
        <v>0</v>
      </c>
      <c r="T211" s="202">
        <f>S211*H211</f>
        <v>0</v>
      </c>
      <c r="AR211" s="24" t="s">
        <v>226</v>
      </c>
      <c r="AT211" s="24" t="s">
        <v>136</v>
      </c>
      <c r="AU211" s="24" t="s">
        <v>82</v>
      </c>
      <c r="AY211" s="24" t="s">
        <v>133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78</v>
      </c>
      <c r="BK211" s="203">
        <f>ROUND(I211*H211,1)</f>
        <v>0</v>
      </c>
      <c r="BL211" s="24" t="s">
        <v>226</v>
      </c>
      <c r="BM211" s="24" t="s">
        <v>352</v>
      </c>
    </row>
    <row r="212" spans="2:51" s="12" customFormat="1" ht="13.5">
      <c r="B212" s="215"/>
      <c r="C212" s="216"/>
      <c r="D212" s="206" t="s">
        <v>142</v>
      </c>
      <c r="E212" s="217" t="s">
        <v>23</v>
      </c>
      <c r="F212" s="218" t="s">
        <v>353</v>
      </c>
      <c r="G212" s="216"/>
      <c r="H212" s="219">
        <v>20</v>
      </c>
      <c r="I212" s="220"/>
      <c r="J212" s="216"/>
      <c r="K212" s="216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142</v>
      </c>
      <c r="AU212" s="225" t="s">
        <v>82</v>
      </c>
      <c r="AV212" s="12" t="s">
        <v>82</v>
      </c>
      <c r="AW212" s="12" t="s">
        <v>36</v>
      </c>
      <c r="AX212" s="12" t="s">
        <v>78</v>
      </c>
      <c r="AY212" s="225" t="s">
        <v>133</v>
      </c>
    </row>
    <row r="213" spans="2:65" s="1" customFormat="1" ht="34.15" customHeight="1">
      <c r="B213" s="41"/>
      <c r="C213" s="192" t="s">
        <v>354</v>
      </c>
      <c r="D213" s="192" t="s">
        <v>136</v>
      </c>
      <c r="E213" s="193" t="s">
        <v>355</v>
      </c>
      <c r="F213" s="194" t="s">
        <v>356</v>
      </c>
      <c r="G213" s="195" t="s">
        <v>139</v>
      </c>
      <c r="H213" s="196">
        <v>20</v>
      </c>
      <c r="I213" s="197"/>
      <c r="J213" s="198">
        <f>ROUND(I213*H213,1)</f>
        <v>0</v>
      </c>
      <c r="K213" s="194" t="s">
        <v>140</v>
      </c>
      <c r="L213" s="61"/>
      <c r="M213" s="199" t="s">
        <v>23</v>
      </c>
      <c r="N213" s="200" t="s">
        <v>44</v>
      </c>
      <c r="O213" s="42"/>
      <c r="P213" s="201">
        <f>O213*H213</f>
        <v>0</v>
      </c>
      <c r="Q213" s="201">
        <v>0.000266</v>
      </c>
      <c r="R213" s="201">
        <f>Q213*H213</f>
        <v>0.00532</v>
      </c>
      <c r="S213" s="201">
        <v>0</v>
      </c>
      <c r="T213" s="202">
        <f>S213*H213</f>
        <v>0</v>
      </c>
      <c r="AR213" s="24" t="s">
        <v>226</v>
      </c>
      <c r="AT213" s="24" t="s">
        <v>136</v>
      </c>
      <c r="AU213" s="24" t="s">
        <v>82</v>
      </c>
      <c r="AY213" s="24" t="s">
        <v>133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78</v>
      </c>
      <c r="BK213" s="203">
        <f>ROUND(I213*H213,1)</f>
        <v>0</v>
      </c>
      <c r="BL213" s="24" t="s">
        <v>226</v>
      </c>
      <c r="BM213" s="24" t="s">
        <v>357</v>
      </c>
    </row>
    <row r="214" spans="2:51" s="12" customFormat="1" ht="13.5">
      <c r="B214" s="215"/>
      <c r="C214" s="216"/>
      <c r="D214" s="206" t="s">
        <v>142</v>
      </c>
      <c r="E214" s="217" t="s">
        <v>23</v>
      </c>
      <c r="F214" s="218" t="s">
        <v>353</v>
      </c>
      <c r="G214" s="216"/>
      <c r="H214" s="219">
        <v>20</v>
      </c>
      <c r="I214" s="220"/>
      <c r="J214" s="216"/>
      <c r="K214" s="216"/>
      <c r="L214" s="221"/>
      <c r="M214" s="259"/>
      <c r="N214" s="260"/>
      <c r="O214" s="260"/>
      <c r="P214" s="260"/>
      <c r="Q214" s="260"/>
      <c r="R214" s="260"/>
      <c r="S214" s="260"/>
      <c r="T214" s="261"/>
      <c r="AT214" s="225" t="s">
        <v>142</v>
      </c>
      <c r="AU214" s="225" t="s">
        <v>82</v>
      </c>
      <c r="AV214" s="12" t="s">
        <v>82</v>
      </c>
      <c r="AW214" s="12" t="s">
        <v>36</v>
      </c>
      <c r="AX214" s="12" t="s">
        <v>78</v>
      </c>
      <c r="AY214" s="225" t="s">
        <v>133</v>
      </c>
    </row>
    <row r="215" spans="2:12" s="1" customFormat="1" ht="6.95" customHeight="1">
      <c r="B215" s="56"/>
      <c r="C215" s="57"/>
      <c r="D215" s="57"/>
      <c r="E215" s="57"/>
      <c r="F215" s="57"/>
      <c r="G215" s="57"/>
      <c r="H215" s="57"/>
      <c r="I215" s="139"/>
      <c r="J215" s="57"/>
      <c r="K215" s="57"/>
      <c r="L215" s="61"/>
    </row>
  </sheetData>
  <sheetProtection algorithmName="SHA-512" hashValue="mOOjRanDJ1xVpi45x6prdYbPXZ47+dXJ46wYn9B63p+P8UJ7e5t02G5dqsGnq6ED2/ULW++ZG5waluupC054rA==" saltValue="toofvAWqw2UpuYKPEi4MfMmr/UZliwh8jvMrKq8MwY8uyAcGvsuM8HcsX2/F+zEsRt8alRuEOPQpPW4apOBuYw==" spinCount="100000" sheet="1" objects="1" scenarios="1" formatColumns="0" formatRows="0" autoFilter="0"/>
  <autoFilter ref="C88:K214"/>
  <mergeCells count="10">
    <mergeCell ref="J51:J52"/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scale="9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0"/>
  <sheetViews>
    <sheetView showGridLines="0" workbookViewId="0" topLeftCell="A1">
      <pane ySplit="1" topLeftCell="A80" activePane="bottomLeft" state="frozen"/>
      <selection pane="bottomLeft" activeCell="F1" sqref="F1:H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101" style="0" customWidth="1"/>
    <col min="7" max="7" width="7.5" style="0" customWidth="1"/>
    <col min="8" max="8" width="11" style="0" customWidth="1"/>
    <col min="9" max="9" width="10.83203125" style="111" customWidth="1"/>
    <col min="10" max="10" width="20.16015625" style="0" customWidth="1"/>
    <col min="11" max="11" width="14.660156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91</v>
      </c>
      <c r="G1" s="386" t="s">
        <v>92</v>
      </c>
      <c r="H1" s="386"/>
      <c r="I1" s="115"/>
      <c r="J1" s="114" t="s">
        <v>93</v>
      </c>
      <c r="K1" s="113" t="s">
        <v>94</v>
      </c>
      <c r="L1" s="114" t="s">
        <v>95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24" t="s">
        <v>84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2:46" ht="36.95" customHeight="1">
      <c r="B4" s="28"/>
      <c r="C4" s="29"/>
      <c r="D4" s="30" t="s">
        <v>96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4.45" customHeight="1">
      <c r="B7" s="28"/>
      <c r="C7" s="29"/>
      <c r="D7" s="29"/>
      <c r="E7" s="387" t="str">
        <f>'Rekapitulace stavby'!K6</f>
        <v>Výměna oken ZŠ Boletice n.Labem, Míru 152</v>
      </c>
      <c r="F7" s="388"/>
      <c r="G7" s="388"/>
      <c r="H7" s="388"/>
      <c r="I7" s="117"/>
      <c r="J7" s="29"/>
      <c r="K7" s="31"/>
    </row>
    <row r="8" spans="2:11" s="1" customFormat="1" ht="15">
      <c r="B8" s="41"/>
      <c r="C8" s="42"/>
      <c r="D8" s="37" t="s">
        <v>97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9" t="s">
        <v>358</v>
      </c>
      <c r="F9" s="390"/>
      <c r="G9" s="390"/>
      <c r="H9" s="390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23</v>
      </c>
      <c r="K11" s="45"/>
    </row>
    <row r="12" spans="2:11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24. 5. 2018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23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23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29</v>
      </c>
      <c r="J20" s="35" t="s">
        <v>23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19" t="s">
        <v>31</v>
      </c>
      <c r="J21" s="35" t="s">
        <v>23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8"/>
      <c r="J23" s="42"/>
      <c r="K23" s="45"/>
    </row>
    <row r="24" spans="2:11" s="6" customFormat="1" ht="14.45" customHeight="1">
      <c r="B24" s="121"/>
      <c r="C24" s="122"/>
      <c r="D24" s="122"/>
      <c r="E24" s="351" t="s">
        <v>23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ROUND(J89,1)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0">
        <f>ROUND(SUM(BE89:BE209),1)</f>
        <v>0</v>
      </c>
      <c r="G30" s="42"/>
      <c r="H30" s="42"/>
      <c r="I30" s="131">
        <v>0.21</v>
      </c>
      <c r="J30" s="130">
        <f>ROUND(ROUND((SUM(BE89:BE209)),1)*I30,1)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0">
        <f>ROUND(SUM(BF89:BF209),1)</f>
        <v>0</v>
      </c>
      <c r="G31" s="42"/>
      <c r="H31" s="42"/>
      <c r="I31" s="131">
        <v>0.15</v>
      </c>
      <c r="J31" s="130">
        <f>ROUND(ROUND((SUM(BF89:BF209)),1)*I31,1)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30">
        <f>ROUND(SUM(BG89:BG209),1)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30">
        <f>ROUND(SUM(BH89:BH209),1)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0">
        <f>ROUND(SUM(BI89:BI209),1)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4.45" customHeight="1">
      <c r="B45" s="41"/>
      <c r="C45" s="42"/>
      <c r="D45" s="42"/>
      <c r="E45" s="387" t="str">
        <f>E7</f>
        <v>Výměna oken ZŠ Boletice n.Labem, Míru 152</v>
      </c>
      <c r="F45" s="388"/>
      <c r="G45" s="388"/>
      <c r="H45" s="388"/>
      <c r="I45" s="118"/>
      <c r="J45" s="42"/>
      <c r="K45" s="45"/>
    </row>
    <row r="46" spans="2:11" s="1" customFormat="1" ht="14.45" customHeight="1">
      <c r="B46" s="41"/>
      <c r="C46" s="37" t="s">
        <v>97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6.15" customHeight="1">
      <c r="B47" s="41"/>
      <c r="C47" s="42"/>
      <c r="D47" s="42"/>
      <c r="E47" s="389" t="str">
        <f>E9</f>
        <v>2 - ŠATNY-VÝMĚNA OKEN A ZAZDÍVKA MIV-VÝCHODNÍ STRANA (bez výměny vnějších parapetů)</v>
      </c>
      <c r="F47" s="390"/>
      <c r="G47" s="390"/>
      <c r="H47" s="390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Boletice nad Labem</v>
      </c>
      <c r="G49" s="42"/>
      <c r="H49" s="42"/>
      <c r="I49" s="119" t="s">
        <v>26</v>
      </c>
      <c r="J49" s="120" t="str">
        <f>IF(J12="","",J12)</f>
        <v>24. 5. 2018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28</v>
      </c>
      <c r="D51" s="42"/>
      <c r="E51" s="42"/>
      <c r="F51" s="35" t="str">
        <f>E15</f>
        <v>ZŠ Děčín XXXII, Míru 152, příspěvková organizace</v>
      </c>
      <c r="G51" s="42"/>
      <c r="H51" s="42"/>
      <c r="I51" s="119" t="s">
        <v>34</v>
      </c>
      <c r="J51" s="351" t="str">
        <f>E21</f>
        <v>bez PD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38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100</v>
      </c>
      <c r="D54" s="132"/>
      <c r="E54" s="132"/>
      <c r="F54" s="132"/>
      <c r="G54" s="132"/>
      <c r="H54" s="132"/>
      <c r="I54" s="145"/>
      <c r="J54" s="146" t="s">
        <v>101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102</v>
      </c>
      <c r="D56" s="42"/>
      <c r="E56" s="42"/>
      <c r="F56" s="42"/>
      <c r="G56" s="42"/>
      <c r="H56" s="42"/>
      <c r="I56" s="118"/>
      <c r="J56" s="128">
        <f>J89</f>
        <v>0</v>
      </c>
      <c r="K56" s="45"/>
      <c r="AU56" s="24" t="s">
        <v>103</v>
      </c>
    </row>
    <row r="57" spans="2:11" s="7" customFormat="1" ht="24.95" customHeight="1">
      <c r="B57" s="149"/>
      <c r="C57" s="150"/>
      <c r="D57" s="151" t="s">
        <v>104</v>
      </c>
      <c r="E57" s="152"/>
      <c r="F57" s="152"/>
      <c r="G57" s="152"/>
      <c r="H57" s="152"/>
      <c r="I57" s="153"/>
      <c r="J57" s="154">
        <f>J90</f>
        <v>0</v>
      </c>
      <c r="K57" s="155"/>
    </row>
    <row r="58" spans="2:11" s="8" customFormat="1" ht="19.9" customHeight="1">
      <c r="B58" s="156"/>
      <c r="C58" s="157"/>
      <c r="D58" s="158" t="s">
        <v>105</v>
      </c>
      <c r="E58" s="159"/>
      <c r="F58" s="159"/>
      <c r="G58" s="159"/>
      <c r="H58" s="159"/>
      <c r="I58" s="160"/>
      <c r="J58" s="161">
        <f>J91</f>
        <v>0</v>
      </c>
      <c r="K58" s="162"/>
    </row>
    <row r="59" spans="2:11" s="8" customFormat="1" ht="19.9" customHeight="1">
      <c r="B59" s="156"/>
      <c r="C59" s="157"/>
      <c r="D59" s="158" t="s">
        <v>106</v>
      </c>
      <c r="E59" s="159"/>
      <c r="F59" s="159"/>
      <c r="G59" s="159"/>
      <c r="H59" s="159"/>
      <c r="I59" s="160"/>
      <c r="J59" s="161">
        <f>J98</f>
        <v>0</v>
      </c>
      <c r="K59" s="162"/>
    </row>
    <row r="60" spans="2:11" s="8" customFormat="1" ht="14.85" customHeight="1">
      <c r="B60" s="156"/>
      <c r="C60" s="157"/>
      <c r="D60" s="158" t="s">
        <v>107</v>
      </c>
      <c r="E60" s="159"/>
      <c r="F60" s="159"/>
      <c r="G60" s="159"/>
      <c r="H60" s="159"/>
      <c r="I60" s="160"/>
      <c r="J60" s="161">
        <f>J99</f>
        <v>0</v>
      </c>
      <c r="K60" s="162"/>
    </row>
    <row r="61" spans="2:11" s="8" customFormat="1" ht="14.85" customHeight="1">
      <c r="B61" s="156"/>
      <c r="C61" s="157"/>
      <c r="D61" s="158" t="s">
        <v>108</v>
      </c>
      <c r="E61" s="159"/>
      <c r="F61" s="159"/>
      <c r="G61" s="159"/>
      <c r="H61" s="159"/>
      <c r="I61" s="160"/>
      <c r="J61" s="161">
        <f>J132</f>
        <v>0</v>
      </c>
      <c r="K61" s="162"/>
    </row>
    <row r="62" spans="2:11" s="8" customFormat="1" ht="19.9" customHeight="1">
      <c r="B62" s="156"/>
      <c r="C62" s="157"/>
      <c r="D62" s="158" t="s">
        <v>109</v>
      </c>
      <c r="E62" s="159"/>
      <c r="F62" s="159"/>
      <c r="G62" s="159"/>
      <c r="H62" s="159"/>
      <c r="I62" s="160"/>
      <c r="J62" s="161">
        <f>J150</f>
        <v>0</v>
      </c>
      <c r="K62" s="162"/>
    </row>
    <row r="63" spans="2:11" s="8" customFormat="1" ht="14.85" customHeight="1">
      <c r="B63" s="156"/>
      <c r="C63" s="157"/>
      <c r="D63" s="158" t="s">
        <v>110</v>
      </c>
      <c r="E63" s="159"/>
      <c r="F63" s="159"/>
      <c r="G63" s="159"/>
      <c r="H63" s="159"/>
      <c r="I63" s="160"/>
      <c r="J63" s="161">
        <f>J151</f>
        <v>0</v>
      </c>
      <c r="K63" s="162"/>
    </row>
    <row r="64" spans="2:11" s="8" customFormat="1" ht="14.85" customHeight="1">
      <c r="B64" s="156"/>
      <c r="C64" s="157"/>
      <c r="D64" s="158" t="s">
        <v>111</v>
      </c>
      <c r="E64" s="159"/>
      <c r="F64" s="159"/>
      <c r="G64" s="159"/>
      <c r="H64" s="159"/>
      <c r="I64" s="160"/>
      <c r="J64" s="161">
        <f>J156</f>
        <v>0</v>
      </c>
      <c r="K64" s="162"/>
    </row>
    <row r="65" spans="2:11" s="8" customFormat="1" ht="19.9" customHeight="1">
      <c r="B65" s="156"/>
      <c r="C65" s="157"/>
      <c r="D65" s="158" t="s">
        <v>112</v>
      </c>
      <c r="E65" s="159"/>
      <c r="F65" s="159"/>
      <c r="G65" s="159"/>
      <c r="H65" s="159"/>
      <c r="I65" s="160"/>
      <c r="J65" s="161">
        <f>J169</f>
        <v>0</v>
      </c>
      <c r="K65" s="162"/>
    </row>
    <row r="66" spans="2:11" s="8" customFormat="1" ht="19.9" customHeight="1">
      <c r="B66" s="156"/>
      <c r="C66" s="157"/>
      <c r="D66" s="158" t="s">
        <v>113</v>
      </c>
      <c r="E66" s="159"/>
      <c r="F66" s="159"/>
      <c r="G66" s="159"/>
      <c r="H66" s="159"/>
      <c r="I66" s="160"/>
      <c r="J66" s="161">
        <f>J180</f>
        <v>0</v>
      </c>
      <c r="K66" s="162"/>
    </row>
    <row r="67" spans="2:11" s="7" customFormat="1" ht="24.95" customHeight="1">
      <c r="B67" s="149"/>
      <c r="C67" s="150"/>
      <c r="D67" s="151" t="s">
        <v>114</v>
      </c>
      <c r="E67" s="152"/>
      <c r="F67" s="152"/>
      <c r="G67" s="152"/>
      <c r="H67" s="152"/>
      <c r="I67" s="153"/>
      <c r="J67" s="154">
        <f>J182</f>
        <v>0</v>
      </c>
      <c r="K67" s="155"/>
    </row>
    <row r="68" spans="2:11" s="8" customFormat="1" ht="19.9" customHeight="1">
      <c r="B68" s="156"/>
      <c r="C68" s="157"/>
      <c r="D68" s="158" t="s">
        <v>115</v>
      </c>
      <c r="E68" s="159"/>
      <c r="F68" s="159"/>
      <c r="G68" s="159"/>
      <c r="H68" s="159"/>
      <c r="I68" s="160"/>
      <c r="J68" s="161">
        <f>J183</f>
        <v>0</v>
      </c>
      <c r="K68" s="162"/>
    </row>
    <row r="69" spans="2:11" s="8" customFormat="1" ht="19.9" customHeight="1">
      <c r="B69" s="156"/>
      <c r="C69" s="157"/>
      <c r="D69" s="158" t="s">
        <v>116</v>
      </c>
      <c r="E69" s="159"/>
      <c r="F69" s="159"/>
      <c r="G69" s="159"/>
      <c r="H69" s="159"/>
      <c r="I69" s="160"/>
      <c r="J69" s="161">
        <f>J205</f>
        <v>0</v>
      </c>
      <c r="K69" s="162"/>
    </row>
    <row r="70" spans="2:11" s="1" customFormat="1" ht="21.75" customHeight="1">
      <c r="B70" s="41"/>
      <c r="C70" s="42"/>
      <c r="D70" s="42"/>
      <c r="E70" s="42"/>
      <c r="F70" s="42"/>
      <c r="G70" s="42"/>
      <c r="H70" s="42"/>
      <c r="I70" s="118"/>
      <c r="J70" s="42"/>
      <c r="K70" s="45"/>
    </row>
    <row r="71" spans="2:11" s="1" customFormat="1" ht="6.95" customHeight="1">
      <c r="B71" s="56"/>
      <c r="C71" s="57"/>
      <c r="D71" s="57"/>
      <c r="E71" s="57"/>
      <c r="F71" s="57"/>
      <c r="G71" s="57"/>
      <c r="H71" s="57"/>
      <c r="I71" s="139"/>
      <c r="J71" s="57"/>
      <c r="K71" s="58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42"/>
      <c r="J75" s="60"/>
      <c r="K75" s="60"/>
      <c r="L75" s="61"/>
    </row>
    <row r="76" spans="2:12" s="1" customFormat="1" ht="36.95" customHeight="1">
      <c r="B76" s="41"/>
      <c r="C76" s="62" t="s">
        <v>117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4.45" customHeight="1">
      <c r="B78" s="41"/>
      <c r="C78" s="65" t="s">
        <v>18</v>
      </c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4.45" customHeight="1">
      <c r="B79" s="41"/>
      <c r="C79" s="63"/>
      <c r="D79" s="63"/>
      <c r="E79" s="383" t="str">
        <f>E7</f>
        <v>Výměna oken ZŠ Boletice n.Labem, Míru 152</v>
      </c>
      <c r="F79" s="384"/>
      <c r="G79" s="384"/>
      <c r="H79" s="384"/>
      <c r="I79" s="163"/>
      <c r="J79" s="63"/>
      <c r="K79" s="63"/>
      <c r="L79" s="61"/>
    </row>
    <row r="80" spans="2:12" s="1" customFormat="1" ht="14.45" customHeight="1">
      <c r="B80" s="41"/>
      <c r="C80" s="65" t="s">
        <v>97</v>
      </c>
      <c r="D80" s="63"/>
      <c r="E80" s="63"/>
      <c r="F80" s="63"/>
      <c r="G80" s="63"/>
      <c r="H80" s="63"/>
      <c r="I80" s="163"/>
      <c r="J80" s="63"/>
      <c r="K80" s="63"/>
      <c r="L80" s="61"/>
    </row>
    <row r="81" spans="2:12" s="1" customFormat="1" ht="16.15" customHeight="1">
      <c r="B81" s="41"/>
      <c r="C81" s="63"/>
      <c r="D81" s="63"/>
      <c r="E81" s="372" t="str">
        <f>E9</f>
        <v>2 - ŠATNY-VÝMĚNA OKEN A ZAZDÍVKA MIV-VÝCHODNÍ STRANA (bez výměny vnějších parapetů)</v>
      </c>
      <c r="F81" s="385"/>
      <c r="G81" s="385"/>
      <c r="H81" s="385"/>
      <c r="I81" s="163"/>
      <c r="J81" s="63"/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12" s="1" customFormat="1" ht="18" customHeight="1">
      <c r="B83" s="41"/>
      <c r="C83" s="65" t="s">
        <v>24</v>
      </c>
      <c r="D83" s="63"/>
      <c r="E83" s="63"/>
      <c r="F83" s="164" t="str">
        <f>F12</f>
        <v>Boletice nad Labem</v>
      </c>
      <c r="G83" s="63"/>
      <c r="H83" s="63"/>
      <c r="I83" s="165" t="s">
        <v>26</v>
      </c>
      <c r="J83" s="73" t="str">
        <f>IF(J12="","",J12)</f>
        <v>24. 5. 2018</v>
      </c>
      <c r="K83" s="63"/>
      <c r="L83" s="61"/>
    </row>
    <row r="84" spans="2:12" s="1" customFormat="1" ht="6.9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12" s="1" customFormat="1" ht="15">
      <c r="B85" s="41"/>
      <c r="C85" s="65" t="s">
        <v>28</v>
      </c>
      <c r="D85" s="63"/>
      <c r="E85" s="63"/>
      <c r="F85" s="164" t="str">
        <f>E15</f>
        <v>ZŠ Děčín XXXII, Míru 152, příspěvková organizace</v>
      </c>
      <c r="G85" s="63"/>
      <c r="H85" s="63"/>
      <c r="I85" s="165" t="s">
        <v>34</v>
      </c>
      <c r="J85" s="164" t="str">
        <f>E21</f>
        <v>bez PD</v>
      </c>
      <c r="K85" s="63"/>
      <c r="L85" s="61"/>
    </row>
    <row r="86" spans="2:12" s="1" customFormat="1" ht="14.45" customHeight="1">
      <c r="B86" s="41"/>
      <c r="C86" s="65" t="s">
        <v>32</v>
      </c>
      <c r="D86" s="63"/>
      <c r="E86" s="63"/>
      <c r="F86" s="164" t="str">
        <f>IF(E18="","",E18)</f>
        <v/>
      </c>
      <c r="G86" s="63"/>
      <c r="H86" s="63"/>
      <c r="I86" s="163"/>
      <c r="J86" s="63"/>
      <c r="K86" s="63"/>
      <c r="L86" s="61"/>
    </row>
    <row r="87" spans="2:12" s="1" customFormat="1" ht="10.35" customHeight="1">
      <c r="B87" s="41"/>
      <c r="C87" s="63"/>
      <c r="D87" s="63"/>
      <c r="E87" s="63"/>
      <c r="F87" s="63"/>
      <c r="G87" s="63"/>
      <c r="H87" s="63"/>
      <c r="I87" s="163"/>
      <c r="J87" s="63"/>
      <c r="K87" s="63"/>
      <c r="L87" s="61"/>
    </row>
    <row r="88" spans="2:20" s="9" customFormat="1" ht="29.25" customHeight="1">
      <c r="B88" s="166"/>
      <c r="C88" s="167" t="s">
        <v>118</v>
      </c>
      <c r="D88" s="168" t="s">
        <v>58</v>
      </c>
      <c r="E88" s="168" t="s">
        <v>54</v>
      </c>
      <c r="F88" s="168" t="s">
        <v>119</v>
      </c>
      <c r="G88" s="168" t="s">
        <v>120</v>
      </c>
      <c r="H88" s="168" t="s">
        <v>121</v>
      </c>
      <c r="I88" s="169" t="s">
        <v>122</v>
      </c>
      <c r="J88" s="168" t="s">
        <v>101</v>
      </c>
      <c r="K88" s="170" t="s">
        <v>123</v>
      </c>
      <c r="L88" s="171"/>
      <c r="M88" s="81" t="s">
        <v>124</v>
      </c>
      <c r="N88" s="82" t="s">
        <v>43</v>
      </c>
      <c r="O88" s="82" t="s">
        <v>125</v>
      </c>
      <c r="P88" s="82" t="s">
        <v>126</v>
      </c>
      <c r="Q88" s="82" t="s">
        <v>127</v>
      </c>
      <c r="R88" s="82" t="s">
        <v>128</v>
      </c>
      <c r="S88" s="82" t="s">
        <v>129</v>
      </c>
      <c r="T88" s="83" t="s">
        <v>130</v>
      </c>
    </row>
    <row r="89" spans="2:63" s="1" customFormat="1" ht="29.25" customHeight="1">
      <c r="B89" s="41"/>
      <c r="C89" s="87" t="s">
        <v>102</v>
      </c>
      <c r="D89" s="63"/>
      <c r="E89" s="63"/>
      <c r="F89" s="63"/>
      <c r="G89" s="63"/>
      <c r="H89" s="63"/>
      <c r="I89" s="163"/>
      <c r="J89" s="172">
        <f>BK89</f>
        <v>0</v>
      </c>
      <c r="K89" s="63"/>
      <c r="L89" s="61"/>
      <c r="M89" s="84"/>
      <c r="N89" s="85"/>
      <c r="O89" s="85"/>
      <c r="P89" s="173">
        <f>P90+P182</f>
        <v>0</v>
      </c>
      <c r="Q89" s="85"/>
      <c r="R89" s="173">
        <f>R90+R182</f>
        <v>2.5723144000000002</v>
      </c>
      <c r="S89" s="85"/>
      <c r="T89" s="174">
        <f>T90+T182</f>
        <v>2.0046568</v>
      </c>
      <c r="AT89" s="24" t="s">
        <v>72</v>
      </c>
      <c r="AU89" s="24" t="s">
        <v>103</v>
      </c>
      <c r="BK89" s="175">
        <f>BK90+BK182</f>
        <v>0</v>
      </c>
    </row>
    <row r="90" spans="2:63" s="10" customFormat="1" ht="37.35" customHeight="1">
      <c r="B90" s="176"/>
      <c r="C90" s="177"/>
      <c r="D90" s="178" t="s">
        <v>72</v>
      </c>
      <c r="E90" s="179" t="s">
        <v>131</v>
      </c>
      <c r="F90" s="179" t="s">
        <v>132</v>
      </c>
      <c r="G90" s="177"/>
      <c r="H90" s="177"/>
      <c r="I90" s="180"/>
      <c r="J90" s="181">
        <f>BK90</f>
        <v>0</v>
      </c>
      <c r="K90" s="177"/>
      <c r="L90" s="182"/>
      <c r="M90" s="183"/>
      <c r="N90" s="184"/>
      <c r="O90" s="184"/>
      <c r="P90" s="185">
        <f>P91+P98+P150+P169+P180</f>
        <v>0</v>
      </c>
      <c r="Q90" s="184"/>
      <c r="R90" s="185">
        <f>R91+R98+R150+R169+R180</f>
        <v>1.9480785600000001</v>
      </c>
      <c r="S90" s="184"/>
      <c r="T90" s="186">
        <f>T91+T98+T150+T169+T180</f>
        <v>2.0046568</v>
      </c>
      <c r="AR90" s="187" t="s">
        <v>78</v>
      </c>
      <c r="AT90" s="188" t="s">
        <v>72</v>
      </c>
      <c r="AU90" s="188" t="s">
        <v>73</v>
      </c>
      <c r="AY90" s="187" t="s">
        <v>133</v>
      </c>
      <c r="BK90" s="189">
        <f>BK91+BK98+BK150+BK169+BK180</f>
        <v>0</v>
      </c>
    </row>
    <row r="91" spans="2:63" s="10" customFormat="1" ht="19.9" customHeight="1">
      <c r="B91" s="176"/>
      <c r="C91" s="177"/>
      <c r="D91" s="178" t="s">
        <v>72</v>
      </c>
      <c r="E91" s="190" t="s">
        <v>134</v>
      </c>
      <c r="F91" s="190" t="s">
        <v>135</v>
      </c>
      <c r="G91" s="177"/>
      <c r="H91" s="177"/>
      <c r="I91" s="180"/>
      <c r="J91" s="191">
        <f>BK91</f>
        <v>0</v>
      </c>
      <c r="K91" s="177"/>
      <c r="L91" s="182"/>
      <c r="M91" s="183"/>
      <c r="N91" s="184"/>
      <c r="O91" s="184"/>
      <c r="P91" s="185">
        <f>SUM(P92:P97)</f>
        <v>0</v>
      </c>
      <c r="Q91" s="184"/>
      <c r="R91" s="185">
        <f>SUM(R92:R97)</f>
        <v>1.5010800000000002</v>
      </c>
      <c r="S91" s="184"/>
      <c r="T91" s="186">
        <f>SUM(T92:T97)</f>
        <v>0</v>
      </c>
      <c r="AR91" s="187" t="s">
        <v>78</v>
      </c>
      <c r="AT91" s="188" t="s">
        <v>72</v>
      </c>
      <c r="AU91" s="188" t="s">
        <v>78</v>
      </c>
      <c r="AY91" s="187" t="s">
        <v>133</v>
      </c>
      <c r="BK91" s="189">
        <f>SUM(BK92:BK97)</f>
        <v>0</v>
      </c>
    </row>
    <row r="92" spans="2:65" s="1" customFormat="1" ht="34.15" customHeight="1">
      <c r="B92" s="41"/>
      <c r="C92" s="192" t="s">
        <v>78</v>
      </c>
      <c r="D92" s="192" t="s">
        <v>136</v>
      </c>
      <c r="E92" s="193" t="s">
        <v>137</v>
      </c>
      <c r="F92" s="194" t="s">
        <v>138</v>
      </c>
      <c r="G92" s="195" t="s">
        <v>139</v>
      </c>
      <c r="H92" s="196">
        <v>7.2</v>
      </c>
      <c r="I92" s="197"/>
      <c r="J92" s="198">
        <f>ROUND(I92*H92,1)</f>
        <v>0</v>
      </c>
      <c r="K92" s="194" t="s">
        <v>140</v>
      </c>
      <c r="L92" s="61"/>
      <c r="M92" s="199" t="s">
        <v>23</v>
      </c>
      <c r="N92" s="200" t="s">
        <v>44</v>
      </c>
      <c r="O92" s="42"/>
      <c r="P92" s="201">
        <f>O92*H92</f>
        <v>0</v>
      </c>
      <c r="Q92" s="201">
        <v>0.20832</v>
      </c>
      <c r="R92" s="201">
        <f>Q92*H92</f>
        <v>1.4999040000000001</v>
      </c>
      <c r="S92" s="201">
        <v>0</v>
      </c>
      <c r="T92" s="202">
        <f>S92*H92</f>
        <v>0</v>
      </c>
      <c r="AR92" s="24" t="s">
        <v>88</v>
      </c>
      <c r="AT92" s="24" t="s">
        <v>136</v>
      </c>
      <c r="AU92" s="24" t="s">
        <v>82</v>
      </c>
      <c r="AY92" s="24" t="s">
        <v>133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78</v>
      </c>
      <c r="BK92" s="203">
        <f>ROUND(I92*H92,1)</f>
        <v>0</v>
      </c>
      <c r="BL92" s="24" t="s">
        <v>88</v>
      </c>
      <c r="BM92" s="24" t="s">
        <v>141</v>
      </c>
    </row>
    <row r="93" spans="2:51" s="11" customFormat="1" ht="13.5">
      <c r="B93" s="204"/>
      <c r="C93" s="205"/>
      <c r="D93" s="206" t="s">
        <v>142</v>
      </c>
      <c r="E93" s="207" t="s">
        <v>23</v>
      </c>
      <c r="F93" s="208" t="s">
        <v>143</v>
      </c>
      <c r="G93" s="205"/>
      <c r="H93" s="207" t="s">
        <v>23</v>
      </c>
      <c r="I93" s="209"/>
      <c r="J93" s="205"/>
      <c r="K93" s="205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142</v>
      </c>
      <c r="AU93" s="214" t="s">
        <v>82</v>
      </c>
      <c r="AV93" s="11" t="s">
        <v>78</v>
      </c>
      <c r="AW93" s="11" t="s">
        <v>36</v>
      </c>
      <c r="AX93" s="11" t="s">
        <v>73</v>
      </c>
      <c r="AY93" s="214" t="s">
        <v>133</v>
      </c>
    </row>
    <row r="94" spans="2:51" s="12" customFormat="1" ht="13.5">
      <c r="B94" s="215"/>
      <c r="C94" s="216"/>
      <c r="D94" s="206" t="s">
        <v>142</v>
      </c>
      <c r="E94" s="217" t="s">
        <v>23</v>
      </c>
      <c r="F94" s="218" t="s">
        <v>23</v>
      </c>
      <c r="G94" s="216"/>
      <c r="H94" s="219">
        <v>0</v>
      </c>
      <c r="I94" s="220"/>
      <c r="J94" s="216"/>
      <c r="K94" s="216"/>
      <c r="L94" s="221"/>
      <c r="M94" s="222"/>
      <c r="N94" s="223"/>
      <c r="O94" s="223"/>
      <c r="P94" s="223"/>
      <c r="Q94" s="223"/>
      <c r="R94" s="223"/>
      <c r="S94" s="223"/>
      <c r="T94" s="224"/>
      <c r="AT94" s="225" t="s">
        <v>142</v>
      </c>
      <c r="AU94" s="225" t="s">
        <v>82</v>
      </c>
      <c r="AV94" s="12" t="s">
        <v>82</v>
      </c>
      <c r="AW94" s="12" t="s">
        <v>36</v>
      </c>
      <c r="AX94" s="12" t="s">
        <v>73</v>
      </c>
      <c r="AY94" s="225" t="s">
        <v>133</v>
      </c>
    </row>
    <row r="95" spans="2:51" s="12" customFormat="1" ht="13.5">
      <c r="B95" s="215"/>
      <c r="C95" s="216"/>
      <c r="D95" s="206" t="s">
        <v>142</v>
      </c>
      <c r="E95" s="217" t="s">
        <v>23</v>
      </c>
      <c r="F95" s="218" t="s">
        <v>144</v>
      </c>
      <c r="G95" s="216"/>
      <c r="H95" s="219">
        <v>7.2</v>
      </c>
      <c r="I95" s="220"/>
      <c r="J95" s="216"/>
      <c r="K95" s="216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142</v>
      </c>
      <c r="AU95" s="225" t="s">
        <v>82</v>
      </c>
      <c r="AV95" s="12" t="s">
        <v>82</v>
      </c>
      <c r="AW95" s="12" t="s">
        <v>36</v>
      </c>
      <c r="AX95" s="12" t="s">
        <v>78</v>
      </c>
      <c r="AY95" s="225" t="s">
        <v>133</v>
      </c>
    </row>
    <row r="96" spans="2:65" s="1" customFormat="1" ht="14.45" customHeight="1">
      <c r="B96" s="41"/>
      <c r="C96" s="192" t="s">
        <v>82</v>
      </c>
      <c r="D96" s="192" t="s">
        <v>136</v>
      </c>
      <c r="E96" s="193" t="s">
        <v>145</v>
      </c>
      <c r="F96" s="194" t="s">
        <v>146</v>
      </c>
      <c r="G96" s="195" t="s">
        <v>147</v>
      </c>
      <c r="H96" s="196">
        <v>6</v>
      </c>
      <c r="I96" s="197"/>
      <c r="J96" s="198">
        <f>ROUND(I96*H96,1)</f>
        <v>0</v>
      </c>
      <c r="K96" s="194" t="s">
        <v>140</v>
      </c>
      <c r="L96" s="61"/>
      <c r="M96" s="199" t="s">
        <v>23</v>
      </c>
      <c r="N96" s="200" t="s">
        <v>44</v>
      </c>
      <c r="O96" s="42"/>
      <c r="P96" s="201">
        <f>O96*H96</f>
        <v>0</v>
      </c>
      <c r="Q96" s="201">
        <v>0.000196</v>
      </c>
      <c r="R96" s="201">
        <f>Q96*H96</f>
        <v>0.001176</v>
      </c>
      <c r="S96" s="201">
        <v>0</v>
      </c>
      <c r="T96" s="202">
        <f>S96*H96</f>
        <v>0</v>
      </c>
      <c r="AR96" s="24" t="s">
        <v>88</v>
      </c>
      <c r="AT96" s="24" t="s">
        <v>136</v>
      </c>
      <c r="AU96" s="24" t="s">
        <v>82</v>
      </c>
      <c r="AY96" s="24" t="s">
        <v>133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78</v>
      </c>
      <c r="BK96" s="203">
        <f>ROUND(I96*H96,1)</f>
        <v>0</v>
      </c>
      <c r="BL96" s="24" t="s">
        <v>88</v>
      </c>
      <c r="BM96" s="24" t="s">
        <v>148</v>
      </c>
    </row>
    <row r="97" spans="2:51" s="12" customFormat="1" ht="13.5">
      <c r="B97" s="215"/>
      <c r="C97" s="216"/>
      <c r="D97" s="206" t="s">
        <v>142</v>
      </c>
      <c r="E97" s="217" t="s">
        <v>23</v>
      </c>
      <c r="F97" s="218" t="s">
        <v>149</v>
      </c>
      <c r="G97" s="216"/>
      <c r="H97" s="219">
        <v>6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142</v>
      </c>
      <c r="AU97" s="225" t="s">
        <v>82</v>
      </c>
      <c r="AV97" s="12" t="s">
        <v>82</v>
      </c>
      <c r="AW97" s="12" t="s">
        <v>36</v>
      </c>
      <c r="AX97" s="12" t="s">
        <v>78</v>
      </c>
      <c r="AY97" s="225" t="s">
        <v>133</v>
      </c>
    </row>
    <row r="98" spans="2:63" s="10" customFormat="1" ht="29.85" customHeight="1">
      <c r="B98" s="176"/>
      <c r="C98" s="177"/>
      <c r="D98" s="178" t="s">
        <v>72</v>
      </c>
      <c r="E98" s="190" t="s">
        <v>150</v>
      </c>
      <c r="F98" s="190" t="s">
        <v>151</v>
      </c>
      <c r="G98" s="177"/>
      <c r="H98" s="177"/>
      <c r="I98" s="180"/>
      <c r="J98" s="191">
        <f>BK98</f>
        <v>0</v>
      </c>
      <c r="K98" s="177"/>
      <c r="L98" s="182"/>
      <c r="M98" s="183"/>
      <c r="N98" s="184"/>
      <c r="O98" s="184"/>
      <c r="P98" s="185">
        <f>P99+P132</f>
        <v>0</v>
      </c>
      <c r="Q98" s="184"/>
      <c r="R98" s="185">
        <f>R99+R132</f>
        <v>0.44699856</v>
      </c>
      <c r="S98" s="184"/>
      <c r="T98" s="186">
        <f>T99+T132</f>
        <v>0</v>
      </c>
      <c r="AR98" s="187" t="s">
        <v>78</v>
      </c>
      <c r="AT98" s="188" t="s">
        <v>72</v>
      </c>
      <c r="AU98" s="188" t="s">
        <v>78</v>
      </c>
      <c r="AY98" s="187" t="s">
        <v>133</v>
      </c>
      <c r="BK98" s="189">
        <f>BK99+BK132</f>
        <v>0</v>
      </c>
    </row>
    <row r="99" spans="2:63" s="10" customFormat="1" ht="14.85" customHeight="1">
      <c r="B99" s="176"/>
      <c r="C99" s="177"/>
      <c r="D99" s="178" t="s">
        <v>72</v>
      </c>
      <c r="E99" s="190" t="s">
        <v>152</v>
      </c>
      <c r="F99" s="190" t="s">
        <v>153</v>
      </c>
      <c r="G99" s="177"/>
      <c r="H99" s="177"/>
      <c r="I99" s="180"/>
      <c r="J99" s="191">
        <f>BK99</f>
        <v>0</v>
      </c>
      <c r="K99" s="177"/>
      <c r="L99" s="182"/>
      <c r="M99" s="183"/>
      <c r="N99" s="184"/>
      <c r="O99" s="184"/>
      <c r="P99" s="185">
        <f>SUM(P100:P131)</f>
        <v>0</v>
      </c>
      <c r="Q99" s="184"/>
      <c r="R99" s="185">
        <f>SUM(R100:R131)</f>
        <v>0.37665936</v>
      </c>
      <c r="S99" s="184"/>
      <c r="T99" s="186">
        <f>SUM(T100:T131)</f>
        <v>0</v>
      </c>
      <c r="AR99" s="187" t="s">
        <v>78</v>
      </c>
      <c r="AT99" s="188" t="s">
        <v>72</v>
      </c>
      <c r="AU99" s="188" t="s">
        <v>82</v>
      </c>
      <c r="AY99" s="187" t="s">
        <v>133</v>
      </c>
      <c r="BK99" s="189">
        <f>SUM(BK100:BK131)</f>
        <v>0</v>
      </c>
    </row>
    <row r="100" spans="2:65" s="1" customFormat="1" ht="22.9" customHeight="1">
      <c r="B100" s="41"/>
      <c r="C100" s="192" t="s">
        <v>85</v>
      </c>
      <c r="D100" s="192" t="s">
        <v>136</v>
      </c>
      <c r="E100" s="193" t="s">
        <v>154</v>
      </c>
      <c r="F100" s="194" t="s">
        <v>155</v>
      </c>
      <c r="G100" s="195" t="s">
        <v>139</v>
      </c>
      <c r="H100" s="196">
        <v>11.04</v>
      </c>
      <c r="I100" s="197"/>
      <c r="J100" s="198">
        <f>ROUND(I100*H100,1)</f>
        <v>0</v>
      </c>
      <c r="K100" s="194" t="s">
        <v>140</v>
      </c>
      <c r="L100" s="61"/>
      <c r="M100" s="199" t="s">
        <v>23</v>
      </c>
      <c r="N100" s="200" t="s">
        <v>44</v>
      </c>
      <c r="O100" s="42"/>
      <c r="P100" s="201">
        <f>O100*H100</f>
        <v>0</v>
      </c>
      <c r="Q100" s="201">
        <v>0.004384</v>
      </c>
      <c r="R100" s="201">
        <f>Q100*H100</f>
        <v>0.048399359999999995</v>
      </c>
      <c r="S100" s="201">
        <v>0</v>
      </c>
      <c r="T100" s="202">
        <f>S100*H100</f>
        <v>0</v>
      </c>
      <c r="AR100" s="24" t="s">
        <v>88</v>
      </c>
      <c r="AT100" s="24" t="s">
        <v>136</v>
      </c>
      <c r="AU100" s="24" t="s">
        <v>85</v>
      </c>
      <c r="AY100" s="24" t="s">
        <v>133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78</v>
      </c>
      <c r="BK100" s="203">
        <f>ROUND(I100*H100,1)</f>
        <v>0</v>
      </c>
      <c r="BL100" s="24" t="s">
        <v>88</v>
      </c>
      <c r="BM100" s="24" t="s">
        <v>156</v>
      </c>
    </row>
    <row r="101" spans="2:51" s="12" customFormat="1" ht="13.5">
      <c r="B101" s="215"/>
      <c r="C101" s="216"/>
      <c r="D101" s="206" t="s">
        <v>142</v>
      </c>
      <c r="E101" s="217" t="s">
        <v>23</v>
      </c>
      <c r="F101" s="218" t="s">
        <v>157</v>
      </c>
      <c r="G101" s="216"/>
      <c r="H101" s="219">
        <v>7.2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142</v>
      </c>
      <c r="AU101" s="225" t="s">
        <v>85</v>
      </c>
      <c r="AV101" s="12" t="s">
        <v>82</v>
      </c>
      <c r="AW101" s="12" t="s">
        <v>36</v>
      </c>
      <c r="AX101" s="12" t="s">
        <v>73</v>
      </c>
      <c r="AY101" s="225" t="s">
        <v>133</v>
      </c>
    </row>
    <row r="102" spans="2:51" s="12" customFormat="1" ht="13.5">
      <c r="B102" s="215"/>
      <c r="C102" s="216"/>
      <c r="D102" s="206" t="s">
        <v>142</v>
      </c>
      <c r="E102" s="217" t="s">
        <v>23</v>
      </c>
      <c r="F102" s="218" t="s">
        <v>158</v>
      </c>
      <c r="G102" s="216"/>
      <c r="H102" s="219">
        <v>2.4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142</v>
      </c>
      <c r="AU102" s="225" t="s">
        <v>85</v>
      </c>
      <c r="AV102" s="12" t="s">
        <v>82</v>
      </c>
      <c r="AW102" s="12" t="s">
        <v>36</v>
      </c>
      <c r="AX102" s="12" t="s">
        <v>73</v>
      </c>
      <c r="AY102" s="225" t="s">
        <v>133</v>
      </c>
    </row>
    <row r="103" spans="2:51" s="12" customFormat="1" ht="13.5">
      <c r="B103" s="215"/>
      <c r="C103" s="216"/>
      <c r="D103" s="206" t="s">
        <v>142</v>
      </c>
      <c r="E103" s="217" t="s">
        <v>23</v>
      </c>
      <c r="F103" s="218" t="s">
        <v>159</v>
      </c>
      <c r="G103" s="216"/>
      <c r="H103" s="219">
        <v>1.44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142</v>
      </c>
      <c r="AU103" s="225" t="s">
        <v>85</v>
      </c>
      <c r="AV103" s="12" t="s">
        <v>82</v>
      </c>
      <c r="AW103" s="12" t="s">
        <v>36</v>
      </c>
      <c r="AX103" s="12" t="s">
        <v>73</v>
      </c>
      <c r="AY103" s="225" t="s">
        <v>133</v>
      </c>
    </row>
    <row r="104" spans="2:51" s="13" customFormat="1" ht="13.5">
      <c r="B104" s="226"/>
      <c r="C104" s="227"/>
      <c r="D104" s="206" t="s">
        <v>142</v>
      </c>
      <c r="E104" s="228" t="s">
        <v>23</v>
      </c>
      <c r="F104" s="229" t="s">
        <v>160</v>
      </c>
      <c r="G104" s="227"/>
      <c r="H104" s="230">
        <v>11.04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AT104" s="236" t="s">
        <v>142</v>
      </c>
      <c r="AU104" s="236" t="s">
        <v>85</v>
      </c>
      <c r="AV104" s="13" t="s">
        <v>88</v>
      </c>
      <c r="AW104" s="13" t="s">
        <v>36</v>
      </c>
      <c r="AX104" s="13" t="s">
        <v>78</v>
      </c>
      <c r="AY104" s="236" t="s">
        <v>133</v>
      </c>
    </row>
    <row r="105" spans="2:65" s="1" customFormat="1" ht="22.9" customHeight="1">
      <c r="B105" s="41"/>
      <c r="C105" s="192" t="s">
        <v>88</v>
      </c>
      <c r="D105" s="192" t="s">
        <v>136</v>
      </c>
      <c r="E105" s="193" t="s">
        <v>161</v>
      </c>
      <c r="F105" s="194" t="s">
        <v>162</v>
      </c>
      <c r="G105" s="195" t="s">
        <v>139</v>
      </c>
      <c r="H105" s="196">
        <v>11.04</v>
      </c>
      <c r="I105" s="197"/>
      <c r="J105" s="198">
        <f>ROUND(I105*H105,1)</f>
        <v>0</v>
      </c>
      <c r="K105" s="194" t="s">
        <v>140</v>
      </c>
      <c r="L105" s="61"/>
      <c r="M105" s="199" t="s">
        <v>23</v>
      </c>
      <c r="N105" s="200" t="s">
        <v>44</v>
      </c>
      <c r="O105" s="42"/>
      <c r="P105" s="201">
        <f>O105*H105</f>
        <v>0</v>
      </c>
      <c r="Q105" s="201">
        <v>0.000263</v>
      </c>
      <c r="R105" s="201">
        <f>Q105*H105</f>
        <v>0.0029035199999999997</v>
      </c>
      <c r="S105" s="201">
        <v>0</v>
      </c>
      <c r="T105" s="202">
        <f>S105*H105</f>
        <v>0</v>
      </c>
      <c r="AR105" s="24" t="s">
        <v>88</v>
      </c>
      <c r="AT105" s="24" t="s">
        <v>136</v>
      </c>
      <c r="AU105" s="24" t="s">
        <v>85</v>
      </c>
      <c r="AY105" s="24" t="s">
        <v>133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78</v>
      </c>
      <c r="BK105" s="203">
        <f>ROUND(I105*H105,1)</f>
        <v>0</v>
      </c>
      <c r="BL105" s="24" t="s">
        <v>88</v>
      </c>
      <c r="BM105" s="24" t="s">
        <v>163</v>
      </c>
    </row>
    <row r="106" spans="2:51" s="12" customFormat="1" ht="13.5">
      <c r="B106" s="215"/>
      <c r="C106" s="216"/>
      <c r="D106" s="206" t="s">
        <v>142</v>
      </c>
      <c r="E106" s="217" t="s">
        <v>23</v>
      </c>
      <c r="F106" s="218" t="s">
        <v>157</v>
      </c>
      <c r="G106" s="216"/>
      <c r="H106" s="219">
        <v>7.2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142</v>
      </c>
      <c r="AU106" s="225" t="s">
        <v>85</v>
      </c>
      <c r="AV106" s="12" t="s">
        <v>82</v>
      </c>
      <c r="AW106" s="12" t="s">
        <v>36</v>
      </c>
      <c r="AX106" s="12" t="s">
        <v>73</v>
      </c>
      <c r="AY106" s="225" t="s">
        <v>133</v>
      </c>
    </row>
    <row r="107" spans="2:51" s="12" customFormat="1" ht="13.5">
      <c r="B107" s="215"/>
      <c r="C107" s="216"/>
      <c r="D107" s="206" t="s">
        <v>142</v>
      </c>
      <c r="E107" s="217" t="s">
        <v>23</v>
      </c>
      <c r="F107" s="218" t="s">
        <v>158</v>
      </c>
      <c r="G107" s="216"/>
      <c r="H107" s="219">
        <v>2.4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142</v>
      </c>
      <c r="AU107" s="225" t="s">
        <v>85</v>
      </c>
      <c r="AV107" s="12" t="s">
        <v>82</v>
      </c>
      <c r="AW107" s="12" t="s">
        <v>36</v>
      </c>
      <c r="AX107" s="12" t="s">
        <v>73</v>
      </c>
      <c r="AY107" s="225" t="s">
        <v>133</v>
      </c>
    </row>
    <row r="108" spans="2:51" s="12" customFormat="1" ht="13.5">
      <c r="B108" s="215"/>
      <c r="C108" s="216"/>
      <c r="D108" s="206" t="s">
        <v>142</v>
      </c>
      <c r="E108" s="217" t="s">
        <v>23</v>
      </c>
      <c r="F108" s="218" t="s">
        <v>159</v>
      </c>
      <c r="G108" s="216"/>
      <c r="H108" s="219">
        <v>1.44</v>
      </c>
      <c r="I108" s="220"/>
      <c r="J108" s="216"/>
      <c r="K108" s="216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142</v>
      </c>
      <c r="AU108" s="225" t="s">
        <v>85</v>
      </c>
      <c r="AV108" s="12" t="s">
        <v>82</v>
      </c>
      <c r="AW108" s="12" t="s">
        <v>36</v>
      </c>
      <c r="AX108" s="12" t="s">
        <v>73</v>
      </c>
      <c r="AY108" s="225" t="s">
        <v>133</v>
      </c>
    </row>
    <row r="109" spans="2:51" s="13" customFormat="1" ht="13.5">
      <c r="B109" s="226"/>
      <c r="C109" s="227"/>
      <c r="D109" s="206" t="s">
        <v>142</v>
      </c>
      <c r="E109" s="228" t="s">
        <v>23</v>
      </c>
      <c r="F109" s="229" t="s">
        <v>160</v>
      </c>
      <c r="G109" s="227"/>
      <c r="H109" s="230">
        <v>11.04</v>
      </c>
      <c r="I109" s="231"/>
      <c r="J109" s="227"/>
      <c r="K109" s="227"/>
      <c r="L109" s="232"/>
      <c r="M109" s="233"/>
      <c r="N109" s="234"/>
      <c r="O109" s="234"/>
      <c r="P109" s="234"/>
      <c r="Q109" s="234"/>
      <c r="R109" s="234"/>
      <c r="S109" s="234"/>
      <c r="T109" s="235"/>
      <c r="AT109" s="236" t="s">
        <v>142</v>
      </c>
      <c r="AU109" s="236" t="s">
        <v>85</v>
      </c>
      <c r="AV109" s="13" t="s">
        <v>88</v>
      </c>
      <c r="AW109" s="13" t="s">
        <v>36</v>
      </c>
      <c r="AX109" s="13" t="s">
        <v>78</v>
      </c>
      <c r="AY109" s="236" t="s">
        <v>133</v>
      </c>
    </row>
    <row r="110" spans="2:65" s="1" customFormat="1" ht="22.9" customHeight="1">
      <c r="B110" s="41"/>
      <c r="C110" s="192" t="s">
        <v>164</v>
      </c>
      <c r="D110" s="192" t="s">
        <v>136</v>
      </c>
      <c r="E110" s="193" t="s">
        <v>165</v>
      </c>
      <c r="F110" s="194" t="s">
        <v>166</v>
      </c>
      <c r="G110" s="195" t="s">
        <v>139</v>
      </c>
      <c r="H110" s="196">
        <v>11.04</v>
      </c>
      <c r="I110" s="197"/>
      <c r="J110" s="198">
        <f>ROUND(I110*H110,1)</f>
        <v>0</v>
      </c>
      <c r="K110" s="194" t="s">
        <v>140</v>
      </c>
      <c r="L110" s="61"/>
      <c r="M110" s="199" t="s">
        <v>23</v>
      </c>
      <c r="N110" s="200" t="s">
        <v>44</v>
      </c>
      <c r="O110" s="42"/>
      <c r="P110" s="201">
        <f>O110*H110</f>
        <v>0</v>
      </c>
      <c r="Q110" s="201">
        <v>0.003</v>
      </c>
      <c r="R110" s="201">
        <f>Q110*H110</f>
        <v>0.03312</v>
      </c>
      <c r="S110" s="201">
        <v>0</v>
      </c>
      <c r="T110" s="202">
        <f>S110*H110</f>
        <v>0</v>
      </c>
      <c r="AR110" s="24" t="s">
        <v>88</v>
      </c>
      <c r="AT110" s="24" t="s">
        <v>136</v>
      </c>
      <c r="AU110" s="24" t="s">
        <v>85</v>
      </c>
      <c r="AY110" s="24" t="s">
        <v>133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78</v>
      </c>
      <c r="BK110" s="203">
        <f>ROUND(I110*H110,1)</f>
        <v>0</v>
      </c>
      <c r="BL110" s="24" t="s">
        <v>88</v>
      </c>
      <c r="BM110" s="24" t="s">
        <v>167</v>
      </c>
    </row>
    <row r="111" spans="2:51" s="12" customFormat="1" ht="13.5">
      <c r="B111" s="215"/>
      <c r="C111" s="216"/>
      <c r="D111" s="206" t="s">
        <v>142</v>
      </c>
      <c r="E111" s="217" t="s">
        <v>23</v>
      </c>
      <c r="F111" s="218" t="s">
        <v>157</v>
      </c>
      <c r="G111" s="216"/>
      <c r="H111" s="219">
        <v>7.2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142</v>
      </c>
      <c r="AU111" s="225" t="s">
        <v>85</v>
      </c>
      <c r="AV111" s="12" t="s">
        <v>82</v>
      </c>
      <c r="AW111" s="12" t="s">
        <v>36</v>
      </c>
      <c r="AX111" s="12" t="s">
        <v>73</v>
      </c>
      <c r="AY111" s="225" t="s">
        <v>133</v>
      </c>
    </row>
    <row r="112" spans="2:51" s="12" customFormat="1" ht="13.5">
      <c r="B112" s="215"/>
      <c r="C112" s="216"/>
      <c r="D112" s="206" t="s">
        <v>142</v>
      </c>
      <c r="E112" s="217" t="s">
        <v>23</v>
      </c>
      <c r="F112" s="218" t="s">
        <v>158</v>
      </c>
      <c r="G112" s="216"/>
      <c r="H112" s="219">
        <v>2.4</v>
      </c>
      <c r="I112" s="220"/>
      <c r="J112" s="216"/>
      <c r="K112" s="216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142</v>
      </c>
      <c r="AU112" s="225" t="s">
        <v>85</v>
      </c>
      <c r="AV112" s="12" t="s">
        <v>82</v>
      </c>
      <c r="AW112" s="12" t="s">
        <v>36</v>
      </c>
      <c r="AX112" s="12" t="s">
        <v>73</v>
      </c>
      <c r="AY112" s="225" t="s">
        <v>133</v>
      </c>
    </row>
    <row r="113" spans="2:51" s="12" customFormat="1" ht="13.5">
      <c r="B113" s="215"/>
      <c r="C113" s="216"/>
      <c r="D113" s="206" t="s">
        <v>142</v>
      </c>
      <c r="E113" s="217" t="s">
        <v>23</v>
      </c>
      <c r="F113" s="218" t="s">
        <v>159</v>
      </c>
      <c r="G113" s="216"/>
      <c r="H113" s="219">
        <v>1.44</v>
      </c>
      <c r="I113" s="220"/>
      <c r="J113" s="216"/>
      <c r="K113" s="216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142</v>
      </c>
      <c r="AU113" s="225" t="s">
        <v>85</v>
      </c>
      <c r="AV113" s="12" t="s">
        <v>82</v>
      </c>
      <c r="AW113" s="12" t="s">
        <v>36</v>
      </c>
      <c r="AX113" s="12" t="s">
        <v>73</v>
      </c>
      <c r="AY113" s="225" t="s">
        <v>133</v>
      </c>
    </row>
    <row r="114" spans="2:51" s="13" customFormat="1" ht="13.5">
      <c r="B114" s="226"/>
      <c r="C114" s="227"/>
      <c r="D114" s="206" t="s">
        <v>142</v>
      </c>
      <c r="E114" s="228" t="s">
        <v>23</v>
      </c>
      <c r="F114" s="229" t="s">
        <v>160</v>
      </c>
      <c r="G114" s="227"/>
      <c r="H114" s="230">
        <v>11.04</v>
      </c>
      <c r="I114" s="231"/>
      <c r="J114" s="227"/>
      <c r="K114" s="227"/>
      <c r="L114" s="232"/>
      <c r="M114" s="233"/>
      <c r="N114" s="234"/>
      <c r="O114" s="234"/>
      <c r="P114" s="234"/>
      <c r="Q114" s="234"/>
      <c r="R114" s="234"/>
      <c r="S114" s="234"/>
      <c r="T114" s="235"/>
      <c r="AT114" s="236" t="s">
        <v>142</v>
      </c>
      <c r="AU114" s="236" t="s">
        <v>85</v>
      </c>
      <c r="AV114" s="13" t="s">
        <v>88</v>
      </c>
      <c r="AW114" s="13" t="s">
        <v>36</v>
      </c>
      <c r="AX114" s="13" t="s">
        <v>78</v>
      </c>
      <c r="AY114" s="236" t="s">
        <v>133</v>
      </c>
    </row>
    <row r="115" spans="2:65" s="1" customFormat="1" ht="14.45" customHeight="1">
      <c r="B115" s="41"/>
      <c r="C115" s="192" t="s">
        <v>150</v>
      </c>
      <c r="D115" s="192" t="s">
        <v>136</v>
      </c>
      <c r="E115" s="193" t="s">
        <v>168</v>
      </c>
      <c r="F115" s="194" t="s">
        <v>169</v>
      </c>
      <c r="G115" s="195" t="s">
        <v>147</v>
      </c>
      <c r="H115" s="196">
        <v>17.76</v>
      </c>
      <c r="I115" s="197"/>
      <c r="J115" s="198">
        <f>ROUND(I115*H115,1)</f>
        <v>0</v>
      </c>
      <c r="K115" s="194" t="s">
        <v>23</v>
      </c>
      <c r="L115" s="61"/>
      <c r="M115" s="199" t="s">
        <v>23</v>
      </c>
      <c r="N115" s="200" t="s">
        <v>44</v>
      </c>
      <c r="O115" s="42"/>
      <c r="P115" s="201">
        <f>O115*H115</f>
        <v>0</v>
      </c>
      <c r="Q115" s="201">
        <v>0.010323</v>
      </c>
      <c r="R115" s="201">
        <f>Q115*H115</f>
        <v>0.18333648000000002</v>
      </c>
      <c r="S115" s="201">
        <v>0</v>
      </c>
      <c r="T115" s="202">
        <f>S115*H115</f>
        <v>0</v>
      </c>
      <c r="AR115" s="24" t="s">
        <v>88</v>
      </c>
      <c r="AT115" s="24" t="s">
        <v>136</v>
      </c>
      <c r="AU115" s="24" t="s">
        <v>85</v>
      </c>
      <c r="AY115" s="24" t="s">
        <v>133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78</v>
      </c>
      <c r="BK115" s="203">
        <f>ROUND(I115*H115,1)</f>
        <v>0</v>
      </c>
      <c r="BL115" s="24" t="s">
        <v>88</v>
      </c>
      <c r="BM115" s="24" t="s">
        <v>170</v>
      </c>
    </row>
    <row r="116" spans="2:51" s="12" customFormat="1" ht="13.5">
      <c r="B116" s="215"/>
      <c r="C116" s="216"/>
      <c r="D116" s="206" t="s">
        <v>142</v>
      </c>
      <c r="E116" s="217" t="s">
        <v>23</v>
      </c>
      <c r="F116" s="218" t="s">
        <v>171</v>
      </c>
      <c r="G116" s="216"/>
      <c r="H116" s="219">
        <v>15.06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142</v>
      </c>
      <c r="AU116" s="225" t="s">
        <v>85</v>
      </c>
      <c r="AV116" s="12" t="s">
        <v>82</v>
      </c>
      <c r="AW116" s="12" t="s">
        <v>36</v>
      </c>
      <c r="AX116" s="12" t="s">
        <v>73</v>
      </c>
      <c r="AY116" s="225" t="s">
        <v>133</v>
      </c>
    </row>
    <row r="117" spans="2:51" s="12" customFormat="1" ht="13.5">
      <c r="B117" s="215"/>
      <c r="C117" s="216"/>
      <c r="D117" s="206" t="s">
        <v>142</v>
      </c>
      <c r="E117" s="217" t="s">
        <v>23</v>
      </c>
      <c r="F117" s="218" t="s">
        <v>172</v>
      </c>
      <c r="G117" s="216"/>
      <c r="H117" s="219">
        <v>2.7</v>
      </c>
      <c r="I117" s="220"/>
      <c r="J117" s="216"/>
      <c r="K117" s="216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142</v>
      </c>
      <c r="AU117" s="225" t="s">
        <v>85</v>
      </c>
      <c r="AV117" s="12" t="s">
        <v>82</v>
      </c>
      <c r="AW117" s="12" t="s">
        <v>36</v>
      </c>
      <c r="AX117" s="12" t="s">
        <v>73</v>
      </c>
      <c r="AY117" s="225" t="s">
        <v>133</v>
      </c>
    </row>
    <row r="118" spans="2:51" s="13" customFormat="1" ht="13.5">
      <c r="B118" s="226"/>
      <c r="C118" s="227"/>
      <c r="D118" s="206" t="s">
        <v>142</v>
      </c>
      <c r="E118" s="228" t="s">
        <v>23</v>
      </c>
      <c r="F118" s="229" t="s">
        <v>160</v>
      </c>
      <c r="G118" s="227"/>
      <c r="H118" s="230">
        <v>17.76</v>
      </c>
      <c r="I118" s="231"/>
      <c r="J118" s="227"/>
      <c r="K118" s="227"/>
      <c r="L118" s="232"/>
      <c r="M118" s="233"/>
      <c r="N118" s="234"/>
      <c r="O118" s="234"/>
      <c r="P118" s="234"/>
      <c r="Q118" s="234"/>
      <c r="R118" s="234"/>
      <c r="S118" s="234"/>
      <c r="T118" s="235"/>
      <c r="AT118" s="236" t="s">
        <v>142</v>
      </c>
      <c r="AU118" s="236" t="s">
        <v>85</v>
      </c>
      <c r="AV118" s="13" t="s">
        <v>88</v>
      </c>
      <c r="AW118" s="13" t="s">
        <v>36</v>
      </c>
      <c r="AX118" s="13" t="s">
        <v>78</v>
      </c>
      <c r="AY118" s="236" t="s">
        <v>133</v>
      </c>
    </row>
    <row r="119" spans="2:65" s="1" customFormat="1" ht="22.9" customHeight="1">
      <c r="B119" s="41"/>
      <c r="C119" s="192" t="s">
        <v>173</v>
      </c>
      <c r="D119" s="192" t="s">
        <v>136</v>
      </c>
      <c r="E119" s="193" t="s">
        <v>174</v>
      </c>
      <c r="F119" s="194" t="s">
        <v>175</v>
      </c>
      <c r="G119" s="195" t="s">
        <v>147</v>
      </c>
      <c r="H119" s="196">
        <v>72.6</v>
      </c>
      <c r="I119" s="197"/>
      <c r="J119" s="198">
        <f>ROUND(I119*H119,1)</f>
        <v>0</v>
      </c>
      <c r="K119" s="194" t="s">
        <v>140</v>
      </c>
      <c r="L119" s="61"/>
      <c r="M119" s="199" t="s">
        <v>23</v>
      </c>
      <c r="N119" s="200" t="s">
        <v>44</v>
      </c>
      <c r="O119" s="42"/>
      <c r="P119" s="201">
        <f>O119*H119</f>
        <v>0</v>
      </c>
      <c r="Q119" s="201">
        <v>0.0015</v>
      </c>
      <c r="R119" s="201">
        <f>Q119*H119</f>
        <v>0.1089</v>
      </c>
      <c r="S119" s="201">
        <v>0</v>
      </c>
      <c r="T119" s="202">
        <f>S119*H119</f>
        <v>0</v>
      </c>
      <c r="AR119" s="24" t="s">
        <v>88</v>
      </c>
      <c r="AT119" s="24" t="s">
        <v>136</v>
      </c>
      <c r="AU119" s="24" t="s">
        <v>85</v>
      </c>
      <c r="AY119" s="24" t="s">
        <v>133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78</v>
      </c>
      <c r="BK119" s="203">
        <f>ROUND(I119*H119,1)</f>
        <v>0</v>
      </c>
      <c r="BL119" s="24" t="s">
        <v>88</v>
      </c>
      <c r="BM119" s="24" t="s">
        <v>176</v>
      </c>
    </row>
    <row r="120" spans="2:51" s="12" customFormat="1" ht="13.5">
      <c r="B120" s="215"/>
      <c r="C120" s="216"/>
      <c r="D120" s="206" t="s">
        <v>142</v>
      </c>
      <c r="E120" s="217" t="s">
        <v>23</v>
      </c>
      <c r="F120" s="218" t="s">
        <v>177</v>
      </c>
      <c r="G120" s="216"/>
      <c r="H120" s="219">
        <v>57.6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142</v>
      </c>
      <c r="AU120" s="225" t="s">
        <v>85</v>
      </c>
      <c r="AV120" s="12" t="s">
        <v>82</v>
      </c>
      <c r="AW120" s="12" t="s">
        <v>36</v>
      </c>
      <c r="AX120" s="12" t="s">
        <v>73</v>
      </c>
      <c r="AY120" s="225" t="s">
        <v>133</v>
      </c>
    </row>
    <row r="121" spans="2:51" s="12" customFormat="1" ht="13.5">
      <c r="B121" s="215"/>
      <c r="C121" s="216"/>
      <c r="D121" s="206" t="s">
        <v>142</v>
      </c>
      <c r="E121" s="217" t="s">
        <v>23</v>
      </c>
      <c r="F121" s="218" t="s">
        <v>178</v>
      </c>
      <c r="G121" s="216"/>
      <c r="H121" s="219">
        <v>15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142</v>
      </c>
      <c r="AU121" s="225" t="s">
        <v>85</v>
      </c>
      <c r="AV121" s="12" t="s">
        <v>82</v>
      </c>
      <c r="AW121" s="12" t="s">
        <v>36</v>
      </c>
      <c r="AX121" s="12" t="s">
        <v>73</v>
      </c>
      <c r="AY121" s="225" t="s">
        <v>133</v>
      </c>
    </row>
    <row r="122" spans="2:51" s="13" customFormat="1" ht="13.5">
      <c r="B122" s="226"/>
      <c r="C122" s="227"/>
      <c r="D122" s="206" t="s">
        <v>142</v>
      </c>
      <c r="E122" s="228" t="s">
        <v>23</v>
      </c>
      <c r="F122" s="229" t="s">
        <v>160</v>
      </c>
      <c r="G122" s="227"/>
      <c r="H122" s="230">
        <v>72.6</v>
      </c>
      <c r="I122" s="231"/>
      <c r="J122" s="227"/>
      <c r="K122" s="227"/>
      <c r="L122" s="232"/>
      <c r="M122" s="233"/>
      <c r="N122" s="234"/>
      <c r="O122" s="234"/>
      <c r="P122" s="234"/>
      <c r="Q122" s="234"/>
      <c r="R122" s="234"/>
      <c r="S122" s="234"/>
      <c r="T122" s="235"/>
      <c r="AT122" s="236" t="s">
        <v>142</v>
      </c>
      <c r="AU122" s="236" t="s">
        <v>85</v>
      </c>
      <c r="AV122" s="13" t="s">
        <v>88</v>
      </c>
      <c r="AW122" s="13" t="s">
        <v>36</v>
      </c>
      <c r="AX122" s="13" t="s">
        <v>78</v>
      </c>
      <c r="AY122" s="236" t="s">
        <v>133</v>
      </c>
    </row>
    <row r="123" spans="2:65" s="1" customFormat="1" ht="22.9" customHeight="1">
      <c r="B123" s="41"/>
      <c r="C123" s="192" t="s">
        <v>179</v>
      </c>
      <c r="D123" s="192" t="s">
        <v>136</v>
      </c>
      <c r="E123" s="193" t="s">
        <v>180</v>
      </c>
      <c r="F123" s="194" t="s">
        <v>181</v>
      </c>
      <c r="G123" s="195" t="s">
        <v>139</v>
      </c>
      <c r="H123" s="196">
        <v>61.28</v>
      </c>
      <c r="I123" s="197"/>
      <c r="J123" s="198">
        <f>ROUND(I123*H123,1)</f>
        <v>0</v>
      </c>
      <c r="K123" s="194" t="s">
        <v>140</v>
      </c>
      <c r="L123" s="61"/>
      <c r="M123" s="199" t="s">
        <v>23</v>
      </c>
      <c r="N123" s="200" t="s">
        <v>44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88</v>
      </c>
      <c r="AT123" s="24" t="s">
        <v>136</v>
      </c>
      <c r="AU123" s="24" t="s">
        <v>85</v>
      </c>
      <c r="AY123" s="24" t="s">
        <v>133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78</v>
      </c>
      <c r="BK123" s="203">
        <f>ROUND(I123*H123,1)</f>
        <v>0</v>
      </c>
      <c r="BL123" s="24" t="s">
        <v>88</v>
      </c>
      <c r="BM123" s="24" t="s">
        <v>182</v>
      </c>
    </row>
    <row r="124" spans="2:51" s="12" customFormat="1" ht="13.5">
      <c r="B124" s="215"/>
      <c r="C124" s="216"/>
      <c r="D124" s="206" t="s">
        <v>142</v>
      </c>
      <c r="E124" s="217" t="s">
        <v>23</v>
      </c>
      <c r="F124" s="218" t="s">
        <v>183</v>
      </c>
      <c r="G124" s="216"/>
      <c r="H124" s="219">
        <v>34.56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142</v>
      </c>
      <c r="AU124" s="225" t="s">
        <v>85</v>
      </c>
      <c r="AV124" s="12" t="s">
        <v>82</v>
      </c>
      <c r="AW124" s="12" t="s">
        <v>36</v>
      </c>
      <c r="AX124" s="12" t="s">
        <v>73</v>
      </c>
      <c r="AY124" s="225" t="s">
        <v>133</v>
      </c>
    </row>
    <row r="125" spans="2:51" s="12" customFormat="1" ht="13.5">
      <c r="B125" s="215"/>
      <c r="C125" s="216"/>
      <c r="D125" s="206" t="s">
        <v>142</v>
      </c>
      <c r="E125" s="217" t="s">
        <v>23</v>
      </c>
      <c r="F125" s="218" t="s">
        <v>184</v>
      </c>
      <c r="G125" s="216"/>
      <c r="H125" s="219">
        <v>6.72</v>
      </c>
      <c r="I125" s="220"/>
      <c r="J125" s="216"/>
      <c r="K125" s="216"/>
      <c r="L125" s="221"/>
      <c r="M125" s="222"/>
      <c r="N125" s="223"/>
      <c r="O125" s="223"/>
      <c r="P125" s="223"/>
      <c r="Q125" s="223"/>
      <c r="R125" s="223"/>
      <c r="S125" s="223"/>
      <c r="T125" s="224"/>
      <c r="AT125" s="225" t="s">
        <v>142</v>
      </c>
      <c r="AU125" s="225" t="s">
        <v>85</v>
      </c>
      <c r="AV125" s="12" t="s">
        <v>82</v>
      </c>
      <c r="AW125" s="12" t="s">
        <v>36</v>
      </c>
      <c r="AX125" s="12" t="s">
        <v>73</v>
      </c>
      <c r="AY125" s="225" t="s">
        <v>133</v>
      </c>
    </row>
    <row r="126" spans="2:51" s="14" customFormat="1" ht="13.5">
      <c r="B126" s="237"/>
      <c r="C126" s="238"/>
      <c r="D126" s="206" t="s">
        <v>142</v>
      </c>
      <c r="E126" s="239" t="s">
        <v>23</v>
      </c>
      <c r="F126" s="240" t="s">
        <v>185</v>
      </c>
      <c r="G126" s="238"/>
      <c r="H126" s="241">
        <v>41.28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AT126" s="247" t="s">
        <v>142</v>
      </c>
      <c r="AU126" s="247" t="s">
        <v>85</v>
      </c>
      <c r="AV126" s="14" t="s">
        <v>85</v>
      </c>
      <c r="AW126" s="14" t="s">
        <v>36</v>
      </c>
      <c r="AX126" s="14" t="s">
        <v>73</v>
      </c>
      <c r="AY126" s="247" t="s">
        <v>133</v>
      </c>
    </row>
    <row r="127" spans="2:51" s="12" customFormat="1" ht="13.5">
      <c r="B127" s="215"/>
      <c r="C127" s="216"/>
      <c r="D127" s="206" t="s">
        <v>142</v>
      </c>
      <c r="E127" s="217" t="s">
        <v>23</v>
      </c>
      <c r="F127" s="218" t="s">
        <v>186</v>
      </c>
      <c r="G127" s="216"/>
      <c r="H127" s="219">
        <v>20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142</v>
      </c>
      <c r="AU127" s="225" t="s">
        <v>85</v>
      </c>
      <c r="AV127" s="12" t="s">
        <v>82</v>
      </c>
      <c r="AW127" s="12" t="s">
        <v>36</v>
      </c>
      <c r="AX127" s="12" t="s">
        <v>73</v>
      </c>
      <c r="AY127" s="225" t="s">
        <v>133</v>
      </c>
    </row>
    <row r="128" spans="2:51" s="14" customFormat="1" ht="13.5">
      <c r="B128" s="237"/>
      <c r="C128" s="238"/>
      <c r="D128" s="206" t="s">
        <v>142</v>
      </c>
      <c r="E128" s="239" t="s">
        <v>23</v>
      </c>
      <c r="F128" s="240" t="s">
        <v>187</v>
      </c>
      <c r="G128" s="238"/>
      <c r="H128" s="241">
        <v>20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AT128" s="247" t="s">
        <v>142</v>
      </c>
      <c r="AU128" s="247" t="s">
        <v>85</v>
      </c>
      <c r="AV128" s="14" t="s">
        <v>85</v>
      </c>
      <c r="AW128" s="14" t="s">
        <v>36</v>
      </c>
      <c r="AX128" s="14" t="s">
        <v>73</v>
      </c>
      <c r="AY128" s="247" t="s">
        <v>133</v>
      </c>
    </row>
    <row r="129" spans="2:51" s="13" customFormat="1" ht="13.5">
      <c r="B129" s="226"/>
      <c r="C129" s="227"/>
      <c r="D129" s="206" t="s">
        <v>142</v>
      </c>
      <c r="E129" s="228" t="s">
        <v>23</v>
      </c>
      <c r="F129" s="229" t="s">
        <v>160</v>
      </c>
      <c r="G129" s="227"/>
      <c r="H129" s="230">
        <v>61.28</v>
      </c>
      <c r="I129" s="231"/>
      <c r="J129" s="227"/>
      <c r="K129" s="227"/>
      <c r="L129" s="232"/>
      <c r="M129" s="233"/>
      <c r="N129" s="234"/>
      <c r="O129" s="234"/>
      <c r="P129" s="234"/>
      <c r="Q129" s="234"/>
      <c r="R129" s="234"/>
      <c r="S129" s="234"/>
      <c r="T129" s="235"/>
      <c r="AT129" s="236" t="s">
        <v>142</v>
      </c>
      <c r="AU129" s="236" t="s">
        <v>85</v>
      </c>
      <c r="AV129" s="13" t="s">
        <v>88</v>
      </c>
      <c r="AW129" s="13" t="s">
        <v>36</v>
      </c>
      <c r="AX129" s="13" t="s">
        <v>78</v>
      </c>
      <c r="AY129" s="236" t="s">
        <v>133</v>
      </c>
    </row>
    <row r="130" spans="2:65" s="1" customFormat="1" ht="22.9" customHeight="1">
      <c r="B130" s="41"/>
      <c r="C130" s="192" t="s">
        <v>188</v>
      </c>
      <c r="D130" s="192" t="s">
        <v>136</v>
      </c>
      <c r="E130" s="193" t="s">
        <v>189</v>
      </c>
      <c r="F130" s="194" t="s">
        <v>190</v>
      </c>
      <c r="G130" s="195" t="s">
        <v>139</v>
      </c>
      <c r="H130" s="196">
        <v>84</v>
      </c>
      <c r="I130" s="197"/>
      <c r="J130" s="198">
        <f>ROUND(I130*H130,1)</f>
        <v>0</v>
      </c>
      <c r="K130" s="194" t="s">
        <v>140</v>
      </c>
      <c r="L130" s="61"/>
      <c r="M130" s="199" t="s">
        <v>23</v>
      </c>
      <c r="N130" s="200" t="s">
        <v>44</v>
      </c>
      <c r="O130" s="4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88</v>
      </c>
      <c r="AT130" s="24" t="s">
        <v>136</v>
      </c>
      <c r="AU130" s="24" t="s">
        <v>85</v>
      </c>
      <c r="AY130" s="24" t="s">
        <v>133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78</v>
      </c>
      <c r="BK130" s="203">
        <f>ROUND(I130*H130,1)</f>
        <v>0</v>
      </c>
      <c r="BL130" s="24" t="s">
        <v>88</v>
      </c>
      <c r="BM130" s="24" t="s">
        <v>191</v>
      </c>
    </row>
    <row r="131" spans="2:51" s="12" customFormat="1" ht="13.5">
      <c r="B131" s="215"/>
      <c r="C131" s="216"/>
      <c r="D131" s="206" t="s">
        <v>142</v>
      </c>
      <c r="E131" s="217" t="s">
        <v>23</v>
      </c>
      <c r="F131" s="218" t="s">
        <v>192</v>
      </c>
      <c r="G131" s="216"/>
      <c r="H131" s="219">
        <v>84</v>
      </c>
      <c r="I131" s="220"/>
      <c r="J131" s="216"/>
      <c r="K131" s="216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142</v>
      </c>
      <c r="AU131" s="225" t="s">
        <v>85</v>
      </c>
      <c r="AV131" s="12" t="s">
        <v>82</v>
      </c>
      <c r="AW131" s="12" t="s">
        <v>36</v>
      </c>
      <c r="AX131" s="12" t="s">
        <v>78</v>
      </c>
      <c r="AY131" s="225" t="s">
        <v>133</v>
      </c>
    </row>
    <row r="132" spans="2:63" s="10" customFormat="1" ht="22.35" customHeight="1">
      <c r="B132" s="176"/>
      <c r="C132" s="177"/>
      <c r="D132" s="178" t="s">
        <v>72</v>
      </c>
      <c r="E132" s="190" t="s">
        <v>193</v>
      </c>
      <c r="F132" s="190" t="s">
        <v>194</v>
      </c>
      <c r="G132" s="177"/>
      <c r="H132" s="177"/>
      <c r="I132" s="180"/>
      <c r="J132" s="191">
        <f>BK132</f>
        <v>0</v>
      </c>
      <c r="K132" s="177"/>
      <c r="L132" s="182"/>
      <c r="M132" s="183"/>
      <c r="N132" s="184"/>
      <c r="O132" s="184"/>
      <c r="P132" s="185">
        <f>SUM(P133:P149)</f>
        <v>0</v>
      </c>
      <c r="Q132" s="184"/>
      <c r="R132" s="185">
        <f>SUM(R133:R149)</f>
        <v>0.07033919999999999</v>
      </c>
      <c r="S132" s="184"/>
      <c r="T132" s="186">
        <f>SUM(T133:T149)</f>
        <v>0</v>
      </c>
      <c r="AR132" s="187" t="s">
        <v>78</v>
      </c>
      <c r="AT132" s="188" t="s">
        <v>72</v>
      </c>
      <c r="AU132" s="188" t="s">
        <v>82</v>
      </c>
      <c r="AY132" s="187" t="s">
        <v>133</v>
      </c>
      <c r="BK132" s="189">
        <f>SUM(BK133:BK149)</f>
        <v>0</v>
      </c>
    </row>
    <row r="133" spans="2:65" s="1" customFormat="1" ht="22.9" customHeight="1">
      <c r="B133" s="41"/>
      <c r="C133" s="192" t="s">
        <v>195</v>
      </c>
      <c r="D133" s="192" t="s">
        <v>136</v>
      </c>
      <c r="E133" s="193" t="s">
        <v>196</v>
      </c>
      <c r="F133" s="194" t="s">
        <v>197</v>
      </c>
      <c r="G133" s="195" t="s">
        <v>139</v>
      </c>
      <c r="H133" s="196">
        <v>9.6</v>
      </c>
      <c r="I133" s="197"/>
      <c r="J133" s="198">
        <f>ROUND(I133*H133,1)</f>
        <v>0</v>
      </c>
      <c r="K133" s="194" t="s">
        <v>140</v>
      </c>
      <c r="L133" s="61"/>
      <c r="M133" s="199" t="s">
        <v>23</v>
      </c>
      <c r="N133" s="200" t="s">
        <v>44</v>
      </c>
      <c r="O133" s="42"/>
      <c r="P133" s="201">
        <f>O133*H133</f>
        <v>0</v>
      </c>
      <c r="Q133" s="201">
        <v>0.004384</v>
      </c>
      <c r="R133" s="201">
        <f>Q133*H133</f>
        <v>0.042086399999999996</v>
      </c>
      <c r="S133" s="201">
        <v>0</v>
      </c>
      <c r="T133" s="202">
        <f>S133*H133</f>
        <v>0</v>
      </c>
      <c r="AR133" s="24" t="s">
        <v>88</v>
      </c>
      <c r="AT133" s="24" t="s">
        <v>136</v>
      </c>
      <c r="AU133" s="24" t="s">
        <v>85</v>
      </c>
      <c r="AY133" s="24" t="s">
        <v>133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78</v>
      </c>
      <c r="BK133" s="203">
        <f>ROUND(I133*H133,1)</f>
        <v>0</v>
      </c>
      <c r="BL133" s="24" t="s">
        <v>88</v>
      </c>
      <c r="BM133" s="24" t="s">
        <v>198</v>
      </c>
    </row>
    <row r="134" spans="2:51" s="12" customFormat="1" ht="13.5">
      <c r="B134" s="215"/>
      <c r="C134" s="216"/>
      <c r="D134" s="206" t="s">
        <v>142</v>
      </c>
      <c r="E134" s="217" t="s">
        <v>23</v>
      </c>
      <c r="F134" s="218" t="s">
        <v>157</v>
      </c>
      <c r="G134" s="216"/>
      <c r="H134" s="219">
        <v>7.2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142</v>
      </c>
      <c r="AU134" s="225" t="s">
        <v>85</v>
      </c>
      <c r="AV134" s="12" t="s">
        <v>82</v>
      </c>
      <c r="AW134" s="12" t="s">
        <v>36</v>
      </c>
      <c r="AX134" s="12" t="s">
        <v>73</v>
      </c>
      <c r="AY134" s="225" t="s">
        <v>133</v>
      </c>
    </row>
    <row r="135" spans="2:51" s="12" customFormat="1" ht="13.5">
      <c r="B135" s="215"/>
      <c r="C135" s="216"/>
      <c r="D135" s="206" t="s">
        <v>142</v>
      </c>
      <c r="E135" s="217" t="s">
        <v>23</v>
      </c>
      <c r="F135" s="218" t="s">
        <v>158</v>
      </c>
      <c r="G135" s="216"/>
      <c r="H135" s="219">
        <v>2.4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142</v>
      </c>
      <c r="AU135" s="225" t="s">
        <v>85</v>
      </c>
      <c r="AV135" s="12" t="s">
        <v>82</v>
      </c>
      <c r="AW135" s="12" t="s">
        <v>36</v>
      </c>
      <c r="AX135" s="12" t="s">
        <v>73</v>
      </c>
      <c r="AY135" s="225" t="s">
        <v>133</v>
      </c>
    </row>
    <row r="136" spans="2:51" s="13" customFormat="1" ht="13.5">
      <c r="B136" s="226"/>
      <c r="C136" s="227"/>
      <c r="D136" s="206" t="s">
        <v>142</v>
      </c>
      <c r="E136" s="228" t="s">
        <v>23</v>
      </c>
      <c r="F136" s="229" t="s">
        <v>160</v>
      </c>
      <c r="G136" s="227"/>
      <c r="H136" s="230">
        <v>9.6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142</v>
      </c>
      <c r="AU136" s="236" t="s">
        <v>85</v>
      </c>
      <c r="AV136" s="13" t="s">
        <v>88</v>
      </c>
      <c r="AW136" s="13" t="s">
        <v>36</v>
      </c>
      <c r="AX136" s="13" t="s">
        <v>78</v>
      </c>
      <c r="AY136" s="236" t="s">
        <v>133</v>
      </c>
    </row>
    <row r="137" spans="2:65" s="1" customFormat="1" ht="22.9" customHeight="1">
      <c r="B137" s="41"/>
      <c r="C137" s="192" t="s">
        <v>199</v>
      </c>
      <c r="D137" s="192" t="s">
        <v>136</v>
      </c>
      <c r="E137" s="193" t="s">
        <v>200</v>
      </c>
      <c r="F137" s="194" t="s">
        <v>201</v>
      </c>
      <c r="G137" s="195" t="s">
        <v>139</v>
      </c>
      <c r="H137" s="196">
        <v>9.6</v>
      </c>
      <c r="I137" s="197"/>
      <c r="J137" s="198">
        <f>ROUND(I137*H137,1)</f>
        <v>0</v>
      </c>
      <c r="K137" s="194" t="s">
        <v>140</v>
      </c>
      <c r="L137" s="61"/>
      <c r="M137" s="199" t="s">
        <v>23</v>
      </c>
      <c r="N137" s="200" t="s">
        <v>44</v>
      </c>
      <c r="O137" s="42"/>
      <c r="P137" s="201">
        <f>O137*H137</f>
        <v>0</v>
      </c>
      <c r="Q137" s="201">
        <v>0.000263</v>
      </c>
      <c r="R137" s="201">
        <f>Q137*H137</f>
        <v>0.0025248</v>
      </c>
      <c r="S137" s="201">
        <v>0</v>
      </c>
      <c r="T137" s="202">
        <f>S137*H137</f>
        <v>0</v>
      </c>
      <c r="AR137" s="24" t="s">
        <v>88</v>
      </c>
      <c r="AT137" s="24" t="s">
        <v>136</v>
      </c>
      <c r="AU137" s="24" t="s">
        <v>85</v>
      </c>
      <c r="AY137" s="24" t="s">
        <v>133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78</v>
      </c>
      <c r="BK137" s="203">
        <f>ROUND(I137*H137,1)</f>
        <v>0</v>
      </c>
      <c r="BL137" s="24" t="s">
        <v>88</v>
      </c>
      <c r="BM137" s="24" t="s">
        <v>202</v>
      </c>
    </row>
    <row r="138" spans="2:51" s="12" customFormat="1" ht="13.5">
      <c r="B138" s="215"/>
      <c r="C138" s="216"/>
      <c r="D138" s="206" t="s">
        <v>142</v>
      </c>
      <c r="E138" s="217" t="s">
        <v>23</v>
      </c>
      <c r="F138" s="218" t="s">
        <v>157</v>
      </c>
      <c r="G138" s="216"/>
      <c r="H138" s="219">
        <v>7.2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142</v>
      </c>
      <c r="AU138" s="225" t="s">
        <v>85</v>
      </c>
      <c r="AV138" s="12" t="s">
        <v>82</v>
      </c>
      <c r="AW138" s="12" t="s">
        <v>36</v>
      </c>
      <c r="AX138" s="12" t="s">
        <v>73</v>
      </c>
      <c r="AY138" s="225" t="s">
        <v>133</v>
      </c>
    </row>
    <row r="139" spans="2:51" s="12" customFormat="1" ht="13.5">
      <c r="B139" s="215"/>
      <c r="C139" s="216"/>
      <c r="D139" s="206" t="s">
        <v>142</v>
      </c>
      <c r="E139" s="217" t="s">
        <v>23</v>
      </c>
      <c r="F139" s="218" t="s">
        <v>158</v>
      </c>
      <c r="G139" s="216"/>
      <c r="H139" s="219">
        <v>2.4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142</v>
      </c>
      <c r="AU139" s="225" t="s">
        <v>85</v>
      </c>
      <c r="AV139" s="12" t="s">
        <v>82</v>
      </c>
      <c r="AW139" s="12" t="s">
        <v>36</v>
      </c>
      <c r="AX139" s="12" t="s">
        <v>73</v>
      </c>
      <c r="AY139" s="225" t="s">
        <v>133</v>
      </c>
    </row>
    <row r="140" spans="2:51" s="13" customFormat="1" ht="13.5">
      <c r="B140" s="226"/>
      <c r="C140" s="227"/>
      <c r="D140" s="206" t="s">
        <v>142</v>
      </c>
      <c r="E140" s="228" t="s">
        <v>23</v>
      </c>
      <c r="F140" s="229" t="s">
        <v>160</v>
      </c>
      <c r="G140" s="227"/>
      <c r="H140" s="230">
        <v>9.6</v>
      </c>
      <c r="I140" s="231"/>
      <c r="J140" s="227"/>
      <c r="K140" s="227"/>
      <c r="L140" s="232"/>
      <c r="M140" s="233"/>
      <c r="N140" s="234"/>
      <c r="O140" s="234"/>
      <c r="P140" s="234"/>
      <c r="Q140" s="234"/>
      <c r="R140" s="234"/>
      <c r="S140" s="234"/>
      <c r="T140" s="235"/>
      <c r="AT140" s="236" t="s">
        <v>142</v>
      </c>
      <c r="AU140" s="236" t="s">
        <v>85</v>
      </c>
      <c r="AV140" s="13" t="s">
        <v>88</v>
      </c>
      <c r="AW140" s="13" t="s">
        <v>36</v>
      </c>
      <c r="AX140" s="13" t="s">
        <v>78</v>
      </c>
      <c r="AY140" s="236" t="s">
        <v>133</v>
      </c>
    </row>
    <row r="141" spans="2:65" s="1" customFormat="1" ht="22.9" customHeight="1">
      <c r="B141" s="41"/>
      <c r="C141" s="192" t="s">
        <v>203</v>
      </c>
      <c r="D141" s="192" t="s">
        <v>136</v>
      </c>
      <c r="E141" s="193" t="s">
        <v>204</v>
      </c>
      <c r="F141" s="194" t="s">
        <v>205</v>
      </c>
      <c r="G141" s="195" t="s">
        <v>139</v>
      </c>
      <c r="H141" s="196">
        <v>9.6</v>
      </c>
      <c r="I141" s="197"/>
      <c r="J141" s="198">
        <f>ROUND(I141*H141,1)</f>
        <v>0</v>
      </c>
      <c r="K141" s="194" t="s">
        <v>140</v>
      </c>
      <c r="L141" s="61"/>
      <c r="M141" s="199" t="s">
        <v>23</v>
      </c>
      <c r="N141" s="200" t="s">
        <v>44</v>
      </c>
      <c r="O141" s="42"/>
      <c r="P141" s="201">
        <f>O141*H141</f>
        <v>0</v>
      </c>
      <c r="Q141" s="201">
        <v>0.00268</v>
      </c>
      <c r="R141" s="201">
        <f>Q141*H141</f>
        <v>0.025728</v>
      </c>
      <c r="S141" s="201">
        <v>0</v>
      </c>
      <c r="T141" s="202">
        <f>S141*H141</f>
        <v>0</v>
      </c>
      <c r="AR141" s="24" t="s">
        <v>88</v>
      </c>
      <c r="AT141" s="24" t="s">
        <v>136</v>
      </c>
      <c r="AU141" s="24" t="s">
        <v>85</v>
      </c>
      <c r="AY141" s="24" t="s">
        <v>133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78</v>
      </c>
      <c r="BK141" s="203">
        <f>ROUND(I141*H141,1)</f>
        <v>0</v>
      </c>
      <c r="BL141" s="24" t="s">
        <v>88</v>
      </c>
      <c r="BM141" s="24" t="s">
        <v>206</v>
      </c>
    </row>
    <row r="142" spans="2:51" s="12" customFormat="1" ht="13.5">
      <c r="B142" s="215"/>
      <c r="C142" s="216"/>
      <c r="D142" s="206" t="s">
        <v>142</v>
      </c>
      <c r="E142" s="217" t="s">
        <v>23</v>
      </c>
      <c r="F142" s="218" t="s">
        <v>157</v>
      </c>
      <c r="G142" s="216"/>
      <c r="H142" s="219">
        <v>7.2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142</v>
      </c>
      <c r="AU142" s="225" t="s">
        <v>85</v>
      </c>
      <c r="AV142" s="12" t="s">
        <v>82</v>
      </c>
      <c r="AW142" s="12" t="s">
        <v>36</v>
      </c>
      <c r="AX142" s="12" t="s">
        <v>73</v>
      </c>
      <c r="AY142" s="225" t="s">
        <v>133</v>
      </c>
    </row>
    <row r="143" spans="2:51" s="12" customFormat="1" ht="13.5">
      <c r="B143" s="215"/>
      <c r="C143" s="216"/>
      <c r="D143" s="206" t="s">
        <v>142</v>
      </c>
      <c r="E143" s="217" t="s">
        <v>23</v>
      </c>
      <c r="F143" s="218" t="s">
        <v>158</v>
      </c>
      <c r="G143" s="216"/>
      <c r="H143" s="219">
        <v>2.4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142</v>
      </c>
      <c r="AU143" s="225" t="s">
        <v>85</v>
      </c>
      <c r="AV143" s="12" t="s">
        <v>82</v>
      </c>
      <c r="AW143" s="12" t="s">
        <v>36</v>
      </c>
      <c r="AX143" s="12" t="s">
        <v>73</v>
      </c>
      <c r="AY143" s="225" t="s">
        <v>133</v>
      </c>
    </row>
    <row r="144" spans="2:51" s="13" customFormat="1" ht="13.5">
      <c r="B144" s="226"/>
      <c r="C144" s="227"/>
      <c r="D144" s="206" t="s">
        <v>142</v>
      </c>
      <c r="E144" s="228" t="s">
        <v>23</v>
      </c>
      <c r="F144" s="229" t="s">
        <v>160</v>
      </c>
      <c r="G144" s="227"/>
      <c r="H144" s="230">
        <v>9.6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142</v>
      </c>
      <c r="AU144" s="236" t="s">
        <v>85</v>
      </c>
      <c r="AV144" s="13" t="s">
        <v>88</v>
      </c>
      <c r="AW144" s="13" t="s">
        <v>36</v>
      </c>
      <c r="AX144" s="13" t="s">
        <v>78</v>
      </c>
      <c r="AY144" s="236" t="s">
        <v>133</v>
      </c>
    </row>
    <row r="145" spans="2:65" s="1" customFormat="1" ht="22.9" customHeight="1">
      <c r="B145" s="41"/>
      <c r="C145" s="192" t="s">
        <v>207</v>
      </c>
      <c r="D145" s="192" t="s">
        <v>136</v>
      </c>
      <c r="E145" s="193" t="s">
        <v>208</v>
      </c>
      <c r="F145" s="194" t="s">
        <v>209</v>
      </c>
      <c r="G145" s="195" t="s">
        <v>139</v>
      </c>
      <c r="H145" s="196">
        <v>51.6</v>
      </c>
      <c r="I145" s="197"/>
      <c r="J145" s="198">
        <f>ROUND(I145*H145,1)</f>
        <v>0</v>
      </c>
      <c r="K145" s="194" t="s">
        <v>140</v>
      </c>
      <c r="L145" s="61"/>
      <c r="M145" s="199" t="s">
        <v>23</v>
      </c>
      <c r="N145" s="200" t="s">
        <v>44</v>
      </c>
      <c r="O145" s="4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88</v>
      </c>
      <c r="AT145" s="24" t="s">
        <v>136</v>
      </c>
      <c r="AU145" s="24" t="s">
        <v>85</v>
      </c>
      <c r="AY145" s="24" t="s">
        <v>133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78</v>
      </c>
      <c r="BK145" s="203">
        <f>ROUND(I145*H145,1)</f>
        <v>0</v>
      </c>
      <c r="BL145" s="24" t="s">
        <v>88</v>
      </c>
      <c r="BM145" s="24" t="s">
        <v>210</v>
      </c>
    </row>
    <row r="146" spans="2:51" s="12" customFormat="1" ht="13.5">
      <c r="B146" s="215"/>
      <c r="C146" s="216"/>
      <c r="D146" s="206" t="s">
        <v>142</v>
      </c>
      <c r="E146" s="217" t="s">
        <v>23</v>
      </c>
      <c r="F146" s="218" t="s">
        <v>211</v>
      </c>
      <c r="G146" s="216"/>
      <c r="H146" s="219">
        <v>43.2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142</v>
      </c>
      <c r="AU146" s="225" t="s">
        <v>85</v>
      </c>
      <c r="AV146" s="12" t="s">
        <v>82</v>
      </c>
      <c r="AW146" s="12" t="s">
        <v>36</v>
      </c>
      <c r="AX146" s="12" t="s">
        <v>73</v>
      </c>
      <c r="AY146" s="225" t="s">
        <v>133</v>
      </c>
    </row>
    <row r="147" spans="2:51" s="12" customFormat="1" ht="13.5">
      <c r="B147" s="215"/>
      <c r="C147" s="216"/>
      <c r="D147" s="206" t="s">
        <v>142</v>
      </c>
      <c r="E147" s="217" t="s">
        <v>23</v>
      </c>
      <c r="F147" s="218" t="s">
        <v>212</v>
      </c>
      <c r="G147" s="216"/>
      <c r="H147" s="219">
        <v>8.4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142</v>
      </c>
      <c r="AU147" s="225" t="s">
        <v>85</v>
      </c>
      <c r="AV147" s="12" t="s">
        <v>82</v>
      </c>
      <c r="AW147" s="12" t="s">
        <v>36</v>
      </c>
      <c r="AX147" s="12" t="s">
        <v>73</v>
      </c>
      <c r="AY147" s="225" t="s">
        <v>133</v>
      </c>
    </row>
    <row r="148" spans="2:51" s="14" customFormat="1" ht="13.5">
      <c r="B148" s="237"/>
      <c r="C148" s="238"/>
      <c r="D148" s="206" t="s">
        <v>142</v>
      </c>
      <c r="E148" s="239" t="s">
        <v>23</v>
      </c>
      <c r="F148" s="240" t="s">
        <v>213</v>
      </c>
      <c r="G148" s="238"/>
      <c r="H148" s="241">
        <v>51.6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AT148" s="247" t="s">
        <v>142</v>
      </c>
      <c r="AU148" s="247" t="s">
        <v>85</v>
      </c>
      <c r="AV148" s="14" t="s">
        <v>85</v>
      </c>
      <c r="AW148" s="14" t="s">
        <v>36</v>
      </c>
      <c r="AX148" s="14" t="s">
        <v>73</v>
      </c>
      <c r="AY148" s="247" t="s">
        <v>133</v>
      </c>
    </row>
    <row r="149" spans="2:51" s="13" customFormat="1" ht="13.5">
      <c r="B149" s="226"/>
      <c r="C149" s="227"/>
      <c r="D149" s="206" t="s">
        <v>142</v>
      </c>
      <c r="E149" s="228" t="s">
        <v>23</v>
      </c>
      <c r="F149" s="229" t="s">
        <v>160</v>
      </c>
      <c r="G149" s="227"/>
      <c r="H149" s="230">
        <v>51.6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AT149" s="236" t="s">
        <v>142</v>
      </c>
      <c r="AU149" s="236" t="s">
        <v>85</v>
      </c>
      <c r="AV149" s="13" t="s">
        <v>88</v>
      </c>
      <c r="AW149" s="13" t="s">
        <v>36</v>
      </c>
      <c r="AX149" s="13" t="s">
        <v>78</v>
      </c>
      <c r="AY149" s="236" t="s">
        <v>133</v>
      </c>
    </row>
    <row r="150" spans="2:63" s="10" customFormat="1" ht="29.85" customHeight="1">
      <c r="B150" s="176"/>
      <c r="C150" s="177"/>
      <c r="D150" s="178" t="s">
        <v>72</v>
      </c>
      <c r="E150" s="190" t="s">
        <v>188</v>
      </c>
      <c r="F150" s="190" t="s">
        <v>214</v>
      </c>
      <c r="G150" s="177"/>
      <c r="H150" s="177"/>
      <c r="I150" s="180"/>
      <c r="J150" s="191">
        <f>BK150</f>
        <v>0</v>
      </c>
      <c r="K150" s="177"/>
      <c r="L150" s="182"/>
      <c r="M150" s="183"/>
      <c r="N150" s="184"/>
      <c r="O150" s="184"/>
      <c r="P150" s="185">
        <f>P151+P156</f>
        <v>0</v>
      </c>
      <c r="Q150" s="184"/>
      <c r="R150" s="185">
        <f>R151+R156</f>
        <v>0</v>
      </c>
      <c r="S150" s="184"/>
      <c r="T150" s="186">
        <f>T151+T156</f>
        <v>2.0046568</v>
      </c>
      <c r="AR150" s="187" t="s">
        <v>78</v>
      </c>
      <c r="AT150" s="188" t="s">
        <v>72</v>
      </c>
      <c r="AU150" s="188" t="s">
        <v>78</v>
      </c>
      <c r="AY150" s="187" t="s">
        <v>133</v>
      </c>
      <c r="BK150" s="189">
        <f>BK151+BK156</f>
        <v>0</v>
      </c>
    </row>
    <row r="151" spans="2:63" s="10" customFormat="1" ht="14.85" customHeight="1">
      <c r="B151" s="176"/>
      <c r="C151" s="177"/>
      <c r="D151" s="178" t="s">
        <v>72</v>
      </c>
      <c r="E151" s="190" t="s">
        <v>215</v>
      </c>
      <c r="F151" s="190" t="s">
        <v>216</v>
      </c>
      <c r="G151" s="177"/>
      <c r="H151" s="177"/>
      <c r="I151" s="180"/>
      <c r="J151" s="191">
        <f>BK151</f>
        <v>0</v>
      </c>
      <c r="K151" s="177"/>
      <c r="L151" s="182"/>
      <c r="M151" s="183"/>
      <c r="N151" s="184"/>
      <c r="O151" s="184"/>
      <c r="P151" s="185">
        <f>SUM(P152:P155)</f>
        <v>0</v>
      </c>
      <c r="Q151" s="184"/>
      <c r="R151" s="185">
        <f>SUM(R152:R155)</f>
        <v>0</v>
      </c>
      <c r="S151" s="184"/>
      <c r="T151" s="186">
        <f>SUM(T152:T155)</f>
        <v>0</v>
      </c>
      <c r="AR151" s="187" t="s">
        <v>78</v>
      </c>
      <c r="AT151" s="188" t="s">
        <v>72</v>
      </c>
      <c r="AU151" s="188" t="s">
        <v>82</v>
      </c>
      <c r="AY151" s="187" t="s">
        <v>133</v>
      </c>
      <c r="BK151" s="189">
        <f>SUM(BK152:BK155)</f>
        <v>0</v>
      </c>
    </row>
    <row r="152" spans="2:65" s="1" customFormat="1" ht="22.9" customHeight="1">
      <c r="B152" s="41"/>
      <c r="C152" s="192" t="s">
        <v>217</v>
      </c>
      <c r="D152" s="192" t="s">
        <v>136</v>
      </c>
      <c r="E152" s="193" t="s">
        <v>218</v>
      </c>
      <c r="F152" s="194" t="s">
        <v>219</v>
      </c>
      <c r="G152" s="195" t="s">
        <v>220</v>
      </c>
      <c r="H152" s="196">
        <v>2</v>
      </c>
      <c r="I152" s="197"/>
      <c r="J152" s="198">
        <f>ROUND(I152*H152,1)</f>
        <v>0</v>
      </c>
      <c r="K152" s="194" t="s">
        <v>140</v>
      </c>
      <c r="L152" s="61"/>
      <c r="M152" s="199" t="s">
        <v>23</v>
      </c>
      <c r="N152" s="200" t="s">
        <v>44</v>
      </c>
      <c r="O152" s="4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88</v>
      </c>
      <c r="AT152" s="24" t="s">
        <v>136</v>
      </c>
      <c r="AU152" s="24" t="s">
        <v>85</v>
      </c>
      <c r="AY152" s="24" t="s">
        <v>133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78</v>
      </c>
      <c r="BK152" s="203">
        <f>ROUND(I152*H152,1)</f>
        <v>0</v>
      </c>
      <c r="BL152" s="24" t="s">
        <v>88</v>
      </c>
      <c r="BM152" s="24" t="s">
        <v>221</v>
      </c>
    </row>
    <row r="153" spans="2:65" s="1" customFormat="1" ht="22.9" customHeight="1">
      <c r="B153" s="41"/>
      <c r="C153" s="192" t="s">
        <v>10</v>
      </c>
      <c r="D153" s="192" t="s">
        <v>136</v>
      </c>
      <c r="E153" s="193" t="s">
        <v>222</v>
      </c>
      <c r="F153" s="194" t="s">
        <v>223</v>
      </c>
      <c r="G153" s="195" t="s">
        <v>220</v>
      </c>
      <c r="H153" s="196">
        <v>40</v>
      </c>
      <c r="I153" s="197"/>
      <c r="J153" s="198">
        <f>ROUND(I153*H153,1)</f>
        <v>0</v>
      </c>
      <c r="K153" s="194" t="s">
        <v>140</v>
      </c>
      <c r="L153" s="61"/>
      <c r="M153" s="199" t="s">
        <v>23</v>
      </c>
      <c r="N153" s="200" t="s">
        <v>44</v>
      </c>
      <c r="O153" s="4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88</v>
      </c>
      <c r="AT153" s="24" t="s">
        <v>136</v>
      </c>
      <c r="AU153" s="24" t="s">
        <v>85</v>
      </c>
      <c r="AY153" s="24" t="s">
        <v>133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78</v>
      </c>
      <c r="BK153" s="203">
        <f>ROUND(I153*H153,1)</f>
        <v>0</v>
      </c>
      <c r="BL153" s="24" t="s">
        <v>88</v>
      </c>
      <c r="BM153" s="24" t="s">
        <v>224</v>
      </c>
    </row>
    <row r="154" spans="2:51" s="12" customFormat="1" ht="13.5">
      <c r="B154" s="215"/>
      <c r="C154" s="216"/>
      <c r="D154" s="206" t="s">
        <v>142</v>
      </c>
      <c r="E154" s="217" t="s">
        <v>23</v>
      </c>
      <c r="F154" s="218" t="s">
        <v>359</v>
      </c>
      <c r="G154" s="216"/>
      <c r="H154" s="219">
        <v>40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142</v>
      </c>
      <c r="AU154" s="225" t="s">
        <v>85</v>
      </c>
      <c r="AV154" s="12" t="s">
        <v>82</v>
      </c>
      <c r="AW154" s="12" t="s">
        <v>36</v>
      </c>
      <c r="AX154" s="12" t="s">
        <v>78</v>
      </c>
      <c r="AY154" s="225" t="s">
        <v>133</v>
      </c>
    </row>
    <row r="155" spans="2:65" s="1" customFormat="1" ht="22.9" customHeight="1">
      <c r="B155" s="41"/>
      <c r="C155" s="192" t="s">
        <v>226</v>
      </c>
      <c r="D155" s="192" t="s">
        <v>136</v>
      </c>
      <c r="E155" s="193" t="s">
        <v>227</v>
      </c>
      <c r="F155" s="194" t="s">
        <v>228</v>
      </c>
      <c r="G155" s="195" t="s">
        <v>220</v>
      </c>
      <c r="H155" s="196">
        <v>2</v>
      </c>
      <c r="I155" s="197"/>
      <c r="J155" s="198">
        <f>ROUND(I155*H155,1)</f>
        <v>0</v>
      </c>
      <c r="K155" s="194" t="s">
        <v>140</v>
      </c>
      <c r="L155" s="61"/>
      <c r="M155" s="199" t="s">
        <v>23</v>
      </c>
      <c r="N155" s="200" t="s">
        <v>44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88</v>
      </c>
      <c r="AT155" s="24" t="s">
        <v>136</v>
      </c>
      <c r="AU155" s="24" t="s">
        <v>85</v>
      </c>
      <c r="AY155" s="24" t="s">
        <v>133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78</v>
      </c>
      <c r="BK155" s="203">
        <f>ROUND(I155*H155,1)</f>
        <v>0</v>
      </c>
      <c r="BL155" s="24" t="s">
        <v>88</v>
      </c>
      <c r="BM155" s="24" t="s">
        <v>229</v>
      </c>
    </row>
    <row r="156" spans="2:63" s="10" customFormat="1" ht="22.35" customHeight="1">
      <c r="B156" s="176"/>
      <c r="C156" s="177"/>
      <c r="D156" s="178" t="s">
        <v>72</v>
      </c>
      <c r="E156" s="190" t="s">
        <v>244</v>
      </c>
      <c r="F156" s="190" t="s">
        <v>245</v>
      </c>
      <c r="G156" s="177"/>
      <c r="H156" s="177"/>
      <c r="I156" s="180"/>
      <c r="J156" s="191">
        <f>BK156</f>
        <v>0</v>
      </c>
      <c r="K156" s="177"/>
      <c r="L156" s="182"/>
      <c r="M156" s="183"/>
      <c r="N156" s="184"/>
      <c r="O156" s="184"/>
      <c r="P156" s="185">
        <f>SUM(P157:P168)</f>
        <v>0</v>
      </c>
      <c r="Q156" s="184"/>
      <c r="R156" s="185">
        <f>SUM(R157:R168)</f>
        <v>0</v>
      </c>
      <c r="S156" s="184"/>
      <c r="T156" s="186">
        <f>SUM(T157:T168)</f>
        <v>2.0046568</v>
      </c>
      <c r="AR156" s="187" t="s">
        <v>78</v>
      </c>
      <c r="AT156" s="188" t="s">
        <v>72</v>
      </c>
      <c r="AU156" s="188" t="s">
        <v>82</v>
      </c>
      <c r="AY156" s="187" t="s">
        <v>133</v>
      </c>
      <c r="BK156" s="189">
        <f>SUM(BK157:BK168)</f>
        <v>0</v>
      </c>
    </row>
    <row r="157" spans="2:65" s="1" customFormat="1" ht="34.15" customHeight="1">
      <c r="B157" s="41"/>
      <c r="C157" s="192" t="s">
        <v>230</v>
      </c>
      <c r="D157" s="192" t="s">
        <v>136</v>
      </c>
      <c r="E157" s="193" t="s">
        <v>246</v>
      </c>
      <c r="F157" s="194" t="s">
        <v>247</v>
      </c>
      <c r="G157" s="195" t="s">
        <v>139</v>
      </c>
      <c r="H157" s="196">
        <v>51.744</v>
      </c>
      <c r="I157" s="197"/>
      <c r="J157" s="198">
        <f>ROUND(I157*H157,1)</f>
        <v>0</v>
      </c>
      <c r="K157" s="194" t="s">
        <v>140</v>
      </c>
      <c r="L157" s="61"/>
      <c r="M157" s="199" t="s">
        <v>23</v>
      </c>
      <c r="N157" s="200" t="s">
        <v>44</v>
      </c>
      <c r="O157" s="42"/>
      <c r="P157" s="201">
        <f>O157*H157</f>
        <v>0</v>
      </c>
      <c r="Q157" s="201">
        <v>0</v>
      </c>
      <c r="R157" s="201">
        <f>Q157*H157</f>
        <v>0</v>
      </c>
      <c r="S157" s="201">
        <v>0.032</v>
      </c>
      <c r="T157" s="202">
        <f>S157*H157</f>
        <v>1.655808</v>
      </c>
      <c r="AR157" s="24" t="s">
        <v>88</v>
      </c>
      <c r="AT157" s="24" t="s">
        <v>136</v>
      </c>
      <c r="AU157" s="24" t="s">
        <v>85</v>
      </c>
      <c r="AY157" s="24" t="s">
        <v>133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78</v>
      </c>
      <c r="BK157" s="203">
        <f>ROUND(I157*H157,1)</f>
        <v>0</v>
      </c>
      <c r="BL157" s="24" t="s">
        <v>88</v>
      </c>
      <c r="BM157" s="24" t="s">
        <v>248</v>
      </c>
    </row>
    <row r="158" spans="2:51" s="11" customFormat="1" ht="13.5">
      <c r="B158" s="204"/>
      <c r="C158" s="205"/>
      <c r="D158" s="206" t="s">
        <v>142</v>
      </c>
      <c r="E158" s="207" t="s">
        <v>23</v>
      </c>
      <c r="F158" s="208" t="s">
        <v>249</v>
      </c>
      <c r="G158" s="205"/>
      <c r="H158" s="207" t="s">
        <v>23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142</v>
      </c>
      <c r="AU158" s="214" t="s">
        <v>85</v>
      </c>
      <c r="AV158" s="11" t="s">
        <v>78</v>
      </c>
      <c r="AW158" s="11" t="s">
        <v>36</v>
      </c>
      <c r="AX158" s="11" t="s">
        <v>73</v>
      </c>
      <c r="AY158" s="214" t="s">
        <v>133</v>
      </c>
    </row>
    <row r="159" spans="2:51" s="11" customFormat="1" ht="13.5">
      <c r="B159" s="204"/>
      <c r="C159" s="205"/>
      <c r="D159" s="206" t="s">
        <v>142</v>
      </c>
      <c r="E159" s="207" t="s">
        <v>23</v>
      </c>
      <c r="F159" s="208" t="s">
        <v>250</v>
      </c>
      <c r="G159" s="205"/>
      <c r="H159" s="207" t="s">
        <v>23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142</v>
      </c>
      <c r="AU159" s="214" t="s">
        <v>85</v>
      </c>
      <c r="AV159" s="11" t="s">
        <v>78</v>
      </c>
      <c r="AW159" s="11" t="s">
        <v>36</v>
      </c>
      <c r="AX159" s="11" t="s">
        <v>73</v>
      </c>
      <c r="AY159" s="214" t="s">
        <v>133</v>
      </c>
    </row>
    <row r="160" spans="2:51" s="12" customFormat="1" ht="13.5">
      <c r="B160" s="215"/>
      <c r="C160" s="216"/>
      <c r="D160" s="206" t="s">
        <v>142</v>
      </c>
      <c r="E160" s="217" t="s">
        <v>23</v>
      </c>
      <c r="F160" s="218" t="s">
        <v>23</v>
      </c>
      <c r="G160" s="216"/>
      <c r="H160" s="219">
        <v>0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142</v>
      </c>
      <c r="AU160" s="225" t="s">
        <v>85</v>
      </c>
      <c r="AV160" s="12" t="s">
        <v>82</v>
      </c>
      <c r="AW160" s="12" t="s">
        <v>36</v>
      </c>
      <c r="AX160" s="12" t="s">
        <v>73</v>
      </c>
      <c r="AY160" s="225" t="s">
        <v>133</v>
      </c>
    </row>
    <row r="161" spans="2:51" s="12" customFormat="1" ht="13.5">
      <c r="B161" s="215"/>
      <c r="C161" s="216"/>
      <c r="D161" s="206" t="s">
        <v>142</v>
      </c>
      <c r="E161" s="217" t="s">
        <v>23</v>
      </c>
      <c r="F161" s="218" t="s">
        <v>251</v>
      </c>
      <c r="G161" s="216"/>
      <c r="H161" s="219">
        <v>51.744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142</v>
      </c>
      <c r="AU161" s="225" t="s">
        <v>85</v>
      </c>
      <c r="AV161" s="12" t="s">
        <v>82</v>
      </c>
      <c r="AW161" s="12" t="s">
        <v>36</v>
      </c>
      <c r="AX161" s="12" t="s">
        <v>78</v>
      </c>
      <c r="AY161" s="225" t="s">
        <v>133</v>
      </c>
    </row>
    <row r="162" spans="2:65" s="1" customFormat="1" ht="14.45" customHeight="1">
      <c r="B162" s="41"/>
      <c r="C162" s="192" t="s">
        <v>235</v>
      </c>
      <c r="D162" s="192" t="s">
        <v>136</v>
      </c>
      <c r="E162" s="193" t="s">
        <v>252</v>
      </c>
      <c r="F162" s="194" t="s">
        <v>253</v>
      </c>
      <c r="G162" s="195" t="s">
        <v>139</v>
      </c>
      <c r="H162" s="196">
        <v>11.856</v>
      </c>
      <c r="I162" s="197"/>
      <c r="J162" s="198">
        <f>ROUND(I162*H162,1)</f>
        <v>0</v>
      </c>
      <c r="K162" s="194" t="s">
        <v>140</v>
      </c>
      <c r="L162" s="61"/>
      <c r="M162" s="199" t="s">
        <v>23</v>
      </c>
      <c r="N162" s="200" t="s">
        <v>44</v>
      </c>
      <c r="O162" s="42"/>
      <c r="P162" s="201">
        <f>O162*H162</f>
        <v>0</v>
      </c>
      <c r="Q162" s="201">
        <v>0</v>
      </c>
      <c r="R162" s="201">
        <f>Q162*H162</f>
        <v>0</v>
      </c>
      <c r="S162" s="201">
        <v>0.02465</v>
      </c>
      <c r="T162" s="202">
        <f>S162*H162</f>
        <v>0.29225039999999997</v>
      </c>
      <c r="AR162" s="24" t="s">
        <v>88</v>
      </c>
      <c r="AT162" s="24" t="s">
        <v>136</v>
      </c>
      <c r="AU162" s="24" t="s">
        <v>85</v>
      </c>
      <c r="AY162" s="24" t="s">
        <v>133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78</v>
      </c>
      <c r="BK162" s="203">
        <f>ROUND(I162*H162,1)</f>
        <v>0</v>
      </c>
      <c r="BL162" s="24" t="s">
        <v>88</v>
      </c>
      <c r="BM162" s="24" t="s">
        <v>254</v>
      </c>
    </row>
    <row r="163" spans="2:51" s="11" customFormat="1" ht="13.5">
      <c r="B163" s="204"/>
      <c r="C163" s="205"/>
      <c r="D163" s="206" t="s">
        <v>142</v>
      </c>
      <c r="E163" s="207" t="s">
        <v>23</v>
      </c>
      <c r="F163" s="208" t="s">
        <v>255</v>
      </c>
      <c r="G163" s="205"/>
      <c r="H163" s="207" t="s">
        <v>23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142</v>
      </c>
      <c r="AU163" s="214" t="s">
        <v>85</v>
      </c>
      <c r="AV163" s="11" t="s">
        <v>78</v>
      </c>
      <c r="AW163" s="11" t="s">
        <v>36</v>
      </c>
      <c r="AX163" s="11" t="s">
        <v>73</v>
      </c>
      <c r="AY163" s="214" t="s">
        <v>133</v>
      </c>
    </row>
    <row r="164" spans="2:51" s="12" customFormat="1" ht="13.5">
      <c r="B164" s="215"/>
      <c r="C164" s="216"/>
      <c r="D164" s="206" t="s">
        <v>142</v>
      </c>
      <c r="E164" s="217" t="s">
        <v>23</v>
      </c>
      <c r="F164" s="218" t="s">
        <v>256</v>
      </c>
      <c r="G164" s="216"/>
      <c r="H164" s="219">
        <v>11.856</v>
      </c>
      <c r="I164" s="220"/>
      <c r="J164" s="216"/>
      <c r="K164" s="216"/>
      <c r="L164" s="221"/>
      <c r="M164" s="222"/>
      <c r="N164" s="223"/>
      <c r="O164" s="223"/>
      <c r="P164" s="223"/>
      <c r="Q164" s="223"/>
      <c r="R164" s="223"/>
      <c r="S164" s="223"/>
      <c r="T164" s="224"/>
      <c r="AT164" s="225" t="s">
        <v>142</v>
      </c>
      <c r="AU164" s="225" t="s">
        <v>85</v>
      </c>
      <c r="AV164" s="12" t="s">
        <v>82</v>
      </c>
      <c r="AW164" s="12" t="s">
        <v>36</v>
      </c>
      <c r="AX164" s="12" t="s">
        <v>78</v>
      </c>
      <c r="AY164" s="225" t="s">
        <v>133</v>
      </c>
    </row>
    <row r="165" spans="2:65" s="1" customFormat="1" ht="34.15" customHeight="1">
      <c r="B165" s="41"/>
      <c r="C165" s="192" t="s">
        <v>240</v>
      </c>
      <c r="D165" s="192" t="s">
        <v>136</v>
      </c>
      <c r="E165" s="193" t="s">
        <v>258</v>
      </c>
      <c r="F165" s="194" t="s">
        <v>259</v>
      </c>
      <c r="G165" s="195" t="s">
        <v>139</v>
      </c>
      <c r="H165" s="196">
        <v>11.856</v>
      </c>
      <c r="I165" s="197"/>
      <c r="J165" s="198">
        <f>ROUND(I165*H165,1)</f>
        <v>0</v>
      </c>
      <c r="K165" s="194" t="s">
        <v>140</v>
      </c>
      <c r="L165" s="61"/>
      <c r="M165" s="199" t="s">
        <v>23</v>
      </c>
      <c r="N165" s="200" t="s">
        <v>44</v>
      </c>
      <c r="O165" s="42"/>
      <c r="P165" s="201">
        <f>O165*H165</f>
        <v>0</v>
      </c>
      <c r="Q165" s="201">
        <v>0</v>
      </c>
      <c r="R165" s="201">
        <f>Q165*H165</f>
        <v>0</v>
      </c>
      <c r="S165" s="201">
        <v>0.0014</v>
      </c>
      <c r="T165" s="202">
        <f>S165*H165</f>
        <v>0.0165984</v>
      </c>
      <c r="AR165" s="24" t="s">
        <v>88</v>
      </c>
      <c r="AT165" s="24" t="s">
        <v>136</v>
      </c>
      <c r="AU165" s="24" t="s">
        <v>85</v>
      </c>
      <c r="AY165" s="24" t="s">
        <v>133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4" t="s">
        <v>78</v>
      </c>
      <c r="BK165" s="203">
        <f>ROUND(I165*H165,1)</f>
        <v>0</v>
      </c>
      <c r="BL165" s="24" t="s">
        <v>88</v>
      </c>
      <c r="BM165" s="24" t="s">
        <v>260</v>
      </c>
    </row>
    <row r="166" spans="2:51" s="11" customFormat="1" ht="13.5">
      <c r="B166" s="204"/>
      <c r="C166" s="205"/>
      <c r="D166" s="206" t="s">
        <v>142</v>
      </c>
      <c r="E166" s="207" t="s">
        <v>23</v>
      </c>
      <c r="F166" s="208" t="s">
        <v>255</v>
      </c>
      <c r="G166" s="205"/>
      <c r="H166" s="207" t="s">
        <v>23</v>
      </c>
      <c r="I166" s="209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142</v>
      </c>
      <c r="AU166" s="214" t="s">
        <v>85</v>
      </c>
      <c r="AV166" s="11" t="s">
        <v>78</v>
      </c>
      <c r="AW166" s="11" t="s">
        <v>36</v>
      </c>
      <c r="AX166" s="11" t="s">
        <v>73</v>
      </c>
      <c r="AY166" s="214" t="s">
        <v>133</v>
      </c>
    </row>
    <row r="167" spans="2:51" s="12" customFormat="1" ht="13.5">
      <c r="B167" s="215"/>
      <c r="C167" s="216"/>
      <c r="D167" s="206" t="s">
        <v>142</v>
      </c>
      <c r="E167" s="217" t="s">
        <v>23</v>
      </c>
      <c r="F167" s="218" t="s">
        <v>256</v>
      </c>
      <c r="G167" s="216"/>
      <c r="H167" s="219">
        <v>11.856</v>
      </c>
      <c r="I167" s="220"/>
      <c r="J167" s="216"/>
      <c r="K167" s="216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142</v>
      </c>
      <c r="AU167" s="225" t="s">
        <v>85</v>
      </c>
      <c r="AV167" s="12" t="s">
        <v>82</v>
      </c>
      <c r="AW167" s="12" t="s">
        <v>36</v>
      </c>
      <c r="AX167" s="12" t="s">
        <v>78</v>
      </c>
      <c r="AY167" s="225" t="s">
        <v>133</v>
      </c>
    </row>
    <row r="168" spans="2:65" s="1" customFormat="1" ht="22.9" customHeight="1">
      <c r="B168" s="41"/>
      <c r="C168" s="192" t="s">
        <v>186</v>
      </c>
      <c r="D168" s="192" t="s">
        <v>136</v>
      </c>
      <c r="E168" s="193" t="s">
        <v>262</v>
      </c>
      <c r="F168" s="194" t="s">
        <v>263</v>
      </c>
      <c r="G168" s="195" t="s">
        <v>264</v>
      </c>
      <c r="H168" s="196">
        <v>8</v>
      </c>
      <c r="I168" s="197"/>
      <c r="J168" s="198">
        <f>ROUND(I168*H168,1)</f>
        <v>0</v>
      </c>
      <c r="K168" s="194" t="s">
        <v>140</v>
      </c>
      <c r="L168" s="61"/>
      <c r="M168" s="199" t="s">
        <v>23</v>
      </c>
      <c r="N168" s="200" t="s">
        <v>44</v>
      </c>
      <c r="O168" s="42"/>
      <c r="P168" s="201">
        <f>O168*H168</f>
        <v>0</v>
      </c>
      <c r="Q168" s="201">
        <v>0</v>
      </c>
      <c r="R168" s="201">
        <f>Q168*H168</f>
        <v>0</v>
      </c>
      <c r="S168" s="201">
        <v>0.005</v>
      </c>
      <c r="T168" s="202">
        <f>S168*H168</f>
        <v>0.04</v>
      </c>
      <c r="AR168" s="24" t="s">
        <v>88</v>
      </c>
      <c r="AT168" s="24" t="s">
        <v>136</v>
      </c>
      <c r="AU168" s="24" t="s">
        <v>85</v>
      </c>
      <c r="AY168" s="24" t="s">
        <v>133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78</v>
      </c>
      <c r="BK168" s="203">
        <f>ROUND(I168*H168,1)</f>
        <v>0</v>
      </c>
      <c r="BL168" s="24" t="s">
        <v>88</v>
      </c>
      <c r="BM168" s="24" t="s">
        <v>265</v>
      </c>
    </row>
    <row r="169" spans="2:63" s="10" customFormat="1" ht="29.85" customHeight="1">
      <c r="B169" s="176"/>
      <c r="C169" s="177"/>
      <c r="D169" s="178" t="s">
        <v>72</v>
      </c>
      <c r="E169" s="190" t="s">
        <v>266</v>
      </c>
      <c r="F169" s="190" t="s">
        <v>267</v>
      </c>
      <c r="G169" s="177"/>
      <c r="H169" s="177"/>
      <c r="I169" s="180"/>
      <c r="J169" s="191">
        <f>BK169</f>
        <v>0</v>
      </c>
      <c r="K169" s="177"/>
      <c r="L169" s="182"/>
      <c r="M169" s="183"/>
      <c r="N169" s="184"/>
      <c r="O169" s="184"/>
      <c r="P169" s="185">
        <f>SUM(P170:P179)</f>
        <v>0</v>
      </c>
      <c r="Q169" s="184"/>
      <c r="R169" s="185">
        <f>SUM(R170:R179)</f>
        <v>0</v>
      </c>
      <c r="S169" s="184"/>
      <c r="T169" s="186">
        <f>SUM(T170:T179)</f>
        <v>0</v>
      </c>
      <c r="AR169" s="187" t="s">
        <v>78</v>
      </c>
      <c r="AT169" s="188" t="s">
        <v>72</v>
      </c>
      <c r="AU169" s="188" t="s">
        <v>78</v>
      </c>
      <c r="AY169" s="187" t="s">
        <v>133</v>
      </c>
      <c r="BK169" s="189">
        <f>SUM(BK170:BK179)</f>
        <v>0</v>
      </c>
    </row>
    <row r="170" spans="2:65" s="1" customFormat="1" ht="34.15" customHeight="1">
      <c r="B170" s="41"/>
      <c r="C170" s="192" t="s">
        <v>9</v>
      </c>
      <c r="D170" s="192" t="s">
        <v>136</v>
      </c>
      <c r="E170" s="193" t="s">
        <v>269</v>
      </c>
      <c r="F170" s="194" t="s">
        <v>270</v>
      </c>
      <c r="G170" s="195" t="s">
        <v>271</v>
      </c>
      <c r="H170" s="196">
        <v>2.005</v>
      </c>
      <c r="I170" s="197"/>
      <c r="J170" s="198">
        <f>ROUND(I170*H170,1)</f>
        <v>0</v>
      </c>
      <c r="K170" s="194" t="s">
        <v>140</v>
      </c>
      <c r="L170" s="61"/>
      <c r="M170" s="199" t="s">
        <v>23</v>
      </c>
      <c r="N170" s="200" t="s">
        <v>44</v>
      </c>
      <c r="O170" s="42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88</v>
      </c>
      <c r="AT170" s="24" t="s">
        <v>136</v>
      </c>
      <c r="AU170" s="24" t="s">
        <v>82</v>
      </c>
      <c r="AY170" s="24" t="s">
        <v>133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78</v>
      </c>
      <c r="BK170" s="203">
        <f>ROUND(I170*H170,1)</f>
        <v>0</v>
      </c>
      <c r="BL170" s="24" t="s">
        <v>88</v>
      </c>
      <c r="BM170" s="24" t="s">
        <v>272</v>
      </c>
    </row>
    <row r="171" spans="2:65" s="1" customFormat="1" ht="22.9" customHeight="1">
      <c r="B171" s="41"/>
      <c r="C171" s="192" t="s">
        <v>257</v>
      </c>
      <c r="D171" s="192" t="s">
        <v>136</v>
      </c>
      <c r="E171" s="193" t="s">
        <v>274</v>
      </c>
      <c r="F171" s="194" t="s">
        <v>275</v>
      </c>
      <c r="G171" s="195" t="s">
        <v>271</v>
      </c>
      <c r="H171" s="196">
        <v>2.005</v>
      </c>
      <c r="I171" s="197"/>
      <c r="J171" s="198">
        <f>ROUND(I171*H171,1)</f>
        <v>0</v>
      </c>
      <c r="K171" s="194" t="s">
        <v>140</v>
      </c>
      <c r="L171" s="61"/>
      <c r="M171" s="199" t="s">
        <v>23</v>
      </c>
      <c r="N171" s="200" t="s">
        <v>44</v>
      </c>
      <c r="O171" s="4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4" t="s">
        <v>88</v>
      </c>
      <c r="AT171" s="24" t="s">
        <v>136</v>
      </c>
      <c r="AU171" s="24" t="s">
        <v>82</v>
      </c>
      <c r="AY171" s="24" t="s">
        <v>133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78</v>
      </c>
      <c r="BK171" s="203">
        <f>ROUND(I171*H171,1)</f>
        <v>0</v>
      </c>
      <c r="BL171" s="24" t="s">
        <v>88</v>
      </c>
      <c r="BM171" s="24" t="s">
        <v>276</v>
      </c>
    </row>
    <row r="172" spans="2:65" s="1" customFormat="1" ht="34.15" customHeight="1">
      <c r="B172" s="41"/>
      <c r="C172" s="192" t="s">
        <v>261</v>
      </c>
      <c r="D172" s="192" t="s">
        <v>136</v>
      </c>
      <c r="E172" s="193" t="s">
        <v>278</v>
      </c>
      <c r="F172" s="194" t="s">
        <v>279</v>
      </c>
      <c r="G172" s="195" t="s">
        <v>271</v>
      </c>
      <c r="H172" s="196">
        <v>28.07</v>
      </c>
      <c r="I172" s="197"/>
      <c r="J172" s="198">
        <f>ROUND(I172*H172,1)</f>
        <v>0</v>
      </c>
      <c r="K172" s="194" t="s">
        <v>140</v>
      </c>
      <c r="L172" s="61"/>
      <c r="M172" s="199" t="s">
        <v>23</v>
      </c>
      <c r="N172" s="200" t="s">
        <v>44</v>
      </c>
      <c r="O172" s="42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4" t="s">
        <v>88</v>
      </c>
      <c r="AT172" s="24" t="s">
        <v>136</v>
      </c>
      <c r="AU172" s="24" t="s">
        <v>82</v>
      </c>
      <c r="AY172" s="24" t="s">
        <v>133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78</v>
      </c>
      <c r="BK172" s="203">
        <f>ROUND(I172*H172,1)</f>
        <v>0</v>
      </c>
      <c r="BL172" s="24" t="s">
        <v>88</v>
      </c>
      <c r="BM172" s="24" t="s">
        <v>280</v>
      </c>
    </row>
    <row r="173" spans="2:51" s="12" customFormat="1" ht="13.5">
      <c r="B173" s="215"/>
      <c r="C173" s="216"/>
      <c r="D173" s="206" t="s">
        <v>142</v>
      </c>
      <c r="E173" s="217" t="s">
        <v>23</v>
      </c>
      <c r="F173" s="218" t="s">
        <v>281</v>
      </c>
      <c r="G173" s="216"/>
      <c r="H173" s="219">
        <v>28.07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142</v>
      </c>
      <c r="AU173" s="225" t="s">
        <v>82</v>
      </c>
      <c r="AV173" s="12" t="s">
        <v>82</v>
      </c>
      <c r="AW173" s="12" t="s">
        <v>36</v>
      </c>
      <c r="AX173" s="12" t="s">
        <v>78</v>
      </c>
      <c r="AY173" s="225" t="s">
        <v>133</v>
      </c>
    </row>
    <row r="174" spans="2:65" s="1" customFormat="1" ht="22.9" customHeight="1">
      <c r="B174" s="41"/>
      <c r="C174" s="192" t="s">
        <v>268</v>
      </c>
      <c r="D174" s="192" t="s">
        <v>136</v>
      </c>
      <c r="E174" s="193" t="s">
        <v>283</v>
      </c>
      <c r="F174" s="194" t="s">
        <v>284</v>
      </c>
      <c r="G174" s="195" t="s">
        <v>271</v>
      </c>
      <c r="H174" s="196">
        <v>0.724</v>
      </c>
      <c r="I174" s="197"/>
      <c r="J174" s="198">
        <f>ROUND(I174*H174,1)</f>
        <v>0</v>
      </c>
      <c r="K174" s="194" t="s">
        <v>140</v>
      </c>
      <c r="L174" s="61"/>
      <c r="M174" s="199" t="s">
        <v>23</v>
      </c>
      <c r="N174" s="200" t="s">
        <v>44</v>
      </c>
      <c r="O174" s="42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88</v>
      </c>
      <c r="AT174" s="24" t="s">
        <v>136</v>
      </c>
      <c r="AU174" s="24" t="s">
        <v>82</v>
      </c>
      <c r="AY174" s="24" t="s">
        <v>133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78</v>
      </c>
      <c r="BK174" s="203">
        <f>ROUND(I174*H174,1)</f>
        <v>0</v>
      </c>
      <c r="BL174" s="24" t="s">
        <v>88</v>
      </c>
      <c r="BM174" s="24" t="s">
        <v>285</v>
      </c>
    </row>
    <row r="175" spans="2:65" s="1" customFormat="1" ht="22.9" customHeight="1">
      <c r="B175" s="41"/>
      <c r="C175" s="192" t="s">
        <v>273</v>
      </c>
      <c r="D175" s="192" t="s">
        <v>136</v>
      </c>
      <c r="E175" s="193" t="s">
        <v>287</v>
      </c>
      <c r="F175" s="194" t="s">
        <v>288</v>
      </c>
      <c r="G175" s="195" t="s">
        <v>271</v>
      </c>
      <c r="H175" s="196">
        <v>0.932</v>
      </c>
      <c r="I175" s="197"/>
      <c r="J175" s="198">
        <f>ROUND(I175*H175,1)</f>
        <v>0</v>
      </c>
      <c r="K175" s="194" t="s">
        <v>140</v>
      </c>
      <c r="L175" s="61"/>
      <c r="M175" s="199" t="s">
        <v>23</v>
      </c>
      <c r="N175" s="200" t="s">
        <v>44</v>
      </c>
      <c r="O175" s="4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88</v>
      </c>
      <c r="AT175" s="24" t="s">
        <v>136</v>
      </c>
      <c r="AU175" s="24" t="s">
        <v>82</v>
      </c>
      <c r="AY175" s="24" t="s">
        <v>133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78</v>
      </c>
      <c r="BK175" s="203">
        <f>ROUND(I175*H175,1)</f>
        <v>0</v>
      </c>
      <c r="BL175" s="24" t="s">
        <v>88</v>
      </c>
      <c r="BM175" s="24" t="s">
        <v>289</v>
      </c>
    </row>
    <row r="176" spans="2:65" s="1" customFormat="1" ht="34.15" customHeight="1">
      <c r="B176" s="41"/>
      <c r="C176" s="192" t="s">
        <v>277</v>
      </c>
      <c r="D176" s="192" t="s">
        <v>136</v>
      </c>
      <c r="E176" s="193" t="s">
        <v>291</v>
      </c>
      <c r="F176" s="194" t="s">
        <v>292</v>
      </c>
      <c r="G176" s="195" t="s">
        <v>271</v>
      </c>
      <c r="H176" s="196">
        <v>0.349</v>
      </c>
      <c r="I176" s="197"/>
      <c r="J176" s="198">
        <f>ROUND(I176*H176,1)</f>
        <v>0</v>
      </c>
      <c r="K176" s="194" t="s">
        <v>140</v>
      </c>
      <c r="L176" s="61"/>
      <c r="M176" s="199" t="s">
        <v>23</v>
      </c>
      <c r="N176" s="200" t="s">
        <v>44</v>
      </c>
      <c r="O176" s="42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88</v>
      </c>
      <c r="AT176" s="24" t="s">
        <v>136</v>
      </c>
      <c r="AU176" s="24" t="s">
        <v>82</v>
      </c>
      <c r="AY176" s="24" t="s">
        <v>133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78</v>
      </c>
      <c r="BK176" s="203">
        <f>ROUND(I176*H176,1)</f>
        <v>0</v>
      </c>
      <c r="BL176" s="24" t="s">
        <v>88</v>
      </c>
      <c r="BM176" s="24" t="s">
        <v>293</v>
      </c>
    </row>
    <row r="177" spans="2:51" s="12" customFormat="1" ht="13.5">
      <c r="B177" s="215"/>
      <c r="C177" s="216"/>
      <c r="D177" s="206" t="s">
        <v>142</v>
      </c>
      <c r="E177" s="217" t="s">
        <v>23</v>
      </c>
      <c r="F177" s="218" t="s">
        <v>294</v>
      </c>
      <c r="G177" s="216"/>
      <c r="H177" s="219">
        <v>2.005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142</v>
      </c>
      <c r="AU177" s="225" t="s">
        <v>82</v>
      </c>
      <c r="AV177" s="12" t="s">
        <v>82</v>
      </c>
      <c r="AW177" s="12" t="s">
        <v>36</v>
      </c>
      <c r="AX177" s="12" t="s">
        <v>73</v>
      </c>
      <c r="AY177" s="225" t="s">
        <v>133</v>
      </c>
    </row>
    <row r="178" spans="2:51" s="12" customFormat="1" ht="13.5">
      <c r="B178" s="215"/>
      <c r="C178" s="216"/>
      <c r="D178" s="206" t="s">
        <v>142</v>
      </c>
      <c r="E178" s="217" t="s">
        <v>23</v>
      </c>
      <c r="F178" s="218" t="s">
        <v>295</v>
      </c>
      <c r="G178" s="216"/>
      <c r="H178" s="219">
        <v>-1.656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142</v>
      </c>
      <c r="AU178" s="225" t="s">
        <v>82</v>
      </c>
      <c r="AV178" s="12" t="s">
        <v>82</v>
      </c>
      <c r="AW178" s="12" t="s">
        <v>36</v>
      </c>
      <c r="AX178" s="12" t="s">
        <v>73</v>
      </c>
      <c r="AY178" s="225" t="s">
        <v>133</v>
      </c>
    </row>
    <row r="179" spans="2:51" s="13" customFormat="1" ht="13.5">
      <c r="B179" s="226"/>
      <c r="C179" s="227"/>
      <c r="D179" s="206" t="s">
        <v>142</v>
      </c>
      <c r="E179" s="228" t="s">
        <v>23</v>
      </c>
      <c r="F179" s="229" t="s">
        <v>160</v>
      </c>
      <c r="G179" s="227"/>
      <c r="H179" s="230">
        <v>0.349</v>
      </c>
      <c r="I179" s="231"/>
      <c r="J179" s="227"/>
      <c r="K179" s="227"/>
      <c r="L179" s="232"/>
      <c r="M179" s="233"/>
      <c r="N179" s="234"/>
      <c r="O179" s="234"/>
      <c r="P179" s="234"/>
      <c r="Q179" s="234"/>
      <c r="R179" s="234"/>
      <c r="S179" s="234"/>
      <c r="T179" s="235"/>
      <c r="AT179" s="236" t="s">
        <v>142</v>
      </c>
      <c r="AU179" s="236" t="s">
        <v>82</v>
      </c>
      <c r="AV179" s="13" t="s">
        <v>88</v>
      </c>
      <c r="AW179" s="13" t="s">
        <v>36</v>
      </c>
      <c r="AX179" s="13" t="s">
        <v>78</v>
      </c>
      <c r="AY179" s="236" t="s">
        <v>133</v>
      </c>
    </row>
    <row r="180" spans="2:63" s="10" customFormat="1" ht="29.85" customHeight="1">
      <c r="B180" s="176"/>
      <c r="C180" s="177"/>
      <c r="D180" s="178" t="s">
        <v>72</v>
      </c>
      <c r="E180" s="190" t="s">
        <v>296</v>
      </c>
      <c r="F180" s="190" t="s">
        <v>297</v>
      </c>
      <c r="G180" s="177"/>
      <c r="H180" s="177"/>
      <c r="I180" s="180"/>
      <c r="J180" s="191">
        <f>BK180</f>
        <v>0</v>
      </c>
      <c r="K180" s="177"/>
      <c r="L180" s="182"/>
      <c r="M180" s="183"/>
      <c r="N180" s="184"/>
      <c r="O180" s="184"/>
      <c r="P180" s="185">
        <f>P181</f>
        <v>0</v>
      </c>
      <c r="Q180" s="184"/>
      <c r="R180" s="185">
        <f>R181</f>
        <v>0</v>
      </c>
      <c r="S180" s="184"/>
      <c r="T180" s="186">
        <f>T181</f>
        <v>0</v>
      </c>
      <c r="AR180" s="187" t="s">
        <v>78</v>
      </c>
      <c r="AT180" s="188" t="s">
        <v>72</v>
      </c>
      <c r="AU180" s="188" t="s">
        <v>78</v>
      </c>
      <c r="AY180" s="187" t="s">
        <v>133</v>
      </c>
      <c r="BK180" s="189">
        <f>BK181</f>
        <v>0</v>
      </c>
    </row>
    <row r="181" spans="2:65" s="1" customFormat="1" ht="45.6" customHeight="1">
      <c r="B181" s="41"/>
      <c r="C181" s="192" t="s">
        <v>282</v>
      </c>
      <c r="D181" s="192" t="s">
        <v>136</v>
      </c>
      <c r="E181" s="193" t="s">
        <v>299</v>
      </c>
      <c r="F181" s="194" t="s">
        <v>300</v>
      </c>
      <c r="G181" s="195" t="s">
        <v>271</v>
      </c>
      <c r="H181" s="196">
        <v>1.948</v>
      </c>
      <c r="I181" s="197"/>
      <c r="J181" s="198">
        <f>ROUND(I181*H181,1)</f>
        <v>0</v>
      </c>
      <c r="K181" s="194" t="s">
        <v>140</v>
      </c>
      <c r="L181" s="61"/>
      <c r="M181" s="199" t="s">
        <v>23</v>
      </c>
      <c r="N181" s="200" t="s">
        <v>44</v>
      </c>
      <c r="O181" s="42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4" t="s">
        <v>88</v>
      </c>
      <c r="AT181" s="24" t="s">
        <v>136</v>
      </c>
      <c r="AU181" s="24" t="s">
        <v>82</v>
      </c>
      <c r="AY181" s="24" t="s">
        <v>133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78</v>
      </c>
      <c r="BK181" s="203">
        <f>ROUND(I181*H181,1)</f>
        <v>0</v>
      </c>
      <c r="BL181" s="24" t="s">
        <v>88</v>
      </c>
      <c r="BM181" s="24" t="s">
        <v>301</v>
      </c>
    </row>
    <row r="182" spans="2:63" s="10" customFormat="1" ht="37.35" customHeight="1">
      <c r="B182" s="176"/>
      <c r="C182" s="177"/>
      <c r="D182" s="178" t="s">
        <v>72</v>
      </c>
      <c r="E182" s="179" t="s">
        <v>302</v>
      </c>
      <c r="F182" s="179" t="s">
        <v>303</v>
      </c>
      <c r="G182" s="177"/>
      <c r="H182" s="177"/>
      <c r="I182" s="180"/>
      <c r="J182" s="181">
        <f>BK182</f>
        <v>0</v>
      </c>
      <c r="K182" s="177"/>
      <c r="L182" s="182"/>
      <c r="M182" s="183"/>
      <c r="N182" s="184"/>
      <c r="O182" s="184"/>
      <c r="P182" s="185">
        <f>P183+P205</f>
        <v>0</v>
      </c>
      <c r="Q182" s="184"/>
      <c r="R182" s="185">
        <f>R183+R205</f>
        <v>0.62423584</v>
      </c>
      <c r="S182" s="184"/>
      <c r="T182" s="186">
        <f>T183+T205</f>
        <v>0</v>
      </c>
      <c r="AR182" s="187" t="s">
        <v>82</v>
      </c>
      <c r="AT182" s="188" t="s">
        <v>72</v>
      </c>
      <c r="AU182" s="188" t="s">
        <v>73</v>
      </c>
      <c r="AY182" s="187" t="s">
        <v>133</v>
      </c>
      <c r="BK182" s="189">
        <f>BK183+BK205</f>
        <v>0</v>
      </c>
    </row>
    <row r="183" spans="2:63" s="10" customFormat="1" ht="19.9" customHeight="1">
      <c r="B183" s="176"/>
      <c r="C183" s="177"/>
      <c r="D183" s="178" t="s">
        <v>72</v>
      </c>
      <c r="E183" s="190" t="s">
        <v>304</v>
      </c>
      <c r="F183" s="190" t="s">
        <v>305</v>
      </c>
      <c r="G183" s="177"/>
      <c r="H183" s="177"/>
      <c r="I183" s="180"/>
      <c r="J183" s="191">
        <f>BK183</f>
        <v>0</v>
      </c>
      <c r="K183" s="177"/>
      <c r="L183" s="182"/>
      <c r="M183" s="183"/>
      <c r="N183" s="184"/>
      <c r="O183" s="184"/>
      <c r="P183" s="185">
        <f>SUM(P184:P204)</f>
        <v>0</v>
      </c>
      <c r="Q183" s="184"/>
      <c r="R183" s="185">
        <f>SUM(R184:R204)</f>
        <v>0.61491584</v>
      </c>
      <c r="S183" s="184"/>
      <c r="T183" s="186">
        <f>SUM(T184:T204)</f>
        <v>0</v>
      </c>
      <c r="AR183" s="187" t="s">
        <v>82</v>
      </c>
      <c r="AT183" s="188" t="s">
        <v>72</v>
      </c>
      <c r="AU183" s="188" t="s">
        <v>78</v>
      </c>
      <c r="AY183" s="187" t="s">
        <v>133</v>
      </c>
      <c r="BK183" s="189">
        <f>SUM(BK184:BK204)</f>
        <v>0</v>
      </c>
    </row>
    <row r="184" spans="2:65" s="1" customFormat="1" ht="34.15" customHeight="1">
      <c r="B184" s="41"/>
      <c r="C184" s="192" t="s">
        <v>286</v>
      </c>
      <c r="D184" s="192" t="s">
        <v>136</v>
      </c>
      <c r="E184" s="193" t="s">
        <v>307</v>
      </c>
      <c r="F184" s="194" t="s">
        <v>308</v>
      </c>
      <c r="G184" s="195" t="s">
        <v>139</v>
      </c>
      <c r="H184" s="196">
        <v>42.624</v>
      </c>
      <c r="I184" s="197"/>
      <c r="J184" s="198">
        <f>ROUND(I184*H184,1)</f>
        <v>0</v>
      </c>
      <c r="K184" s="194" t="s">
        <v>140</v>
      </c>
      <c r="L184" s="61"/>
      <c r="M184" s="199" t="s">
        <v>23</v>
      </c>
      <c r="N184" s="200" t="s">
        <v>44</v>
      </c>
      <c r="O184" s="42"/>
      <c r="P184" s="201">
        <f>O184*H184</f>
        <v>0</v>
      </c>
      <c r="Q184" s="201">
        <v>0.00026</v>
      </c>
      <c r="R184" s="201">
        <f>Q184*H184</f>
        <v>0.01108224</v>
      </c>
      <c r="S184" s="201">
        <v>0</v>
      </c>
      <c r="T184" s="202">
        <f>S184*H184</f>
        <v>0</v>
      </c>
      <c r="AR184" s="24" t="s">
        <v>226</v>
      </c>
      <c r="AT184" s="24" t="s">
        <v>136</v>
      </c>
      <c r="AU184" s="24" t="s">
        <v>82</v>
      </c>
      <c r="AY184" s="24" t="s">
        <v>133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78</v>
      </c>
      <c r="BK184" s="203">
        <f>ROUND(I184*H184,1)</f>
        <v>0</v>
      </c>
      <c r="BL184" s="24" t="s">
        <v>226</v>
      </c>
      <c r="BM184" s="24" t="s">
        <v>309</v>
      </c>
    </row>
    <row r="185" spans="2:51" s="11" customFormat="1" ht="13.5">
      <c r="B185" s="204"/>
      <c r="C185" s="205"/>
      <c r="D185" s="206" t="s">
        <v>142</v>
      </c>
      <c r="E185" s="207" t="s">
        <v>23</v>
      </c>
      <c r="F185" s="208" t="s">
        <v>249</v>
      </c>
      <c r="G185" s="205"/>
      <c r="H185" s="207" t="s">
        <v>23</v>
      </c>
      <c r="I185" s="209"/>
      <c r="J185" s="205"/>
      <c r="K185" s="205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142</v>
      </c>
      <c r="AU185" s="214" t="s">
        <v>82</v>
      </c>
      <c r="AV185" s="11" t="s">
        <v>78</v>
      </c>
      <c r="AW185" s="11" t="s">
        <v>36</v>
      </c>
      <c r="AX185" s="11" t="s">
        <v>73</v>
      </c>
      <c r="AY185" s="214" t="s">
        <v>133</v>
      </c>
    </row>
    <row r="186" spans="2:51" s="12" customFormat="1" ht="13.5">
      <c r="B186" s="215"/>
      <c r="C186" s="216"/>
      <c r="D186" s="206" t="s">
        <v>142</v>
      </c>
      <c r="E186" s="217" t="s">
        <v>23</v>
      </c>
      <c r="F186" s="218" t="s">
        <v>23</v>
      </c>
      <c r="G186" s="216"/>
      <c r="H186" s="219">
        <v>0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142</v>
      </c>
      <c r="AU186" s="225" t="s">
        <v>82</v>
      </c>
      <c r="AV186" s="12" t="s">
        <v>82</v>
      </c>
      <c r="AW186" s="12" t="s">
        <v>36</v>
      </c>
      <c r="AX186" s="12" t="s">
        <v>73</v>
      </c>
      <c r="AY186" s="225" t="s">
        <v>133</v>
      </c>
    </row>
    <row r="187" spans="2:51" s="12" customFormat="1" ht="13.5">
      <c r="B187" s="215"/>
      <c r="C187" s="216"/>
      <c r="D187" s="206" t="s">
        <v>142</v>
      </c>
      <c r="E187" s="217" t="s">
        <v>23</v>
      </c>
      <c r="F187" s="218" t="s">
        <v>310</v>
      </c>
      <c r="G187" s="216"/>
      <c r="H187" s="219">
        <v>36.144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142</v>
      </c>
      <c r="AU187" s="225" t="s">
        <v>82</v>
      </c>
      <c r="AV187" s="12" t="s">
        <v>82</v>
      </c>
      <c r="AW187" s="12" t="s">
        <v>36</v>
      </c>
      <c r="AX187" s="12" t="s">
        <v>73</v>
      </c>
      <c r="AY187" s="225" t="s">
        <v>133</v>
      </c>
    </row>
    <row r="188" spans="2:51" s="12" customFormat="1" ht="13.5">
      <c r="B188" s="215"/>
      <c r="C188" s="216"/>
      <c r="D188" s="206" t="s">
        <v>142</v>
      </c>
      <c r="E188" s="217" t="s">
        <v>23</v>
      </c>
      <c r="F188" s="218" t="s">
        <v>311</v>
      </c>
      <c r="G188" s="216"/>
      <c r="H188" s="219">
        <v>6.48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142</v>
      </c>
      <c r="AU188" s="225" t="s">
        <v>82</v>
      </c>
      <c r="AV188" s="12" t="s">
        <v>82</v>
      </c>
      <c r="AW188" s="12" t="s">
        <v>36</v>
      </c>
      <c r="AX188" s="12" t="s">
        <v>73</v>
      </c>
      <c r="AY188" s="225" t="s">
        <v>133</v>
      </c>
    </row>
    <row r="189" spans="2:51" s="13" customFormat="1" ht="13.5">
      <c r="B189" s="226"/>
      <c r="C189" s="227"/>
      <c r="D189" s="206" t="s">
        <v>142</v>
      </c>
      <c r="E189" s="228" t="s">
        <v>23</v>
      </c>
      <c r="F189" s="229" t="s">
        <v>160</v>
      </c>
      <c r="G189" s="227"/>
      <c r="H189" s="230">
        <v>42.624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142</v>
      </c>
      <c r="AU189" s="236" t="s">
        <v>82</v>
      </c>
      <c r="AV189" s="13" t="s">
        <v>88</v>
      </c>
      <c r="AW189" s="13" t="s">
        <v>36</v>
      </c>
      <c r="AX189" s="13" t="s">
        <v>78</v>
      </c>
      <c r="AY189" s="236" t="s">
        <v>133</v>
      </c>
    </row>
    <row r="190" spans="2:65" s="1" customFormat="1" ht="34.15" customHeight="1">
      <c r="B190" s="41"/>
      <c r="C190" s="248" t="s">
        <v>290</v>
      </c>
      <c r="D190" s="248" t="s">
        <v>313</v>
      </c>
      <c r="E190" s="249" t="s">
        <v>314</v>
      </c>
      <c r="F190" s="250" t="s">
        <v>315</v>
      </c>
      <c r="G190" s="251" t="s">
        <v>264</v>
      </c>
      <c r="H190" s="252">
        <v>6</v>
      </c>
      <c r="I190" s="253"/>
      <c r="J190" s="254">
        <f>ROUND(I190*H190,1)</f>
        <v>0</v>
      </c>
      <c r="K190" s="250" t="s">
        <v>23</v>
      </c>
      <c r="L190" s="255"/>
      <c r="M190" s="256" t="s">
        <v>23</v>
      </c>
      <c r="N190" s="257" t="s">
        <v>44</v>
      </c>
      <c r="O190" s="42"/>
      <c r="P190" s="201">
        <f>O190*H190</f>
        <v>0</v>
      </c>
      <c r="Q190" s="201">
        <v>0.077</v>
      </c>
      <c r="R190" s="201">
        <f>Q190*H190</f>
        <v>0.46199999999999997</v>
      </c>
      <c r="S190" s="201">
        <v>0</v>
      </c>
      <c r="T190" s="202">
        <f>S190*H190</f>
        <v>0</v>
      </c>
      <c r="AR190" s="24" t="s">
        <v>312</v>
      </c>
      <c r="AT190" s="24" t="s">
        <v>313</v>
      </c>
      <c r="AU190" s="24" t="s">
        <v>82</v>
      </c>
      <c r="AY190" s="24" t="s">
        <v>133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78</v>
      </c>
      <c r="BK190" s="203">
        <f>ROUND(I190*H190,1)</f>
        <v>0</v>
      </c>
      <c r="BL190" s="24" t="s">
        <v>226</v>
      </c>
      <c r="BM190" s="24" t="s">
        <v>316</v>
      </c>
    </row>
    <row r="191" spans="2:65" s="1" customFormat="1" ht="34.15" customHeight="1">
      <c r="B191" s="41"/>
      <c r="C191" s="248" t="s">
        <v>298</v>
      </c>
      <c r="D191" s="248" t="s">
        <v>313</v>
      </c>
      <c r="E191" s="249" t="s">
        <v>318</v>
      </c>
      <c r="F191" s="250" t="s">
        <v>319</v>
      </c>
      <c r="G191" s="251" t="s">
        <v>264</v>
      </c>
      <c r="H191" s="252">
        <v>2</v>
      </c>
      <c r="I191" s="253"/>
      <c r="J191" s="254">
        <f>ROUND(I191*H191,1)</f>
        <v>0</v>
      </c>
      <c r="K191" s="250" t="s">
        <v>23</v>
      </c>
      <c r="L191" s="255"/>
      <c r="M191" s="256" t="s">
        <v>23</v>
      </c>
      <c r="N191" s="257" t="s">
        <v>44</v>
      </c>
      <c r="O191" s="42"/>
      <c r="P191" s="201">
        <f>O191*H191</f>
        <v>0</v>
      </c>
      <c r="Q191" s="201">
        <v>0.05</v>
      </c>
      <c r="R191" s="201">
        <f>Q191*H191</f>
        <v>0.1</v>
      </c>
      <c r="S191" s="201">
        <v>0</v>
      </c>
      <c r="T191" s="202">
        <f>S191*H191</f>
        <v>0</v>
      </c>
      <c r="AR191" s="24" t="s">
        <v>312</v>
      </c>
      <c r="AT191" s="24" t="s">
        <v>313</v>
      </c>
      <c r="AU191" s="24" t="s">
        <v>82</v>
      </c>
      <c r="AY191" s="24" t="s">
        <v>133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78</v>
      </c>
      <c r="BK191" s="203">
        <f>ROUND(I191*H191,1)</f>
        <v>0</v>
      </c>
      <c r="BL191" s="24" t="s">
        <v>226</v>
      </c>
      <c r="BM191" s="24" t="s">
        <v>320</v>
      </c>
    </row>
    <row r="192" spans="2:65" s="1" customFormat="1" ht="34.15" customHeight="1">
      <c r="B192" s="41"/>
      <c r="C192" s="192" t="s">
        <v>306</v>
      </c>
      <c r="D192" s="192" t="s">
        <v>136</v>
      </c>
      <c r="E192" s="193" t="s">
        <v>321</v>
      </c>
      <c r="F192" s="194" t="s">
        <v>322</v>
      </c>
      <c r="G192" s="195" t="s">
        <v>147</v>
      </c>
      <c r="H192" s="196">
        <v>73.92</v>
      </c>
      <c r="I192" s="197"/>
      <c r="J192" s="198">
        <f>ROUND(I192*H192,1)</f>
        <v>0</v>
      </c>
      <c r="K192" s="194" t="s">
        <v>140</v>
      </c>
      <c r="L192" s="61"/>
      <c r="M192" s="199" t="s">
        <v>23</v>
      </c>
      <c r="N192" s="200" t="s">
        <v>44</v>
      </c>
      <c r="O192" s="42"/>
      <c r="P192" s="201">
        <f>O192*H192</f>
        <v>0</v>
      </c>
      <c r="Q192" s="201">
        <v>0.00028</v>
      </c>
      <c r="R192" s="201">
        <f>Q192*H192</f>
        <v>0.0206976</v>
      </c>
      <c r="S192" s="201">
        <v>0</v>
      </c>
      <c r="T192" s="202">
        <f>S192*H192</f>
        <v>0</v>
      </c>
      <c r="AR192" s="24" t="s">
        <v>226</v>
      </c>
      <c r="AT192" s="24" t="s">
        <v>136</v>
      </c>
      <c r="AU192" s="24" t="s">
        <v>82</v>
      </c>
      <c r="AY192" s="24" t="s">
        <v>133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78</v>
      </c>
      <c r="BK192" s="203">
        <f>ROUND(I192*H192,1)</f>
        <v>0</v>
      </c>
      <c r="BL192" s="24" t="s">
        <v>226</v>
      </c>
      <c r="BM192" s="24" t="s">
        <v>323</v>
      </c>
    </row>
    <row r="193" spans="2:51" s="12" customFormat="1" ht="13.5">
      <c r="B193" s="215"/>
      <c r="C193" s="216"/>
      <c r="D193" s="206" t="s">
        <v>142</v>
      </c>
      <c r="E193" s="217" t="s">
        <v>23</v>
      </c>
      <c r="F193" s="218" t="s">
        <v>324</v>
      </c>
      <c r="G193" s="216"/>
      <c r="H193" s="219">
        <v>58.92</v>
      </c>
      <c r="I193" s="220"/>
      <c r="J193" s="216"/>
      <c r="K193" s="216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142</v>
      </c>
      <c r="AU193" s="225" t="s">
        <v>82</v>
      </c>
      <c r="AV193" s="12" t="s">
        <v>82</v>
      </c>
      <c r="AW193" s="12" t="s">
        <v>36</v>
      </c>
      <c r="AX193" s="12" t="s">
        <v>73</v>
      </c>
      <c r="AY193" s="225" t="s">
        <v>133</v>
      </c>
    </row>
    <row r="194" spans="2:51" s="12" customFormat="1" ht="13.5">
      <c r="B194" s="215"/>
      <c r="C194" s="216"/>
      <c r="D194" s="206" t="s">
        <v>142</v>
      </c>
      <c r="E194" s="217" t="s">
        <v>23</v>
      </c>
      <c r="F194" s="218" t="s">
        <v>178</v>
      </c>
      <c r="G194" s="216"/>
      <c r="H194" s="219">
        <v>15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142</v>
      </c>
      <c r="AU194" s="225" t="s">
        <v>82</v>
      </c>
      <c r="AV194" s="12" t="s">
        <v>82</v>
      </c>
      <c r="AW194" s="12" t="s">
        <v>36</v>
      </c>
      <c r="AX194" s="12" t="s">
        <v>73</v>
      </c>
      <c r="AY194" s="225" t="s">
        <v>133</v>
      </c>
    </row>
    <row r="195" spans="2:51" s="13" customFormat="1" ht="13.5">
      <c r="B195" s="226"/>
      <c r="C195" s="227"/>
      <c r="D195" s="206" t="s">
        <v>142</v>
      </c>
      <c r="E195" s="228" t="s">
        <v>23</v>
      </c>
      <c r="F195" s="229" t="s">
        <v>160</v>
      </c>
      <c r="G195" s="227"/>
      <c r="H195" s="230">
        <v>73.92</v>
      </c>
      <c r="I195" s="231"/>
      <c r="J195" s="227"/>
      <c r="K195" s="227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142</v>
      </c>
      <c r="AU195" s="236" t="s">
        <v>82</v>
      </c>
      <c r="AV195" s="13" t="s">
        <v>88</v>
      </c>
      <c r="AW195" s="13" t="s">
        <v>36</v>
      </c>
      <c r="AX195" s="13" t="s">
        <v>78</v>
      </c>
      <c r="AY195" s="236" t="s">
        <v>133</v>
      </c>
    </row>
    <row r="196" spans="2:65" s="1" customFormat="1" ht="34.15" customHeight="1">
      <c r="B196" s="41"/>
      <c r="C196" s="192" t="s">
        <v>312</v>
      </c>
      <c r="D196" s="192" t="s">
        <v>136</v>
      </c>
      <c r="E196" s="193" t="s">
        <v>326</v>
      </c>
      <c r="F196" s="194" t="s">
        <v>327</v>
      </c>
      <c r="G196" s="195" t="s">
        <v>264</v>
      </c>
      <c r="H196" s="196">
        <v>6</v>
      </c>
      <c r="I196" s="197"/>
      <c r="J196" s="198">
        <f>ROUND(I196*H196,1)</f>
        <v>0</v>
      </c>
      <c r="K196" s="194" t="s">
        <v>140</v>
      </c>
      <c r="L196" s="61"/>
      <c r="M196" s="199" t="s">
        <v>23</v>
      </c>
      <c r="N196" s="200" t="s">
        <v>44</v>
      </c>
      <c r="O196" s="4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226</v>
      </c>
      <c r="AT196" s="24" t="s">
        <v>136</v>
      </c>
      <c r="AU196" s="24" t="s">
        <v>82</v>
      </c>
      <c r="AY196" s="24" t="s">
        <v>133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78</v>
      </c>
      <c r="BK196" s="203">
        <f>ROUND(I196*H196,1)</f>
        <v>0</v>
      </c>
      <c r="BL196" s="24" t="s">
        <v>226</v>
      </c>
      <c r="BM196" s="24" t="s">
        <v>328</v>
      </c>
    </row>
    <row r="197" spans="2:65" s="1" customFormat="1" ht="34.15" customHeight="1">
      <c r="B197" s="41"/>
      <c r="C197" s="192" t="s">
        <v>317</v>
      </c>
      <c r="D197" s="192" t="s">
        <v>136</v>
      </c>
      <c r="E197" s="193" t="s">
        <v>330</v>
      </c>
      <c r="F197" s="194" t="s">
        <v>331</v>
      </c>
      <c r="G197" s="195" t="s">
        <v>264</v>
      </c>
      <c r="H197" s="196">
        <v>2</v>
      </c>
      <c r="I197" s="197"/>
      <c r="J197" s="198">
        <f>ROUND(I197*H197,1)</f>
        <v>0</v>
      </c>
      <c r="K197" s="194" t="s">
        <v>140</v>
      </c>
      <c r="L197" s="61"/>
      <c r="M197" s="199" t="s">
        <v>23</v>
      </c>
      <c r="N197" s="200" t="s">
        <v>44</v>
      </c>
      <c r="O197" s="42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226</v>
      </c>
      <c r="AT197" s="24" t="s">
        <v>136</v>
      </c>
      <c r="AU197" s="24" t="s">
        <v>82</v>
      </c>
      <c r="AY197" s="24" t="s">
        <v>133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78</v>
      </c>
      <c r="BK197" s="203">
        <f>ROUND(I197*H197,1)</f>
        <v>0</v>
      </c>
      <c r="BL197" s="24" t="s">
        <v>226</v>
      </c>
      <c r="BM197" s="24" t="s">
        <v>332</v>
      </c>
    </row>
    <row r="198" spans="2:65" s="1" customFormat="1" ht="14.45" customHeight="1">
      <c r="B198" s="41"/>
      <c r="C198" s="248" t="s">
        <v>134</v>
      </c>
      <c r="D198" s="248" t="s">
        <v>313</v>
      </c>
      <c r="E198" s="249" t="s">
        <v>334</v>
      </c>
      <c r="F198" s="250" t="s">
        <v>335</v>
      </c>
      <c r="G198" s="251" t="s">
        <v>147</v>
      </c>
      <c r="H198" s="252">
        <v>17.76</v>
      </c>
      <c r="I198" s="253"/>
      <c r="J198" s="254">
        <f>ROUND(I198*H198,1)</f>
        <v>0</v>
      </c>
      <c r="K198" s="250" t="s">
        <v>140</v>
      </c>
      <c r="L198" s="255"/>
      <c r="M198" s="256" t="s">
        <v>23</v>
      </c>
      <c r="N198" s="257" t="s">
        <v>44</v>
      </c>
      <c r="O198" s="42"/>
      <c r="P198" s="201">
        <f>O198*H198</f>
        <v>0</v>
      </c>
      <c r="Q198" s="201">
        <v>0.0011</v>
      </c>
      <c r="R198" s="201">
        <f>Q198*H198</f>
        <v>0.019536</v>
      </c>
      <c r="S198" s="201">
        <v>0</v>
      </c>
      <c r="T198" s="202">
        <f>S198*H198</f>
        <v>0</v>
      </c>
      <c r="AR198" s="24" t="s">
        <v>312</v>
      </c>
      <c r="AT198" s="24" t="s">
        <v>313</v>
      </c>
      <c r="AU198" s="24" t="s">
        <v>82</v>
      </c>
      <c r="AY198" s="24" t="s">
        <v>133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78</v>
      </c>
      <c r="BK198" s="203">
        <f>ROUND(I198*H198,1)</f>
        <v>0</v>
      </c>
      <c r="BL198" s="24" t="s">
        <v>226</v>
      </c>
      <c r="BM198" s="24" t="s">
        <v>336</v>
      </c>
    </row>
    <row r="199" spans="2:51" s="12" customFormat="1" ht="13.5">
      <c r="B199" s="215"/>
      <c r="C199" s="216"/>
      <c r="D199" s="206" t="s">
        <v>142</v>
      </c>
      <c r="E199" s="217" t="s">
        <v>23</v>
      </c>
      <c r="F199" s="218" t="s">
        <v>171</v>
      </c>
      <c r="G199" s="216"/>
      <c r="H199" s="219">
        <v>15.06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142</v>
      </c>
      <c r="AU199" s="225" t="s">
        <v>82</v>
      </c>
      <c r="AV199" s="12" t="s">
        <v>82</v>
      </c>
      <c r="AW199" s="12" t="s">
        <v>36</v>
      </c>
      <c r="AX199" s="12" t="s">
        <v>73</v>
      </c>
      <c r="AY199" s="225" t="s">
        <v>133</v>
      </c>
    </row>
    <row r="200" spans="2:51" s="12" customFormat="1" ht="13.5">
      <c r="B200" s="215"/>
      <c r="C200" s="216"/>
      <c r="D200" s="206" t="s">
        <v>142</v>
      </c>
      <c r="E200" s="217" t="s">
        <v>23</v>
      </c>
      <c r="F200" s="218" t="s">
        <v>172</v>
      </c>
      <c r="G200" s="216"/>
      <c r="H200" s="219">
        <v>2.7</v>
      </c>
      <c r="I200" s="220"/>
      <c r="J200" s="216"/>
      <c r="K200" s="216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142</v>
      </c>
      <c r="AU200" s="225" t="s">
        <v>82</v>
      </c>
      <c r="AV200" s="12" t="s">
        <v>82</v>
      </c>
      <c r="AW200" s="12" t="s">
        <v>36</v>
      </c>
      <c r="AX200" s="12" t="s">
        <v>73</v>
      </c>
      <c r="AY200" s="225" t="s">
        <v>133</v>
      </c>
    </row>
    <row r="201" spans="2:51" s="13" customFormat="1" ht="13.5">
      <c r="B201" s="226"/>
      <c r="C201" s="227"/>
      <c r="D201" s="206" t="s">
        <v>142</v>
      </c>
      <c r="E201" s="228" t="s">
        <v>23</v>
      </c>
      <c r="F201" s="229" t="s">
        <v>160</v>
      </c>
      <c r="G201" s="227"/>
      <c r="H201" s="230">
        <v>17.76</v>
      </c>
      <c r="I201" s="231"/>
      <c r="J201" s="227"/>
      <c r="K201" s="227"/>
      <c r="L201" s="232"/>
      <c r="M201" s="233"/>
      <c r="N201" s="234"/>
      <c r="O201" s="234"/>
      <c r="P201" s="234"/>
      <c r="Q201" s="234"/>
      <c r="R201" s="234"/>
      <c r="S201" s="234"/>
      <c r="T201" s="235"/>
      <c r="AT201" s="236" t="s">
        <v>142</v>
      </c>
      <c r="AU201" s="236" t="s">
        <v>82</v>
      </c>
      <c r="AV201" s="13" t="s">
        <v>88</v>
      </c>
      <c r="AW201" s="13" t="s">
        <v>36</v>
      </c>
      <c r="AX201" s="13" t="s">
        <v>78</v>
      </c>
      <c r="AY201" s="236" t="s">
        <v>133</v>
      </c>
    </row>
    <row r="202" spans="2:65" s="1" customFormat="1" ht="14.45" customHeight="1">
      <c r="B202" s="41"/>
      <c r="C202" s="248" t="s">
        <v>325</v>
      </c>
      <c r="D202" s="248" t="s">
        <v>313</v>
      </c>
      <c r="E202" s="249" t="s">
        <v>338</v>
      </c>
      <c r="F202" s="250" t="s">
        <v>339</v>
      </c>
      <c r="G202" s="251" t="s">
        <v>220</v>
      </c>
      <c r="H202" s="252">
        <v>8</v>
      </c>
      <c r="I202" s="253"/>
      <c r="J202" s="254">
        <f>ROUND(I202*H202,1)</f>
        <v>0</v>
      </c>
      <c r="K202" s="250" t="s">
        <v>140</v>
      </c>
      <c r="L202" s="255"/>
      <c r="M202" s="256" t="s">
        <v>23</v>
      </c>
      <c r="N202" s="257" t="s">
        <v>44</v>
      </c>
      <c r="O202" s="42"/>
      <c r="P202" s="201">
        <f>O202*H202</f>
        <v>0</v>
      </c>
      <c r="Q202" s="201">
        <v>0.0002</v>
      </c>
      <c r="R202" s="201">
        <f>Q202*H202</f>
        <v>0.0016</v>
      </c>
      <c r="S202" s="201">
        <v>0</v>
      </c>
      <c r="T202" s="202">
        <f>S202*H202</f>
        <v>0</v>
      </c>
      <c r="AR202" s="24" t="s">
        <v>312</v>
      </c>
      <c r="AT202" s="24" t="s">
        <v>313</v>
      </c>
      <c r="AU202" s="24" t="s">
        <v>82</v>
      </c>
      <c r="AY202" s="24" t="s">
        <v>133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78</v>
      </c>
      <c r="BK202" s="203">
        <f>ROUND(I202*H202,1)</f>
        <v>0</v>
      </c>
      <c r="BL202" s="24" t="s">
        <v>226</v>
      </c>
      <c r="BM202" s="24" t="s">
        <v>340</v>
      </c>
    </row>
    <row r="203" spans="2:51" s="12" customFormat="1" ht="13.5">
      <c r="B203" s="215"/>
      <c r="C203" s="216"/>
      <c r="D203" s="206" t="s">
        <v>142</v>
      </c>
      <c r="E203" s="217" t="s">
        <v>23</v>
      </c>
      <c r="F203" s="218" t="s">
        <v>341</v>
      </c>
      <c r="G203" s="216"/>
      <c r="H203" s="219">
        <v>8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142</v>
      </c>
      <c r="AU203" s="225" t="s">
        <v>82</v>
      </c>
      <c r="AV203" s="12" t="s">
        <v>82</v>
      </c>
      <c r="AW203" s="12" t="s">
        <v>36</v>
      </c>
      <c r="AX203" s="12" t="s">
        <v>78</v>
      </c>
      <c r="AY203" s="225" t="s">
        <v>133</v>
      </c>
    </row>
    <row r="204" spans="2:65" s="1" customFormat="1" ht="34.15" customHeight="1">
      <c r="B204" s="41"/>
      <c r="C204" s="192" t="s">
        <v>329</v>
      </c>
      <c r="D204" s="192" t="s">
        <v>136</v>
      </c>
      <c r="E204" s="193" t="s">
        <v>343</v>
      </c>
      <c r="F204" s="194" t="s">
        <v>344</v>
      </c>
      <c r="G204" s="195" t="s">
        <v>345</v>
      </c>
      <c r="H204" s="258"/>
      <c r="I204" s="197"/>
      <c r="J204" s="198">
        <f>ROUND(I204*H204,1)</f>
        <v>0</v>
      </c>
      <c r="K204" s="194" t="s">
        <v>140</v>
      </c>
      <c r="L204" s="61"/>
      <c r="M204" s="199" t="s">
        <v>23</v>
      </c>
      <c r="N204" s="200" t="s">
        <v>44</v>
      </c>
      <c r="O204" s="42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226</v>
      </c>
      <c r="AT204" s="24" t="s">
        <v>136</v>
      </c>
      <c r="AU204" s="24" t="s">
        <v>82</v>
      </c>
      <c r="AY204" s="24" t="s">
        <v>133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78</v>
      </c>
      <c r="BK204" s="203">
        <f>ROUND(I204*H204,1)</f>
        <v>0</v>
      </c>
      <c r="BL204" s="24" t="s">
        <v>226</v>
      </c>
      <c r="BM204" s="24" t="s">
        <v>346</v>
      </c>
    </row>
    <row r="205" spans="2:63" s="10" customFormat="1" ht="29.85" customHeight="1">
      <c r="B205" s="176"/>
      <c r="C205" s="177"/>
      <c r="D205" s="178" t="s">
        <v>72</v>
      </c>
      <c r="E205" s="190" t="s">
        <v>347</v>
      </c>
      <c r="F205" s="190" t="s">
        <v>348</v>
      </c>
      <c r="G205" s="177"/>
      <c r="H205" s="177"/>
      <c r="I205" s="180"/>
      <c r="J205" s="191">
        <f>BK205</f>
        <v>0</v>
      </c>
      <c r="K205" s="177"/>
      <c r="L205" s="182"/>
      <c r="M205" s="183"/>
      <c r="N205" s="184"/>
      <c r="O205" s="184"/>
      <c r="P205" s="185">
        <f>SUM(P206:P209)</f>
        <v>0</v>
      </c>
      <c r="Q205" s="184"/>
      <c r="R205" s="185">
        <f>SUM(R206:R209)</f>
        <v>0.00932</v>
      </c>
      <c r="S205" s="184"/>
      <c r="T205" s="186">
        <f>SUM(T206:T209)</f>
        <v>0</v>
      </c>
      <c r="AR205" s="187" t="s">
        <v>82</v>
      </c>
      <c r="AT205" s="188" t="s">
        <v>72</v>
      </c>
      <c r="AU205" s="188" t="s">
        <v>78</v>
      </c>
      <c r="AY205" s="187" t="s">
        <v>133</v>
      </c>
      <c r="BK205" s="189">
        <f>SUM(BK206:BK209)</f>
        <v>0</v>
      </c>
    </row>
    <row r="206" spans="2:65" s="1" customFormat="1" ht="22.9" customHeight="1">
      <c r="B206" s="41"/>
      <c r="C206" s="192" t="s">
        <v>333</v>
      </c>
      <c r="D206" s="192" t="s">
        <v>136</v>
      </c>
      <c r="E206" s="193" t="s">
        <v>350</v>
      </c>
      <c r="F206" s="194" t="s">
        <v>351</v>
      </c>
      <c r="G206" s="195" t="s">
        <v>139</v>
      </c>
      <c r="H206" s="196">
        <v>20</v>
      </c>
      <c r="I206" s="197"/>
      <c r="J206" s="198">
        <f>ROUND(I206*H206,1)</f>
        <v>0</v>
      </c>
      <c r="K206" s="194" t="s">
        <v>140</v>
      </c>
      <c r="L206" s="61"/>
      <c r="M206" s="199" t="s">
        <v>23</v>
      </c>
      <c r="N206" s="200" t="s">
        <v>44</v>
      </c>
      <c r="O206" s="42"/>
      <c r="P206" s="201">
        <f>O206*H206</f>
        <v>0</v>
      </c>
      <c r="Q206" s="201">
        <v>0.0002</v>
      </c>
      <c r="R206" s="201">
        <f>Q206*H206</f>
        <v>0.004</v>
      </c>
      <c r="S206" s="201">
        <v>0</v>
      </c>
      <c r="T206" s="202">
        <f>S206*H206</f>
        <v>0</v>
      </c>
      <c r="AR206" s="24" t="s">
        <v>226</v>
      </c>
      <c r="AT206" s="24" t="s">
        <v>136</v>
      </c>
      <c r="AU206" s="24" t="s">
        <v>82</v>
      </c>
      <c r="AY206" s="24" t="s">
        <v>133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78</v>
      </c>
      <c r="BK206" s="203">
        <f>ROUND(I206*H206,1)</f>
        <v>0</v>
      </c>
      <c r="BL206" s="24" t="s">
        <v>226</v>
      </c>
      <c r="BM206" s="24" t="s">
        <v>352</v>
      </c>
    </row>
    <row r="207" spans="2:51" s="12" customFormat="1" ht="13.5">
      <c r="B207" s="215"/>
      <c r="C207" s="216"/>
      <c r="D207" s="206" t="s">
        <v>142</v>
      </c>
      <c r="E207" s="217" t="s">
        <v>23</v>
      </c>
      <c r="F207" s="218" t="s">
        <v>353</v>
      </c>
      <c r="G207" s="216"/>
      <c r="H207" s="219">
        <v>20</v>
      </c>
      <c r="I207" s="220"/>
      <c r="J207" s="216"/>
      <c r="K207" s="216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142</v>
      </c>
      <c r="AU207" s="225" t="s">
        <v>82</v>
      </c>
      <c r="AV207" s="12" t="s">
        <v>82</v>
      </c>
      <c r="AW207" s="12" t="s">
        <v>36</v>
      </c>
      <c r="AX207" s="12" t="s">
        <v>78</v>
      </c>
      <c r="AY207" s="225" t="s">
        <v>133</v>
      </c>
    </row>
    <row r="208" spans="2:65" s="1" customFormat="1" ht="34.15" customHeight="1">
      <c r="B208" s="41"/>
      <c r="C208" s="192" t="s">
        <v>337</v>
      </c>
      <c r="D208" s="192" t="s">
        <v>136</v>
      </c>
      <c r="E208" s="193" t="s">
        <v>355</v>
      </c>
      <c r="F208" s="194" t="s">
        <v>356</v>
      </c>
      <c r="G208" s="195" t="s">
        <v>139</v>
      </c>
      <c r="H208" s="196">
        <v>20</v>
      </c>
      <c r="I208" s="197"/>
      <c r="J208" s="198">
        <f>ROUND(I208*H208,1)</f>
        <v>0</v>
      </c>
      <c r="K208" s="194" t="s">
        <v>140</v>
      </c>
      <c r="L208" s="61"/>
      <c r="M208" s="199" t="s">
        <v>23</v>
      </c>
      <c r="N208" s="200" t="s">
        <v>44</v>
      </c>
      <c r="O208" s="42"/>
      <c r="P208" s="201">
        <f>O208*H208</f>
        <v>0</v>
      </c>
      <c r="Q208" s="201">
        <v>0.000266</v>
      </c>
      <c r="R208" s="201">
        <f>Q208*H208</f>
        <v>0.00532</v>
      </c>
      <c r="S208" s="201">
        <v>0</v>
      </c>
      <c r="T208" s="202">
        <f>S208*H208</f>
        <v>0</v>
      </c>
      <c r="AR208" s="24" t="s">
        <v>226</v>
      </c>
      <c r="AT208" s="24" t="s">
        <v>136</v>
      </c>
      <c r="AU208" s="24" t="s">
        <v>82</v>
      </c>
      <c r="AY208" s="24" t="s">
        <v>133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78</v>
      </c>
      <c r="BK208" s="203">
        <f>ROUND(I208*H208,1)</f>
        <v>0</v>
      </c>
      <c r="BL208" s="24" t="s">
        <v>226</v>
      </c>
      <c r="BM208" s="24" t="s">
        <v>357</v>
      </c>
    </row>
    <row r="209" spans="2:51" s="12" customFormat="1" ht="13.5">
      <c r="B209" s="215"/>
      <c r="C209" s="216"/>
      <c r="D209" s="206" t="s">
        <v>142</v>
      </c>
      <c r="E209" s="217" t="s">
        <v>23</v>
      </c>
      <c r="F209" s="218" t="s">
        <v>353</v>
      </c>
      <c r="G209" s="216"/>
      <c r="H209" s="219">
        <v>20</v>
      </c>
      <c r="I209" s="220"/>
      <c r="J209" s="216"/>
      <c r="K209" s="216"/>
      <c r="L209" s="221"/>
      <c r="M209" s="259"/>
      <c r="N209" s="260"/>
      <c r="O209" s="260"/>
      <c r="P209" s="260"/>
      <c r="Q209" s="260"/>
      <c r="R209" s="260"/>
      <c r="S209" s="260"/>
      <c r="T209" s="261"/>
      <c r="AT209" s="225" t="s">
        <v>142</v>
      </c>
      <c r="AU209" s="225" t="s">
        <v>82</v>
      </c>
      <c r="AV209" s="12" t="s">
        <v>82</v>
      </c>
      <c r="AW209" s="12" t="s">
        <v>36</v>
      </c>
      <c r="AX209" s="12" t="s">
        <v>78</v>
      </c>
      <c r="AY209" s="225" t="s">
        <v>133</v>
      </c>
    </row>
    <row r="210" spans="2:12" s="1" customFormat="1" ht="6.95" customHeight="1">
      <c r="B210" s="56"/>
      <c r="C210" s="57"/>
      <c r="D210" s="57"/>
      <c r="E210" s="57"/>
      <c r="F210" s="57"/>
      <c r="G210" s="57"/>
      <c r="H210" s="57"/>
      <c r="I210" s="139"/>
      <c r="J210" s="57"/>
      <c r="K210" s="57"/>
      <c r="L210" s="61"/>
    </row>
  </sheetData>
  <sheetProtection algorithmName="SHA-512" hashValue="SLYnnAkhFpDOAuEe32hslDjISTkma23UH6LmrX79fJjCxXGRxfT7Ebnw5lrpVzjtQO8tS/nPCZIHWjYMW2o0rw==" saltValue="pd7HAvDRiNXRhz1Wou3FblcRbq1kcNTmB8LWmgFmBKfnKa7LV06qT0DUwWMzKdic2KHP/sBu0vAShFdDZcGDjw==" spinCount="100000" sheet="1" objects="1" scenarios="1" formatColumns="0" formatRows="0" autoFilter="0"/>
  <autoFilter ref="C88:K209"/>
  <mergeCells count="10">
    <mergeCell ref="J51:J52"/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scale="96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3"/>
  <sheetViews>
    <sheetView showGridLines="0" workbookViewId="0" topLeftCell="A1">
      <pane ySplit="1" topLeftCell="A74" activePane="bottomLeft" state="frozen"/>
      <selection pane="bottomLeft" activeCell="F88" sqref="F88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99.5" style="0" customWidth="1"/>
    <col min="7" max="7" width="7.5" style="0" customWidth="1"/>
    <col min="8" max="8" width="9.5" style="0" customWidth="1"/>
    <col min="9" max="9" width="10.83203125" style="111" customWidth="1"/>
    <col min="10" max="10" width="20.16015625" style="0" customWidth="1"/>
    <col min="11" max="11" width="15.660156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91</v>
      </c>
      <c r="G1" s="386" t="s">
        <v>92</v>
      </c>
      <c r="H1" s="386"/>
      <c r="I1" s="115"/>
      <c r="J1" s="114" t="s">
        <v>93</v>
      </c>
      <c r="K1" s="113" t="s">
        <v>94</v>
      </c>
      <c r="L1" s="114" t="s">
        <v>95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24" t="s">
        <v>87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2:46" ht="36.95" customHeight="1">
      <c r="B4" s="28"/>
      <c r="C4" s="29"/>
      <c r="D4" s="30" t="s">
        <v>96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4.45" customHeight="1">
      <c r="B7" s="28"/>
      <c r="C7" s="29"/>
      <c r="D7" s="29"/>
      <c r="E7" s="387" t="str">
        <f>'Rekapitulace stavby'!K6</f>
        <v>Výměna oken ZŠ Boletice n.Labem, Míru 152</v>
      </c>
      <c r="F7" s="388"/>
      <c r="G7" s="388"/>
      <c r="H7" s="388"/>
      <c r="I7" s="117"/>
      <c r="J7" s="29"/>
      <c r="K7" s="31"/>
    </row>
    <row r="8" spans="2:11" s="1" customFormat="1" ht="15">
      <c r="B8" s="41"/>
      <c r="C8" s="42"/>
      <c r="D8" s="37" t="s">
        <v>97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9" t="s">
        <v>360</v>
      </c>
      <c r="F9" s="390"/>
      <c r="G9" s="390"/>
      <c r="H9" s="390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23</v>
      </c>
      <c r="K11" s="45"/>
    </row>
    <row r="12" spans="2:11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24. 5. 2018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23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23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29</v>
      </c>
      <c r="J20" s="35" t="s">
        <v>23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19" t="s">
        <v>31</v>
      </c>
      <c r="J21" s="35" t="s">
        <v>23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8"/>
      <c r="J23" s="42"/>
      <c r="K23" s="45"/>
    </row>
    <row r="24" spans="2:11" s="6" customFormat="1" ht="14.45" customHeight="1">
      <c r="B24" s="121"/>
      <c r="C24" s="122"/>
      <c r="D24" s="122"/>
      <c r="E24" s="351" t="s">
        <v>23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ROUND(J85,1)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0">
        <f>ROUND(SUM(BE85:BE142),1)</f>
        <v>0</v>
      </c>
      <c r="G30" s="42"/>
      <c r="H30" s="42"/>
      <c r="I30" s="131">
        <v>0.21</v>
      </c>
      <c r="J30" s="130">
        <f>ROUND(ROUND((SUM(BE85:BE142)),1)*I30,1)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0">
        <f>ROUND(SUM(BF85:BF142),1)</f>
        <v>0</v>
      </c>
      <c r="G31" s="42"/>
      <c r="H31" s="42"/>
      <c r="I31" s="131">
        <v>0.15</v>
      </c>
      <c r="J31" s="130">
        <f>ROUND(ROUND((SUM(BF85:BF142)),1)*I31,1)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30">
        <f>ROUND(SUM(BG85:BG142),1)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30">
        <f>ROUND(SUM(BH85:BH142),1)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0">
        <f>ROUND(SUM(BI85:BI142),1)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4.45" customHeight="1">
      <c r="B45" s="41"/>
      <c r="C45" s="42"/>
      <c r="D45" s="42"/>
      <c r="E45" s="387" t="str">
        <f>E7</f>
        <v>Výměna oken ZŠ Boletice n.Labem, Míru 152</v>
      </c>
      <c r="F45" s="388"/>
      <c r="G45" s="388"/>
      <c r="H45" s="388"/>
      <c r="I45" s="118"/>
      <c r="J45" s="42"/>
      <c r="K45" s="45"/>
    </row>
    <row r="46" spans="2:11" s="1" customFormat="1" ht="14.45" customHeight="1">
      <c r="B46" s="41"/>
      <c r="C46" s="37" t="s">
        <v>97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6.15" customHeight="1">
      <c r="B47" s="41"/>
      <c r="C47" s="42"/>
      <c r="D47" s="42"/>
      <c r="E47" s="389" t="str">
        <f>E9</f>
        <v>3 - DÍLNY - VÝMĚNA OKEN 1.NP (bez výměny vnějších parapetů)</v>
      </c>
      <c r="F47" s="390"/>
      <c r="G47" s="390"/>
      <c r="H47" s="390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Boletice nad Labem</v>
      </c>
      <c r="G49" s="42"/>
      <c r="H49" s="42"/>
      <c r="I49" s="119" t="s">
        <v>26</v>
      </c>
      <c r="J49" s="120" t="str">
        <f>IF(J12="","",J12)</f>
        <v>24. 5. 2018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28</v>
      </c>
      <c r="D51" s="42"/>
      <c r="E51" s="42"/>
      <c r="F51" s="35" t="str">
        <f>E15</f>
        <v>ZŠ Děčín XXXII, Míru 152, příspěvková organizace</v>
      </c>
      <c r="G51" s="42"/>
      <c r="H51" s="42"/>
      <c r="I51" s="119" t="s">
        <v>34</v>
      </c>
      <c r="J51" s="351" t="str">
        <f>E21</f>
        <v>bez PD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38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100</v>
      </c>
      <c r="D54" s="132"/>
      <c r="E54" s="132"/>
      <c r="F54" s="132"/>
      <c r="G54" s="132"/>
      <c r="H54" s="132"/>
      <c r="I54" s="145"/>
      <c r="J54" s="146" t="s">
        <v>101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102</v>
      </c>
      <c r="D56" s="42"/>
      <c r="E56" s="42"/>
      <c r="F56" s="42"/>
      <c r="G56" s="42"/>
      <c r="H56" s="42"/>
      <c r="I56" s="118"/>
      <c r="J56" s="128">
        <f>J85</f>
        <v>0</v>
      </c>
      <c r="K56" s="45"/>
      <c r="AU56" s="24" t="s">
        <v>103</v>
      </c>
    </row>
    <row r="57" spans="2:11" s="7" customFormat="1" ht="24.95" customHeight="1">
      <c r="B57" s="149"/>
      <c r="C57" s="150"/>
      <c r="D57" s="151" t="s">
        <v>104</v>
      </c>
      <c r="E57" s="152"/>
      <c r="F57" s="152"/>
      <c r="G57" s="152"/>
      <c r="H57" s="152"/>
      <c r="I57" s="153"/>
      <c r="J57" s="154">
        <f>J86</f>
        <v>0</v>
      </c>
      <c r="K57" s="155"/>
    </row>
    <row r="58" spans="2:11" s="8" customFormat="1" ht="19.9" customHeight="1">
      <c r="B58" s="156"/>
      <c r="C58" s="157"/>
      <c r="D58" s="158" t="s">
        <v>361</v>
      </c>
      <c r="E58" s="159"/>
      <c r="F58" s="159"/>
      <c r="G58" s="159"/>
      <c r="H58" s="159"/>
      <c r="I58" s="160"/>
      <c r="J58" s="161">
        <f>J87</f>
        <v>0</v>
      </c>
      <c r="K58" s="162"/>
    </row>
    <row r="59" spans="2:11" s="8" customFormat="1" ht="19.9" customHeight="1">
      <c r="B59" s="156"/>
      <c r="C59" s="157"/>
      <c r="D59" s="158" t="s">
        <v>109</v>
      </c>
      <c r="E59" s="159"/>
      <c r="F59" s="159"/>
      <c r="G59" s="159"/>
      <c r="H59" s="159"/>
      <c r="I59" s="160"/>
      <c r="J59" s="161">
        <f>J92</f>
        <v>0</v>
      </c>
      <c r="K59" s="162"/>
    </row>
    <row r="60" spans="2:11" s="8" customFormat="1" ht="14.85" customHeight="1">
      <c r="B60" s="156"/>
      <c r="C60" s="157"/>
      <c r="D60" s="158" t="s">
        <v>362</v>
      </c>
      <c r="E60" s="159"/>
      <c r="F60" s="159"/>
      <c r="G60" s="159"/>
      <c r="H60" s="159"/>
      <c r="I60" s="160"/>
      <c r="J60" s="161">
        <f>J93</f>
        <v>0</v>
      </c>
      <c r="K60" s="162"/>
    </row>
    <row r="61" spans="2:11" s="8" customFormat="1" ht="14.85" customHeight="1">
      <c r="B61" s="156"/>
      <c r="C61" s="157"/>
      <c r="D61" s="158" t="s">
        <v>111</v>
      </c>
      <c r="E61" s="159"/>
      <c r="F61" s="159"/>
      <c r="G61" s="159"/>
      <c r="H61" s="159"/>
      <c r="I61" s="160"/>
      <c r="J61" s="161">
        <f>J98</f>
        <v>0</v>
      </c>
      <c r="K61" s="162"/>
    </row>
    <row r="62" spans="2:11" s="8" customFormat="1" ht="19.9" customHeight="1">
      <c r="B62" s="156"/>
      <c r="C62" s="157"/>
      <c r="D62" s="158" t="s">
        <v>112</v>
      </c>
      <c r="E62" s="159"/>
      <c r="F62" s="159"/>
      <c r="G62" s="159"/>
      <c r="H62" s="159"/>
      <c r="I62" s="160"/>
      <c r="J62" s="161">
        <f>J107</f>
        <v>0</v>
      </c>
      <c r="K62" s="162"/>
    </row>
    <row r="63" spans="2:11" s="8" customFormat="1" ht="19.9" customHeight="1">
      <c r="B63" s="156"/>
      <c r="C63" s="157"/>
      <c r="D63" s="158" t="s">
        <v>113</v>
      </c>
      <c r="E63" s="159"/>
      <c r="F63" s="159"/>
      <c r="G63" s="159"/>
      <c r="H63" s="159"/>
      <c r="I63" s="160"/>
      <c r="J63" s="161">
        <f>J117</f>
        <v>0</v>
      </c>
      <c r="K63" s="162"/>
    </row>
    <row r="64" spans="2:11" s="7" customFormat="1" ht="24.95" customHeight="1">
      <c r="B64" s="149"/>
      <c r="C64" s="150"/>
      <c r="D64" s="151" t="s">
        <v>114</v>
      </c>
      <c r="E64" s="152"/>
      <c r="F64" s="152"/>
      <c r="G64" s="152"/>
      <c r="H64" s="152"/>
      <c r="I64" s="153"/>
      <c r="J64" s="154">
        <f>J119</f>
        <v>0</v>
      </c>
      <c r="K64" s="155"/>
    </row>
    <row r="65" spans="2:11" s="8" customFormat="1" ht="19.9" customHeight="1">
      <c r="B65" s="156"/>
      <c r="C65" s="157"/>
      <c r="D65" s="158" t="s">
        <v>115</v>
      </c>
      <c r="E65" s="159"/>
      <c r="F65" s="159"/>
      <c r="G65" s="159"/>
      <c r="H65" s="159"/>
      <c r="I65" s="160"/>
      <c r="J65" s="161">
        <f>J120</f>
        <v>0</v>
      </c>
      <c r="K65" s="162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18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39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2"/>
      <c r="J71" s="60"/>
      <c r="K71" s="60"/>
      <c r="L71" s="61"/>
    </row>
    <row r="72" spans="2:12" s="1" customFormat="1" ht="36.95" customHeight="1">
      <c r="B72" s="41"/>
      <c r="C72" s="62" t="s">
        <v>117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4.45" customHeight="1">
      <c r="B75" s="41"/>
      <c r="C75" s="63"/>
      <c r="D75" s="63"/>
      <c r="E75" s="383" t="str">
        <f>E7</f>
        <v>Výměna oken ZŠ Boletice n.Labem, Míru 152</v>
      </c>
      <c r="F75" s="384"/>
      <c r="G75" s="384"/>
      <c r="H75" s="384"/>
      <c r="I75" s="163"/>
      <c r="J75" s="63"/>
      <c r="K75" s="63"/>
      <c r="L75" s="61"/>
    </row>
    <row r="76" spans="2:12" s="1" customFormat="1" ht="14.45" customHeight="1">
      <c r="B76" s="41"/>
      <c r="C76" s="65" t="s">
        <v>97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6.15" customHeight="1">
      <c r="B77" s="41"/>
      <c r="C77" s="63"/>
      <c r="D77" s="63"/>
      <c r="E77" s="372" t="str">
        <f>E9</f>
        <v>3 - DÍLNY - VÝMĚNA OKEN 1.NP (bez výměny vnějších parapetů)</v>
      </c>
      <c r="F77" s="385"/>
      <c r="G77" s="385"/>
      <c r="H77" s="385"/>
      <c r="I77" s="163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8" customHeight="1">
      <c r="B79" s="41"/>
      <c r="C79" s="65" t="s">
        <v>24</v>
      </c>
      <c r="D79" s="63"/>
      <c r="E79" s="63"/>
      <c r="F79" s="164" t="str">
        <f>F12</f>
        <v>Boletice nad Labem</v>
      </c>
      <c r="G79" s="63"/>
      <c r="H79" s="63"/>
      <c r="I79" s="165" t="s">
        <v>26</v>
      </c>
      <c r="J79" s="73" t="str">
        <f>IF(J12="","",J12)</f>
        <v>24. 5. 2018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12" s="1" customFormat="1" ht="15">
      <c r="B81" s="41"/>
      <c r="C81" s="65" t="s">
        <v>28</v>
      </c>
      <c r="D81" s="63"/>
      <c r="E81" s="63"/>
      <c r="F81" s="164" t="str">
        <f>E15</f>
        <v>ZŠ Děčín XXXII, Míru 152, příspěvková organizace</v>
      </c>
      <c r="G81" s="63"/>
      <c r="H81" s="63"/>
      <c r="I81" s="165" t="s">
        <v>34</v>
      </c>
      <c r="J81" s="164" t="str">
        <f>E21</f>
        <v>bez PD</v>
      </c>
      <c r="K81" s="63"/>
      <c r="L81" s="61"/>
    </row>
    <row r="82" spans="2:12" s="1" customFormat="1" ht="14.45" customHeight="1">
      <c r="B82" s="41"/>
      <c r="C82" s="65" t="s">
        <v>32</v>
      </c>
      <c r="D82" s="63"/>
      <c r="E82" s="63"/>
      <c r="F82" s="164" t="str">
        <f>IF(E18="","",E18)</f>
        <v/>
      </c>
      <c r="G82" s="63"/>
      <c r="H82" s="63"/>
      <c r="I82" s="163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20" s="9" customFormat="1" ht="29.25" customHeight="1">
      <c r="B84" s="166"/>
      <c r="C84" s="167" t="s">
        <v>118</v>
      </c>
      <c r="D84" s="168" t="s">
        <v>58</v>
      </c>
      <c r="E84" s="168" t="s">
        <v>54</v>
      </c>
      <c r="F84" s="168" t="s">
        <v>119</v>
      </c>
      <c r="G84" s="168" t="s">
        <v>120</v>
      </c>
      <c r="H84" s="168" t="s">
        <v>121</v>
      </c>
      <c r="I84" s="169" t="s">
        <v>122</v>
      </c>
      <c r="J84" s="168" t="s">
        <v>101</v>
      </c>
      <c r="K84" s="170" t="s">
        <v>123</v>
      </c>
      <c r="L84" s="171"/>
      <c r="M84" s="81" t="s">
        <v>124</v>
      </c>
      <c r="N84" s="82" t="s">
        <v>43</v>
      </c>
      <c r="O84" s="82" t="s">
        <v>125</v>
      </c>
      <c r="P84" s="82" t="s">
        <v>126</v>
      </c>
      <c r="Q84" s="82" t="s">
        <v>127</v>
      </c>
      <c r="R84" s="82" t="s">
        <v>128</v>
      </c>
      <c r="S84" s="82" t="s">
        <v>129</v>
      </c>
      <c r="T84" s="83" t="s">
        <v>130</v>
      </c>
    </row>
    <row r="85" spans="2:63" s="1" customFormat="1" ht="29.25" customHeight="1">
      <c r="B85" s="41"/>
      <c r="C85" s="87" t="s">
        <v>102</v>
      </c>
      <c r="D85" s="63"/>
      <c r="E85" s="63"/>
      <c r="F85" s="63"/>
      <c r="G85" s="63"/>
      <c r="H85" s="63"/>
      <c r="I85" s="163"/>
      <c r="J85" s="172">
        <f>BK85</f>
        <v>0</v>
      </c>
      <c r="K85" s="63"/>
      <c r="L85" s="61"/>
      <c r="M85" s="84"/>
      <c r="N85" s="85"/>
      <c r="O85" s="85"/>
      <c r="P85" s="173">
        <f>P86+P119</f>
        <v>0</v>
      </c>
      <c r="Q85" s="85"/>
      <c r="R85" s="173">
        <f>R86+R119</f>
        <v>0.98426434</v>
      </c>
      <c r="S85" s="85"/>
      <c r="T85" s="174">
        <f>T86+T119</f>
        <v>1.654808</v>
      </c>
      <c r="AT85" s="24" t="s">
        <v>72</v>
      </c>
      <c r="AU85" s="24" t="s">
        <v>103</v>
      </c>
      <c r="BK85" s="175">
        <f>BK86+BK119</f>
        <v>0</v>
      </c>
    </row>
    <row r="86" spans="2:63" s="10" customFormat="1" ht="37.35" customHeight="1">
      <c r="B86" s="176"/>
      <c r="C86" s="177"/>
      <c r="D86" s="178" t="s">
        <v>72</v>
      </c>
      <c r="E86" s="179" t="s">
        <v>131</v>
      </c>
      <c r="F86" s="179" t="s">
        <v>132</v>
      </c>
      <c r="G86" s="177"/>
      <c r="H86" s="177"/>
      <c r="I86" s="180"/>
      <c r="J86" s="181">
        <f>BK86</f>
        <v>0</v>
      </c>
      <c r="K86" s="177"/>
      <c r="L86" s="182"/>
      <c r="M86" s="183"/>
      <c r="N86" s="184"/>
      <c r="O86" s="184"/>
      <c r="P86" s="185">
        <f>P87+P92+P107+P117</f>
        <v>0</v>
      </c>
      <c r="Q86" s="184"/>
      <c r="R86" s="185">
        <f>R87+R92+R107+R117</f>
        <v>0.14847000000000002</v>
      </c>
      <c r="S86" s="184"/>
      <c r="T86" s="186">
        <f>T87+T92+T107+T117</f>
        <v>1.654808</v>
      </c>
      <c r="AR86" s="187" t="s">
        <v>78</v>
      </c>
      <c r="AT86" s="188" t="s">
        <v>72</v>
      </c>
      <c r="AU86" s="188" t="s">
        <v>73</v>
      </c>
      <c r="AY86" s="187" t="s">
        <v>133</v>
      </c>
      <c r="BK86" s="189">
        <f>BK87+BK92+BK107+BK117</f>
        <v>0</v>
      </c>
    </row>
    <row r="87" spans="2:63" s="10" customFormat="1" ht="19.9" customHeight="1">
      <c r="B87" s="176"/>
      <c r="C87" s="177"/>
      <c r="D87" s="178" t="s">
        <v>72</v>
      </c>
      <c r="E87" s="190" t="s">
        <v>152</v>
      </c>
      <c r="F87" s="190" t="s">
        <v>363</v>
      </c>
      <c r="G87" s="177"/>
      <c r="H87" s="177"/>
      <c r="I87" s="180"/>
      <c r="J87" s="191">
        <f>BK87</f>
        <v>0</v>
      </c>
      <c r="K87" s="177"/>
      <c r="L87" s="182"/>
      <c r="M87" s="183"/>
      <c r="N87" s="184"/>
      <c r="O87" s="184"/>
      <c r="P87" s="185">
        <f>SUM(P88:P91)</f>
        <v>0</v>
      </c>
      <c r="Q87" s="184"/>
      <c r="R87" s="185">
        <f>SUM(R88:R91)</f>
        <v>0.14847000000000002</v>
      </c>
      <c r="S87" s="184"/>
      <c r="T87" s="186">
        <f>SUM(T88:T91)</f>
        <v>0</v>
      </c>
      <c r="AR87" s="187" t="s">
        <v>78</v>
      </c>
      <c r="AT87" s="188" t="s">
        <v>72</v>
      </c>
      <c r="AU87" s="188" t="s">
        <v>78</v>
      </c>
      <c r="AY87" s="187" t="s">
        <v>133</v>
      </c>
      <c r="BK87" s="189">
        <f>SUM(BK88:BK91)</f>
        <v>0</v>
      </c>
    </row>
    <row r="88" spans="2:65" s="1" customFormat="1" ht="22.9" customHeight="1">
      <c r="B88" s="41"/>
      <c r="C88" s="192" t="s">
        <v>78</v>
      </c>
      <c r="D88" s="192" t="s">
        <v>136</v>
      </c>
      <c r="E88" s="193" t="s">
        <v>174</v>
      </c>
      <c r="F88" s="194" t="s">
        <v>175</v>
      </c>
      <c r="G88" s="195" t="s">
        <v>147</v>
      </c>
      <c r="H88" s="196">
        <v>98.98</v>
      </c>
      <c r="I88" s="197"/>
      <c r="J88" s="198">
        <f>ROUND(I88*H88,1)</f>
        <v>0</v>
      </c>
      <c r="K88" s="194" t="s">
        <v>140</v>
      </c>
      <c r="L88" s="61"/>
      <c r="M88" s="199" t="s">
        <v>23</v>
      </c>
      <c r="N88" s="200" t="s">
        <v>44</v>
      </c>
      <c r="O88" s="42"/>
      <c r="P88" s="201">
        <f>O88*H88</f>
        <v>0</v>
      </c>
      <c r="Q88" s="201">
        <v>0.0015</v>
      </c>
      <c r="R88" s="201">
        <f>Q88*H88</f>
        <v>0.14847000000000002</v>
      </c>
      <c r="S88" s="201">
        <v>0</v>
      </c>
      <c r="T88" s="202">
        <f>S88*H88</f>
        <v>0</v>
      </c>
      <c r="AR88" s="24" t="s">
        <v>88</v>
      </c>
      <c r="AT88" s="24" t="s">
        <v>136</v>
      </c>
      <c r="AU88" s="24" t="s">
        <v>82</v>
      </c>
      <c r="AY88" s="24" t="s">
        <v>133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78</v>
      </c>
      <c r="BK88" s="203">
        <f>ROUND(I88*H88,1)</f>
        <v>0</v>
      </c>
      <c r="BL88" s="24" t="s">
        <v>88</v>
      </c>
      <c r="BM88" s="24" t="s">
        <v>364</v>
      </c>
    </row>
    <row r="89" spans="2:51" s="12" customFormat="1" ht="13.5">
      <c r="B89" s="215"/>
      <c r="C89" s="216"/>
      <c r="D89" s="206" t="s">
        <v>142</v>
      </c>
      <c r="E89" s="217" t="s">
        <v>23</v>
      </c>
      <c r="F89" s="218" t="s">
        <v>365</v>
      </c>
      <c r="G89" s="216"/>
      <c r="H89" s="219">
        <v>63.98</v>
      </c>
      <c r="I89" s="220"/>
      <c r="J89" s="216"/>
      <c r="K89" s="216"/>
      <c r="L89" s="221"/>
      <c r="M89" s="222"/>
      <c r="N89" s="223"/>
      <c r="O89" s="223"/>
      <c r="P89" s="223"/>
      <c r="Q89" s="223"/>
      <c r="R89" s="223"/>
      <c r="S89" s="223"/>
      <c r="T89" s="224"/>
      <c r="AT89" s="225" t="s">
        <v>142</v>
      </c>
      <c r="AU89" s="225" t="s">
        <v>82</v>
      </c>
      <c r="AV89" s="12" t="s">
        <v>82</v>
      </c>
      <c r="AW89" s="12" t="s">
        <v>36</v>
      </c>
      <c r="AX89" s="12" t="s">
        <v>73</v>
      </c>
      <c r="AY89" s="225" t="s">
        <v>133</v>
      </c>
    </row>
    <row r="90" spans="2:51" s="12" customFormat="1" ht="13.5">
      <c r="B90" s="215"/>
      <c r="C90" s="216"/>
      <c r="D90" s="206" t="s">
        <v>142</v>
      </c>
      <c r="E90" s="217" t="s">
        <v>23</v>
      </c>
      <c r="F90" s="218" t="s">
        <v>366</v>
      </c>
      <c r="G90" s="216"/>
      <c r="H90" s="219">
        <v>35</v>
      </c>
      <c r="I90" s="220"/>
      <c r="J90" s="216"/>
      <c r="K90" s="216"/>
      <c r="L90" s="221"/>
      <c r="M90" s="222"/>
      <c r="N90" s="223"/>
      <c r="O90" s="223"/>
      <c r="P90" s="223"/>
      <c r="Q90" s="223"/>
      <c r="R90" s="223"/>
      <c r="S90" s="223"/>
      <c r="T90" s="224"/>
      <c r="AT90" s="225" t="s">
        <v>142</v>
      </c>
      <c r="AU90" s="225" t="s">
        <v>82</v>
      </c>
      <c r="AV90" s="12" t="s">
        <v>82</v>
      </c>
      <c r="AW90" s="12" t="s">
        <v>36</v>
      </c>
      <c r="AX90" s="12" t="s">
        <v>73</v>
      </c>
      <c r="AY90" s="225" t="s">
        <v>133</v>
      </c>
    </row>
    <row r="91" spans="2:51" s="13" customFormat="1" ht="13.5">
      <c r="B91" s="226"/>
      <c r="C91" s="227"/>
      <c r="D91" s="206" t="s">
        <v>142</v>
      </c>
      <c r="E91" s="228" t="s">
        <v>23</v>
      </c>
      <c r="F91" s="229" t="s">
        <v>160</v>
      </c>
      <c r="G91" s="227"/>
      <c r="H91" s="230">
        <v>98.98</v>
      </c>
      <c r="I91" s="231"/>
      <c r="J91" s="227"/>
      <c r="K91" s="227"/>
      <c r="L91" s="232"/>
      <c r="M91" s="233"/>
      <c r="N91" s="234"/>
      <c r="O91" s="234"/>
      <c r="P91" s="234"/>
      <c r="Q91" s="234"/>
      <c r="R91" s="234"/>
      <c r="S91" s="234"/>
      <c r="T91" s="235"/>
      <c r="AT91" s="236" t="s">
        <v>142</v>
      </c>
      <c r="AU91" s="236" t="s">
        <v>82</v>
      </c>
      <c r="AV91" s="13" t="s">
        <v>88</v>
      </c>
      <c r="AW91" s="13" t="s">
        <v>36</v>
      </c>
      <c r="AX91" s="13" t="s">
        <v>78</v>
      </c>
      <c r="AY91" s="236" t="s">
        <v>133</v>
      </c>
    </row>
    <row r="92" spans="2:63" s="10" customFormat="1" ht="29.85" customHeight="1">
      <c r="B92" s="176"/>
      <c r="C92" s="177"/>
      <c r="D92" s="178" t="s">
        <v>72</v>
      </c>
      <c r="E92" s="190" t="s">
        <v>188</v>
      </c>
      <c r="F92" s="190" t="s">
        <v>214</v>
      </c>
      <c r="G92" s="177"/>
      <c r="H92" s="177"/>
      <c r="I92" s="180"/>
      <c r="J92" s="191">
        <f>BK92</f>
        <v>0</v>
      </c>
      <c r="K92" s="177"/>
      <c r="L92" s="182"/>
      <c r="M92" s="183"/>
      <c r="N92" s="184"/>
      <c r="O92" s="184"/>
      <c r="P92" s="185">
        <f>P93+P98</f>
        <v>0</v>
      </c>
      <c r="Q92" s="184"/>
      <c r="R92" s="185">
        <f>R93+R98</f>
        <v>0</v>
      </c>
      <c r="S92" s="184"/>
      <c r="T92" s="186">
        <f>T93+T98</f>
        <v>1.654808</v>
      </c>
      <c r="AR92" s="187" t="s">
        <v>78</v>
      </c>
      <c r="AT92" s="188" t="s">
        <v>72</v>
      </c>
      <c r="AU92" s="188" t="s">
        <v>78</v>
      </c>
      <c r="AY92" s="187" t="s">
        <v>133</v>
      </c>
      <c r="BK92" s="189">
        <f>BK93+BK98</f>
        <v>0</v>
      </c>
    </row>
    <row r="93" spans="2:63" s="10" customFormat="1" ht="14.85" customHeight="1">
      <c r="B93" s="176"/>
      <c r="C93" s="177"/>
      <c r="D93" s="178" t="s">
        <v>72</v>
      </c>
      <c r="E93" s="190" t="s">
        <v>367</v>
      </c>
      <c r="F93" s="190" t="s">
        <v>368</v>
      </c>
      <c r="G93" s="177"/>
      <c r="H93" s="177"/>
      <c r="I93" s="180"/>
      <c r="J93" s="191">
        <f>BK93</f>
        <v>0</v>
      </c>
      <c r="K93" s="177"/>
      <c r="L93" s="182"/>
      <c r="M93" s="183"/>
      <c r="N93" s="184"/>
      <c r="O93" s="184"/>
      <c r="P93" s="185">
        <f>SUM(P94:P97)</f>
        <v>0</v>
      </c>
      <c r="Q93" s="184"/>
      <c r="R93" s="185">
        <f>SUM(R94:R97)</f>
        <v>0</v>
      </c>
      <c r="S93" s="184"/>
      <c r="T93" s="186">
        <f>SUM(T94:T97)</f>
        <v>0</v>
      </c>
      <c r="AR93" s="187" t="s">
        <v>78</v>
      </c>
      <c r="AT93" s="188" t="s">
        <v>72</v>
      </c>
      <c r="AU93" s="188" t="s">
        <v>82</v>
      </c>
      <c r="AY93" s="187" t="s">
        <v>133</v>
      </c>
      <c r="BK93" s="189">
        <f>SUM(BK94:BK97)</f>
        <v>0</v>
      </c>
    </row>
    <row r="94" spans="2:65" s="1" customFormat="1" ht="22.9" customHeight="1">
      <c r="B94" s="41"/>
      <c r="C94" s="192" t="s">
        <v>82</v>
      </c>
      <c r="D94" s="192" t="s">
        <v>136</v>
      </c>
      <c r="E94" s="193" t="s">
        <v>218</v>
      </c>
      <c r="F94" s="194" t="s">
        <v>219</v>
      </c>
      <c r="G94" s="195" t="s">
        <v>220</v>
      </c>
      <c r="H94" s="196">
        <v>1</v>
      </c>
      <c r="I94" s="197"/>
      <c r="J94" s="198">
        <f>ROUND(I94*H94,1)</f>
        <v>0</v>
      </c>
      <c r="K94" s="194" t="s">
        <v>140</v>
      </c>
      <c r="L94" s="61"/>
      <c r="M94" s="199" t="s">
        <v>23</v>
      </c>
      <c r="N94" s="200" t="s">
        <v>44</v>
      </c>
      <c r="O94" s="42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88</v>
      </c>
      <c r="AT94" s="24" t="s">
        <v>136</v>
      </c>
      <c r="AU94" s="24" t="s">
        <v>85</v>
      </c>
      <c r="AY94" s="24" t="s">
        <v>133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78</v>
      </c>
      <c r="BK94" s="203">
        <f>ROUND(I94*H94,1)</f>
        <v>0</v>
      </c>
      <c r="BL94" s="24" t="s">
        <v>88</v>
      </c>
      <c r="BM94" s="24" t="s">
        <v>369</v>
      </c>
    </row>
    <row r="95" spans="2:65" s="1" customFormat="1" ht="22.9" customHeight="1">
      <c r="B95" s="41"/>
      <c r="C95" s="192" t="s">
        <v>85</v>
      </c>
      <c r="D95" s="192" t="s">
        <v>136</v>
      </c>
      <c r="E95" s="193" t="s">
        <v>370</v>
      </c>
      <c r="F95" s="194" t="s">
        <v>371</v>
      </c>
      <c r="G95" s="195" t="s">
        <v>220</v>
      </c>
      <c r="H95" s="196">
        <v>15</v>
      </c>
      <c r="I95" s="197"/>
      <c r="J95" s="198">
        <f>ROUND(I95*H95,1)</f>
        <v>0</v>
      </c>
      <c r="K95" s="194" t="s">
        <v>140</v>
      </c>
      <c r="L95" s="61"/>
      <c r="M95" s="199" t="s">
        <v>23</v>
      </c>
      <c r="N95" s="200" t="s">
        <v>44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88</v>
      </c>
      <c r="AT95" s="24" t="s">
        <v>136</v>
      </c>
      <c r="AU95" s="24" t="s">
        <v>85</v>
      </c>
      <c r="AY95" s="24" t="s">
        <v>133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78</v>
      </c>
      <c r="BK95" s="203">
        <f>ROUND(I95*H95,1)</f>
        <v>0</v>
      </c>
      <c r="BL95" s="24" t="s">
        <v>88</v>
      </c>
      <c r="BM95" s="24" t="s">
        <v>372</v>
      </c>
    </row>
    <row r="96" spans="2:51" s="12" customFormat="1" ht="13.5">
      <c r="B96" s="215"/>
      <c r="C96" s="216"/>
      <c r="D96" s="206" t="s">
        <v>142</v>
      </c>
      <c r="E96" s="217" t="s">
        <v>23</v>
      </c>
      <c r="F96" s="218" t="s">
        <v>373</v>
      </c>
      <c r="G96" s="216"/>
      <c r="H96" s="219">
        <v>15</v>
      </c>
      <c r="I96" s="220"/>
      <c r="J96" s="216"/>
      <c r="K96" s="216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142</v>
      </c>
      <c r="AU96" s="225" t="s">
        <v>85</v>
      </c>
      <c r="AV96" s="12" t="s">
        <v>82</v>
      </c>
      <c r="AW96" s="12" t="s">
        <v>36</v>
      </c>
      <c r="AX96" s="12" t="s">
        <v>78</v>
      </c>
      <c r="AY96" s="225" t="s">
        <v>133</v>
      </c>
    </row>
    <row r="97" spans="2:65" s="1" customFormat="1" ht="22.9" customHeight="1">
      <c r="B97" s="41"/>
      <c r="C97" s="192" t="s">
        <v>88</v>
      </c>
      <c r="D97" s="192" t="s">
        <v>136</v>
      </c>
      <c r="E97" s="193" t="s">
        <v>227</v>
      </c>
      <c r="F97" s="194" t="s">
        <v>228</v>
      </c>
      <c r="G97" s="195" t="s">
        <v>220</v>
      </c>
      <c r="H97" s="196">
        <v>1</v>
      </c>
      <c r="I97" s="197"/>
      <c r="J97" s="198">
        <f>ROUND(I97*H97,1)</f>
        <v>0</v>
      </c>
      <c r="K97" s="194" t="s">
        <v>140</v>
      </c>
      <c r="L97" s="61"/>
      <c r="M97" s="199" t="s">
        <v>23</v>
      </c>
      <c r="N97" s="200" t="s">
        <v>44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88</v>
      </c>
      <c r="AT97" s="24" t="s">
        <v>136</v>
      </c>
      <c r="AU97" s="24" t="s">
        <v>85</v>
      </c>
      <c r="AY97" s="24" t="s">
        <v>133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78</v>
      </c>
      <c r="BK97" s="203">
        <f>ROUND(I97*H97,1)</f>
        <v>0</v>
      </c>
      <c r="BL97" s="24" t="s">
        <v>88</v>
      </c>
      <c r="BM97" s="24" t="s">
        <v>374</v>
      </c>
    </row>
    <row r="98" spans="2:63" s="10" customFormat="1" ht="22.35" customHeight="1">
      <c r="B98" s="176"/>
      <c r="C98" s="177"/>
      <c r="D98" s="178" t="s">
        <v>72</v>
      </c>
      <c r="E98" s="190" t="s">
        <v>244</v>
      </c>
      <c r="F98" s="190" t="s">
        <v>245</v>
      </c>
      <c r="G98" s="177"/>
      <c r="H98" s="177"/>
      <c r="I98" s="180"/>
      <c r="J98" s="191">
        <f>BK98</f>
        <v>0</v>
      </c>
      <c r="K98" s="177"/>
      <c r="L98" s="182"/>
      <c r="M98" s="183"/>
      <c r="N98" s="184"/>
      <c r="O98" s="184"/>
      <c r="P98" s="185">
        <f>SUM(P99:P106)</f>
        <v>0</v>
      </c>
      <c r="Q98" s="184"/>
      <c r="R98" s="185">
        <f>SUM(R99:R106)</f>
        <v>0</v>
      </c>
      <c r="S98" s="184"/>
      <c r="T98" s="186">
        <f>SUM(T99:T106)</f>
        <v>1.654808</v>
      </c>
      <c r="AR98" s="187" t="s">
        <v>78</v>
      </c>
      <c r="AT98" s="188" t="s">
        <v>72</v>
      </c>
      <c r="AU98" s="188" t="s">
        <v>82</v>
      </c>
      <c r="AY98" s="187" t="s">
        <v>133</v>
      </c>
      <c r="BK98" s="189">
        <f>SUM(BK99:BK106)</f>
        <v>0</v>
      </c>
    </row>
    <row r="99" spans="2:65" s="1" customFormat="1" ht="34.15" customHeight="1">
      <c r="B99" s="41"/>
      <c r="C99" s="192" t="s">
        <v>164</v>
      </c>
      <c r="D99" s="192" t="s">
        <v>136</v>
      </c>
      <c r="E99" s="193" t="s">
        <v>246</v>
      </c>
      <c r="F99" s="194" t="s">
        <v>247</v>
      </c>
      <c r="G99" s="195" t="s">
        <v>139</v>
      </c>
      <c r="H99" s="196">
        <v>36.519</v>
      </c>
      <c r="I99" s="197"/>
      <c r="J99" s="198">
        <f>ROUND(I99*H99,1)</f>
        <v>0</v>
      </c>
      <c r="K99" s="194" t="s">
        <v>140</v>
      </c>
      <c r="L99" s="61"/>
      <c r="M99" s="199" t="s">
        <v>23</v>
      </c>
      <c r="N99" s="200" t="s">
        <v>44</v>
      </c>
      <c r="O99" s="42"/>
      <c r="P99" s="201">
        <f>O99*H99</f>
        <v>0</v>
      </c>
      <c r="Q99" s="201">
        <v>0</v>
      </c>
      <c r="R99" s="201">
        <f>Q99*H99</f>
        <v>0</v>
      </c>
      <c r="S99" s="201">
        <v>0.032</v>
      </c>
      <c r="T99" s="202">
        <f>S99*H99</f>
        <v>1.1686079999999999</v>
      </c>
      <c r="AR99" s="24" t="s">
        <v>88</v>
      </c>
      <c r="AT99" s="24" t="s">
        <v>136</v>
      </c>
      <c r="AU99" s="24" t="s">
        <v>85</v>
      </c>
      <c r="AY99" s="24" t="s">
        <v>133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78</v>
      </c>
      <c r="BK99" s="203">
        <f>ROUND(I99*H99,1)</f>
        <v>0</v>
      </c>
      <c r="BL99" s="24" t="s">
        <v>88</v>
      </c>
      <c r="BM99" s="24" t="s">
        <v>248</v>
      </c>
    </row>
    <row r="100" spans="2:51" s="11" customFormat="1" ht="13.5">
      <c r="B100" s="204"/>
      <c r="C100" s="205"/>
      <c r="D100" s="206" t="s">
        <v>142</v>
      </c>
      <c r="E100" s="207" t="s">
        <v>23</v>
      </c>
      <c r="F100" s="208" t="s">
        <v>249</v>
      </c>
      <c r="G100" s="205"/>
      <c r="H100" s="207" t="s">
        <v>23</v>
      </c>
      <c r="I100" s="209"/>
      <c r="J100" s="205"/>
      <c r="K100" s="205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142</v>
      </c>
      <c r="AU100" s="214" t="s">
        <v>85</v>
      </c>
      <c r="AV100" s="11" t="s">
        <v>78</v>
      </c>
      <c r="AW100" s="11" t="s">
        <v>36</v>
      </c>
      <c r="AX100" s="11" t="s">
        <v>73</v>
      </c>
      <c r="AY100" s="214" t="s">
        <v>133</v>
      </c>
    </row>
    <row r="101" spans="2:51" s="12" customFormat="1" ht="13.5">
      <c r="B101" s="215"/>
      <c r="C101" s="216"/>
      <c r="D101" s="206" t="s">
        <v>142</v>
      </c>
      <c r="E101" s="217" t="s">
        <v>23</v>
      </c>
      <c r="F101" s="218" t="s">
        <v>23</v>
      </c>
      <c r="G101" s="216"/>
      <c r="H101" s="219">
        <v>0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142</v>
      </c>
      <c r="AU101" s="225" t="s">
        <v>85</v>
      </c>
      <c r="AV101" s="12" t="s">
        <v>82</v>
      </c>
      <c r="AW101" s="12" t="s">
        <v>36</v>
      </c>
      <c r="AX101" s="12" t="s">
        <v>73</v>
      </c>
      <c r="AY101" s="225" t="s">
        <v>133</v>
      </c>
    </row>
    <row r="102" spans="2:51" s="12" customFormat="1" ht="13.5">
      <c r="B102" s="215"/>
      <c r="C102" s="216"/>
      <c r="D102" s="206" t="s">
        <v>142</v>
      </c>
      <c r="E102" s="217" t="s">
        <v>23</v>
      </c>
      <c r="F102" s="218" t="s">
        <v>375</v>
      </c>
      <c r="G102" s="216"/>
      <c r="H102" s="219">
        <v>36.519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142</v>
      </c>
      <c r="AU102" s="225" t="s">
        <v>85</v>
      </c>
      <c r="AV102" s="12" t="s">
        <v>82</v>
      </c>
      <c r="AW102" s="12" t="s">
        <v>36</v>
      </c>
      <c r="AX102" s="12" t="s">
        <v>78</v>
      </c>
      <c r="AY102" s="225" t="s">
        <v>133</v>
      </c>
    </row>
    <row r="103" spans="2:65" s="1" customFormat="1" ht="34.15" customHeight="1">
      <c r="B103" s="41"/>
      <c r="C103" s="192" t="s">
        <v>150</v>
      </c>
      <c r="D103" s="192" t="s">
        <v>136</v>
      </c>
      <c r="E103" s="193" t="s">
        <v>376</v>
      </c>
      <c r="F103" s="194" t="s">
        <v>377</v>
      </c>
      <c r="G103" s="195" t="s">
        <v>139</v>
      </c>
      <c r="H103" s="196">
        <v>14.3</v>
      </c>
      <c r="I103" s="197"/>
      <c r="J103" s="198">
        <f>ROUND(I103*H103,1)</f>
        <v>0</v>
      </c>
      <c r="K103" s="194" t="s">
        <v>140</v>
      </c>
      <c r="L103" s="61"/>
      <c r="M103" s="199" t="s">
        <v>23</v>
      </c>
      <c r="N103" s="200" t="s">
        <v>44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0.034</v>
      </c>
      <c r="T103" s="202">
        <f>S103*H103</f>
        <v>0.4862000000000001</v>
      </c>
      <c r="AR103" s="24" t="s">
        <v>88</v>
      </c>
      <c r="AT103" s="24" t="s">
        <v>136</v>
      </c>
      <c r="AU103" s="24" t="s">
        <v>85</v>
      </c>
      <c r="AY103" s="24" t="s">
        <v>133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78</v>
      </c>
      <c r="BK103" s="203">
        <f>ROUND(I103*H103,1)</f>
        <v>0</v>
      </c>
      <c r="BL103" s="24" t="s">
        <v>88</v>
      </c>
      <c r="BM103" s="24" t="s">
        <v>378</v>
      </c>
    </row>
    <row r="104" spans="2:51" s="11" customFormat="1" ht="13.5">
      <c r="B104" s="204"/>
      <c r="C104" s="205"/>
      <c r="D104" s="206" t="s">
        <v>142</v>
      </c>
      <c r="E104" s="207" t="s">
        <v>23</v>
      </c>
      <c r="F104" s="208" t="s">
        <v>249</v>
      </c>
      <c r="G104" s="205"/>
      <c r="H104" s="207" t="s">
        <v>23</v>
      </c>
      <c r="I104" s="209"/>
      <c r="J104" s="205"/>
      <c r="K104" s="205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142</v>
      </c>
      <c r="AU104" s="214" t="s">
        <v>85</v>
      </c>
      <c r="AV104" s="11" t="s">
        <v>78</v>
      </c>
      <c r="AW104" s="11" t="s">
        <v>36</v>
      </c>
      <c r="AX104" s="11" t="s">
        <v>73</v>
      </c>
      <c r="AY104" s="214" t="s">
        <v>133</v>
      </c>
    </row>
    <row r="105" spans="2:51" s="12" customFormat="1" ht="13.5">
      <c r="B105" s="215"/>
      <c r="C105" s="216"/>
      <c r="D105" s="206" t="s">
        <v>142</v>
      </c>
      <c r="E105" s="217" t="s">
        <v>23</v>
      </c>
      <c r="F105" s="218" t="s">
        <v>23</v>
      </c>
      <c r="G105" s="216"/>
      <c r="H105" s="219">
        <v>0</v>
      </c>
      <c r="I105" s="220"/>
      <c r="J105" s="216"/>
      <c r="K105" s="216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142</v>
      </c>
      <c r="AU105" s="225" t="s">
        <v>85</v>
      </c>
      <c r="AV105" s="12" t="s">
        <v>82</v>
      </c>
      <c r="AW105" s="12" t="s">
        <v>36</v>
      </c>
      <c r="AX105" s="12" t="s">
        <v>73</v>
      </c>
      <c r="AY105" s="225" t="s">
        <v>133</v>
      </c>
    </row>
    <row r="106" spans="2:51" s="12" customFormat="1" ht="13.5">
      <c r="B106" s="215"/>
      <c r="C106" s="216"/>
      <c r="D106" s="206" t="s">
        <v>142</v>
      </c>
      <c r="E106" s="217" t="s">
        <v>23</v>
      </c>
      <c r="F106" s="218" t="s">
        <v>379</v>
      </c>
      <c r="G106" s="216"/>
      <c r="H106" s="219">
        <v>14.3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142</v>
      </c>
      <c r="AU106" s="225" t="s">
        <v>85</v>
      </c>
      <c r="AV106" s="12" t="s">
        <v>82</v>
      </c>
      <c r="AW106" s="12" t="s">
        <v>36</v>
      </c>
      <c r="AX106" s="12" t="s">
        <v>78</v>
      </c>
      <c r="AY106" s="225" t="s">
        <v>133</v>
      </c>
    </row>
    <row r="107" spans="2:63" s="10" customFormat="1" ht="29.85" customHeight="1">
      <c r="B107" s="176"/>
      <c r="C107" s="177"/>
      <c r="D107" s="178" t="s">
        <v>72</v>
      </c>
      <c r="E107" s="190" t="s">
        <v>266</v>
      </c>
      <c r="F107" s="190" t="s">
        <v>267</v>
      </c>
      <c r="G107" s="177"/>
      <c r="H107" s="177"/>
      <c r="I107" s="180"/>
      <c r="J107" s="191">
        <f>BK107</f>
        <v>0</v>
      </c>
      <c r="K107" s="177"/>
      <c r="L107" s="182"/>
      <c r="M107" s="183"/>
      <c r="N107" s="184"/>
      <c r="O107" s="184"/>
      <c r="P107" s="185">
        <f>SUM(P108:P116)</f>
        <v>0</v>
      </c>
      <c r="Q107" s="184"/>
      <c r="R107" s="185">
        <f>SUM(R108:R116)</f>
        <v>0</v>
      </c>
      <c r="S107" s="184"/>
      <c r="T107" s="186">
        <f>SUM(T108:T116)</f>
        <v>0</v>
      </c>
      <c r="AR107" s="187" t="s">
        <v>78</v>
      </c>
      <c r="AT107" s="188" t="s">
        <v>72</v>
      </c>
      <c r="AU107" s="188" t="s">
        <v>78</v>
      </c>
      <c r="AY107" s="187" t="s">
        <v>133</v>
      </c>
      <c r="BK107" s="189">
        <f>SUM(BK108:BK116)</f>
        <v>0</v>
      </c>
    </row>
    <row r="108" spans="2:65" s="1" customFormat="1" ht="34.15" customHeight="1">
      <c r="B108" s="41"/>
      <c r="C108" s="192" t="s">
        <v>173</v>
      </c>
      <c r="D108" s="192" t="s">
        <v>136</v>
      </c>
      <c r="E108" s="193" t="s">
        <v>269</v>
      </c>
      <c r="F108" s="194" t="s">
        <v>270</v>
      </c>
      <c r="G108" s="195" t="s">
        <v>271</v>
      </c>
      <c r="H108" s="196">
        <v>1.655</v>
      </c>
      <c r="I108" s="197"/>
      <c r="J108" s="198">
        <f>ROUND(I108*H108,1)</f>
        <v>0</v>
      </c>
      <c r="K108" s="194" t="s">
        <v>140</v>
      </c>
      <c r="L108" s="61"/>
      <c r="M108" s="199" t="s">
        <v>23</v>
      </c>
      <c r="N108" s="200" t="s">
        <v>44</v>
      </c>
      <c r="O108" s="42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88</v>
      </c>
      <c r="AT108" s="24" t="s">
        <v>136</v>
      </c>
      <c r="AU108" s="24" t="s">
        <v>82</v>
      </c>
      <c r="AY108" s="24" t="s">
        <v>133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78</v>
      </c>
      <c r="BK108" s="203">
        <f>ROUND(I108*H108,1)</f>
        <v>0</v>
      </c>
      <c r="BL108" s="24" t="s">
        <v>88</v>
      </c>
      <c r="BM108" s="24" t="s">
        <v>380</v>
      </c>
    </row>
    <row r="109" spans="2:65" s="1" customFormat="1" ht="22.9" customHeight="1">
      <c r="B109" s="41"/>
      <c r="C109" s="192" t="s">
        <v>179</v>
      </c>
      <c r="D109" s="192" t="s">
        <v>136</v>
      </c>
      <c r="E109" s="193" t="s">
        <v>274</v>
      </c>
      <c r="F109" s="194" t="s">
        <v>275</v>
      </c>
      <c r="G109" s="195" t="s">
        <v>271</v>
      </c>
      <c r="H109" s="196">
        <v>1.655</v>
      </c>
      <c r="I109" s="197"/>
      <c r="J109" s="198">
        <f>ROUND(I109*H109,1)</f>
        <v>0</v>
      </c>
      <c r="K109" s="194" t="s">
        <v>140</v>
      </c>
      <c r="L109" s="61"/>
      <c r="M109" s="199" t="s">
        <v>23</v>
      </c>
      <c r="N109" s="200" t="s">
        <v>44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88</v>
      </c>
      <c r="AT109" s="24" t="s">
        <v>136</v>
      </c>
      <c r="AU109" s="24" t="s">
        <v>82</v>
      </c>
      <c r="AY109" s="24" t="s">
        <v>133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78</v>
      </c>
      <c r="BK109" s="203">
        <f>ROUND(I109*H109,1)</f>
        <v>0</v>
      </c>
      <c r="BL109" s="24" t="s">
        <v>88</v>
      </c>
      <c r="BM109" s="24" t="s">
        <v>381</v>
      </c>
    </row>
    <row r="110" spans="2:65" s="1" customFormat="1" ht="34.15" customHeight="1">
      <c r="B110" s="41"/>
      <c r="C110" s="192" t="s">
        <v>188</v>
      </c>
      <c r="D110" s="192" t="s">
        <v>136</v>
      </c>
      <c r="E110" s="193" t="s">
        <v>278</v>
      </c>
      <c r="F110" s="194" t="s">
        <v>279</v>
      </c>
      <c r="G110" s="195" t="s">
        <v>271</v>
      </c>
      <c r="H110" s="196">
        <v>23.17</v>
      </c>
      <c r="I110" s="197"/>
      <c r="J110" s="198">
        <f>ROUND(I110*H110,1)</f>
        <v>0</v>
      </c>
      <c r="K110" s="194" t="s">
        <v>140</v>
      </c>
      <c r="L110" s="61"/>
      <c r="M110" s="199" t="s">
        <v>23</v>
      </c>
      <c r="N110" s="200" t="s">
        <v>44</v>
      </c>
      <c r="O110" s="42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88</v>
      </c>
      <c r="AT110" s="24" t="s">
        <v>136</v>
      </c>
      <c r="AU110" s="24" t="s">
        <v>82</v>
      </c>
      <c r="AY110" s="24" t="s">
        <v>133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78</v>
      </c>
      <c r="BK110" s="203">
        <f>ROUND(I110*H110,1)</f>
        <v>0</v>
      </c>
      <c r="BL110" s="24" t="s">
        <v>88</v>
      </c>
      <c r="BM110" s="24" t="s">
        <v>382</v>
      </c>
    </row>
    <row r="111" spans="2:51" s="12" customFormat="1" ht="13.5">
      <c r="B111" s="215"/>
      <c r="C111" s="216"/>
      <c r="D111" s="206" t="s">
        <v>142</v>
      </c>
      <c r="E111" s="217" t="s">
        <v>23</v>
      </c>
      <c r="F111" s="218" t="s">
        <v>383</v>
      </c>
      <c r="G111" s="216"/>
      <c r="H111" s="219">
        <v>23.17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142</v>
      </c>
      <c r="AU111" s="225" t="s">
        <v>82</v>
      </c>
      <c r="AV111" s="12" t="s">
        <v>82</v>
      </c>
      <c r="AW111" s="12" t="s">
        <v>36</v>
      </c>
      <c r="AX111" s="12" t="s">
        <v>78</v>
      </c>
      <c r="AY111" s="225" t="s">
        <v>133</v>
      </c>
    </row>
    <row r="112" spans="2:65" s="1" customFormat="1" ht="22.9" customHeight="1">
      <c r="B112" s="41"/>
      <c r="C112" s="192" t="s">
        <v>195</v>
      </c>
      <c r="D112" s="192" t="s">
        <v>136</v>
      </c>
      <c r="E112" s="193" t="s">
        <v>283</v>
      </c>
      <c r="F112" s="194" t="s">
        <v>284</v>
      </c>
      <c r="G112" s="195" t="s">
        <v>271</v>
      </c>
      <c r="H112" s="196">
        <v>0.712</v>
      </c>
      <c r="I112" s="197"/>
      <c r="J112" s="198">
        <f>ROUND(I112*H112,1)</f>
        <v>0</v>
      </c>
      <c r="K112" s="194" t="s">
        <v>140</v>
      </c>
      <c r="L112" s="61"/>
      <c r="M112" s="199" t="s">
        <v>23</v>
      </c>
      <c r="N112" s="200" t="s">
        <v>44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88</v>
      </c>
      <c r="AT112" s="24" t="s">
        <v>136</v>
      </c>
      <c r="AU112" s="24" t="s">
        <v>82</v>
      </c>
      <c r="AY112" s="24" t="s">
        <v>133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78</v>
      </c>
      <c r="BK112" s="203">
        <f>ROUND(I112*H112,1)</f>
        <v>0</v>
      </c>
      <c r="BL112" s="24" t="s">
        <v>88</v>
      </c>
      <c r="BM112" s="24" t="s">
        <v>384</v>
      </c>
    </row>
    <row r="113" spans="2:65" s="1" customFormat="1" ht="22.9" customHeight="1">
      <c r="B113" s="41"/>
      <c r="C113" s="192" t="s">
        <v>199</v>
      </c>
      <c r="D113" s="192" t="s">
        <v>136</v>
      </c>
      <c r="E113" s="193" t="s">
        <v>287</v>
      </c>
      <c r="F113" s="194" t="s">
        <v>288</v>
      </c>
      <c r="G113" s="195" t="s">
        <v>271</v>
      </c>
      <c r="H113" s="196">
        <v>0.943</v>
      </c>
      <c r="I113" s="197"/>
      <c r="J113" s="198">
        <f>ROUND(I113*H113,1)</f>
        <v>0</v>
      </c>
      <c r="K113" s="194" t="s">
        <v>140</v>
      </c>
      <c r="L113" s="61"/>
      <c r="M113" s="199" t="s">
        <v>23</v>
      </c>
      <c r="N113" s="200" t="s">
        <v>44</v>
      </c>
      <c r="O113" s="42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88</v>
      </c>
      <c r="AT113" s="24" t="s">
        <v>136</v>
      </c>
      <c r="AU113" s="24" t="s">
        <v>82</v>
      </c>
      <c r="AY113" s="24" t="s">
        <v>133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78</v>
      </c>
      <c r="BK113" s="203">
        <f>ROUND(I113*H113,1)</f>
        <v>0</v>
      </c>
      <c r="BL113" s="24" t="s">
        <v>88</v>
      </c>
      <c r="BM113" s="24" t="s">
        <v>385</v>
      </c>
    </row>
    <row r="114" spans="2:51" s="12" customFormat="1" ht="13.5">
      <c r="B114" s="215"/>
      <c r="C114" s="216"/>
      <c r="D114" s="206" t="s">
        <v>142</v>
      </c>
      <c r="E114" s="217" t="s">
        <v>23</v>
      </c>
      <c r="F114" s="218" t="s">
        <v>386</v>
      </c>
      <c r="G114" s="216"/>
      <c r="H114" s="219">
        <v>1.655</v>
      </c>
      <c r="I114" s="220"/>
      <c r="J114" s="216"/>
      <c r="K114" s="216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142</v>
      </c>
      <c r="AU114" s="225" t="s">
        <v>82</v>
      </c>
      <c r="AV114" s="12" t="s">
        <v>82</v>
      </c>
      <c r="AW114" s="12" t="s">
        <v>36</v>
      </c>
      <c r="AX114" s="12" t="s">
        <v>73</v>
      </c>
      <c r="AY114" s="225" t="s">
        <v>133</v>
      </c>
    </row>
    <row r="115" spans="2:51" s="12" customFormat="1" ht="13.5">
      <c r="B115" s="215"/>
      <c r="C115" s="216"/>
      <c r="D115" s="206" t="s">
        <v>142</v>
      </c>
      <c r="E115" s="217" t="s">
        <v>23</v>
      </c>
      <c r="F115" s="218" t="s">
        <v>387</v>
      </c>
      <c r="G115" s="216"/>
      <c r="H115" s="219">
        <v>-0.712</v>
      </c>
      <c r="I115" s="220"/>
      <c r="J115" s="216"/>
      <c r="K115" s="216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142</v>
      </c>
      <c r="AU115" s="225" t="s">
        <v>82</v>
      </c>
      <c r="AV115" s="12" t="s">
        <v>82</v>
      </c>
      <c r="AW115" s="12" t="s">
        <v>36</v>
      </c>
      <c r="AX115" s="12" t="s">
        <v>73</v>
      </c>
      <c r="AY115" s="225" t="s">
        <v>133</v>
      </c>
    </row>
    <row r="116" spans="2:51" s="13" customFormat="1" ht="13.5">
      <c r="B116" s="226"/>
      <c r="C116" s="227"/>
      <c r="D116" s="206" t="s">
        <v>142</v>
      </c>
      <c r="E116" s="228" t="s">
        <v>23</v>
      </c>
      <c r="F116" s="229" t="s">
        <v>160</v>
      </c>
      <c r="G116" s="227"/>
      <c r="H116" s="230">
        <v>0.943</v>
      </c>
      <c r="I116" s="231"/>
      <c r="J116" s="227"/>
      <c r="K116" s="227"/>
      <c r="L116" s="232"/>
      <c r="M116" s="233"/>
      <c r="N116" s="234"/>
      <c r="O116" s="234"/>
      <c r="P116" s="234"/>
      <c r="Q116" s="234"/>
      <c r="R116" s="234"/>
      <c r="S116" s="234"/>
      <c r="T116" s="235"/>
      <c r="AT116" s="236" t="s">
        <v>142</v>
      </c>
      <c r="AU116" s="236" t="s">
        <v>82</v>
      </c>
      <c r="AV116" s="13" t="s">
        <v>88</v>
      </c>
      <c r="AW116" s="13" t="s">
        <v>36</v>
      </c>
      <c r="AX116" s="13" t="s">
        <v>78</v>
      </c>
      <c r="AY116" s="236" t="s">
        <v>133</v>
      </c>
    </row>
    <row r="117" spans="2:63" s="10" customFormat="1" ht="29.85" customHeight="1">
      <c r="B117" s="176"/>
      <c r="C117" s="177"/>
      <c r="D117" s="178" t="s">
        <v>72</v>
      </c>
      <c r="E117" s="190" t="s">
        <v>296</v>
      </c>
      <c r="F117" s="190" t="s">
        <v>297</v>
      </c>
      <c r="G117" s="177"/>
      <c r="H117" s="177"/>
      <c r="I117" s="180"/>
      <c r="J117" s="191">
        <f>BK117</f>
        <v>0</v>
      </c>
      <c r="K117" s="177"/>
      <c r="L117" s="182"/>
      <c r="M117" s="183"/>
      <c r="N117" s="184"/>
      <c r="O117" s="184"/>
      <c r="P117" s="185">
        <f>P118</f>
        <v>0</v>
      </c>
      <c r="Q117" s="184"/>
      <c r="R117" s="185">
        <f>R118</f>
        <v>0</v>
      </c>
      <c r="S117" s="184"/>
      <c r="T117" s="186">
        <f>T118</f>
        <v>0</v>
      </c>
      <c r="AR117" s="187" t="s">
        <v>78</v>
      </c>
      <c r="AT117" s="188" t="s">
        <v>72</v>
      </c>
      <c r="AU117" s="188" t="s">
        <v>78</v>
      </c>
      <c r="AY117" s="187" t="s">
        <v>133</v>
      </c>
      <c r="BK117" s="189">
        <f>BK118</f>
        <v>0</v>
      </c>
    </row>
    <row r="118" spans="2:65" s="1" customFormat="1" ht="45.6" customHeight="1">
      <c r="B118" s="41"/>
      <c r="C118" s="192" t="s">
        <v>203</v>
      </c>
      <c r="D118" s="192" t="s">
        <v>136</v>
      </c>
      <c r="E118" s="193" t="s">
        <v>299</v>
      </c>
      <c r="F118" s="194" t="s">
        <v>300</v>
      </c>
      <c r="G118" s="195" t="s">
        <v>271</v>
      </c>
      <c r="H118" s="196">
        <v>0.148</v>
      </c>
      <c r="I118" s="197"/>
      <c r="J118" s="198">
        <f>ROUND(I118*H118,1)</f>
        <v>0</v>
      </c>
      <c r="K118" s="194" t="s">
        <v>140</v>
      </c>
      <c r="L118" s="61"/>
      <c r="M118" s="199" t="s">
        <v>23</v>
      </c>
      <c r="N118" s="200" t="s">
        <v>44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88</v>
      </c>
      <c r="AT118" s="24" t="s">
        <v>136</v>
      </c>
      <c r="AU118" s="24" t="s">
        <v>82</v>
      </c>
      <c r="AY118" s="24" t="s">
        <v>133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78</v>
      </c>
      <c r="BK118" s="203">
        <f>ROUND(I118*H118,1)</f>
        <v>0</v>
      </c>
      <c r="BL118" s="24" t="s">
        <v>88</v>
      </c>
      <c r="BM118" s="24" t="s">
        <v>388</v>
      </c>
    </row>
    <row r="119" spans="2:63" s="10" customFormat="1" ht="37.35" customHeight="1">
      <c r="B119" s="176"/>
      <c r="C119" s="177"/>
      <c r="D119" s="178" t="s">
        <v>72</v>
      </c>
      <c r="E119" s="179" t="s">
        <v>302</v>
      </c>
      <c r="F119" s="179" t="s">
        <v>303</v>
      </c>
      <c r="G119" s="177"/>
      <c r="H119" s="177"/>
      <c r="I119" s="180"/>
      <c r="J119" s="181">
        <f>BK119</f>
        <v>0</v>
      </c>
      <c r="K119" s="177"/>
      <c r="L119" s="182"/>
      <c r="M119" s="183"/>
      <c r="N119" s="184"/>
      <c r="O119" s="184"/>
      <c r="P119" s="185">
        <f>P120</f>
        <v>0</v>
      </c>
      <c r="Q119" s="184"/>
      <c r="R119" s="185">
        <f>R120</f>
        <v>0.83579434</v>
      </c>
      <c r="S119" s="184"/>
      <c r="T119" s="186">
        <f>T120</f>
        <v>0</v>
      </c>
      <c r="AR119" s="187" t="s">
        <v>82</v>
      </c>
      <c r="AT119" s="188" t="s">
        <v>72</v>
      </c>
      <c r="AU119" s="188" t="s">
        <v>73</v>
      </c>
      <c r="AY119" s="187" t="s">
        <v>133</v>
      </c>
      <c r="BK119" s="189">
        <f>BK120</f>
        <v>0</v>
      </c>
    </row>
    <row r="120" spans="2:63" s="10" customFormat="1" ht="19.9" customHeight="1">
      <c r="B120" s="176"/>
      <c r="C120" s="177"/>
      <c r="D120" s="178" t="s">
        <v>72</v>
      </c>
      <c r="E120" s="190" t="s">
        <v>304</v>
      </c>
      <c r="F120" s="190" t="s">
        <v>305</v>
      </c>
      <c r="G120" s="177"/>
      <c r="H120" s="177"/>
      <c r="I120" s="180"/>
      <c r="J120" s="191">
        <f>BK120</f>
        <v>0</v>
      </c>
      <c r="K120" s="177"/>
      <c r="L120" s="182"/>
      <c r="M120" s="183"/>
      <c r="N120" s="184"/>
      <c r="O120" s="184"/>
      <c r="P120" s="185">
        <f>SUM(P121:P142)</f>
        <v>0</v>
      </c>
      <c r="Q120" s="184"/>
      <c r="R120" s="185">
        <f>SUM(R121:R142)</f>
        <v>0.83579434</v>
      </c>
      <c r="S120" s="184"/>
      <c r="T120" s="186">
        <f>SUM(T121:T142)</f>
        <v>0</v>
      </c>
      <c r="AR120" s="187" t="s">
        <v>82</v>
      </c>
      <c r="AT120" s="188" t="s">
        <v>72</v>
      </c>
      <c r="AU120" s="188" t="s">
        <v>78</v>
      </c>
      <c r="AY120" s="187" t="s">
        <v>133</v>
      </c>
      <c r="BK120" s="189">
        <f>SUM(BK121:BK142)</f>
        <v>0</v>
      </c>
    </row>
    <row r="121" spans="2:65" s="1" customFormat="1" ht="34.15" customHeight="1">
      <c r="B121" s="41"/>
      <c r="C121" s="192" t="s">
        <v>207</v>
      </c>
      <c r="D121" s="192" t="s">
        <v>136</v>
      </c>
      <c r="E121" s="193" t="s">
        <v>307</v>
      </c>
      <c r="F121" s="194" t="s">
        <v>308</v>
      </c>
      <c r="G121" s="195" t="s">
        <v>139</v>
      </c>
      <c r="H121" s="196">
        <v>36.519</v>
      </c>
      <c r="I121" s="197"/>
      <c r="J121" s="198">
        <f>ROUND(I121*H121,1)</f>
        <v>0</v>
      </c>
      <c r="K121" s="194" t="s">
        <v>140</v>
      </c>
      <c r="L121" s="61"/>
      <c r="M121" s="199" t="s">
        <v>23</v>
      </c>
      <c r="N121" s="200" t="s">
        <v>44</v>
      </c>
      <c r="O121" s="42"/>
      <c r="P121" s="201">
        <f>O121*H121</f>
        <v>0</v>
      </c>
      <c r="Q121" s="201">
        <v>0.00026</v>
      </c>
      <c r="R121" s="201">
        <f>Q121*H121</f>
        <v>0.009494939999999999</v>
      </c>
      <c r="S121" s="201">
        <v>0</v>
      </c>
      <c r="T121" s="202">
        <f>S121*H121</f>
        <v>0</v>
      </c>
      <c r="AR121" s="24" t="s">
        <v>226</v>
      </c>
      <c r="AT121" s="24" t="s">
        <v>136</v>
      </c>
      <c r="AU121" s="24" t="s">
        <v>82</v>
      </c>
      <c r="AY121" s="24" t="s">
        <v>133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78</v>
      </c>
      <c r="BK121" s="203">
        <f>ROUND(I121*H121,1)</f>
        <v>0</v>
      </c>
      <c r="BL121" s="24" t="s">
        <v>226</v>
      </c>
      <c r="BM121" s="24" t="s">
        <v>389</v>
      </c>
    </row>
    <row r="122" spans="2:51" s="11" customFormat="1" ht="13.5">
      <c r="B122" s="204"/>
      <c r="C122" s="205"/>
      <c r="D122" s="206" t="s">
        <v>142</v>
      </c>
      <c r="E122" s="207" t="s">
        <v>23</v>
      </c>
      <c r="F122" s="208" t="s">
        <v>249</v>
      </c>
      <c r="G122" s="205"/>
      <c r="H122" s="207" t="s">
        <v>23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142</v>
      </c>
      <c r="AU122" s="214" t="s">
        <v>82</v>
      </c>
      <c r="AV122" s="11" t="s">
        <v>78</v>
      </c>
      <c r="AW122" s="11" t="s">
        <v>36</v>
      </c>
      <c r="AX122" s="11" t="s">
        <v>73</v>
      </c>
      <c r="AY122" s="214" t="s">
        <v>133</v>
      </c>
    </row>
    <row r="123" spans="2:51" s="12" customFormat="1" ht="13.5">
      <c r="B123" s="215"/>
      <c r="C123" s="216"/>
      <c r="D123" s="206" t="s">
        <v>142</v>
      </c>
      <c r="E123" s="217" t="s">
        <v>23</v>
      </c>
      <c r="F123" s="218" t="s">
        <v>23</v>
      </c>
      <c r="G123" s="216"/>
      <c r="H123" s="219">
        <v>0</v>
      </c>
      <c r="I123" s="220"/>
      <c r="J123" s="216"/>
      <c r="K123" s="216"/>
      <c r="L123" s="221"/>
      <c r="M123" s="222"/>
      <c r="N123" s="223"/>
      <c r="O123" s="223"/>
      <c r="P123" s="223"/>
      <c r="Q123" s="223"/>
      <c r="R123" s="223"/>
      <c r="S123" s="223"/>
      <c r="T123" s="224"/>
      <c r="AT123" s="225" t="s">
        <v>142</v>
      </c>
      <c r="AU123" s="225" t="s">
        <v>82</v>
      </c>
      <c r="AV123" s="12" t="s">
        <v>82</v>
      </c>
      <c r="AW123" s="12" t="s">
        <v>36</v>
      </c>
      <c r="AX123" s="12" t="s">
        <v>73</v>
      </c>
      <c r="AY123" s="225" t="s">
        <v>133</v>
      </c>
    </row>
    <row r="124" spans="2:51" s="12" customFormat="1" ht="13.5">
      <c r="B124" s="215"/>
      <c r="C124" s="216"/>
      <c r="D124" s="206" t="s">
        <v>142</v>
      </c>
      <c r="E124" s="217" t="s">
        <v>23</v>
      </c>
      <c r="F124" s="218" t="s">
        <v>375</v>
      </c>
      <c r="G124" s="216"/>
      <c r="H124" s="219">
        <v>36.519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142</v>
      </c>
      <c r="AU124" s="225" t="s">
        <v>82</v>
      </c>
      <c r="AV124" s="12" t="s">
        <v>82</v>
      </c>
      <c r="AW124" s="12" t="s">
        <v>36</v>
      </c>
      <c r="AX124" s="12" t="s">
        <v>78</v>
      </c>
      <c r="AY124" s="225" t="s">
        <v>133</v>
      </c>
    </row>
    <row r="125" spans="2:65" s="1" customFormat="1" ht="45.6" customHeight="1">
      <c r="B125" s="41"/>
      <c r="C125" s="248" t="s">
        <v>217</v>
      </c>
      <c r="D125" s="248" t="s">
        <v>313</v>
      </c>
      <c r="E125" s="249" t="s">
        <v>390</v>
      </c>
      <c r="F125" s="250" t="s">
        <v>391</v>
      </c>
      <c r="G125" s="251" t="s">
        <v>264</v>
      </c>
      <c r="H125" s="252">
        <v>7</v>
      </c>
      <c r="I125" s="253"/>
      <c r="J125" s="254">
        <f>ROUND(I125*H125,1)</f>
        <v>0</v>
      </c>
      <c r="K125" s="250" t="s">
        <v>23</v>
      </c>
      <c r="L125" s="255"/>
      <c r="M125" s="256" t="s">
        <v>23</v>
      </c>
      <c r="N125" s="257" t="s">
        <v>44</v>
      </c>
      <c r="O125" s="42"/>
      <c r="P125" s="201">
        <f>O125*H125</f>
        <v>0</v>
      </c>
      <c r="Q125" s="201">
        <v>0.077</v>
      </c>
      <c r="R125" s="201">
        <f>Q125*H125</f>
        <v>0.539</v>
      </c>
      <c r="S125" s="201">
        <v>0</v>
      </c>
      <c r="T125" s="202">
        <f>S125*H125</f>
        <v>0</v>
      </c>
      <c r="AR125" s="24" t="s">
        <v>312</v>
      </c>
      <c r="AT125" s="24" t="s">
        <v>313</v>
      </c>
      <c r="AU125" s="24" t="s">
        <v>82</v>
      </c>
      <c r="AY125" s="24" t="s">
        <v>133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78</v>
      </c>
      <c r="BK125" s="203">
        <f>ROUND(I125*H125,1)</f>
        <v>0</v>
      </c>
      <c r="BL125" s="24" t="s">
        <v>226</v>
      </c>
      <c r="BM125" s="24" t="s">
        <v>392</v>
      </c>
    </row>
    <row r="126" spans="2:51" s="12" customFormat="1" ht="13.5">
      <c r="B126" s="215"/>
      <c r="C126" s="216"/>
      <c r="D126" s="206" t="s">
        <v>142</v>
      </c>
      <c r="E126" s="217" t="s">
        <v>23</v>
      </c>
      <c r="F126" s="218" t="s">
        <v>393</v>
      </c>
      <c r="G126" s="216"/>
      <c r="H126" s="219">
        <v>7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142</v>
      </c>
      <c r="AU126" s="225" t="s">
        <v>82</v>
      </c>
      <c r="AV126" s="12" t="s">
        <v>82</v>
      </c>
      <c r="AW126" s="12" t="s">
        <v>36</v>
      </c>
      <c r="AX126" s="12" t="s">
        <v>78</v>
      </c>
      <c r="AY126" s="225" t="s">
        <v>133</v>
      </c>
    </row>
    <row r="127" spans="2:65" s="1" customFormat="1" ht="34.15" customHeight="1">
      <c r="B127" s="41"/>
      <c r="C127" s="192" t="s">
        <v>10</v>
      </c>
      <c r="D127" s="192" t="s">
        <v>136</v>
      </c>
      <c r="E127" s="193" t="s">
        <v>394</v>
      </c>
      <c r="F127" s="194" t="s">
        <v>395</v>
      </c>
      <c r="G127" s="195" t="s">
        <v>139</v>
      </c>
      <c r="H127" s="196">
        <v>14.3</v>
      </c>
      <c r="I127" s="197"/>
      <c r="J127" s="198">
        <f>ROUND(I127*H127,1)</f>
        <v>0</v>
      </c>
      <c r="K127" s="194" t="s">
        <v>140</v>
      </c>
      <c r="L127" s="61"/>
      <c r="M127" s="199" t="s">
        <v>23</v>
      </c>
      <c r="N127" s="200" t="s">
        <v>44</v>
      </c>
      <c r="O127" s="42"/>
      <c r="P127" s="201">
        <f>O127*H127</f>
        <v>0</v>
      </c>
      <c r="Q127" s="201">
        <v>0.00027</v>
      </c>
      <c r="R127" s="201">
        <f>Q127*H127</f>
        <v>0.0038610000000000003</v>
      </c>
      <c r="S127" s="201">
        <v>0</v>
      </c>
      <c r="T127" s="202">
        <f>S127*H127</f>
        <v>0</v>
      </c>
      <c r="AR127" s="24" t="s">
        <v>226</v>
      </c>
      <c r="AT127" s="24" t="s">
        <v>136</v>
      </c>
      <c r="AU127" s="24" t="s">
        <v>82</v>
      </c>
      <c r="AY127" s="24" t="s">
        <v>133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78</v>
      </c>
      <c r="BK127" s="203">
        <f>ROUND(I127*H127,1)</f>
        <v>0</v>
      </c>
      <c r="BL127" s="24" t="s">
        <v>226</v>
      </c>
      <c r="BM127" s="24" t="s">
        <v>396</v>
      </c>
    </row>
    <row r="128" spans="2:51" s="11" customFormat="1" ht="13.5">
      <c r="B128" s="204"/>
      <c r="C128" s="205"/>
      <c r="D128" s="206" t="s">
        <v>142</v>
      </c>
      <c r="E128" s="207" t="s">
        <v>23</v>
      </c>
      <c r="F128" s="208" t="s">
        <v>249</v>
      </c>
      <c r="G128" s="205"/>
      <c r="H128" s="207" t="s">
        <v>23</v>
      </c>
      <c r="I128" s="209"/>
      <c r="J128" s="205"/>
      <c r="K128" s="205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142</v>
      </c>
      <c r="AU128" s="214" t="s">
        <v>82</v>
      </c>
      <c r="AV128" s="11" t="s">
        <v>78</v>
      </c>
      <c r="AW128" s="11" t="s">
        <v>36</v>
      </c>
      <c r="AX128" s="11" t="s">
        <v>73</v>
      </c>
      <c r="AY128" s="214" t="s">
        <v>133</v>
      </c>
    </row>
    <row r="129" spans="2:51" s="12" customFormat="1" ht="13.5">
      <c r="B129" s="215"/>
      <c r="C129" s="216"/>
      <c r="D129" s="206" t="s">
        <v>142</v>
      </c>
      <c r="E129" s="217" t="s">
        <v>23</v>
      </c>
      <c r="F129" s="218" t="s">
        <v>23</v>
      </c>
      <c r="G129" s="216"/>
      <c r="H129" s="219">
        <v>0</v>
      </c>
      <c r="I129" s="220"/>
      <c r="J129" s="216"/>
      <c r="K129" s="216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142</v>
      </c>
      <c r="AU129" s="225" t="s">
        <v>82</v>
      </c>
      <c r="AV129" s="12" t="s">
        <v>82</v>
      </c>
      <c r="AW129" s="12" t="s">
        <v>36</v>
      </c>
      <c r="AX129" s="12" t="s">
        <v>73</v>
      </c>
      <c r="AY129" s="225" t="s">
        <v>133</v>
      </c>
    </row>
    <row r="130" spans="2:51" s="12" customFormat="1" ht="13.5">
      <c r="B130" s="215"/>
      <c r="C130" s="216"/>
      <c r="D130" s="206" t="s">
        <v>142</v>
      </c>
      <c r="E130" s="217" t="s">
        <v>23</v>
      </c>
      <c r="F130" s="218" t="s">
        <v>379</v>
      </c>
      <c r="G130" s="216"/>
      <c r="H130" s="219">
        <v>14.3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142</v>
      </c>
      <c r="AU130" s="225" t="s">
        <v>82</v>
      </c>
      <c r="AV130" s="12" t="s">
        <v>82</v>
      </c>
      <c r="AW130" s="12" t="s">
        <v>36</v>
      </c>
      <c r="AX130" s="12" t="s">
        <v>78</v>
      </c>
      <c r="AY130" s="225" t="s">
        <v>133</v>
      </c>
    </row>
    <row r="131" spans="2:65" s="1" customFormat="1" ht="34.15" customHeight="1">
      <c r="B131" s="41"/>
      <c r="C131" s="248" t="s">
        <v>226</v>
      </c>
      <c r="D131" s="248" t="s">
        <v>313</v>
      </c>
      <c r="E131" s="249" t="s">
        <v>397</v>
      </c>
      <c r="F131" s="250" t="s">
        <v>398</v>
      </c>
      <c r="G131" s="251" t="s">
        <v>264</v>
      </c>
      <c r="H131" s="252">
        <v>5</v>
      </c>
      <c r="I131" s="253"/>
      <c r="J131" s="254">
        <f>ROUND(I131*H131,1)</f>
        <v>0</v>
      </c>
      <c r="K131" s="250" t="s">
        <v>23</v>
      </c>
      <c r="L131" s="255"/>
      <c r="M131" s="256" t="s">
        <v>23</v>
      </c>
      <c r="N131" s="257" t="s">
        <v>44</v>
      </c>
      <c r="O131" s="42"/>
      <c r="P131" s="201">
        <f>O131*H131</f>
        <v>0</v>
      </c>
      <c r="Q131" s="201">
        <v>0.049</v>
      </c>
      <c r="R131" s="201">
        <f>Q131*H131</f>
        <v>0.245</v>
      </c>
      <c r="S131" s="201">
        <v>0</v>
      </c>
      <c r="T131" s="202">
        <f>S131*H131</f>
        <v>0</v>
      </c>
      <c r="AR131" s="24" t="s">
        <v>312</v>
      </c>
      <c r="AT131" s="24" t="s">
        <v>313</v>
      </c>
      <c r="AU131" s="24" t="s">
        <v>82</v>
      </c>
      <c r="AY131" s="24" t="s">
        <v>133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78</v>
      </c>
      <c r="BK131" s="203">
        <f>ROUND(I131*H131,1)</f>
        <v>0</v>
      </c>
      <c r="BL131" s="24" t="s">
        <v>226</v>
      </c>
      <c r="BM131" s="24" t="s">
        <v>399</v>
      </c>
    </row>
    <row r="132" spans="2:51" s="12" customFormat="1" ht="13.5">
      <c r="B132" s="215"/>
      <c r="C132" s="216"/>
      <c r="D132" s="206" t="s">
        <v>142</v>
      </c>
      <c r="E132" s="217" t="s">
        <v>23</v>
      </c>
      <c r="F132" s="218" t="s">
        <v>400</v>
      </c>
      <c r="G132" s="216"/>
      <c r="H132" s="219">
        <v>5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142</v>
      </c>
      <c r="AU132" s="225" t="s">
        <v>82</v>
      </c>
      <c r="AV132" s="12" t="s">
        <v>82</v>
      </c>
      <c r="AW132" s="12" t="s">
        <v>36</v>
      </c>
      <c r="AX132" s="12" t="s">
        <v>78</v>
      </c>
      <c r="AY132" s="225" t="s">
        <v>133</v>
      </c>
    </row>
    <row r="133" spans="2:65" s="1" customFormat="1" ht="34.15" customHeight="1">
      <c r="B133" s="41"/>
      <c r="C133" s="192" t="s">
        <v>230</v>
      </c>
      <c r="D133" s="192" t="s">
        <v>136</v>
      </c>
      <c r="E133" s="193" t="s">
        <v>321</v>
      </c>
      <c r="F133" s="194" t="s">
        <v>322</v>
      </c>
      <c r="G133" s="195" t="s">
        <v>147</v>
      </c>
      <c r="H133" s="196">
        <v>98.98</v>
      </c>
      <c r="I133" s="197"/>
      <c r="J133" s="198">
        <f>ROUND(I133*H133,1)</f>
        <v>0</v>
      </c>
      <c r="K133" s="194" t="s">
        <v>140</v>
      </c>
      <c r="L133" s="61"/>
      <c r="M133" s="199" t="s">
        <v>23</v>
      </c>
      <c r="N133" s="200" t="s">
        <v>44</v>
      </c>
      <c r="O133" s="42"/>
      <c r="P133" s="201">
        <f>O133*H133</f>
        <v>0</v>
      </c>
      <c r="Q133" s="201">
        <v>0.00028</v>
      </c>
      <c r="R133" s="201">
        <f>Q133*H133</f>
        <v>0.0277144</v>
      </c>
      <c r="S133" s="201">
        <v>0</v>
      </c>
      <c r="T133" s="202">
        <f>S133*H133</f>
        <v>0</v>
      </c>
      <c r="AR133" s="24" t="s">
        <v>226</v>
      </c>
      <c r="AT133" s="24" t="s">
        <v>136</v>
      </c>
      <c r="AU133" s="24" t="s">
        <v>82</v>
      </c>
      <c r="AY133" s="24" t="s">
        <v>133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78</v>
      </c>
      <c r="BK133" s="203">
        <f>ROUND(I133*H133,1)</f>
        <v>0</v>
      </c>
      <c r="BL133" s="24" t="s">
        <v>226</v>
      </c>
      <c r="BM133" s="24" t="s">
        <v>401</v>
      </c>
    </row>
    <row r="134" spans="2:51" s="12" customFormat="1" ht="13.5">
      <c r="B134" s="215"/>
      <c r="C134" s="216"/>
      <c r="D134" s="206" t="s">
        <v>142</v>
      </c>
      <c r="E134" s="217" t="s">
        <v>23</v>
      </c>
      <c r="F134" s="218" t="s">
        <v>365</v>
      </c>
      <c r="G134" s="216"/>
      <c r="H134" s="219">
        <v>63.98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142</v>
      </c>
      <c r="AU134" s="225" t="s">
        <v>82</v>
      </c>
      <c r="AV134" s="12" t="s">
        <v>82</v>
      </c>
      <c r="AW134" s="12" t="s">
        <v>36</v>
      </c>
      <c r="AX134" s="12" t="s">
        <v>73</v>
      </c>
      <c r="AY134" s="225" t="s">
        <v>133</v>
      </c>
    </row>
    <row r="135" spans="2:51" s="12" customFormat="1" ht="13.5">
      <c r="B135" s="215"/>
      <c r="C135" s="216"/>
      <c r="D135" s="206" t="s">
        <v>142</v>
      </c>
      <c r="E135" s="217" t="s">
        <v>23</v>
      </c>
      <c r="F135" s="218" t="s">
        <v>366</v>
      </c>
      <c r="G135" s="216"/>
      <c r="H135" s="219">
        <v>35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142</v>
      </c>
      <c r="AU135" s="225" t="s">
        <v>82</v>
      </c>
      <c r="AV135" s="12" t="s">
        <v>82</v>
      </c>
      <c r="AW135" s="12" t="s">
        <v>36</v>
      </c>
      <c r="AX135" s="12" t="s">
        <v>73</v>
      </c>
      <c r="AY135" s="225" t="s">
        <v>133</v>
      </c>
    </row>
    <row r="136" spans="2:51" s="13" customFormat="1" ht="13.5">
      <c r="B136" s="226"/>
      <c r="C136" s="227"/>
      <c r="D136" s="206" t="s">
        <v>142</v>
      </c>
      <c r="E136" s="228" t="s">
        <v>23</v>
      </c>
      <c r="F136" s="229" t="s">
        <v>160</v>
      </c>
      <c r="G136" s="227"/>
      <c r="H136" s="230">
        <v>98.98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142</v>
      </c>
      <c r="AU136" s="236" t="s">
        <v>82</v>
      </c>
      <c r="AV136" s="13" t="s">
        <v>88</v>
      </c>
      <c r="AW136" s="13" t="s">
        <v>36</v>
      </c>
      <c r="AX136" s="13" t="s">
        <v>78</v>
      </c>
      <c r="AY136" s="236" t="s">
        <v>133</v>
      </c>
    </row>
    <row r="137" spans="2:65" s="1" customFormat="1" ht="34.15" customHeight="1">
      <c r="B137" s="41"/>
      <c r="C137" s="192" t="s">
        <v>235</v>
      </c>
      <c r="D137" s="192" t="s">
        <v>136</v>
      </c>
      <c r="E137" s="193" t="s">
        <v>326</v>
      </c>
      <c r="F137" s="194" t="s">
        <v>327</v>
      </c>
      <c r="G137" s="195" t="s">
        <v>264</v>
      </c>
      <c r="H137" s="196">
        <v>7</v>
      </c>
      <c r="I137" s="197"/>
      <c r="J137" s="198">
        <f>ROUND(I137*H137,1)</f>
        <v>0</v>
      </c>
      <c r="K137" s="194" t="s">
        <v>140</v>
      </c>
      <c r="L137" s="61"/>
      <c r="M137" s="199" t="s">
        <v>23</v>
      </c>
      <c r="N137" s="200" t="s">
        <v>44</v>
      </c>
      <c r="O137" s="4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226</v>
      </c>
      <c r="AT137" s="24" t="s">
        <v>136</v>
      </c>
      <c r="AU137" s="24" t="s">
        <v>82</v>
      </c>
      <c r="AY137" s="24" t="s">
        <v>133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78</v>
      </c>
      <c r="BK137" s="203">
        <f>ROUND(I137*H137,1)</f>
        <v>0</v>
      </c>
      <c r="BL137" s="24" t="s">
        <v>226</v>
      </c>
      <c r="BM137" s="24" t="s">
        <v>402</v>
      </c>
    </row>
    <row r="138" spans="2:51" s="12" customFormat="1" ht="13.5">
      <c r="B138" s="215"/>
      <c r="C138" s="216"/>
      <c r="D138" s="206" t="s">
        <v>142</v>
      </c>
      <c r="E138" s="217" t="s">
        <v>23</v>
      </c>
      <c r="F138" s="218" t="s">
        <v>403</v>
      </c>
      <c r="G138" s="216"/>
      <c r="H138" s="219">
        <v>7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142</v>
      </c>
      <c r="AU138" s="225" t="s">
        <v>82</v>
      </c>
      <c r="AV138" s="12" t="s">
        <v>82</v>
      </c>
      <c r="AW138" s="12" t="s">
        <v>36</v>
      </c>
      <c r="AX138" s="12" t="s">
        <v>78</v>
      </c>
      <c r="AY138" s="225" t="s">
        <v>133</v>
      </c>
    </row>
    <row r="139" spans="2:65" s="1" customFormat="1" ht="14.45" customHeight="1">
      <c r="B139" s="41"/>
      <c r="C139" s="248" t="s">
        <v>240</v>
      </c>
      <c r="D139" s="248" t="s">
        <v>313</v>
      </c>
      <c r="E139" s="249" t="s">
        <v>404</v>
      </c>
      <c r="F139" s="250" t="s">
        <v>405</v>
      </c>
      <c r="G139" s="251" t="s">
        <v>147</v>
      </c>
      <c r="H139" s="252">
        <v>15.54</v>
      </c>
      <c r="I139" s="253"/>
      <c r="J139" s="254">
        <f>ROUND(I139*H139,1)</f>
        <v>0</v>
      </c>
      <c r="K139" s="250" t="s">
        <v>23</v>
      </c>
      <c r="L139" s="255"/>
      <c r="M139" s="256" t="s">
        <v>23</v>
      </c>
      <c r="N139" s="257" t="s">
        <v>44</v>
      </c>
      <c r="O139" s="42"/>
      <c r="P139" s="201">
        <f>O139*H139</f>
        <v>0</v>
      </c>
      <c r="Q139" s="201">
        <v>0.0006</v>
      </c>
      <c r="R139" s="201">
        <f>Q139*H139</f>
        <v>0.009323999999999999</v>
      </c>
      <c r="S139" s="201">
        <v>0</v>
      </c>
      <c r="T139" s="202">
        <f>S139*H139</f>
        <v>0</v>
      </c>
      <c r="AR139" s="24" t="s">
        <v>312</v>
      </c>
      <c r="AT139" s="24" t="s">
        <v>313</v>
      </c>
      <c r="AU139" s="24" t="s">
        <v>82</v>
      </c>
      <c r="AY139" s="24" t="s">
        <v>133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78</v>
      </c>
      <c r="BK139" s="203">
        <f>ROUND(I139*H139,1)</f>
        <v>0</v>
      </c>
      <c r="BL139" s="24" t="s">
        <v>226</v>
      </c>
      <c r="BM139" s="24" t="s">
        <v>406</v>
      </c>
    </row>
    <row r="140" spans="2:51" s="12" customFormat="1" ht="13.5">
      <c r="B140" s="215"/>
      <c r="C140" s="216"/>
      <c r="D140" s="206" t="s">
        <v>142</v>
      </c>
      <c r="E140" s="217" t="s">
        <v>23</v>
      </c>
      <c r="F140" s="218" t="s">
        <v>407</v>
      </c>
      <c r="G140" s="216"/>
      <c r="H140" s="219">
        <v>15.54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142</v>
      </c>
      <c r="AU140" s="225" t="s">
        <v>82</v>
      </c>
      <c r="AV140" s="12" t="s">
        <v>82</v>
      </c>
      <c r="AW140" s="12" t="s">
        <v>36</v>
      </c>
      <c r="AX140" s="12" t="s">
        <v>78</v>
      </c>
      <c r="AY140" s="225" t="s">
        <v>133</v>
      </c>
    </row>
    <row r="141" spans="2:65" s="1" customFormat="1" ht="14.45" customHeight="1">
      <c r="B141" s="41"/>
      <c r="C141" s="248" t="s">
        <v>186</v>
      </c>
      <c r="D141" s="248" t="s">
        <v>313</v>
      </c>
      <c r="E141" s="249" t="s">
        <v>338</v>
      </c>
      <c r="F141" s="250" t="s">
        <v>339</v>
      </c>
      <c r="G141" s="251" t="s">
        <v>220</v>
      </c>
      <c r="H141" s="252">
        <v>7</v>
      </c>
      <c r="I141" s="253"/>
      <c r="J141" s="254">
        <f>ROUND(I141*H141,1)</f>
        <v>0</v>
      </c>
      <c r="K141" s="250" t="s">
        <v>140</v>
      </c>
      <c r="L141" s="255"/>
      <c r="M141" s="256" t="s">
        <v>23</v>
      </c>
      <c r="N141" s="257" t="s">
        <v>44</v>
      </c>
      <c r="O141" s="42"/>
      <c r="P141" s="201">
        <f>O141*H141</f>
        <v>0</v>
      </c>
      <c r="Q141" s="201">
        <v>0.0002</v>
      </c>
      <c r="R141" s="201">
        <f>Q141*H141</f>
        <v>0.0014</v>
      </c>
      <c r="S141" s="201">
        <v>0</v>
      </c>
      <c r="T141" s="202">
        <f>S141*H141</f>
        <v>0</v>
      </c>
      <c r="AR141" s="24" t="s">
        <v>312</v>
      </c>
      <c r="AT141" s="24" t="s">
        <v>313</v>
      </c>
      <c r="AU141" s="24" t="s">
        <v>82</v>
      </c>
      <c r="AY141" s="24" t="s">
        <v>133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78</v>
      </c>
      <c r="BK141" s="203">
        <f>ROUND(I141*H141,1)</f>
        <v>0</v>
      </c>
      <c r="BL141" s="24" t="s">
        <v>226</v>
      </c>
      <c r="BM141" s="24" t="s">
        <v>408</v>
      </c>
    </row>
    <row r="142" spans="2:65" s="1" customFormat="1" ht="34.15" customHeight="1">
      <c r="B142" s="41"/>
      <c r="C142" s="192" t="s">
        <v>9</v>
      </c>
      <c r="D142" s="192" t="s">
        <v>136</v>
      </c>
      <c r="E142" s="193" t="s">
        <v>343</v>
      </c>
      <c r="F142" s="194" t="s">
        <v>344</v>
      </c>
      <c r="G142" s="195" t="s">
        <v>345</v>
      </c>
      <c r="H142" s="258"/>
      <c r="I142" s="197"/>
      <c r="J142" s="198">
        <f>ROUND(I142*H142,1)</f>
        <v>0</v>
      </c>
      <c r="K142" s="194" t="s">
        <v>140</v>
      </c>
      <c r="L142" s="61"/>
      <c r="M142" s="199" t="s">
        <v>23</v>
      </c>
      <c r="N142" s="262" t="s">
        <v>44</v>
      </c>
      <c r="O142" s="263"/>
      <c r="P142" s="264">
        <f>O142*H142</f>
        <v>0</v>
      </c>
      <c r="Q142" s="264">
        <v>0</v>
      </c>
      <c r="R142" s="264">
        <f>Q142*H142</f>
        <v>0</v>
      </c>
      <c r="S142" s="264">
        <v>0</v>
      </c>
      <c r="T142" s="265">
        <f>S142*H142</f>
        <v>0</v>
      </c>
      <c r="AR142" s="24" t="s">
        <v>226</v>
      </c>
      <c r="AT142" s="24" t="s">
        <v>136</v>
      </c>
      <c r="AU142" s="24" t="s">
        <v>82</v>
      </c>
      <c r="AY142" s="24" t="s">
        <v>133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78</v>
      </c>
      <c r="BK142" s="203">
        <f>ROUND(I142*H142,1)</f>
        <v>0</v>
      </c>
      <c r="BL142" s="24" t="s">
        <v>226</v>
      </c>
      <c r="BM142" s="24" t="s">
        <v>409</v>
      </c>
    </row>
    <row r="143" spans="2:12" s="1" customFormat="1" ht="6.95" customHeight="1">
      <c r="B143" s="56"/>
      <c r="C143" s="57"/>
      <c r="D143" s="57"/>
      <c r="E143" s="57"/>
      <c r="F143" s="57"/>
      <c r="G143" s="57"/>
      <c r="H143" s="57"/>
      <c r="I143" s="139"/>
      <c r="J143" s="57"/>
      <c r="K143" s="57"/>
      <c r="L143" s="61"/>
    </row>
  </sheetData>
  <sheetProtection algorithmName="SHA-512" hashValue="heykDrIMah8tRDvJnunUpeSDEFFs+B3Cpj7uZJR1Pv5hIvrRxL8EiyY/lRlNO63BwiG04DIMj/TvMCbOSt243Q==" saltValue="QJnE5qeDsq/PVTq/8dcRRvp7N6AmU+7iFDwulcxf2zrvURO5enndz3smhnT3apCDhrRd9J1HwnSvl1MBqeB7Qw==" spinCount="100000" sheet="1" objects="1" scenarios="1" formatColumns="0" formatRows="0" autoFilter="0"/>
  <autoFilter ref="C84:K142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scale="97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71" activePane="bottomLeft" state="frozen"/>
      <selection pane="bottomLeft" activeCell="F81" sqref="F8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91.66015625" style="0" customWidth="1"/>
    <col min="7" max="7" width="7.5" style="0" customWidth="1"/>
    <col min="8" max="8" width="14.33203125" style="0" customWidth="1"/>
    <col min="9" max="9" width="16.16015625" style="111" customWidth="1"/>
    <col min="10" max="10" width="20.16015625" style="0" customWidth="1"/>
    <col min="11" max="11" width="15.8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91</v>
      </c>
      <c r="G1" s="386" t="s">
        <v>92</v>
      </c>
      <c r="H1" s="386"/>
      <c r="I1" s="115"/>
      <c r="J1" s="114" t="s">
        <v>93</v>
      </c>
      <c r="K1" s="113" t="s">
        <v>94</v>
      </c>
      <c r="L1" s="114" t="s">
        <v>95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24" t="s">
        <v>90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2:46" ht="36.95" customHeight="1">
      <c r="B4" s="28"/>
      <c r="C4" s="29"/>
      <c r="D4" s="30" t="s">
        <v>96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4.45" customHeight="1">
      <c r="B7" s="28"/>
      <c r="C7" s="29"/>
      <c r="D7" s="29"/>
      <c r="E7" s="387" t="str">
        <f>'Rekapitulace stavby'!K6</f>
        <v>Výměna oken ZŠ Boletice n.Labem, Míru 152</v>
      </c>
      <c r="F7" s="388"/>
      <c r="G7" s="388"/>
      <c r="H7" s="388"/>
      <c r="I7" s="117"/>
      <c r="J7" s="29"/>
      <c r="K7" s="31"/>
    </row>
    <row r="8" spans="2:11" s="1" customFormat="1" ht="15">
      <c r="B8" s="41"/>
      <c r="C8" s="42"/>
      <c r="D8" s="37" t="s">
        <v>97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9" t="s">
        <v>410</v>
      </c>
      <c r="F9" s="390"/>
      <c r="G9" s="390"/>
      <c r="H9" s="390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23</v>
      </c>
      <c r="K11" s="45"/>
    </row>
    <row r="12" spans="2:11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24. 5. 2018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23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23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29</v>
      </c>
      <c r="J20" s="35" t="s">
        <v>23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19" t="s">
        <v>31</v>
      </c>
      <c r="J21" s="35" t="s">
        <v>23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8"/>
      <c r="J23" s="42"/>
      <c r="K23" s="45"/>
    </row>
    <row r="24" spans="2:11" s="6" customFormat="1" ht="14.45" customHeight="1">
      <c r="B24" s="121"/>
      <c r="C24" s="122"/>
      <c r="D24" s="122"/>
      <c r="E24" s="351" t="s">
        <v>23</v>
      </c>
      <c r="F24" s="351"/>
      <c r="G24" s="351"/>
      <c r="H24" s="35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ROUND(J78,1)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0">
        <f>ROUND(SUM(BE78:BE81),1)</f>
        <v>0</v>
      </c>
      <c r="G30" s="42"/>
      <c r="H30" s="42"/>
      <c r="I30" s="131">
        <v>0.21</v>
      </c>
      <c r="J30" s="130">
        <f>ROUND(ROUND((SUM(BE78:BE81)),1)*I30,1)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0">
        <f>ROUND(SUM(BF78:BF81),1)</f>
        <v>0</v>
      </c>
      <c r="G31" s="42"/>
      <c r="H31" s="42"/>
      <c r="I31" s="131">
        <v>0.15</v>
      </c>
      <c r="J31" s="130">
        <f>ROUND(ROUND((SUM(BF78:BF81)),1)*I31,1)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30">
        <f>ROUND(SUM(BG78:BG81),1)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30">
        <f>ROUND(SUM(BH78:BH81),1)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0">
        <f>ROUND(SUM(BI78:BI81),1)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4.45" customHeight="1">
      <c r="B45" s="41"/>
      <c r="C45" s="42"/>
      <c r="D45" s="42"/>
      <c r="E45" s="387" t="str">
        <f>E7</f>
        <v>Výměna oken ZŠ Boletice n.Labem, Míru 152</v>
      </c>
      <c r="F45" s="388"/>
      <c r="G45" s="388"/>
      <c r="H45" s="388"/>
      <c r="I45" s="118"/>
      <c r="J45" s="42"/>
      <c r="K45" s="45"/>
    </row>
    <row r="46" spans="2:11" s="1" customFormat="1" ht="14.45" customHeight="1">
      <c r="B46" s="41"/>
      <c r="C46" s="37" t="s">
        <v>97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6.15" customHeight="1">
      <c r="B47" s="41"/>
      <c r="C47" s="42"/>
      <c r="D47" s="42"/>
      <c r="E47" s="389" t="str">
        <f>E9</f>
        <v>4 - VEDLEJŠÍ ROZPOČTOVÉ NÁKLADY</v>
      </c>
      <c r="F47" s="390"/>
      <c r="G47" s="390"/>
      <c r="H47" s="390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Boletice nad Labem</v>
      </c>
      <c r="G49" s="42"/>
      <c r="H49" s="42"/>
      <c r="I49" s="119" t="s">
        <v>26</v>
      </c>
      <c r="J49" s="120" t="str">
        <f>IF(J12="","",J12)</f>
        <v>24. 5. 2018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28</v>
      </c>
      <c r="D51" s="42"/>
      <c r="E51" s="42"/>
      <c r="F51" s="35" t="str">
        <f>E15</f>
        <v>ZŠ Děčín XXXII, Míru 152, příspěvková organizace</v>
      </c>
      <c r="G51" s="42"/>
      <c r="H51" s="42"/>
      <c r="I51" s="119" t="s">
        <v>34</v>
      </c>
      <c r="J51" s="351" t="str">
        <f>E21</f>
        <v>bez PD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38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100</v>
      </c>
      <c r="D54" s="132"/>
      <c r="E54" s="132"/>
      <c r="F54" s="132"/>
      <c r="G54" s="132"/>
      <c r="H54" s="132"/>
      <c r="I54" s="145"/>
      <c r="J54" s="146" t="s">
        <v>101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102</v>
      </c>
      <c r="D56" s="42"/>
      <c r="E56" s="42"/>
      <c r="F56" s="42"/>
      <c r="G56" s="42"/>
      <c r="H56" s="42"/>
      <c r="I56" s="118"/>
      <c r="J56" s="128">
        <f>J78</f>
        <v>0</v>
      </c>
      <c r="K56" s="45"/>
      <c r="AU56" s="24" t="s">
        <v>103</v>
      </c>
    </row>
    <row r="57" spans="2:11" s="7" customFormat="1" ht="24.95" customHeight="1">
      <c r="B57" s="149"/>
      <c r="C57" s="150"/>
      <c r="D57" s="151" t="s">
        <v>411</v>
      </c>
      <c r="E57" s="152"/>
      <c r="F57" s="152"/>
      <c r="G57" s="152"/>
      <c r="H57" s="152"/>
      <c r="I57" s="153"/>
      <c r="J57" s="154">
        <f>J79</f>
        <v>0</v>
      </c>
      <c r="K57" s="155"/>
    </row>
    <row r="58" spans="2:11" s="8" customFormat="1" ht="19.9" customHeight="1">
      <c r="B58" s="156"/>
      <c r="C58" s="157"/>
      <c r="D58" s="158" t="s">
        <v>412</v>
      </c>
      <c r="E58" s="159"/>
      <c r="F58" s="159"/>
      <c r="G58" s="159"/>
      <c r="H58" s="159"/>
      <c r="I58" s="160"/>
      <c r="J58" s="161">
        <f>J80</f>
        <v>0</v>
      </c>
      <c r="K58" s="162"/>
    </row>
    <row r="59" spans="2:11" s="1" customFormat="1" ht="21.75" customHeight="1">
      <c r="B59" s="41"/>
      <c r="C59" s="42"/>
      <c r="D59" s="42"/>
      <c r="E59" s="42"/>
      <c r="F59" s="42"/>
      <c r="G59" s="42"/>
      <c r="H59" s="42"/>
      <c r="I59" s="118"/>
      <c r="J59" s="42"/>
      <c r="K59" s="45"/>
    </row>
    <row r="60" spans="2:11" s="1" customFormat="1" ht="6.95" customHeight="1">
      <c r="B60" s="56"/>
      <c r="C60" s="57"/>
      <c r="D60" s="57"/>
      <c r="E60" s="57"/>
      <c r="F60" s="57"/>
      <c r="G60" s="57"/>
      <c r="H60" s="57"/>
      <c r="I60" s="139"/>
      <c r="J60" s="57"/>
      <c r="K60" s="58"/>
    </row>
    <row r="64" spans="2:12" s="1" customFormat="1" ht="6.95" customHeight="1">
      <c r="B64" s="59"/>
      <c r="C64" s="60"/>
      <c r="D64" s="60"/>
      <c r="E64" s="60"/>
      <c r="F64" s="60"/>
      <c r="G64" s="60"/>
      <c r="H64" s="60"/>
      <c r="I64" s="142"/>
      <c r="J64" s="60"/>
      <c r="K64" s="60"/>
      <c r="L64" s="61"/>
    </row>
    <row r="65" spans="2:12" s="1" customFormat="1" ht="36.95" customHeight="1">
      <c r="B65" s="41"/>
      <c r="C65" s="62" t="s">
        <v>117</v>
      </c>
      <c r="D65" s="63"/>
      <c r="E65" s="63"/>
      <c r="F65" s="63"/>
      <c r="G65" s="63"/>
      <c r="H65" s="63"/>
      <c r="I65" s="163"/>
      <c r="J65" s="63"/>
      <c r="K65" s="63"/>
      <c r="L65" s="61"/>
    </row>
    <row r="66" spans="2:12" s="1" customFormat="1" ht="6.95" customHeight="1">
      <c r="B66" s="41"/>
      <c r="C66" s="63"/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14.45" customHeight="1">
      <c r="B67" s="41"/>
      <c r="C67" s="65" t="s">
        <v>18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12" s="1" customFormat="1" ht="14.45" customHeight="1">
      <c r="B68" s="41"/>
      <c r="C68" s="63"/>
      <c r="D68" s="63"/>
      <c r="E68" s="383" t="str">
        <f>E7</f>
        <v>Výměna oken ZŠ Boletice n.Labem, Míru 152</v>
      </c>
      <c r="F68" s="384"/>
      <c r="G68" s="384"/>
      <c r="H68" s="384"/>
      <c r="I68" s="163"/>
      <c r="J68" s="63"/>
      <c r="K68" s="63"/>
      <c r="L68" s="61"/>
    </row>
    <row r="69" spans="2:12" s="1" customFormat="1" ht="14.45" customHeight="1">
      <c r="B69" s="41"/>
      <c r="C69" s="65" t="s">
        <v>97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16.15" customHeight="1">
      <c r="B70" s="41"/>
      <c r="C70" s="63"/>
      <c r="D70" s="63"/>
      <c r="E70" s="372" t="str">
        <f>E9</f>
        <v>4 - VEDLEJŠÍ ROZPOČTOVÉ NÁKLADY</v>
      </c>
      <c r="F70" s="385"/>
      <c r="G70" s="385"/>
      <c r="H70" s="385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8" customHeight="1">
      <c r="B72" s="41"/>
      <c r="C72" s="65" t="s">
        <v>24</v>
      </c>
      <c r="D72" s="63"/>
      <c r="E72" s="63"/>
      <c r="F72" s="164" t="str">
        <f>F12</f>
        <v>Boletice nad Labem</v>
      </c>
      <c r="G72" s="63"/>
      <c r="H72" s="63"/>
      <c r="I72" s="165" t="s">
        <v>26</v>
      </c>
      <c r="J72" s="73" t="str">
        <f>IF(J12="","",J12)</f>
        <v>24. 5. 2018</v>
      </c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5">
      <c r="B74" s="41"/>
      <c r="C74" s="65" t="s">
        <v>28</v>
      </c>
      <c r="D74" s="63"/>
      <c r="E74" s="63"/>
      <c r="F74" s="164" t="str">
        <f>E15</f>
        <v>ZŠ Děčín XXXII, Míru 152, příspěvková organizace</v>
      </c>
      <c r="G74" s="63"/>
      <c r="H74" s="63"/>
      <c r="I74" s="165" t="s">
        <v>34</v>
      </c>
      <c r="J74" s="164" t="str">
        <f>E21</f>
        <v>bez PD</v>
      </c>
      <c r="K74" s="63"/>
      <c r="L74" s="61"/>
    </row>
    <row r="75" spans="2:12" s="1" customFormat="1" ht="14.45" customHeight="1">
      <c r="B75" s="41"/>
      <c r="C75" s="65" t="s">
        <v>32</v>
      </c>
      <c r="D75" s="63"/>
      <c r="E75" s="63"/>
      <c r="F75" s="164" t="str">
        <f>IF(E18="","",E18)</f>
        <v/>
      </c>
      <c r="G75" s="63"/>
      <c r="H75" s="63"/>
      <c r="I75" s="163"/>
      <c r="J75" s="63"/>
      <c r="K75" s="63"/>
      <c r="L75" s="61"/>
    </row>
    <row r="76" spans="2:12" s="1" customFormat="1" ht="10.3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9" customFormat="1" ht="29.25" customHeight="1">
      <c r="B77" s="166"/>
      <c r="C77" s="167" t="s">
        <v>118</v>
      </c>
      <c r="D77" s="168" t="s">
        <v>58</v>
      </c>
      <c r="E77" s="168" t="s">
        <v>54</v>
      </c>
      <c r="F77" s="168" t="s">
        <v>119</v>
      </c>
      <c r="G77" s="168" t="s">
        <v>120</v>
      </c>
      <c r="H77" s="168" t="s">
        <v>121</v>
      </c>
      <c r="I77" s="169" t="s">
        <v>122</v>
      </c>
      <c r="J77" s="168" t="s">
        <v>101</v>
      </c>
      <c r="K77" s="170" t="s">
        <v>123</v>
      </c>
      <c r="L77" s="171"/>
      <c r="M77" s="81" t="s">
        <v>124</v>
      </c>
      <c r="N77" s="82" t="s">
        <v>43</v>
      </c>
      <c r="O77" s="82" t="s">
        <v>125</v>
      </c>
      <c r="P77" s="82" t="s">
        <v>126</v>
      </c>
      <c r="Q77" s="82" t="s">
        <v>127</v>
      </c>
      <c r="R77" s="82" t="s">
        <v>128</v>
      </c>
      <c r="S77" s="82" t="s">
        <v>129</v>
      </c>
      <c r="T77" s="83" t="s">
        <v>130</v>
      </c>
    </row>
    <row r="78" spans="2:63" s="1" customFormat="1" ht="29.25" customHeight="1">
      <c r="B78" s="41"/>
      <c r="C78" s="87" t="s">
        <v>102</v>
      </c>
      <c r="D78" s="63"/>
      <c r="E78" s="63"/>
      <c r="F78" s="63"/>
      <c r="G78" s="63"/>
      <c r="H78" s="63"/>
      <c r="I78" s="163"/>
      <c r="J78" s="172">
        <f>BK78</f>
        <v>0</v>
      </c>
      <c r="K78" s="63"/>
      <c r="L78" s="61"/>
      <c r="M78" s="84"/>
      <c r="N78" s="85"/>
      <c r="O78" s="85"/>
      <c r="P78" s="173">
        <f>P79</f>
        <v>0</v>
      </c>
      <c r="Q78" s="85"/>
      <c r="R78" s="173">
        <f>R79</f>
        <v>0</v>
      </c>
      <c r="S78" s="85"/>
      <c r="T78" s="174">
        <f>T79</f>
        <v>0</v>
      </c>
      <c r="AT78" s="24" t="s">
        <v>72</v>
      </c>
      <c r="AU78" s="24" t="s">
        <v>103</v>
      </c>
      <c r="BK78" s="175">
        <f>BK79</f>
        <v>0</v>
      </c>
    </row>
    <row r="79" spans="2:63" s="10" customFormat="1" ht="37.35" customHeight="1">
      <c r="B79" s="176"/>
      <c r="C79" s="177"/>
      <c r="D79" s="178" t="s">
        <v>72</v>
      </c>
      <c r="E79" s="179" t="s">
        <v>413</v>
      </c>
      <c r="F79" s="179" t="s">
        <v>414</v>
      </c>
      <c r="G79" s="177"/>
      <c r="H79" s="177"/>
      <c r="I79" s="180"/>
      <c r="J79" s="181">
        <f>BK79</f>
        <v>0</v>
      </c>
      <c r="K79" s="177"/>
      <c r="L79" s="182"/>
      <c r="M79" s="183"/>
      <c r="N79" s="184"/>
      <c r="O79" s="184"/>
      <c r="P79" s="185">
        <f>P80</f>
        <v>0</v>
      </c>
      <c r="Q79" s="184"/>
      <c r="R79" s="185">
        <f>R80</f>
        <v>0</v>
      </c>
      <c r="S79" s="184"/>
      <c r="T79" s="186">
        <f>T80</f>
        <v>0</v>
      </c>
      <c r="AR79" s="187" t="s">
        <v>164</v>
      </c>
      <c r="AT79" s="188" t="s">
        <v>72</v>
      </c>
      <c r="AU79" s="188" t="s">
        <v>73</v>
      </c>
      <c r="AY79" s="187" t="s">
        <v>133</v>
      </c>
      <c r="BK79" s="189">
        <f>BK80</f>
        <v>0</v>
      </c>
    </row>
    <row r="80" spans="2:63" s="10" customFormat="1" ht="19.9" customHeight="1">
      <c r="B80" s="176"/>
      <c r="C80" s="177"/>
      <c r="D80" s="178" t="s">
        <v>72</v>
      </c>
      <c r="E80" s="190" t="s">
        <v>415</v>
      </c>
      <c r="F80" s="190" t="s">
        <v>416</v>
      </c>
      <c r="G80" s="177"/>
      <c r="H80" s="177"/>
      <c r="I80" s="180"/>
      <c r="J80" s="191">
        <f>BK80</f>
        <v>0</v>
      </c>
      <c r="K80" s="177"/>
      <c r="L80" s="182"/>
      <c r="M80" s="183"/>
      <c r="N80" s="184"/>
      <c r="O80" s="184"/>
      <c r="P80" s="185">
        <f>P81</f>
        <v>0</v>
      </c>
      <c r="Q80" s="184"/>
      <c r="R80" s="185">
        <f>R81</f>
        <v>0</v>
      </c>
      <c r="S80" s="184"/>
      <c r="T80" s="186">
        <f>T81</f>
        <v>0</v>
      </c>
      <c r="AR80" s="187" t="s">
        <v>164</v>
      </c>
      <c r="AT80" s="188" t="s">
        <v>72</v>
      </c>
      <c r="AU80" s="188" t="s">
        <v>78</v>
      </c>
      <c r="AY80" s="187" t="s">
        <v>133</v>
      </c>
      <c r="BK80" s="189">
        <f>BK81</f>
        <v>0</v>
      </c>
    </row>
    <row r="81" spans="2:65" s="1" customFormat="1" ht="14.45" customHeight="1">
      <c r="B81" s="41"/>
      <c r="C81" s="192" t="s">
        <v>78</v>
      </c>
      <c r="D81" s="192" t="s">
        <v>136</v>
      </c>
      <c r="E81" s="193" t="s">
        <v>417</v>
      </c>
      <c r="F81" s="194" t="s">
        <v>416</v>
      </c>
      <c r="G81" s="195" t="s">
        <v>345</v>
      </c>
      <c r="H81" s="258"/>
      <c r="I81" s="197"/>
      <c r="J81" s="198">
        <f>ROUND(I81*H81,1)</f>
        <v>0</v>
      </c>
      <c r="K81" s="194" t="s">
        <v>140</v>
      </c>
      <c r="L81" s="61"/>
      <c r="M81" s="199" t="s">
        <v>23</v>
      </c>
      <c r="N81" s="262" t="s">
        <v>44</v>
      </c>
      <c r="O81" s="263"/>
      <c r="P81" s="264">
        <f>O81*H81</f>
        <v>0</v>
      </c>
      <c r="Q81" s="264">
        <v>0</v>
      </c>
      <c r="R81" s="264">
        <f>Q81*H81</f>
        <v>0</v>
      </c>
      <c r="S81" s="264">
        <v>0</v>
      </c>
      <c r="T81" s="265">
        <f>S81*H81</f>
        <v>0</v>
      </c>
      <c r="AR81" s="24" t="s">
        <v>418</v>
      </c>
      <c r="AT81" s="24" t="s">
        <v>136</v>
      </c>
      <c r="AU81" s="24" t="s">
        <v>82</v>
      </c>
      <c r="AY81" s="24" t="s">
        <v>133</v>
      </c>
      <c r="BE81" s="203">
        <f>IF(N81="základní",J81,0)</f>
        <v>0</v>
      </c>
      <c r="BF81" s="203">
        <f>IF(N81="snížená",J81,0)</f>
        <v>0</v>
      </c>
      <c r="BG81" s="203">
        <f>IF(N81="zákl. přenesená",J81,0)</f>
        <v>0</v>
      </c>
      <c r="BH81" s="203">
        <f>IF(N81="sníž. přenesená",J81,0)</f>
        <v>0</v>
      </c>
      <c r="BI81" s="203">
        <f>IF(N81="nulová",J81,0)</f>
        <v>0</v>
      </c>
      <c r="BJ81" s="24" t="s">
        <v>78</v>
      </c>
      <c r="BK81" s="203">
        <f>ROUND(I81*H81,1)</f>
        <v>0</v>
      </c>
      <c r="BL81" s="24" t="s">
        <v>418</v>
      </c>
      <c r="BM81" s="24" t="s">
        <v>419</v>
      </c>
    </row>
    <row r="82" spans="2:12" s="1" customFormat="1" ht="6.95" customHeight="1">
      <c r="B82" s="56"/>
      <c r="C82" s="57"/>
      <c r="D82" s="57"/>
      <c r="E82" s="57"/>
      <c r="F82" s="57"/>
      <c r="G82" s="57"/>
      <c r="H82" s="57"/>
      <c r="I82" s="139"/>
      <c r="J82" s="57"/>
      <c r="K82" s="57"/>
      <c r="L82" s="61"/>
    </row>
  </sheetData>
  <sheetProtection algorithmName="SHA-512" hashValue="0p/tBjgGvtUZvnk59b2lepmjY7P0OLUTN/FIyDlbLSWyigtDtxMpeuG+TpkWcAA5lHjwyETkufbKD4R1/o39Lw==" saltValue="dEgEyCKQNJBl53icapiv6qmi6ys8C2APRoL1boj2ygeI1fqjVPCCNbT4e+CBztiUKfcwFRTSn1aQz0pkdmn7Tg==" spinCount="100000" sheet="1" objects="1" scenarios="1" formatColumns="0" formatRows="0" autoFilter="0"/>
  <autoFilter ref="C77:K81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6" customWidth="1"/>
    <col min="2" max="2" width="1.66796875" style="266" customWidth="1"/>
    <col min="3" max="4" width="5" style="266" customWidth="1"/>
    <col min="5" max="5" width="11.66015625" style="266" customWidth="1"/>
    <col min="6" max="6" width="9.16015625" style="266" customWidth="1"/>
    <col min="7" max="7" width="5" style="266" customWidth="1"/>
    <col min="8" max="8" width="77.83203125" style="266" customWidth="1"/>
    <col min="9" max="10" width="20" style="266" customWidth="1"/>
    <col min="11" max="11" width="1.66796875" style="266" customWidth="1"/>
  </cols>
  <sheetData>
    <row r="1" ht="37.5" customHeight="1"/>
    <row r="2" spans="2:1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15" customFormat="1" ht="45" customHeight="1">
      <c r="B3" s="270"/>
      <c r="C3" s="391" t="s">
        <v>420</v>
      </c>
      <c r="D3" s="391"/>
      <c r="E3" s="391"/>
      <c r="F3" s="391"/>
      <c r="G3" s="391"/>
      <c r="H3" s="391"/>
      <c r="I3" s="391"/>
      <c r="J3" s="391"/>
      <c r="K3" s="271"/>
    </row>
    <row r="4" spans="2:11" ht="25.5" customHeight="1">
      <c r="B4" s="272"/>
      <c r="C4" s="398" t="s">
        <v>421</v>
      </c>
      <c r="D4" s="398"/>
      <c r="E4" s="398"/>
      <c r="F4" s="398"/>
      <c r="G4" s="398"/>
      <c r="H4" s="398"/>
      <c r="I4" s="398"/>
      <c r="J4" s="398"/>
      <c r="K4" s="273"/>
    </row>
    <row r="5" spans="2:11" ht="5.25" customHeight="1">
      <c r="B5" s="272"/>
      <c r="C5" s="274"/>
      <c r="D5" s="274"/>
      <c r="E5" s="274"/>
      <c r="F5" s="274"/>
      <c r="G5" s="274"/>
      <c r="H5" s="274"/>
      <c r="I5" s="274"/>
      <c r="J5" s="274"/>
      <c r="K5" s="273"/>
    </row>
    <row r="6" spans="2:11" ht="15" customHeight="1">
      <c r="B6" s="272"/>
      <c r="C6" s="394" t="s">
        <v>422</v>
      </c>
      <c r="D6" s="394"/>
      <c r="E6" s="394"/>
      <c r="F6" s="394"/>
      <c r="G6" s="394"/>
      <c r="H6" s="394"/>
      <c r="I6" s="394"/>
      <c r="J6" s="394"/>
      <c r="K6" s="273"/>
    </row>
    <row r="7" spans="2:11" ht="15" customHeight="1">
      <c r="B7" s="276"/>
      <c r="C7" s="394" t="s">
        <v>423</v>
      </c>
      <c r="D7" s="394"/>
      <c r="E7" s="394"/>
      <c r="F7" s="394"/>
      <c r="G7" s="394"/>
      <c r="H7" s="394"/>
      <c r="I7" s="394"/>
      <c r="J7" s="394"/>
      <c r="K7" s="273"/>
    </row>
    <row r="8" spans="2:1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ht="15" customHeight="1">
      <c r="B9" s="276"/>
      <c r="C9" s="394" t="s">
        <v>424</v>
      </c>
      <c r="D9" s="394"/>
      <c r="E9" s="394"/>
      <c r="F9" s="394"/>
      <c r="G9" s="394"/>
      <c r="H9" s="394"/>
      <c r="I9" s="394"/>
      <c r="J9" s="394"/>
      <c r="K9" s="273"/>
    </row>
    <row r="10" spans="2:11" ht="15" customHeight="1">
      <c r="B10" s="276"/>
      <c r="C10" s="275"/>
      <c r="D10" s="394" t="s">
        <v>425</v>
      </c>
      <c r="E10" s="394"/>
      <c r="F10" s="394"/>
      <c r="G10" s="394"/>
      <c r="H10" s="394"/>
      <c r="I10" s="394"/>
      <c r="J10" s="394"/>
      <c r="K10" s="273"/>
    </row>
    <row r="11" spans="2:11" ht="15" customHeight="1">
      <c r="B11" s="276"/>
      <c r="C11" s="277"/>
      <c r="D11" s="394" t="s">
        <v>426</v>
      </c>
      <c r="E11" s="394"/>
      <c r="F11" s="394"/>
      <c r="G11" s="394"/>
      <c r="H11" s="394"/>
      <c r="I11" s="394"/>
      <c r="J11" s="394"/>
      <c r="K11" s="273"/>
    </row>
    <row r="12" spans="2:11" ht="12.75" customHeight="1">
      <c r="B12" s="276"/>
      <c r="C12" s="277"/>
      <c r="D12" s="277"/>
      <c r="E12" s="277"/>
      <c r="F12" s="277"/>
      <c r="G12" s="277"/>
      <c r="H12" s="277"/>
      <c r="I12" s="277"/>
      <c r="J12" s="277"/>
      <c r="K12" s="273"/>
    </row>
    <row r="13" spans="2:11" ht="15" customHeight="1">
      <c r="B13" s="276"/>
      <c r="C13" s="277"/>
      <c r="D13" s="394" t="s">
        <v>427</v>
      </c>
      <c r="E13" s="394"/>
      <c r="F13" s="394"/>
      <c r="G13" s="394"/>
      <c r="H13" s="394"/>
      <c r="I13" s="394"/>
      <c r="J13" s="394"/>
      <c r="K13" s="273"/>
    </row>
    <row r="14" spans="2:11" ht="15" customHeight="1">
      <c r="B14" s="276"/>
      <c r="C14" s="277"/>
      <c r="D14" s="394" t="s">
        <v>428</v>
      </c>
      <c r="E14" s="394"/>
      <c r="F14" s="394"/>
      <c r="G14" s="394"/>
      <c r="H14" s="394"/>
      <c r="I14" s="394"/>
      <c r="J14" s="394"/>
      <c r="K14" s="273"/>
    </row>
    <row r="15" spans="2:11" ht="15" customHeight="1">
      <c r="B15" s="276"/>
      <c r="C15" s="277"/>
      <c r="D15" s="394" t="s">
        <v>429</v>
      </c>
      <c r="E15" s="394"/>
      <c r="F15" s="394"/>
      <c r="G15" s="394"/>
      <c r="H15" s="394"/>
      <c r="I15" s="394"/>
      <c r="J15" s="394"/>
      <c r="K15" s="273"/>
    </row>
    <row r="16" spans="2:11" ht="15" customHeight="1">
      <c r="B16" s="276"/>
      <c r="C16" s="277"/>
      <c r="D16" s="277"/>
      <c r="E16" s="278" t="s">
        <v>80</v>
      </c>
      <c r="F16" s="394" t="s">
        <v>430</v>
      </c>
      <c r="G16" s="394"/>
      <c r="H16" s="394"/>
      <c r="I16" s="394"/>
      <c r="J16" s="394"/>
      <c r="K16" s="273"/>
    </row>
    <row r="17" spans="2:11" ht="15" customHeight="1">
      <c r="B17" s="276"/>
      <c r="C17" s="277"/>
      <c r="D17" s="277"/>
      <c r="E17" s="278" t="s">
        <v>431</v>
      </c>
      <c r="F17" s="394" t="s">
        <v>432</v>
      </c>
      <c r="G17" s="394"/>
      <c r="H17" s="394"/>
      <c r="I17" s="394"/>
      <c r="J17" s="394"/>
      <c r="K17" s="273"/>
    </row>
    <row r="18" spans="2:11" ht="15" customHeight="1">
      <c r="B18" s="276"/>
      <c r="C18" s="277"/>
      <c r="D18" s="277"/>
      <c r="E18" s="278" t="s">
        <v>433</v>
      </c>
      <c r="F18" s="394" t="s">
        <v>434</v>
      </c>
      <c r="G18" s="394"/>
      <c r="H18" s="394"/>
      <c r="I18" s="394"/>
      <c r="J18" s="394"/>
      <c r="K18" s="273"/>
    </row>
    <row r="19" spans="2:11" ht="15" customHeight="1">
      <c r="B19" s="276"/>
      <c r="C19" s="277"/>
      <c r="D19" s="277"/>
      <c r="E19" s="278" t="s">
        <v>435</v>
      </c>
      <c r="F19" s="394" t="s">
        <v>436</v>
      </c>
      <c r="G19" s="394"/>
      <c r="H19" s="394"/>
      <c r="I19" s="394"/>
      <c r="J19" s="394"/>
      <c r="K19" s="273"/>
    </row>
    <row r="20" spans="2:11" ht="15" customHeight="1">
      <c r="B20" s="276"/>
      <c r="C20" s="277"/>
      <c r="D20" s="277"/>
      <c r="E20" s="278" t="s">
        <v>437</v>
      </c>
      <c r="F20" s="394" t="s">
        <v>438</v>
      </c>
      <c r="G20" s="394"/>
      <c r="H20" s="394"/>
      <c r="I20" s="394"/>
      <c r="J20" s="394"/>
      <c r="K20" s="273"/>
    </row>
    <row r="21" spans="2:11" ht="15" customHeight="1">
      <c r="B21" s="276"/>
      <c r="C21" s="277"/>
      <c r="D21" s="277"/>
      <c r="E21" s="278" t="s">
        <v>439</v>
      </c>
      <c r="F21" s="394" t="s">
        <v>440</v>
      </c>
      <c r="G21" s="394"/>
      <c r="H21" s="394"/>
      <c r="I21" s="394"/>
      <c r="J21" s="394"/>
      <c r="K21" s="273"/>
    </row>
    <row r="22" spans="2:11" ht="12.75" customHeight="1">
      <c r="B22" s="276"/>
      <c r="C22" s="277"/>
      <c r="D22" s="277"/>
      <c r="E22" s="277"/>
      <c r="F22" s="277"/>
      <c r="G22" s="277"/>
      <c r="H22" s="277"/>
      <c r="I22" s="277"/>
      <c r="J22" s="277"/>
      <c r="K22" s="273"/>
    </row>
    <row r="23" spans="2:11" ht="15" customHeight="1">
      <c r="B23" s="276"/>
      <c r="C23" s="394" t="s">
        <v>441</v>
      </c>
      <c r="D23" s="394"/>
      <c r="E23" s="394"/>
      <c r="F23" s="394"/>
      <c r="G23" s="394"/>
      <c r="H23" s="394"/>
      <c r="I23" s="394"/>
      <c r="J23" s="394"/>
      <c r="K23" s="273"/>
    </row>
    <row r="24" spans="2:11" ht="15" customHeight="1">
      <c r="B24" s="276"/>
      <c r="C24" s="394" t="s">
        <v>442</v>
      </c>
      <c r="D24" s="394"/>
      <c r="E24" s="394"/>
      <c r="F24" s="394"/>
      <c r="G24" s="394"/>
      <c r="H24" s="394"/>
      <c r="I24" s="394"/>
      <c r="J24" s="394"/>
      <c r="K24" s="273"/>
    </row>
    <row r="25" spans="2:11" ht="15" customHeight="1">
      <c r="B25" s="276"/>
      <c r="C25" s="275"/>
      <c r="D25" s="394" t="s">
        <v>443</v>
      </c>
      <c r="E25" s="394"/>
      <c r="F25" s="394"/>
      <c r="G25" s="394"/>
      <c r="H25" s="394"/>
      <c r="I25" s="394"/>
      <c r="J25" s="394"/>
      <c r="K25" s="273"/>
    </row>
    <row r="26" spans="2:11" ht="15" customHeight="1">
      <c r="B26" s="276"/>
      <c r="C26" s="277"/>
      <c r="D26" s="394" t="s">
        <v>444</v>
      </c>
      <c r="E26" s="394"/>
      <c r="F26" s="394"/>
      <c r="G26" s="394"/>
      <c r="H26" s="394"/>
      <c r="I26" s="394"/>
      <c r="J26" s="394"/>
      <c r="K26" s="273"/>
    </row>
    <row r="27" spans="2:11" ht="12.75" customHeight="1">
      <c r="B27" s="276"/>
      <c r="C27" s="277"/>
      <c r="D27" s="277"/>
      <c r="E27" s="277"/>
      <c r="F27" s="277"/>
      <c r="G27" s="277"/>
      <c r="H27" s="277"/>
      <c r="I27" s="277"/>
      <c r="J27" s="277"/>
      <c r="K27" s="273"/>
    </row>
    <row r="28" spans="2:11" ht="15" customHeight="1">
      <c r="B28" s="276"/>
      <c r="C28" s="277"/>
      <c r="D28" s="394" t="s">
        <v>445</v>
      </c>
      <c r="E28" s="394"/>
      <c r="F28" s="394"/>
      <c r="G28" s="394"/>
      <c r="H28" s="394"/>
      <c r="I28" s="394"/>
      <c r="J28" s="394"/>
      <c r="K28" s="273"/>
    </row>
    <row r="29" spans="2:11" ht="15" customHeight="1">
      <c r="B29" s="276"/>
      <c r="C29" s="277"/>
      <c r="D29" s="394" t="s">
        <v>446</v>
      </c>
      <c r="E29" s="394"/>
      <c r="F29" s="394"/>
      <c r="G29" s="394"/>
      <c r="H29" s="394"/>
      <c r="I29" s="394"/>
      <c r="J29" s="394"/>
      <c r="K29" s="273"/>
    </row>
    <row r="30" spans="2:11" ht="12.75" customHeight="1">
      <c r="B30" s="276"/>
      <c r="C30" s="277"/>
      <c r="D30" s="277"/>
      <c r="E30" s="277"/>
      <c r="F30" s="277"/>
      <c r="G30" s="277"/>
      <c r="H30" s="277"/>
      <c r="I30" s="277"/>
      <c r="J30" s="277"/>
      <c r="K30" s="273"/>
    </row>
    <row r="31" spans="2:11" ht="15" customHeight="1">
      <c r="B31" s="276"/>
      <c r="C31" s="277"/>
      <c r="D31" s="394" t="s">
        <v>447</v>
      </c>
      <c r="E31" s="394"/>
      <c r="F31" s="394"/>
      <c r="G31" s="394"/>
      <c r="H31" s="394"/>
      <c r="I31" s="394"/>
      <c r="J31" s="394"/>
      <c r="K31" s="273"/>
    </row>
    <row r="32" spans="2:11" ht="15" customHeight="1">
      <c r="B32" s="276"/>
      <c r="C32" s="277"/>
      <c r="D32" s="394" t="s">
        <v>448</v>
      </c>
      <c r="E32" s="394"/>
      <c r="F32" s="394"/>
      <c r="G32" s="394"/>
      <c r="H32" s="394"/>
      <c r="I32" s="394"/>
      <c r="J32" s="394"/>
      <c r="K32" s="273"/>
    </row>
    <row r="33" spans="2:11" ht="15" customHeight="1">
      <c r="B33" s="276"/>
      <c r="C33" s="277"/>
      <c r="D33" s="394" t="s">
        <v>449</v>
      </c>
      <c r="E33" s="394"/>
      <c r="F33" s="394"/>
      <c r="G33" s="394"/>
      <c r="H33" s="394"/>
      <c r="I33" s="394"/>
      <c r="J33" s="394"/>
      <c r="K33" s="273"/>
    </row>
    <row r="34" spans="2:11" ht="15" customHeight="1">
      <c r="B34" s="276"/>
      <c r="C34" s="277"/>
      <c r="D34" s="275"/>
      <c r="E34" s="279" t="s">
        <v>118</v>
      </c>
      <c r="F34" s="275"/>
      <c r="G34" s="394" t="s">
        <v>450</v>
      </c>
      <c r="H34" s="394"/>
      <c r="I34" s="394"/>
      <c r="J34" s="394"/>
      <c r="K34" s="273"/>
    </row>
    <row r="35" spans="2:11" ht="30.75" customHeight="1">
      <c r="B35" s="276"/>
      <c r="C35" s="277"/>
      <c r="D35" s="275"/>
      <c r="E35" s="279" t="s">
        <v>451</v>
      </c>
      <c r="F35" s="275"/>
      <c r="G35" s="394" t="s">
        <v>452</v>
      </c>
      <c r="H35" s="394"/>
      <c r="I35" s="394"/>
      <c r="J35" s="394"/>
      <c r="K35" s="273"/>
    </row>
    <row r="36" spans="2:11" ht="15" customHeight="1">
      <c r="B36" s="276"/>
      <c r="C36" s="277"/>
      <c r="D36" s="275"/>
      <c r="E36" s="279" t="s">
        <v>54</v>
      </c>
      <c r="F36" s="275"/>
      <c r="G36" s="394" t="s">
        <v>453</v>
      </c>
      <c r="H36" s="394"/>
      <c r="I36" s="394"/>
      <c r="J36" s="394"/>
      <c r="K36" s="273"/>
    </row>
    <row r="37" spans="2:11" ht="15" customHeight="1">
      <c r="B37" s="276"/>
      <c r="C37" s="277"/>
      <c r="D37" s="275"/>
      <c r="E37" s="279" t="s">
        <v>119</v>
      </c>
      <c r="F37" s="275"/>
      <c r="G37" s="394" t="s">
        <v>454</v>
      </c>
      <c r="H37" s="394"/>
      <c r="I37" s="394"/>
      <c r="J37" s="394"/>
      <c r="K37" s="273"/>
    </row>
    <row r="38" spans="2:11" ht="15" customHeight="1">
      <c r="B38" s="276"/>
      <c r="C38" s="277"/>
      <c r="D38" s="275"/>
      <c r="E38" s="279" t="s">
        <v>120</v>
      </c>
      <c r="F38" s="275"/>
      <c r="G38" s="394" t="s">
        <v>455</v>
      </c>
      <c r="H38" s="394"/>
      <c r="I38" s="394"/>
      <c r="J38" s="394"/>
      <c r="K38" s="273"/>
    </row>
    <row r="39" spans="2:11" ht="15" customHeight="1">
      <c r="B39" s="276"/>
      <c r="C39" s="277"/>
      <c r="D39" s="275"/>
      <c r="E39" s="279" t="s">
        <v>121</v>
      </c>
      <c r="F39" s="275"/>
      <c r="G39" s="394" t="s">
        <v>456</v>
      </c>
      <c r="H39" s="394"/>
      <c r="I39" s="394"/>
      <c r="J39" s="394"/>
      <c r="K39" s="273"/>
    </row>
    <row r="40" spans="2:11" ht="15" customHeight="1">
      <c r="B40" s="276"/>
      <c r="C40" s="277"/>
      <c r="D40" s="275"/>
      <c r="E40" s="279" t="s">
        <v>457</v>
      </c>
      <c r="F40" s="275"/>
      <c r="G40" s="394" t="s">
        <v>458</v>
      </c>
      <c r="H40" s="394"/>
      <c r="I40" s="394"/>
      <c r="J40" s="394"/>
      <c r="K40" s="273"/>
    </row>
    <row r="41" spans="2:11" ht="15" customHeight="1">
      <c r="B41" s="276"/>
      <c r="C41" s="277"/>
      <c r="D41" s="275"/>
      <c r="E41" s="279"/>
      <c r="F41" s="275"/>
      <c r="G41" s="394" t="s">
        <v>459</v>
      </c>
      <c r="H41" s="394"/>
      <c r="I41" s="394"/>
      <c r="J41" s="394"/>
      <c r="K41" s="273"/>
    </row>
    <row r="42" spans="2:11" ht="15" customHeight="1">
      <c r="B42" s="276"/>
      <c r="C42" s="277"/>
      <c r="D42" s="275"/>
      <c r="E42" s="279" t="s">
        <v>460</v>
      </c>
      <c r="F42" s="275"/>
      <c r="G42" s="394" t="s">
        <v>461</v>
      </c>
      <c r="H42" s="394"/>
      <c r="I42" s="394"/>
      <c r="J42" s="394"/>
      <c r="K42" s="273"/>
    </row>
    <row r="43" spans="2:11" ht="15" customHeight="1">
      <c r="B43" s="276"/>
      <c r="C43" s="277"/>
      <c r="D43" s="275"/>
      <c r="E43" s="279" t="s">
        <v>123</v>
      </c>
      <c r="F43" s="275"/>
      <c r="G43" s="394" t="s">
        <v>462</v>
      </c>
      <c r="H43" s="394"/>
      <c r="I43" s="394"/>
      <c r="J43" s="394"/>
      <c r="K43" s="273"/>
    </row>
    <row r="44" spans="2:11" ht="12.75" customHeight="1">
      <c r="B44" s="276"/>
      <c r="C44" s="277"/>
      <c r="D44" s="275"/>
      <c r="E44" s="275"/>
      <c r="F44" s="275"/>
      <c r="G44" s="275"/>
      <c r="H44" s="275"/>
      <c r="I44" s="275"/>
      <c r="J44" s="275"/>
      <c r="K44" s="273"/>
    </row>
    <row r="45" spans="2:11" ht="15" customHeight="1">
      <c r="B45" s="276"/>
      <c r="C45" s="277"/>
      <c r="D45" s="394" t="s">
        <v>463</v>
      </c>
      <c r="E45" s="394"/>
      <c r="F45" s="394"/>
      <c r="G45" s="394"/>
      <c r="H45" s="394"/>
      <c r="I45" s="394"/>
      <c r="J45" s="394"/>
      <c r="K45" s="273"/>
    </row>
    <row r="46" spans="2:11" ht="15" customHeight="1">
      <c r="B46" s="276"/>
      <c r="C46" s="277"/>
      <c r="D46" s="277"/>
      <c r="E46" s="394" t="s">
        <v>464</v>
      </c>
      <c r="F46" s="394"/>
      <c r="G46" s="394"/>
      <c r="H46" s="394"/>
      <c r="I46" s="394"/>
      <c r="J46" s="394"/>
      <c r="K46" s="273"/>
    </row>
    <row r="47" spans="2:11" ht="15" customHeight="1">
      <c r="B47" s="276"/>
      <c r="C47" s="277"/>
      <c r="D47" s="277"/>
      <c r="E47" s="394" t="s">
        <v>465</v>
      </c>
      <c r="F47" s="394"/>
      <c r="G47" s="394"/>
      <c r="H47" s="394"/>
      <c r="I47" s="394"/>
      <c r="J47" s="394"/>
      <c r="K47" s="273"/>
    </row>
    <row r="48" spans="2:11" ht="15" customHeight="1">
      <c r="B48" s="276"/>
      <c r="C48" s="277"/>
      <c r="D48" s="277"/>
      <c r="E48" s="394" t="s">
        <v>466</v>
      </c>
      <c r="F48" s="394"/>
      <c r="G48" s="394"/>
      <c r="H48" s="394"/>
      <c r="I48" s="394"/>
      <c r="J48" s="394"/>
      <c r="K48" s="273"/>
    </row>
    <row r="49" spans="2:11" ht="15" customHeight="1">
      <c r="B49" s="276"/>
      <c r="C49" s="277"/>
      <c r="D49" s="394" t="s">
        <v>467</v>
      </c>
      <c r="E49" s="394"/>
      <c r="F49" s="394"/>
      <c r="G49" s="394"/>
      <c r="H49" s="394"/>
      <c r="I49" s="394"/>
      <c r="J49" s="394"/>
      <c r="K49" s="273"/>
    </row>
    <row r="50" spans="2:11" ht="25.5" customHeight="1">
      <c r="B50" s="272"/>
      <c r="C50" s="398" t="s">
        <v>468</v>
      </c>
      <c r="D50" s="398"/>
      <c r="E50" s="398"/>
      <c r="F50" s="398"/>
      <c r="G50" s="398"/>
      <c r="H50" s="398"/>
      <c r="I50" s="398"/>
      <c r="J50" s="398"/>
      <c r="K50" s="273"/>
    </row>
    <row r="51" spans="2:11" ht="5.25" customHeight="1">
      <c r="B51" s="272"/>
      <c r="C51" s="274"/>
      <c r="D51" s="274"/>
      <c r="E51" s="274"/>
      <c r="F51" s="274"/>
      <c r="G51" s="274"/>
      <c r="H51" s="274"/>
      <c r="I51" s="274"/>
      <c r="J51" s="274"/>
      <c r="K51" s="273"/>
    </row>
    <row r="52" spans="2:11" ht="15" customHeight="1">
      <c r="B52" s="272"/>
      <c r="C52" s="394" t="s">
        <v>469</v>
      </c>
      <c r="D52" s="394"/>
      <c r="E52" s="394"/>
      <c r="F52" s="394"/>
      <c r="G52" s="394"/>
      <c r="H52" s="394"/>
      <c r="I52" s="394"/>
      <c r="J52" s="394"/>
      <c r="K52" s="273"/>
    </row>
    <row r="53" spans="2:11" ht="15" customHeight="1">
      <c r="B53" s="272"/>
      <c r="C53" s="394" t="s">
        <v>470</v>
      </c>
      <c r="D53" s="394"/>
      <c r="E53" s="394"/>
      <c r="F53" s="394"/>
      <c r="G53" s="394"/>
      <c r="H53" s="394"/>
      <c r="I53" s="394"/>
      <c r="J53" s="394"/>
      <c r="K53" s="273"/>
    </row>
    <row r="54" spans="2:11" ht="12.75" customHeight="1">
      <c r="B54" s="272"/>
      <c r="C54" s="275"/>
      <c r="D54" s="275"/>
      <c r="E54" s="275"/>
      <c r="F54" s="275"/>
      <c r="G54" s="275"/>
      <c r="H54" s="275"/>
      <c r="I54" s="275"/>
      <c r="J54" s="275"/>
      <c r="K54" s="273"/>
    </row>
    <row r="55" spans="2:11" ht="15" customHeight="1">
      <c r="B55" s="272"/>
      <c r="C55" s="394" t="s">
        <v>471</v>
      </c>
      <c r="D55" s="394"/>
      <c r="E55" s="394"/>
      <c r="F55" s="394"/>
      <c r="G55" s="394"/>
      <c r="H55" s="394"/>
      <c r="I55" s="394"/>
      <c r="J55" s="394"/>
      <c r="K55" s="273"/>
    </row>
    <row r="56" spans="2:11" ht="15" customHeight="1">
      <c r="B56" s="272"/>
      <c r="C56" s="277"/>
      <c r="D56" s="394" t="s">
        <v>472</v>
      </c>
      <c r="E56" s="394"/>
      <c r="F56" s="394"/>
      <c r="G56" s="394"/>
      <c r="H56" s="394"/>
      <c r="I56" s="394"/>
      <c r="J56" s="394"/>
      <c r="K56" s="273"/>
    </row>
    <row r="57" spans="2:11" ht="15" customHeight="1">
      <c r="B57" s="272"/>
      <c r="C57" s="277"/>
      <c r="D57" s="394" t="s">
        <v>473</v>
      </c>
      <c r="E57" s="394"/>
      <c r="F57" s="394"/>
      <c r="G57" s="394"/>
      <c r="H57" s="394"/>
      <c r="I57" s="394"/>
      <c r="J57" s="394"/>
      <c r="K57" s="273"/>
    </row>
    <row r="58" spans="2:11" ht="15" customHeight="1">
      <c r="B58" s="272"/>
      <c r="C58" s="277"/>
      <c r="D58" s="394" t="s">
        <v>474</v>
      </c>
      <c r="E58" s="394"/>
      <c r="F58" s="394"/>
      <c r="G58" s="394"/>
      <c r="H58" s="394"/>
      <c r="I58" s="394"/>
      <c r="J58" s="394"/>
      <c r="K58" s="273"/>
    </row>
    <row r="59" spans="2:11" ht="15" customHeight="1">
      <c r="B59" s="272"/>
      <c r="C59" s="277"/>
      <c r="D59" s="394" t="s">
        <v>475</v>
      </c>
      <c r="E59" s="394"/>
      <c r="F59" s="394"/>
      <c r="G59" s="394"/>
      <c r="H59" s="394"/>
      <c r="I59" s="394"/>
      <c r="J59" s="394"/>
      <c r="K59" s="273"/>
    </row>
    <row r="60" spans="2:11" ht="15" customHeight="1">
      <c r="B60" s="272"/>
      <c r="C60" s="277"/>
      <c r="D60" s="395" t="s">
        <v>476</v>
      </c>
      <c r="E60" s="395"/>
      <c r="F60" s="395"/>
      <c r="G60" s="395"/>
      <c r="H60" s="395"/>
      <c r="I60" s="395"/>
      <c r="J60" s="395"/>
      <c r="K60" s="273"/>
    </row>
    <row r="61" spans="2:11" ht="15" customHeight="1">
      <c r="B61" s="272"/>
      <c r="C61" s="277"/>
      <c r="D61" s="394" t="s">
        <v>477</v>
      </c>
      <c r="E61" s="394"/>
      <c r="F61" s="394"/>
      <c r="G61" s="394"/>
      <c r="H61" s="394"/>
      <c r="I61" s="394"/>
      <c r="J61" s="394"/>
      <c r="K61" s="273"/>
    </row>
    <row r="62" spans="2:11" ht="12.75" customHeight="1">
      <c r="B62" s="272"/>
      <c r="C62" s="277"/>
      <c r="D62" s="277"/>
      <c r="E62" s="280"/>
      <c r="F62" s="277"/>
      <c r="G62" s="277"/>
      <c r="H62" s="277"/>
      <c r="I62" s="277"/>
      <c r="J62" s="277"/>
      <c r="K62" s="273"/>
    </row>
    <row r="63" spans="2:11" ht="15" customHeight="1">
      <c r="B63" s="272"/>
      <c r="C63" s="277"/>
      <c r="D63" s="394" t="s">
        <v>478</v>
      </c>
      <c r="E63" s="394"/>
      <c r="F63" s="394"/>
      <c r="G63" s="394"/>
      <c r="H63" s="394"/>
      <c r="I63" s="394"/>
      <c r="J63" s="394"/>
      <c r="K63" s="273"/>
    </row>
    <row r="64" spans="2:11" ht="15" customHeight="1">
      <c r="B64" s="272"/>
      <c r="C64" s="277"/>
      <c r="D64" s="395" t="s">
        <v>479</v>
      </c>
      <c r="E64" s="395"/>
      <c r="F64" s="395"/>
      <c r="G64" s="395"/>
      <c r="H64" s="395"/>
      <c r="I64" s="395"/>
      <c r="J64" s="395"/>
      <c r="K64" s="273"/>
    </row>
    <row r="65" spans="2:11" ht="15" customHeight="1">
      <c r="B65" s="272"/>
      <c r="C65" s="277"/>
      <c r="D65" s="394" t="s">
        <v>480</v>
      </c>
      <c r="E65" s="394"/>
      <c r="F65" s="394"/>
      <c r="G65" s="394"/>
      <c r="H65" s="394"/>
      <c r="I65" s="394"/>
      <c r="J65" s="394"/>
      <c r="K65" s="273"/>
    </row>
    <row r="66" spans="2:11" ht="15" customHeight="1">
      <c r="B66" s="272"/>
      <c r="C66" s="277"/>
      <c r="D66" s="394" t="s">
        <v>481</v>
      </c>
      <c r="E66" s="394"/>
      <c r="F66" s="394"/>
      <c r="G66" s="394"/>
      <c r="H66" s="394"/>
      <c r="I66" s="394"/>
      <c r="J66" s="394"/>
      <c r="K66" s="273"/>
    </row>
    <row r="67" spans="2:11" ht="15" customHeight="1">
      <c r="B67" s="272"/>
      <c r="C67" s="277"/>
      <c r="D67" s="394" t="s">
        <v>482</v>
      </c>
      <c r="E67" s="394"/>
      <c r="F67" s="394"/>
      <c r="G67" s="394"/>
      <c r="H67" s="394"/>
      <c r="I67" s="394"/>
      <c r="J67" s="394"/>
      <c r="K67" s="273"/>
    </row>
    <row r="68" spans="2:11" ht="15" customHeight="1">
      <c r="B68" s="272"/>
      <c r="C68" s="277"/>
      <c r="D68" s="394" t="s">
        <v>483</v>
      </c>
      <c r="E68" s="394"/>
      <c r="F68" s="394"/>
      <c r="G68" s="394"/>
      <c r="H68" s="394"/>
      <c r="I68" s="394"/>
      <c r="J68" s="394"/>
      <c r="K68" s="273"/>
    </row>
    <row r="69" spans="2:11" ht="12.75" customHeight="1">
      <c r="B69" s="281"/>
      <c r="C69" s="282"/>
      <c r="D69" s="282"/>
      <c r="E69" s="282"/>
      <c r="F69" s="282"/>
      <c r="G69" s="282"/>
      <c r="H69" s="282"/>
      <c r="I69" s="282"/>
      <c r="J69" s="282"/>
      <c r="K69" s="283"/>
    </row>
    <row r="70" spans="2:11" ht="18.75" customHeight="1">
      <c r="B70" s="284"/>
      <c r="C70" s="284"/>
      <c r="D70" s="284"/>
      <c r="E70" s="284"/>
      <c r="F70" s="284"/>
      <c r="G70" s="284"/>
      <c r="H70" s="284"/>
      <c r="I70" s="284"/>
      <c r="J70" s="284"/>
      <c r="K70" s="285"/>
    </row>
    <row r="71" spans="2:11" ht="18.75" customHeight="1">
      <c r="B71" s="285"/>
      <c r="C71" s="285"/>
      <c r="D71" s="285"/>
      <c r="E71" s="285"/>
      <c r="F71" s="285"/>
      <c r="G71" s="285"/>
      <c r="H71" s="285"/>
      <c r="I71" s="285"/>
      <c r="J71" s="285"/>
      <c r="K71" s="285"/>
    </row>
    <row r="72" spans="2:11" ht="7.5" customHeight="1">
      <c r="B72" s="286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ht="45" customHeight="1">
      <c r="B73" s="289"/>
      <c r="C73" s="396" t="s">
        <v>95</v>
      </c>
      <c r="D73" s="396"/>
      <c r="E73" s="396"/>
      <c r="F73" s="396"/>
      <c r="G73" s="396"/>
      <c r="H73" s="396"/>
      <c r="I73" s="396"/>
      <c r="J73" s="396"/>
      <c r="K73" s="290"/>
    </row>
    <row r="74" spans="2:11" ht="17.25" customHeight="1">
      <c r="B74" s="289"/>
      <c r="C74" s="291" t="s">
        <v>484</v>
      </c>
      <c r="D74" s="291"/>
      <c r="E74" s="291"/>
      <c r="F74" s="291" t="s">
        <v>485</v>
      </c>
      <c r="G74" s="292"/>
      <c r="H74" s="291" t="s">
        <v>119</v>
      </c>
      <c r="I74" s="291" t="s">
        <v>58</v>
      </c>
      <c r="J74" s="291" t="s">
        <v>486</v>
      </c>
      <c r="K74" s="290"/>
    </row>
    <row r="75" spans="2:11" ht="17.25" customHeight="1">
      <c r="B75" s="289"/>
      <c r="C75" s="293" t="s">
        <v>487</v>
      </c>
      <c r="D75" s="293"/>
      <c r="E75" s="293"/>
      <c r="F75" s="294" t="s">
        <v>488</v>
      </c>
      <c r="G75" s="295"/>
      <c r="H75" s="293"/>
      <c r="I75" s="293"/>
      <c r="J75" s="293" t="s">
        <v>489</v>
      </c>
      <c r="K75" s="290"/>
    </row>
    <row r="76" spans="2:11" ht="5.25" customHeight="1">
      <c r="B76" s="289"/>
      <c r="C76" s="296"/>
      <c r="D76" s="296"/>
      <c r="E76" s="296"/>
      <c r="F76" s="296"/>
      <c r="G76" s="297"/>
      <c r="H76" s="296"/>
      <c r="I76" s="296"/>
      <c r="J76" s="296"/>
      <c r="K76" s="290"/>
    </row>
    <row r="77" spans="2:11" ht="15" customHeight="1">
      <c r="B77" s="289"/>
      <c r="C77" s="279" t="s">
        <v>54</v>
      </c>
      <c r="D77" s="296"/>
      <c r="E77" s="296"/>
      <c r="F77" s="298" t="s">
        <v>490</v>
      </c>
      <c r="G77" s="297"/>
      <c r="H77" s="279" t="s">
        <v>491</v>
      </c>
      <c r="I77" s="279" t="s">
        <v>492</v>
      </c>
      <c r="J77" s="279">
        <v>20</v>
      </c>
      <c r="K77" s="290"/>
    </row>
    <row r="78" spans="2:11" ht="15" customHeight="1">
      <c r="B78" s="289"/>
      <c r="C78" s="279" t="s">
        <v>493</v>
      </c>
      <c r="D78" s="279"/>
      <c r="E78" s="279"/>
      <c r="F78" s="298" t="s">
        <v>490</v>
      </c>
      <c r="G78" s="297"/>
      <c r="H78" s="279" t="s">
        <v>494</v>
      </c>
      <c r="I78" s="279" t="s">
        <v>492</v>
      </c>
      <c r="J78" s="279">
        <v>120</v>
      </c>
      <c r="K78" s="290"/>
    </row>
    <row r="79" spans="2:11" ht="15" customHeight="1">
      <c r="B79" s="299"/>
      <c r="C79" s="279" t="s">
        <v>495</v>
      </c>
      <c r="D79" s="279"/>
      <c r="E79" s="279"/>
      <c r="F79" s="298" t="s">
        <v>496</v>
      </c>
      <c r="G79" s="297"/>
      <c r="H79" s="279" t="s">
        <v>497</v>
      </c>
      <c r="I79" s="279" t="s">
        <v>492</v>
      </c>
      <c r="J79" s="279">
        <v>50</v>
      </c>
      <c r="K79" s="290"/>
    </row>
    <row r="80" spans="2:11" ht="15" customHeight="1">
      <c r="B80" s="299"/>
      <c r="C80" s="279" t="s">
        <v>498</v>
      </c>
      <c r="D80" s="279"/>
      <c r="E80" s="279"/>
      <c r="F80" s="298" t="s">
        <v>490</v>
      </c>
      <c r="G80" s="297"/>
      <c r="H80" s="279" t="s">
        <v>499</v>
      </c>
      <c r="I80" s="279" t="s">
        <v>500</v>
      </c>
      <c r="J80" s="279"/>
      <c r="K80" s="290"/>
    </row>
    <row r="81" spans="2:11" ht="15" customHeight="1">
      <c r="B81" s="299"/>
      <c r="C81" s="300" t="s">
        <v>501</v>
      </c>
      <c r="D81" s="300"/>
      <c r="E81" s="300"/>
      <c r="F81" s="301" t="s">
        <v>496</v>
      </c>
      <c r="G81" s="300"/>
      <c r="H81" s="300" t="s">
        <v>502</v>
      </c>
      <c r="I81" s="300" t="s">
        <v>492</v>
      </c>
      <c r="J81" s="300">
        <v>15</v>
      </c>
      <c r="K81" s="290"/>
    </row>
    <row r="82" spans="2:11" ht="15" customHeight="1">
      <c r="B82" s="299"/>
      <c r="C82" s="300" t="s">
        <v>503</v>
      </c>
      <c r="D82" s="300"/>
      <c r="E82" s="300"/>
      <c r="F82" s="301" t="s">
        <v>496</v>
      </c>
      <c r="G82" s="300"/>
      <c r="H82" s="300" t="s">
        <v>504</v>
      </c>
      <c r="I82" s="300" t="s">
        <v>492</v>
      </c>
      <c r="J82" s="300">
        <v>15</v>
      </c>
      <c r="K82" s="290"/>
    </row>
    <row r="83" spans="2:11" ht="15" customHeight="1">
      <c r="B83" s="299"/>
      <c r="C83" s="300" t="s">
        <v>505</v>
      </c>
      <c r="D83" s="300"/>
      <c r="E83" s="300"/>
      <c r="F83" s="301" t="s">
        <v>496</v>
      </c>
      <c r="G83" s="300"/>
      <c r="H83" s="300" t="s">
        <v>506</v>
      </c>
      <c r="I83" s="300" t="s">
        <v>492</v>
      </c>
      <c r="J83" s="300">
        <v>20</v>
      </c>
      <c r="K83" s="290"/>
    </row>
    <row r="84" spans="2:11" ht="15" customHeight="1">
      <c r="B84" s="299"/>
      <c r="C84" s="300" t="s">
        <v>507</v>
      </c>
      <c r="D84" s="300"/>
      <c r="E84" s="300"/>
      <c r="F84" s="301" t="s">
        <v>496</v>
      </c>
      <c r="G84" s="300"/>
      <c r="H84" s="300" t="s">
        <v>508</v>
      </c>
      <c r="I84" s="300" t="s">
        <v>492</v>
      </c>
      <c r="J84" s="300">
        <v>20</v>
      </c>
      <c r="K84" s="290"/>
    </row>
    <row r="85" spans="2:11" ht="15" customHeight="1">
      <c r="B85" s="299"/>
      <c r="C85" s="279" t="s">
        <v>509</v>
      </c>
      <c r="D85" s="279"/>
      <c r="E85" s="279"/>
      <c r="F85" s="298" t="s">
        <v>496</v>
      </c>
      <c r="G85" s="297"/>
      <c r="H85" s="279" t="s">
        <v>510</v>
      </c>
      <c r="I85" s="279" t="s">
        <v>492</v>
      </c>
      <c r="J85" s="279">
        <v>50</v>
      </c>
      <c r="K85" s="290"/>
    </row>
    <row r="86" spans="2:11" ht="15" customHeight="1">
      <c r="B86" s="299"/>
      <c r="C86" s="279" t="s">
        <v>511</v>
      </c>
      <c r="D86" s="279"/>
      <c r="E86" s="279"/>
      <c r="F86" s="298" t="s">
        <v>496</v>
      </c>
      <c r="G86" s="297"/>
      <c r="H86" s="279" t="s">
        <v>512</v>
      </c>
      <c r="I86" s="279" t="s">
        <v>492</v>
      </c>
      <c r="J86" s="279">
        <v>20</v>
      </c>
      <c r="K86" s="290"/>
    </row>
    <row r="87" spans="2:11" ht="15" customHeight="1">
      <c r="B87" s="299"/>
      <c r="C87" s="279" t="s">
        <v>513</v>
      </c>
      <c r="D87" s="279"/>
      <c r="E87" s="279"/>
      <c r="F87" s="298" t="s">
        <v>496</v>
      </c>
      <c r="G87" s="297"/>
      <c r="H87" s="279" t="s">
        <v>514</v>
      </c>
      <c r="I87" s="279" t="s">
        <v>492</v>
      </c>
      <c r="J87" s="279">
        <v>20</v>
      </c>
      <c r="K87" s="290"/>
    </row>
    <row r="88" spans="2:11" ht="15" customHeight="1">
      <c r="B88" s="299"/>
      <c r="C88" s="279" t="s">
        <v>515</v>
      </c>
      <c r="D88" s="279"/>
      <c r="E88" s="279"/>
      <c r="F88" s="298" t="s">
        <v>496</v>
      </c>
      <c r="G88" s="297"/>
      <c r="H88" s="279" t="s">
        <v>516</v>
      </c>
      <c r="I88" s="279" t="s">
        <v>492</v>
      </c>
      <c r="J88" s="279">
        <v>50</v>
      </c>
      <c r="K88" s="290"/>
    </row>
    <row r="89" spans="2:11" ht="15" customHeight="1">
      <c r="B89" s="299"/>
      <c r="C89" s="279" t="s">
        <v>517</v>
      </c>
      <c r="D89" s="279"/>
      <c r="E89" s="279"/>
      <c r="F89" s="298" t="s">
        <v>496</v>
      </c>
      <c r="G89" s="297"/>
      <c r="H89" s="279" t="s">
        <v>517</v>
      </c>
      <c r="I89" s="279" t="s">
        <v>492</v>
      </c>
      <c r="J89" s="279">
        <v>50</v>
      </c>
      <c r="K89" s="290"/>
    </row>
    <row r="90" spans="2:11" ht="15" customHeight="1">
      <c r="B90" s="299"/>
      <c r="C90" s="279" t="s">
        <v>124</v>
      </c>
      <c r="D90" s="279"/>
      <c r="E90" s="279"/>
      <c r="F90" s="298" t="s">
        <v>496</v>
      </c>
      <c r="G90" s="297"/>
      <c r="H90" s="279" t="s">
        <v>518</v>
      </c>
      <c r="I90" s="279" t="s">
        <v>492</v>
      </c>
      <c r="J90" s="279">
        <v>255</v>
      </c>
      <c r="K90" s="290"/>
    </row>
    <row r="91" spans="2:11" ht="15" customHeight="1">
      <c r="B91" s="299"/>
      <c r="C91" s="279" t="s">
        <v>519</v>
      </c>
      <c r="D91" s="279"/>
      <c r="E91" s="279"/>
      <c r="F91" s="298" t="s">
        <v>490</v>
      </c>
      <c r="G91" s="297"/>
      <c r="H91" s="279" t="s">
        <v>520</v>
      </c>
      <c r="I91" s="279" t="s">
        <v>521</v>
      </c>
      <c r="J91" s="279"/>
      <c r="K91" s="290"/>
    </row>
    <row r="92" spans="2:11" ht="15" customHeight="1">
      <c r="B92" s="299"/>
      <c r="C92" s="279" t="s">
        <v>522</v>
      </c>
      <c r="D92" s="279"/>
      <c r="E92" s="279"/>
      <c r="F92" s="298" t="s">
        <v>490</v>
      </c>
      <c r="G92" s="297"/>
      <c r="H92" s="279" t="s">
        <v>523</v>
      </c>
      <c r="I92" s="279" t="s">
        <v>524</v>
      </c>
      <c r="J92" s="279"/>
      <c r="K92" s="290"/>
    </row>
    <row r="93" spans="2:11" ht="15" customHeight="1">
      <c r="B93" s="299"/>
      <c r="C93" s="279" t="s">
        <v>525</v>
      </c>
      <c r="D93" s="279"/>
      <c r="E93" s="279"/>
      <c r="F93" s="298" t="s">
        <v>490</v>
      </c>
      <c r="G93" s="297"/>
      <c r="H93" s="279" t="s">
        <v>525</v>
      </c>
      <c r="I93" s="279" t="s">
        <v>524</v>
      </c>
      <c r="J93" s="279"/>
      <c r="K93" s="290"/>
    </row>
    <row r="94" spans="2:11" ht="15" customHeight="1">
      <c r="B94" s="299"/>
      <c r="C94" s="279" t="s">
        <v>39</v>
      </c>
      <c r="D94" s="279"/>
      <c r="E94" s="279"/>
      <c r="F94" s="298" t="s">
        <v>490</v>
      </c>
      <c r="G94" s="297"/>
      <c r="H94" s="279" t="s">
        <v>526</v>
      </c>
      <c r="I94" s="279" t="s">
        <v>524</v>
      </c>
      <c r="J94" s="279"/>
      <c r="K94" s="290"/>
    </row>
    <row r="95" spans="2:11" ht="15" customHeight="1">
      <c r="B95" s="299"/>
      <c r="C95" s="279" t="s">
        <v>49</v>
      </c>
      <c r="D95" s="279"/>
      <c r="E95" s="279"/>
      <c r="F95" s="298" t="s">
        <v>490</v>
      </c>
      <c r="G95" s="297"/>
      <c r="H95" s="279" t="s">
        <v>527</v>
      </c>
      <c r="I95" s="279" t="s">
        <v>524</v>
      </c>
      <c r="J95" s="279"/>
      <c r="K95" s="290"/>
    </row>
    <row r="96" spans="2:11" ht="15" customHeight="1">
      <c r="B96" s="302"/>
      <c r="C96" s="303"/>
      <c r="D96" s="303"/>
      <c r="E96" s="303"/>
      <c r="F96" s="303"/>
      <c r="G96" s="303"/>
      <c r="H96" s="303"/>
      <c r="I96" s="303"/>
      <c r="J96" s="303"/>
      <c r="K96" s="304"/>
    </row>
    <row r="97" spans="2:11" ht="18.75" customHeight="1">
      <c r="B97" s="305"/>
      <c r="C97" s="306"/>
      <c r="D97" s="306"/>
      <c r="E97" s="306"/>
      <c r="F97" s="306"/>
      <c r="G97" s="306"/>
      <c r="H97" s="306"/>
      <c r="I97" s="306"/>
      <c r="J97" s="306"/>
      <c r="K97" s="305"/>
    </row>
    <row r="98" spans="2:11" ht="18.75" customHeight="1">
      <c r="B98" s="285"/>
      <c r="C98" s="285"/>
      <c r="D98" s="285"/>
      <c r="E98" s="285"/>
      <c r="F98" s="285"/>
      <c r="G98" s="285"/>
      <c r="H98" s="285"/>
      <c r="I98" s="285"/>
      <c r="J98" s="285"/>
      <c r="K98" s="285"/>
    </row>
    <row r="99" spans="2:11" ht="7.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8"/>
    </row>
    <row r="100" spans="2:11" ht="45" customHeight="1">
      <c r="B100" s="289"/>
      <c r="C100" s="396" t="s">
        <v>528</v>
      </c>
      <c r="D100" s="396"/>
      <c r="E100" s="396"/>
      <c r="F100" s="396"/>
      <c r="G100" s="396"/>
      <c r="H100" s="396"/>
      <c r="I100" s="396"/>
      <c r="J100" s="396"/>
      <c r="K100" s="290"/>
    </row>
    <row r="101" spans="2:11" ht="17.25" customHeight="1">
      <c r="B101" s="289"/>
      <c r="C101" s="291" t="s">
        <v>484</v>
      </c>
      <c r="D101" s="291"/>
      <c r="E101" s="291"/>
      <c r="F101" s="291" t="s">
        <v>485</v>
      </c>
      <c r="G101" s="292"/>
      <c r="H101" s="291" t="s">
        <v>119</v>
      </c>
      <c r="I101" s="291" t="s">
        <v>58</v>
      </c>
      <c r="J101" s="291" t="s">
        <v>486</v>
      </c>
      <c r="K101" s="290"/>
    </row>
    <row r="102" spans="2:11" ht="17.25" customHeight="1">
      <c r="B102" s="289"/>
      <c r="C102" s="293" t="s">
        <v>487</v>
      </c>
      <c r="D102" s="293"/>
      <c r="E102" s="293"/>
      <c r="F102" s="294" t="s">
        <v>488</v>
      </c>
      <c r="G102" s="295"/>
      <c r="H102" s="293"/>
      <c r="I102" s="293"/>
      <c r="J102" s="293" t="s">
        <v>489</v>
      </c>
      <c r="K102" s="290"/>
    </row>
    <row r="103" spans="2:11" ht="5.25" customHeight="1">
      <c r="B103" s="289"/>
      <c r="C103" s="291"/>
      <c r="D103" s="291"/>
      <c r="E103" s="291"/>
      <c r="F103" s="291"/>
      <c r="G103" s="307"/>
      <c r="H103" s="291"/>
      <c r="I103" s="291"/>
      <c r="J103" s="291"/>
      <c r="K103" s="290"/>
    </row>
    <row r="104" spans="2:11" ht="15" customHeight="1">
      <c r="B104" s="289"/>
      <c r="C104" s="279" t="s">
        <v>54</v>
      </c>
      <c r="D104" s="296"/>
      <c r="E104" s="296"/>
      <c r="F104" s="298" t="s">
        <v>490</v>
      </c>
      <c r="G104" s="307"/>
      <c r="H104" s="279" t="s">
        <v>529</v>
      </c>
      <c r="I104" s="279" t="s">
        <v>492</v>
      </c>
      <c r="J104" s="279">
        <v>20</v>
      </c>
      <c r="K104" s="290"/>
    </row>
    <row r="105" spans="2:11" ht="15" customHeight="1">
      <c r="B105" s="289"/>
      <c r="C105" s="279" t="s">
        <v>493</v>
      </c>
      <c r="D105" s="279"/>
      <c r="E105" s="279"/>
      <c r="F105" s="298" t="s">
        <v>490</v>
      </c>
      <c r="G105" s="279"/>
      <c r="H105" s="279" t="s">
        <v>529</v>
      </c>
      <c r="I105" s="279" t="s">
        <v>492</v>
      </c>
      <c r="J105" s="279">
        <v>120</v>
      </c>
      <c r="K105" s="290"/>
    </row>
    <row r="106" spans="2:11" ht="15" customHeight="1">
      <c r="B106" s="299"/>
      <c r="C106" s="279" t="s">
        <v>495</v>
      </c>
      <c r="D106" s="279"/>
      <c r="E106" s="279"/>
      <c r="F106" s="298" t="s">
        <v>496</v>
      </c>
      <c r="G106" s="279"/>
      <c r="H106" s="279" t="s">
        <v>529</v>
      </c>
      <c r="I106" s="279" t="s">
        <v>492</v>
      </c>
      <c r="J106" s="279">
        <v>50</v>
      </c>
      <c r="K106" s="290"/>
    </row>
    <row r="107" spans="2:11" ht="15" customHeight="1">
      <c r="B107" s="299"/>
      <c r="C107" s="279" t="s">
        <v>498</v>
      </c>
      <c r="D107" s="279"/>
      <c r="E107" s="279"/>
      <c r="F107" s="298" t="s">
        <v>490</v>
      </c>
      <c r="G107" s="279"/>
      <c r="H107" s="279" t="s">
        <v>529</v>
      </c>
      <c r="I107" s="279" t="s">
        <v>500</v>
      </c>
      <c r="J107" s="279"/>
      <c r="K107" s="290"/>
    </row>
    <row r="108" spans="2:11" ht="15" customHeight="1">
      <c r="B108" s="299"/>
      <c r="C108" s="279" t="s">
        <v>509</v>
      </c>
      <c r="D108" s="279"/>
      <c r="E108" s="279"/>
      <c r="F108" s="298" t="s">
        <v>496</v>
      </c>
      <c r="G108" s="279"/>
      <c r="H108" s="279" t="s">
        <v>529</v>
      </c>
      <c r="I108" s="279" t="s">
        <v>492</v>
      </c>
      <c r="J108" s="279">
        <v>50</v>
      </c>
      <c r="K108" s="290"/>
    </row>
    <row r="109" spans="2:11" ht="15" customHeight="1">
      <c r="B109" s="299"/>
      <c r="C109" s="279" t="s">
        <v>517</v>
      </c>
      <c r="D109" s="279"/>
      <c r="E109" s="279"/>
      <c r="F109" s="298" t="s">
        <v>496</v>
      </c>
      <c r="G109" s="279"/>
      <c r="H109" s="279" t="s">
        <v>529</v>
      </c>
      <c r="I109" s="279" t="s">
        <v>492</v>
      </c>
      <c r="J109" s="279">
        <v>50</v>
      </c>
      <c r="K109" s="290"/>
    </row>
    <row r="110" spans="2:11" ht="15" customHeight="1">
      <c r="B110" s="299"/>
      <c r="C110" s="279" t="s">
        <v>515</v>
      </c>
      <c r="D110" s="279"/>
      <c r="E110" s="279"/>
      <c r="F110" s="298" t="s">
        <v>496</v>
      </c>
      <c r="G110" s="279"/>
      <c r="H110" s="279" t="s">
        <v>529</v>
      </c>
      <c r="I110" s="279" t="s">
        <v>492</v>
      </c>
      <c r="J110" s="279">
        <v>50</v>
      </c>
      <c r="K110" s="290"/>
    </row>
    <row r="111" spans="2:11" ht="15" customHeight="1">
      <c r="B111" s="299"/>
      <c r="C111" s="279" t="s">
        <v>54</v>
      </c>
      <c r="D111" s="279"/>
      <c r="E111" s="279"/>
      <c r="F111" s="298" t="s">
        <v>490</v>
      </c>
      <c r="G111" s="279"/>
      <c r="H111" s="279" t="s">
        <v>530</v>
      </c>
      <c r="I111" s="279" t="s">
        <v>492</v>
      </c>
      <c r="J111" s="279">
        <v>20</v>
      </c>
      <c r="K111" s="290"/>
    </row>
    <row r="112" spans="2:11" ht="15" customHeight="1">
      <c r="B112" s="299"/>
      <c r="C112" s="279" t="s">
        <v>531</v>
      </c>
      <c r="D112" s="279"/>
      <c r="E112" s="279"/>
      <c r="F112" s="298" t="s">
        <v>490</v>
      </c>
      <c r="G112" s="279"/>
      <c r="H112" s="279" t="s">
        <v>532</v>
      </c>
      <c r="I112" s="279" t="s">
        <v>492</v>
      </c>
      <c r="J112" s="279">
        <v>120</v>
      </c>
      <c r="K112" s="290"/>
    </row>
    <row r="113" spans="2:11" ht="15" customHeight="1">
      <c r="B113" s="299"/>
      <c r="C113" s="279" t="s">
        <v>39</v>
      </c>
      <c r="D113" s="279"/>
      <c r="E113" s="279"/>
      <c r="F113" s="298" t="s">
        <v>490</v>
      </c>
      <c r="G113" s="279"/>
      <c r="H113" s="279" t="s">
        <v>533</v>
      </c>
      <c r="I113" s="279" t="s">
        <v>524</v>
      </c>
      <c r="J113" s="279"/>
      <c r="K113" s="290"/>
    </row>
    <row r="114" spans="2:11" ht="15" customHeight="1">
      <c r="B114" s="299"/>
      <c r="C114" s="279" t="s">
        <v>49</v>
      </c>
      <c r="D114" s="279"/>
      <c r="E114" s="279"/>
      <c r="F114" s="298" t="s">
        <v>490</v>
      </c>
      <c r="G114" s="279"/>
      <c r="H114" s="279" t="s">
        <v>534</v>
      </c>
      <c r="I114" s="279" t="s">
        <v>524</v>
      </c>
      <c r="J114" s="279"/>
      <c r="K114" s="290"/>
    </row>
    <row r="115" spans="2:11" ht="15" customHeight="1">
      <c r="B115" s="299"/>
      <c r="C115" s="279" t="s">
        <v>58</v>
      </c>
      <c r="D115" s="279"/>
      <c r="E115" s="279"/>
      <c r="F115" s="298" t="s">
        <v>490</v>
      </c>
      <c r="G115" s="279"/>
      <c r="H115" s="279" t="s">
        <v>535</v>
      </c>
      <c r="I115" s="279" t="s">
        <v>536</v>
      </c>
      <c r="J115" s="279"/>
      <c r="K115" s="290"/>
    </row>
    <row r="116" spans="2:11" ht="15" customHeight="1">
      <c r="B116" s="302"/>
      <c r="C116" s="308"/>
      <c r="D116" s="308"/>
      <c r="E116" s="308"/>
      <c r="F116" s="308"/>
      <c r="G116" s="308"/>
      <c r="H116" s="308"/>
      <c r="I116" s="308"/>
      <c r="J116" s="308"/>
      <c r="K116" s="304"/>
    </row>
    <row r="117" spans="2:11" ht="18.75" customHeight="1">
      <c r="B117" s="309"/>
      <c r="C117" s="275"/>
      <c r="D117" s="275"/>
      <c r="E117" s="275"/>
      <c r="F117" s="310"/>
      <c r="G117" s="275"/>
      <c r="H117" s="275"/>
      <c r="I117" s="275"/>
      <c r="J117" s="275"/>
      <c r="K117" s="309"/>
    </row>
    <row r="118" spans="2:11" ht="18.75" customHeight="1"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</row>
    <row r="119" spans="2:11" ht="7.5" customHeight="1">
      <c r="B119" s="311"/>
      <c r="C119" s="312"/>
      <c r="D119" s="312"/>
      <c r="E119" s="312"/>
      <c r="F119" s="312"/>
      <c r="G119" s="312"/>
      <c r="H119" s="312"/>
      <c r="I119" s="312"/>
      <c r="J119" s="312"/>
      <c r="K119" s="313"/>
    </row>
    <row r="120" spans="2:11" ht="45" customHeight="1">
      <c r="B120" s="314"/>
      <c r="C120" s="391" t="s">
        <v>537</v>
      </c>
      <c r="D120" s="391"/>
      <c r="E120" s="391"/>
      <c r="F120" s="391"/>
      <c r="G120" s="391"/>
      <c r="H120" s="391"/>
      <c r="I120" s="391"/>
      <c r="J120" s="391"/>
      <c r="K120" s="315"/>
    </row>
    <row r="121" spans="2:11" ht="17.25" customHeight="1">
      <c r="B121" s="316"/>
      <c r="C121" s="291" t="s">
        <v>484</v>
      </c>
      <c r="D121" s="291"/>
      <c r="E121" s="291"/>
      <c r="F121" s="291" t="s">
        <v>485</v>
      </c>
      <c r="G121" s="292"/>
      <c r="H121" s="291" t="s">
        <v>119</v>
      </c>
      <c r="I121" s="291" t="s">
        <v>58</v>
      </c>
      <c r="J121" s="291" t="s">
        <v>486</v>
      </c>
      <c r="K121" s="317"/>
    </row>
    <row r="122" spans="2:11" ht="17.25" customHeight="1">
      <c r="B122" s="316"/>
      <c r="C122" s="293" t="s">
        <v>487</v>
      </c>
      <c r="D122" s="293"/>
      <c r="E122" s="293"/>
      <c r="F122" s="294" t="s">
        <v>488</v>
      </c>
      <c r="G122" s="295"/>
      <c r="H122" s="293"/>
      <c r="I122" s="293"/>
      <c r="J122" s="293" t="s">
        <v>489</v>
      </c>
      <c r="K122" s="317"/>
    </row>
    <row r="123" spans="2:11" ht="5.25" customHeight="1">
      <c r="B123" s="318"/>
      <c r="C123" s="296"/>
      <c r="D123" s="296"/>
      <c r="E123" s="296"/>
      <c r="F123" s="296"/>
      <c r="G123" s="279"/>
      <c r="H123" s="296"/>
      <c r="I123" s="296"/>
      <c r="J123" s="296"/>
      <c r="K123" s="319"/>
    </row>
    <row r="124" spans="2:11" ht="15" customHeight="1">
      <c r="B124" s="318"/>
      <c r="C124" s="279" t="s">
        <v>493</v>
      </c>
      <c r="D124" s="296"/>
      <c r="E124" s="296"/>
      <c r="F124" s="298" t="s">
        <v>490</v>
      </c>
      <c r="G124" s="279"/>
      <c r="H124" s="279" t="s">
        <v>529</v>
      </c>
      <c r="I124" s="279" t="s">
        <v>492</v>
      </c>
      <c r="J124" s="279">
        <v>120</v>
      </c>
      <c r="K124" s="320"/>
    </row>
    <row r="125" spans="2:11" ht="15" customHeight="1">
      <c r="B125" s="318"/>
      <c r="C125" s="279" t="s">
        <v>538</v>
      </c>
      <c r="D125" s="279"/>
      <c r="E125" s="279"/>
      <c r="F125" s="298" t="s">
        <v>490</v>
      </c>
      <c r="G125" s="279"/>
      <c r="H125" s="279" t="s">
        <v>539</v>
      </c>
      <c r="I125" s="279" t="s">
        <v>492</v>
      </c>
      <c r="J125" s="279" t="s">
        <v>540</v>
      </c>
      <c r="K125" s="320"/>
    </row>
    <row r="126" spans="2:11" ht="15" customHeight="1">
      <c r="B126" s="318"/>
      <c r="C126" s="279" t="s">
        <v>439</v>
      </c>
      <c r="D126" s="279"/>
      <c r="E126" s="279"/>
      <c r="F126" s="298" t="s">
        <v>490</v>
      </c>
      <c r="G126" s="279"/>
      <c r="H126" s="279" t="s">
        <v>541</v>
      </c>
      <c r="I126" s="279" t="s">
        <v>492</v>
      </c>
      <c r="J126" s="279" t="s">
        <v>540</v>
      </c>
      <c r="K126" s="320"/>
    </row>
    <row r="127" spans="2:11" ht="15" customHeight="1">
      <c r="B127" s="318"/>
      <c r="C127" s="279" t="s">
        <v>501</v>
      </c>
      <c r="D127" s="279"/>
      <c r="E127" s="279"/>
      <c r="F127" s="298" t="s">
        <v>496</v>
      </c>
      <c r="G127" s="279"/>
      <c r="H127" s="279" t="s">
        <v>502</v>
      </c>
      <c r="I127" s="279" t="s">
        <v>492</v>
      </c>
      <c r="J127" s="279">
        <v>15</v>
      </c>
      <c r="K127" s="320"/>
    </row>
    <row r="128" spans="2:11" ht="15" customHeight="1">
      <c r="B128" s="318"/>
      <c r="C128" s="300" t="s">
        <v>503</v>
      </c>
      <c r="D128" s="300"/>
      <c r="E128" s="300"/>
      <c r="F128" s="301" t="s">
        <v>496</v>
      </c>
      <c r="G128" s="300"/>
      <c r="H128" s="300" t="s">
        <v>504</v>
      </c>
      <c r="I128" s="300" t="s">
        <v>492</v>
      </c>
      <c r="J128" s="300">
        <v>15</v>
      </c>
      <c r="K128" s="320"/>
    </row>
    <row r="129" spans="2:11" ht="15" customHeight="1">
      <c r="B129" s="318"/>
      <c r="C129" s="300" t="s">
        <v>505</v>
      </c>
      <c r="D129" s="300"/>
      <c r="E129" s="300"/>
      <c r="F129" s="301" t="s">
        <v>496</v>
      </c>
      <c r="G129" s="300"/>
      <c r="H129" s="300" t="s">
        <v>506</v>
      </c>
      <c r="I129" s="300" t="s">
        <v>492</v>
      </c>
      <c r="J129" s="300">
        <v>20</v>
      </c>
      <c r="K129" s="320"/>
    </row>
    <row r="130" spans="2:11" ht="15" customHeight="1">
      <c r="B130" s="318"/>
      <c r="C130" s="300" t="s">
        <v>507</v>
      </c>
      <c r="D130" s="300"/>
      <c r="E130" s="300"/>
      <c r="F130" s="301" t="s">
        <v>496</v>
      </c>
      <c r="G130" s="300"/>
      <c r="H130" s="300" t="s">
        <v>508</v>
      </c>
      <c r="I130" s="300" t="s">
        <v>492</v>
      </c>
      <c r="J130" s="300">
        <v>20</v>
      </c>
      <c r="K130" s="320"/>
    </row>
    <row r="131" spans="2:11" ht="15" customHeight="1">
      <c r="B131" s="318"/>
      <c r="C131" s="279" t="s">
        <v>495</v>
      </c>
      <c r="D131" s="279"/>
      <c r="E131" s="279"/>
      <c r="F131" s="298" t="s">
        <v>496</v>
      </c>
      <c r="G131" s="279"/>
      <c r="H131" s="279" t="s">
        <v>529</v>
      </c>
      <c r="I131" s="279" t="s">
        <v>492</v>
      </c>
      <c r="J131" s="279">
        <v>50</v>
      </c>
      <c r="K131" s="320"/>
    </row>
    <row r="132" spans="2:11" ht="15" customHeight="1">
      <c r="B132" s="318"/>
      <c r="C132" s="279" t="s">
        <v>509</v>
      </c>
      <c r="D132" s="279"/>
      <c r="E132" s="279"/>
      <c r="F132" s="298" t="s">
        <v>496</v>
      </c>
      <c r="G132" s="279"/>
      <c r="H132" s="279" t="s">
        <v>529</v>
      </c>
      <c r="I132" s="279" t="s">
        <v>492</v>
      </c>
      <c r="J132" s="279">
        <v>50</v>
      </c>
      <c r="K132" s="320"/>
    </row>
    <row r="133" spans="2:11" ht="15" customHeight="1">
      <c r="B133" s="318"/>
      <c r="C133" s="279" t="s">
        <v>515</v>
      </c>
      <c r="D133" s="279"/>
      <c r="E133" s="279"/>
      <c r="F133" s="298" t="s">
        <v>496</v>
      </c>
      <c r="G133" s="279"/>
      <c r="H133" s="279" t="s">
        <v>529</v>
      </c>
      <c r="I133" s="279" t="s">
        <v>492</v>
      </c>
      <c r="J133" s="279">
        <v>50</v>
      </c>
      <c r="K133" s="320"/>
    </row>
    <row r="134" spans="2:11" ht="15" customHeight="1">
      <c r="B134" s="318"/>
      <c r="C134" s="279" t="s">
        <v>517</v>
      </c>
      <c r="D134" s="279"/>
      <c r="E134" s="279"/>
      <c r="F134" s="298" t="s">
        <v>496</v>
      </c>
      <c r="G134" s="279"/>
      <c r="H134" s="279" t="s">
        <v>529</v>
      </c>
      <c r="I134" s="279" t="s">
        <v>492</v>
      </c>
      <c r="J134" s="279">
        <v>50</v>
      </c>
      <c r="K134" s="320"/>
    </row>
    <row r="135" spans="2:11" ht="15" customHeight="1">
      <c r="B135" s="318"/>
      <c r="C135" s="279" t="s">
        <v>124</v>
      </c>
      <c r="D135" s="279"/>
      <c r="E135" s="279"/>
      <c r="F135" s="298" t="s">
        <v>496</v>
      </c>
      <c r="G135" s="279"/>
      <c r="H135" s="279" t="s">
        <v>542</v>
      </c>
      <c r="I135" s="279" t="s">
        <v>492</v>
      </c>
      <c r="J135" s="279">
        <v>255</v>
      </c>
      <c r="K135" s="320"/>
    </row>
    <row r="136" spans="2:11" ht="15" customHeight="1">
      <c r="B136" s="318"/>
      <c r="C136" s="279" t="s">
        <v>519</v>
      </c>
      <c r="D136" s="279"/>
      <c r="E136" s="279"/>
      <c r="F136" s="298" t="s">
        <v>490</v>
      </c>
      <c r="G136" s="279"/>
      <c r="H136" s="279" t="s">
        <v>543</v>
      </c>
      <c r="I136" s="279" t="s">
        <v>521</v>
      </c>
      <c r="J136" s="279"/>
      <c r="K136" s="320"/>
    </row>
    <row r="137" spans="2:11" ht="15" customHeight="1">
      <c r="B137" s="318"/>
      <c r="C137" s="279" t="s">
        <v>522</v>
      </c>
      <c r="D137" s="279"/>
      <c r="E137" s="279"/>
      <c r="F137" s="298" t="s">
        <v>490</v>
      </c>
      <c r="G137" s="279"/>
      <c r="H137" s="279" t="s">
        <v>544</v>
      </c>
      <c r="I137" s="279" t="s">
        <v>524</v>
      </c>
      <c r="J137" s="279"/>
      <c r="K137" s="320"/>
    </row>
    <row r="138" spans="2:11" ht="15" customHeight="1">
      <c r="B138" s="318"/>
      <c r="C138" s="279" t="s">
        <v>525</v>
      </c>
      <c r="D138" s="279"/>
      <c r="E138" s="279"/>
      <c r="F138" s="298" t="s">
        <v>490</v>
      </c>
      <c r="G138" s="279"/>
      <c r="H138" s="279" t="s">
        <v>525</v>
      </c>
      <c r="I138" s="279" t="s">
        <v>524</v>
      </c>
      <c r="J138" s="279"/>
      <c r="K138" s="320"/>
    </row>
    <row r="139" spans="2:11" ht="15" customHeight="1">
      <c r="B139" s="318"/>
      <c r="C139" s="279" t="s">
        <v>39</v>
      </c>
      <c r="D139" s="279"/>
      <c r="E139" s="279"/>
      <c r="F139" s="298" t="s">
        <v>490</v>
      </c>
      <c r="G139" s="279"/>
      <c r="H139" s="279" t="s">
        <v>545</v>
      </c>
      <c r="I139" s="279" t="s">
        <v>524</v>
      </c>
      <c r="J139" s="279"/>
      <c r="K139" s="320"/>
    </row>
    <row r="140" spans="2:11" ht="15" customHeight="1">
      <c r="B140" s="318"/>
      <c r="C140" s="279" t="s">
        <v>546</v>
      </c>
      <c r="D140" s="279"/>
      <c r="E140" s="279"/>
      <c r="F140" s="298" t="s">
        <v>490</v>
      </c>
      <c r="G140" s="279"/>
      <c r="H140" s="279" t="s">
        <v>547</v>
      </c>
      <c r="I140" s="279" t="s">
        <v>524</v>
      </c>
      <c r="J140" s="279"/>
      <c r="K140" s="320"/>
    </row>
    <row r="141" spans="2:11" ht="15" customHeight="1">
      <c r="B141" s="321"/>
      <c r="C141" s="322"/>
      <c r="D141" s="322"/>
      <c r="E141" s="322"/>
      <c r="F141" s="322"/>
      <c r="G141" s="322"/>
      <c r="H141" s="322"/>
      <c r="I141" s="322"/>
      <c r="J141" s="322"/>
      <c r="K141" s="323"/>
    </row>
    <row r="142" spans="2:11" ht="18.75" customHeight="1">
      <c r="B142" s="275"/>
      <c r="C142" s="275"/>
      <c r="D142" s="275"/>
      <c r="E142" s="275"/>
      <c r="F142" s="310"/>
      <c r="G142" s="275"/>
      <c r="H142" s="275"/>
      <c r="I142" s="275"/>
      <c r="J142" s="275"/>
      <c r="K142" s="275"/>
    </row>
    <row r="143" spans="2:11" ht="18.75" customHeight="1">
      <c r="B143" s="285"/>
      <c r="C143" s="285"/>
      <c r="D143" s="285"/>
      <c r="E143" s="285"/>
      <c r="F143" s="285"/>
      <c r="G143" s="285"/>
      <c r="H143" s="285"/>
      <c r="I143" s="285"/>
      <c r="J143" s="285"/>
      <c r="K143" s="285"/>
    </row>
    <row r="144" spans="2:11" ht="7.5" customHeight="1">
      <c r="B144" s="286"/>
      <c r="C144" s="287"/>
      <c r="D144" s="287"/>
      <c r="E144" s="287"/>
      <c r="F144" s="287"/>
      <c r="G144" s="287"/>
      <c r="H144" s="287"/>
      <c r="I144" s="287"/>
      <c r="J144" s="287"/>
      <c r="K144" s="288"/>
    </row>
    <row r="145" spans="2:11" ht="45" customHeight="1">
      <c r="B145" s="289"/>
      <c r="C145" s="396" t="s">
        <v>548</v>
      </c>
      <c r="D145" s="396"/>
      <c r="E145" s="396"/>
      <c r="F145" s="396"/>
      <c r="G145" s="396"/>
      <c r="H145" s="396"/>
      <c r="I145" s="396"/>
      <c r="J145" s="396"/>
      <c r="K145" s="290"/>
    </row>
    <row r="146" spans="2:11" ht="17.25" customHeight="1">
      <c r="B146" s="289"/>
      <c r="C146" s="291" t="s">
        <v>484</v>
      </c>
      <c r="D146" s="291"/>
      <c r="E146" s="291"/>
      <c r="F146" s="291" t="s">
        <v>485</v>
      </c>
      <c r="G146" s="292"/>
      <c r="H146" s="291" t="s">
        <v>119</v>
      </c>
      <c r="I146" s="291" t="s">
        <v>58</v>
      </c>
      <c r="J146" s="291" t="s">
        <v>486</v>
      </c>
      <c r="K146" s="290"/>
    </row>
    <row r="147" spans="2:11" ht="17.25" customHeight="1">
      <c r="B147" s="289"/>
      <c r="C147" s="293" t="s">
        <v>487</v>
      </c>
      <c r="D147" s="293"/>
      <c r="E147" s="293"/>
      <c r="F147" s="294" t="s">
        <v>488</v>
      </c>
      <c r="G147" s="295"/>
      <c r="H147" s="293"/>
      <c r="I147" s="293"/>
      <c r="J147" s="293" t="s">
        <v>489</v>
      </c>
      <c r="K147" s="290"/>
    </row>
    <row r="148" spans="2:11" ht="5.25" customHeight="1">
      <c r="B148" s="299"/>
      <c r="C148" s="296"/>
      <c r="D148" s="296"/>
      <c r="E148" s="296"/>
      <c r="F148" s="296"/>
      <c r="G148" s="297"/>
      <c r="H148" s="296"/>
      <c r="I148" s="296"/>
      <c r="J148" s="296"/>
      <c r="K148" s="320"/>
    </row>
    <row r="149" spans="2:11" ht="15" customHeight="1">
      <c r="B149" s="299"/>
      <c r="C149" s="324" t="s">
        <v>493</v>
      </c>
      <c r="D149" s="279"/>
      <c r="E149" s="279"/>
      <c r="F149" s="325" t="s">
        <v>490</v>
      </c>
      <c r="G149" s="279"/>
      <c r="H149" s="324" t="s">
        <v>529</v>
      </c>
      <c r="I149" s="324" t="s">
        <v>492</v>
      </c>
      <c r="J149" s="324">
        <v>120</v>
      </c>
      <c r="K149" s="320"/>
    </row>
    <row r="150" spans="2:11" ht="15" customHeight="1">
      <c r="B150" s="299"/>
      <c r="C150" s="324" t="s">
        <v>538</v>
      </c>
      <c r="D150" s="279"/>
      <c r="E150" s="279"/>
      <c r="F150" s="325" t="s">
        <v>490</v>
      </c>
      <c r="G150" s="279"/>
      <c r="H150" s="324" t="s">
        <v>549</v>
      </c>
      <c r="I150" s="324" t="s">
        <v>492</v>
      </c>
      <c r="J150" s="324" t="s">
        <v>540</v>
      </c>
      <c r="K150" s="320"/>
    </row>
    <row r="151" spans="2:11" ht="15" customHeight="1">
      <c r="B151" s="299"/>
      <c r="C151" s="324" t="s">
        <v>439</v>
      </c>
      <c r="D151" s="279"/>
      <c r="E151" s="279"/>
      <c r="F151" s="325" t="s">
        <v>490</v>
      </c>
      <c r="G151" s="279"/>
      <c r="H151" s="324" t="s">
        <v>550</v>
      </c>
      <c r="I151" s="324" t="s">
        <v>492</v>
      </c>
      <c r="J151" s="324" t="s">
        <v>540</v>
      </c>
      <c r="K151" s="320"/>
    </row>
    <row r="152" spans="2:11" ht="15" customHeight="1">
      <c r="B152" s="299"/>
      <c r="C152" s="324" t="s">
        <v>495</v>
      </c>
      <c r="D152" s="279"/>
      <c r="E152" s="279"/>
      <c r="F152" s="325" t="s">
        <v>496</v>
      </c>
      <c r="G152" s="279"/>
      <c r="H152" s="324" t="s">
        <v>529</v>
      </c>
      <c r="I152" s="324" t="s">
        <v>492</v>
      </c>
      <c r="J152" s="324">
        <v>50</v>
      </c>
      <c r="K152" s="320"/>
    </row>
    <row r="153" spans="2:11" ht="15" customHeight="1">
      <c r="B153" s="299"/>
      <c r="C153" s="324" t="s">
        <v>498</v>
      </c>
      <c r="D153" s="279"/>
      <c r="E153" s="279"/>
      <c r="F153" s="325" t="s">
        <v>490</v>
      </c>
      <c r="G153" s="279"/>
      <c r="H153" s="324" t="s">
        <v>529</v>
      </c>
      <c r="I153" s="324" t="s">
        <v>500</v>
      </c>
      <c r="J153" s="324"/>
      <c r="K153" s="320"/>
    </row>
    <row r="154" spans="2:11" ht="15" customHeight="1">
      <c r="B154" s="299"/>
      <c r="C154" s="324" t="s">
        <v>509</v>
      </c>
      <c r="D154" s="279"/>
      <c r="E154" s="279"/>
      <c r="F154" s="325" t="s">
        <v>496</v>
      </c>
      <c r="G154" s="279"/>
      <c r="H154" s="324" t="s">
        <v>529</v>
      </c>
      <c r="I154" s="324" t="s">
        <v>492</v>
      </c>
      <c r="J154" s="324">
        <v>50</v>
      </c>
      <c r="K154" s="320"/>
    </row>
    <row r="155" spans="2:11" ht="15" customHeight="1">
      <c r="B155" s="299"/>
      <c r="C155" s="324" t="s">
        <v>517</v>
      </c>
      <c r="D155" s="279"/>
      <c r="E155" s="279"/>
      <c r="F155" s="325" t="s">
        <v>496</v>
      </c>
      <c r="G155" s="279"/>
      <c r="H155" s="324" t="s">
        <v>529</v>
      </c>
      <c r="I155" s="324" t="s">
        <v>492</v>
      </c>
      <c r="J155" s="324">
        <v>50</v>
      </c>
      <c r="K155" s="320"/>
    </row>
    <row r="156" spans="2:11" ht="15" customHeight="1">
      <c r="B156" s="299"/>
      <c r="C156" s="324" t="s">
        <v>515</v>
      </c>
      <c r="D156" s="279"/>
      <c r="E156" s="279"/>
      <c r="F156" s="325" t="s">
        <v>496</v>
      </c>
      <c r="G156" s="279"/>
      <c r="H156" s="324" t="s">
        <v>529</v>
      </c>
      <c r="I156" s="324" t="s">
        <v>492</v>
      </c>
      <c r="J156" s="324">
        <v>50</v>
      </c>
      <c r="K156" s="320"/>
    </row>
    <row r="157" spans="2:11" ht="15" customHeight="1">
      <c r="B157" s="299"/>
      <c r="C157" s="324" t="s">
        <v>100</v>
      </c>
      <c r="D157" s="279"/>
      <c r="E157" s="279"/>
      <c r="F157" s="325" t="s">
        <v>490</v>
      </c>
      <c r="G157" s="279"/>
      <c r="H157" s="324" t="s">
        <v>551</v>
      </c>
      <c r="I157" s="324" t="s">
        <v>492</v>
      </c>
      <c r="J157" s="324" t="s">
        <v>552</v>
      </c>
      <c r="K157" s="320"/>
    </row>
    <row r="158" spans="2:11" ht="15" customHeight="1">
      <c r="B158" s="299"/>
      <c r="C158" s="324" t="s">
        <v>553</v>
      </c>
      <c r="D158" s="279"/>
      <c r="E158" s="279"/>
      <c r="F158" s="325" t="s">
        <v>490</v>
      </c>
      <c r="G158" s="279"/>
      <c r="H158" s="324" t="s">
        <v>554</v>
      </c>
      <c r="I158" s="324" t="s">
        <v>524</v>
      </c>
      <c r="J158" s="324"/>
      <c r="K158" s="320"/>
    </row>
    <row r="159" spans="2:11" ht="15" customHeight="1">
      <c r="B159" s="326"/>
      <c r="C159" s="308"/>
      <c r="D159" s="308"/>
      <c r="E159" s="308"/>
      <c r="F159" s="308"/>
      <c r="G159" s="308"/>
      <c r="H159" s="308"/>
      <c r="I159" s="308"/>
      <c r="J159" s="308"/>
      <c r="K159" s="327"/>
    </row>
    <row r="160" spans="2:11" ht="18.75" customHeight="1">
      <c r="B160" s="275"/>
      <c r="C160" s="279"/>
      <c r="D160" s="279"/>
      <c r="E160" s="279"/>
      <c r="F160" s="298"/>
      <c r="G160" s="279"/>
      <c r="H160" s="279"/>
      <c r="I160" s="279"/>
      <c r="J160" s="279"/>
      <c r="K160" s="275"/>
    </row>
    <row r="161" spans="2:11" ht="18.75" customHeight="1">
      <c r="B161" s="285"/>
      <c r="C161" s="285"/>
      <c r="D161" s="285"/>
      <c r="E161" s="285"/>
      <c r="F161" s="285"/>
      <c r="G161" s="285"/>
      <c r="H161" s="285"/>
      <c r="I161" s="285"/>
      <c r="J161" s="285"/>
      <c r="K161" s="285"/>
    </row>
    <row r="162" spans="2:11" ht="7.5" customHeight="1">
      <c r="B162" s="267"/>
      <c r="C162" s="268"/>
      <c r="D162" s="268"/>
      <c r="E162" s="268"/>
      <c r="F162" s="268"/>
      <c r="G162" s="268"/>
      <c r="H162" s="268"/>
      <c r="I162" s="268"/>
      <c r="J162" s="268"/>
      <c r="K162" s="269"/>
    </row>
    <row r="163" spans="2:11" ht="45" customHeight="1">
      <c r="B163" s="270"/>
      <c r="C163" s="391" t="s">
        <v>555</v>
      </c>
      <c r="D163" s="391"/>
      <c r="E163" s="391"/>
      <c r="F163" s="391"/>
      <c r="G163" s="391"/>
      <c r="H163" s="391"/>
      <c r="I163" s="391"/>
      <c r="J163" s="391"/>
      <c r="K163" s="271"/>
    </row>
    <row r="164" spans="2:11" ht="17.25" customHeight="1">
      <c r="B164" s="270"/>
      <c r="C164" s="291" t="s">
        <v>484</v>
      </c>
      <c r="D164" s="291"/>
      <c r="E164" s="291"/>
      <c r="F164" s="291" t="s">
        <v>485</v>
      </c>
      <c r="G164" s="328"/>
      <c r="H164" s="329" t="s">
        <v>119</v>
      </c>
      <c r="I164" s="329" t="s">
        <v>58</v>
      </c>
      <c r="J164" s="291" t="s">
        <v>486</v>
      </c>
      <c r="K164" s="271"/>
    </row>
    <row r="165" spans="2:11" ht="17.25" customHeight="1">
      <c r="B165" s="272"/>
      <c r="C165" s="293" t="s">
        <v>487</v>
      </c>
      <c r="D165" s="293"/>
      <c r="E165" s="293"/>
      <c r="F165" s="294" t="s">
        <v>488</v>
      </c>
      <c r="G165" s="330"/>
      <c r="H165" s="331"/>
      <c r="I165" s="331"/>
      <c r="J165" s="293" t="s">
        <v>489</v>
      </c>
      <c r="K165" s="273"/>
    </row>
    <row r="166" spans="2:11" ht="5.25" customHeight="1">
      <c r="B166" s="299"/>
      <c r="C166" s="296"/>
      <c r="D166" s="296"/>
      <c r="E166" s="296"/>
      <c r="F166" s="296"/>
      <c r="G166" s="297"/>
      <c r="H166" s="296"/>
      <c r="I166" s="296"/>
      <c r="J166" s="296"/>
      <c r="K166" s="320"/>
    </row>
    <row r="167" spans="2:11" ht="15" customHeight="1">
      <c r="B167" s="299"/>
      <c r="C167" s="279" t="s">
        <v>493</v>
      </c>
      <c r="D167" s="279"/>
      <c r="E167" s="279"/>
      <c r="F167" s="298" t="s">
        <v>490</v>
      </c>
      <c r="G167" s="279"/>
      <c r="H167" s="279" t="s">
        <v>529</v>
      </c>
      <c r="I167" s="279" t="s">
        <v>492</v>
      </c>
      <c r="J167" s="279">
        <v>120</v>
      </c>
      <c r="K167" s="320"/>
    </row>
    <row r="168" spans="2:11" ht="15" customHeight="1">
      <c r="B168" s="299"/>
      <c r="C168" s="279" t="s">
        <v>538</v>
      </c>
      <c r="D168" s="279"/>
      <c r="E168" s="279"/>
      <c r="F168" s="298" t="s">
        <v>490</v>
      </c>
      <c r="G168" s="279"/>
      <c r="H168" s="279" t="s">
        <v>539</v>
      </c>
      <c r="I168" s="279" t="s">
        <v>492</v>
      </c>
      <c r="J168" s="279" t="s">
        <v>540</v>
      </c>
      <c r="K168" s="320"/>
    </row>
    <row r="169" spans="2:11" ht="15" customHeight="1">
      <c r="B169" s="299"/>
      <c r="C169" s="279" t="s">
        <v>439</v>
      </c>
      <c r="D169" s="279"/>
      <c r="E169" s="279"/>
      <c r="F169" s="298" t="s">
        <v>490</v>
      </c>
      <c r="G169" s="279"/>
      <c r="H169" s="279" t="s">
        <v>556</v>
      </c>
      <c r="I169" s="279" t="s">
        <v>492</v>
      </c>
      <c r="J169" s="279" t="s">
        <v>540</v>
      </c>
      <c r="K169" s="320"/>
    </row>
    <row r="170" spans="2:11" ht="15" customHeight="1">
      <c r="B170" s="299"/>
      <c r="C170" s="279" t="s">
        <v>495</v>
      </c>
      <c r="D170" s="279"/>
      <c r="E170" s="279"/>
      <c r="F170" s="298" t="s">
        <v>496</v>
      </c>
      <c r="G170" s="279"/>
      <c r="H170" s="279" t="s">
        <v>556</v>
      </c>
      <c r="I170" s="279" t="s">
        <v>492</v>
      </c>
      <c r="J170" s="279">
        <v>50</v>
      </c>
      <c r="K170" s="320"/>
    </row>
    <row r="171" spans="2:11" ht="15" customHeight="1">
      <c r="B171" s="299"/>
      <c r="C171" s="279" t="s">
        <v>498</v>
      </c>
      <c r="D171" s="279"/>
      <c r="E171" s="279"/>
      <c r="F171" s="298" t="s">
        <v>490</v>
      </c>
      <c r="G171" s="279"/>
      <c r="H171" s="279" t="s">
        <v>556</v>
      </c>
      <c r="I171" s="279" t="s">
        <v>500</v>
      </c>
      <c r="J171" s="279"/>
      <c r="K171" s="320"/>
    </row>
    <row r="172" spans="2:11" ht="15" customHeight="1">
      <c r="B172" s="299"/>
      <c r="C172" s="279" t="s">
        <v>509</v>
      </c>
      <c r="D172" s="279"/>
      <c r="E172" s="279"/>
      <c r="F172" s="298" t="s">
        <v>496</v>
      </c>
      <c r="G172" s="279"/>
      <c r="H172" s="279" t="s">
        <v>556</v>
      </c>
      <c r="I172" s="279" t="s">
        <v>492</v>
      </c>
      <c r="J172" s="279">
        <v>50</v>
      </c>
      <c r="K172" s="320"/>
    </row>
    <row r="173" spans="2:11" ht="15" customHeight="1">
      <c r="B173" s="299"/>
      <c r="C173" s="279" t="s">
        <v>517</v>
      </c>
      <c r="D173" s="279"/>
      <c r="E173" s="279"/>
      <c r="F173" s="298" t="s">
        <v>496</v>
      </c>
      <c r="G173" s="279"/>
      <c r="H173" s="279" t="s">
        <v>556</v>
      </c>
      <c r="I173" s="279" t="s">
        <v>492</v>
      </c>
      <c r="J173" s="279">
        <v>50</v>
      </c>
      <c r="K173" s="320"/>
    </row>
    <row r="174" spans="2:11" ht="15" customHeight="1">
      <c r="B174" s="299"/>
      <c r="C174" s="279" t="s">
        <v>515</v>
      </c>
      <c r="D174" s="279"/>
      <c r="E174" s="279"/>
      <c r="F174" s="298" t="s">
        <v>496</v>
      </c>
      <c r="G174" s="279"/>
      <c r="H174" s="279" t="s">
        <v>556</v>
      </c>
      <c r="I174" s="279" t="s">
        <v>492</v>
      </c>
      <c r="J174" s="279">
        <v>50</v>
      </c>
      <c r="K174" s="320"/>
    </row>
    <row r="175" spans="2:11" ht="15" customHeight="1">
      <c r="B175" s="299"/>
      <c r="C175" s="279" t="s">
        <v>118</v>
      </c>
      <c r="D175" s="279"/>
      <c r="E175" s="279"/>
      <c r="F175" s="298" t="s">
        <v>490</v>
      </c>
      <c r="G175" s="279"/>
      <c r="H175" s="279" t="s">
        <v>557</v>
      </c>
      <c r="I175" s="279" t="s">
        <v>558</v>
      </c>
      <c r="J175" s="279"/>
      <c r="K175" s="320"/>
    </row>
    <row r="176" spans="2:11" ht="15" customHeight="1">
      <c r="B176" s="299"/>
      <c r="C176" s="279" t="s">
        <v>58</v>
      </c>
      <c r="D176" s="279"/>
      <c r="E176" s="279"/>
      <c r="F176" s="298" t="s">
        <v>490</v>
      </c>
      <c r="G176" s="279"/>
      <c r="H176" s="279" t="s">
        <v>559</v>
      </c>
      <c r="I176" s="279" t="s">
        <v>560</v>
      </c>
      <c r="J176" s="279">
        <v>1</v>
      </c>
      <c r="K176" s="320"/>
    </row>
    <row r="177" spans="2:11" ht="15" customHeight="1">
      <c r="B177" s="299"/>
      <c r="C177" s="279" t="s">
        <v>54</v>
      </c>
      <c r="D177" s="279"/>
      <c r="E177" s="279"/>
      <c r="F177" s="298" t="s">
        <v>490</v>
      </c>
      <c r="G177" s="279"/>
      <c r="H177" s="279" t="s">
        <v>561</v>
      </c>
      <c r="I177" s="279" t="s">
        <v>492</v>
      </c>
      <c r="J177" s="279">
        <v>20</v>
      </c>
      <c r="K177" s="320"/>
    </row>
    <row r="178" spans="2:11" ht="15" customHeight="1">
      <c r="B178" s="299"/>
      <c r="C178" s="279" t="s">
        <v>119</v>
      </c>
      <c r="D178" s="279"/>
      <c r="E178" s="279"/>
      <c r="F178" s="298" t="s">
        <v>490</v>
      </c>
      <c r="G178" s="279"/>
      <c r="H178" s="279" t="s">
        <v>562</v>
      </c>
      <c r="I178" s="279" t="s">
        <v>492</v>
      </c>
      <c r="J178" s="279">
        <v>255</v>
      </c>
      <c r="K178" s="320"/>
    </row>
    <row r="179" spans="2:11" ht="15" customHeight="1">
      <c r="B179" s="299"/>
      <c r="C179" s="279" t="s">
        <v>120</v>
      </c>
      <c r="D179" s="279"/>
      <c r="E179" s="279"/>
      <c r="F179" s="298" t="s">
        <v>490</v>
      </c>
      <c r="G179" s="279"/>
      <c r="H179" s="279" t="s">
        <v>455</v>
      </c>
      <c r="I179" s="279" t="s">
        <v>492</v>
      </c>
      <c r="J179" s="279">
        <v>10</v>
      </c>
      <c r="K179" s="320"/>
    </row>
    <row r="180" spans="2:11" ht="15" customHeight="1">
      <c r="B180" s="299"/>
      <c r="C180" s="279" t="s">
        <v>121</v>
      </c>
      <c r="D180" s="279"/>
      <c r="E180" s="279"/>
      <c r="F180" s="298" t="s">
        <v>490</v>
      </c>
      <c r="G180" s="279"/>
      <c r="H180" s="279" t="s">
        <v>563</v>
      </c>
      <c r="I180" s="279" t="s">
        <v>524</v>
      </c>
      <c r="J180" s="279"/>
      <c r="K180" s="320"/>
    </row>
    <row r="181" spans="2:11" ht="15" customHeight="1">
      <c r="B181" s="299"/>
      <c r="C181" s="279" t="s">
        <v>564</v>
      </c>
      <c r="D181" s="279"/>
      <c r="E181" s="279"/>
      <c r="F181" s="298" t="s">
        <v>490</v>
      </c>
      <c r="G181" s="279"/>
      <c r="H181" s="279" t="s">
        <v>565</v>
      </c>
      <c r="I181" s="279" t="s">
        <v>524</v>
      </c>
      <c r="J181" s="279"/>
      <c r="K181" s="320"/>
    </row>
    <row r="182" spans="2:11" ht="15" customHeight="1">
      <c r="B182" s="299"/>
      <c r="C182" s="279" t="s">
        <v>553</v>
      </c>
      <c r="D182" s="279"/>
      <c r="E182" s="279"/>
      <c r="F182" s="298" t="s">
        <v>490</v>
      </c>
      <c r="G182" s="279"/>
      <c r="H182" s="279" t="s">
        <v>566</v>
      </c>
      <c r="I182" s="279" t="s">
        <v>524</v>
      </c>
      <c r="J182" s="279"/>
      <c r="K182" s="320"/>
    </row>
    <row r="183" spans="2:11" ht="15" customHeight="1">
      <c r="B183" s="299"/>
      <c r="C183" s="279" t="s">
        <v>123</v>
      </c>
      <c r="D183" s="279"/>
      <c r="E183" s="279"/>
      <c r="F183" s="298" t="s">
        <v>496</v>
      </c>
      <c r="G183" s="279"/>
      <c r="H183" s="279" t="s">
        <v>567</v>
      </c>
      <c r="I183" s="279" t="s">
        <v>492</v>
      </c>
      <c r="J183" s="279">
        <v>50</v>
      </c>
      <c r="K183" s="320"/>
    </row>
    <row r="184" spans="2:11" ht="15" customHeight="1">
      <c r="B184" s="299"/>
      <c r="C184" s="279" t="s">
        <v>568</v>
      </c>
      <c r="D184" s="279"/>
      <c r="E184" s="279"/>
      <c r="F184" s="298" t="s">
        <v>496</v>
      </c>
      <c r="G184" s="279"/>
      <c r="H184" s="279" t="s">
        <v>569</v>
      </c>
      <c r="I184" s="279" t="s">
        <v>570</v>
      </c>
      <c r="J184" s="279"/>
      <c r="K184" s="320"/>
    </row>
    <row r="185" spans="2:11" ht="15" customHeight="1">
      <c r="B185" s="299"/>
      <c r="C185" s="279" t="s">
        <v>571</v>
      </c>
      <c r="D185" s="279"/>
      <c r="E185" s="279"/>
      <c r="F185" s="298" t="s">
        <v>496</v>
      </c>
      <c r="G185" s="279"/>
      <c r="H185" s="279" t="s">
        <v>572</v>
      </c>
      <c r="I185" s="279" t="s">
        <v>570</v>
      </c>
      <c r="J185" s="279"/>
      <c r="K185" s="320"/>
    </row>
    <row r="186" spans="2:11" ht="15" customHeight="1">
      <c r="B186" s="299"/>
      <c r="C186" s="279" t="s">
        <v>573</v>
      </c>
      <c r="D186" s="279"/>
      <c r="E186" s="279"/>
      <c r="F186" s="298" t="s">
        <v>496</v>
      </c>
      <c r="G186" s="279"/>
      <c r="H186" s="279" t="s">
        <v>574</v>
      </c>
      <c r="I186" s="279" t="s">
        <v>570</v>
      </c>
      <c r="J186" s="279"/>
      <c r="K186" s="320"/>
    </row>
    <row r="187" spans="2:11" ht="15" customHeight="1">
      <c r="B187" s="299"/>
      <c r="C187" s="332" t="s">
        <v>575</v>
      </c>
      <c r="D187" s="279"/>
      <c r="E187" s="279"/>
      <c r="F187" s="298" t="s">
        <v>496</v>
      </c>
      <c r="G187" s="279"/>
      <c r="H187" s="279" t="s">
        <v>576</v>
      </c>
      <c r="I187" s="279" t="s">
        <v>577</v>
      </c>
      <c r="J187" s="333" t="s">
        <v>578</v>
      </c>
      <c r="K187" s="320"/>
    </row>
    <row r="188" spans="2:11" ht="15" customHeight="1">
      <c r="B188" s="299"/>
      <c r="C188" s="284" t="s">
        <v>43</v>
      </c>
      <c r="D188" s="279"/>
      <c r="E188" s="279"/>
      <c r="F188" s="298" t="s">
        <v>490</v>
      </c>
      <c r="G188" s="279"/>
      <c r="H188" s="275" t="s">
        <v>579</v>
      </c>
      <c r="I188" s="279" t="s">
        <v>580</v>
      </c>
      <c r="J188" s="279"/>
      <c r="K188" s="320"/>
    </row>
    <row r="189" spans="2:11" ht="15" customHeight="1">
      <c r="B189" s="299"/>
      <c r="C189" s="284" t="s">
        <v>581</v>
      </c>
      <c r="D189" s="279"/>
      <c r="E189" s="279"/>
      <c r="F189" s="298" t="s">
        <v>490</v>
      </c>
      <c r="G189" s="279"/>
      <c r="H189" s="279" t="s">
        <v>582</v>
      </c>
      <c r="I189" s="279" t="s">
        <v>524</v>
      </c>
      <c r="J189" s="279"/>
      <c r="K189" s="320"/>
    </row>
    <row r="190" spans="2:11" ht="15" customHeight="1">
      <c r="B190" s="299"/>
      <c r="C190" s="284" t="s">
        <v>583</v>
      </c>
      <c r="D190" s="279"/>
      <c r="E190" s="279"/>
      <c r="F190" s="298" t="s">
        <v>490</v>
      </c>
      <c r="G190" s="279"/>
      <c r="H190" s="279" t="s">
        <v>584</v>
      </c>
      <c r="I190" s="279" t="s">
        <v>524</v>
      </c>
      <c r="J190" s="279"/>
      <c r="K190" s="320"/>
    </row>
    <row r="191" spans="2:11" ht="15" customHeight="1">
      <c r="B191" s="299"/>
      <c r="C191" s="284" t="s">
        <v>585</v>
      </c>
      <c r="D191" s="279"/>
      <c r="E191" s="279"/>
      <c r="F191" s="298" t="s">
        <v>496</v>
      </c>
      <c r="G191" s="279"/>
      <c r="H191" s="279" t="s">
        <v>586</v>
      </c>
      <c r="I191" s="279" t="s">
        <v>524</v>
      </c>
      <c r="J191" s="279"/>
      <c r="K191" s="320"/>
    </row>
    <row r="192" spans="2:11" ht="15" customHeight="1">
      <c r="B192" s="326"/>
      <c r="C192" s="334"/>
      <c r="D192" s="308"/>
      <c r="E192" s="308"/>
      <c r="F192" s="308"/>
      <c r="G192" s="308"/>
      <c r="H192" s="308"/>
      <c r="I192" s="308"/>
      <c r="J192" s="308"/>
      <c r="K192" s="327"/>
    </row>
    <row r="193" spans="2:11" ht="18.75" customHeight="1">
      <c r="B193" s="275"/>
      <c r="C193" s="279"/>
      <c r="D193" s="279"/>
      <c r="E193" s="279"/>
      <c r="F193" s="298"/>
      <c r="G193" s="279"/>
      <c r="H193" s="279"/>
      <c r="I193" s="279"/>
      <c r="J193" s="279"/>
      <c r="K193" s="275"/>
    </row>
    <row r="194" spans="2:11" ht="18.75" customHeight="1">
      <c r="B194" s="275"/>
      <c r="C194" s="279"/>
      <c r="D194" s="279"/>
      <c r="E194" s="279"/>
      <c r="F194" s="298"/>
      <c r="G194" s="279"/>
      <c r="H194" s="279"/>
      <c r="I194" s="279"/>
      <c r="J194" s="279"/>
      <c r="K194" s="275"/>
    </row>
    <row r="195" spans="2:11" ht="18.75" customHeight="1"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</row>
    <row r="196" spans="2:11" ht="13.5">
      <c r="B196" s="267"/>
      <c r="C196" s="268"/>
      <c r="D196" s="268"/>
      <c r="E196" s="268"/>
      <c r="F196" s="268"/>
      <c r="G196" s="268"/>
      <c r="H196" s="268"/>
      <c r="I196" s="268"/>
      <c r="J196" s="268"/>
      <c r="K196" s="269"/>
    </row>
    <row r="197" spans="2:11" ht="21">
      <c r="B197" s="270"/>
      <c r="C197" s="391" t="s">
        <v>587</v>
      </c>
      <c r="D197" s="391"/>
      <c r="E197" s="391"/>
      <c r="F197" s="391"/>
      <c r="G197" s="391"/>
      <c r="H197" s="391"/>
      <c r="I197" s="391"/>
      <c r="J197" s="391"/>
      <c r="K197" s="271"/>
    </row>
    <row r="198" spans="2:11" ht="25.5" customHeight="1">
      <c r="B198" s="270"/>
      <c r="C198" s="335" t="s">
        <v>588</v>
      </c>
      <c r="D198" s="335"/>
      <c r="E198" s="335"/>
      <c r="F198" s="335" t="s">
        <v>589</v>
      </c>
      <c r="G198" s="336"/>
      <c r="H198" s="397" t="s">
        <v>590</v>
      </c>
      <c r="I198" s="397"/>
      <c r="J198" s="397"/>
      <c r="K198" s="271"/>
    </row>
    <row r="199" spans="2:11" ht="5.25" customHeight="1">
      <c r="B199" s="299"/>
      <c r="C199" s="296"/>
      <c r="D199" s="296"/>
      <c r="E199" s="296"/>
      <c r="F199" s="296"/>
      <c r="G199" s="279"/>
      <c r="H199" s="296"/>
      <c r="I199" s="296"/>
      <c r="J199" s="296"/>
      <c r="K199" s="320"/>
    </row>
    <row r="200" spans="2:11" ht="15" customHeight="1">
      <c r="B200" s="299"/>
      <c r="C200" s="279" t="s">
        <v>580</v>
      </c>
      <c r="D200" s="279"/>
      <c r="E200" s="279"/>
      <c r="F200" s="298" t="s">
        <v>44</v>
      </c>
      <c r="G200" s="279"/>
      <c r="H200" s="393" t="s">
        <v>591</v>
      </c>
      <c r="I200" s="393"/>
      <c r="J200" s="393"/>
      <c r="K200" s="320"/>
    </row>
    <row r="201" spans="2:11" ht="15" customHeight="1">
      <c r="B201" s="299"/>
      <c r="C201" s="305"/>
      <c r="D201" s="279"/>
      <c r="E201" s="279"/>
      <c r="F201" s="298" t="s">
        <v>45</v>
      </c>
      <c r="G201" s="279"/>
      <c r="H201" s="393" t="s">
        <v>592</v>
      </c>
      <c r="I201" s="393"/>
      <c r="J201" s="393"/>
      <c r="K201" s="320"/>
    </row>
    <row r="202" spans="2:11" ht="15" customHeight="1">
      <c r="B202" s="299"/>
      <c r="C202" s="305"/>
      <c r="D202" s="279"/>
      <c r="E202" s="279"/>
      <c r="F202" s="298" t="s">
        <v>48</v>
      </c>
      <c r="G202" s="279"/>
      <c r="H202" s="393" t="s">
        <v>593</v>
      </c>
      <c r="I202" s="393"/>
      <c r="J202" s="393"/>
      <c r="K202" s="320"/>
    </row>
    <row r="203" spans="2:11" ht="15" customHeight="1">
      <c r="B203" s="299"/>
      <c r="C203" s="279"/>
      <c r="D203" s="279"/>
      <c r="E203" s="279"/>
      <c r="F203" s="298" t="s">
        <v>46</v>
      </c>
      <c r="G203" s="279"/>
      <c r="H203" s="393" t="s">
        <v>594</v>
      </c>
      <c r="I203" s="393"/>
      <c r="J203" s="393"/>
      <c r="K203" s="320"/>
    </row>
    <row r="204" spans="2:11" ht="15" customHeight="1">
      <c r="B204" s="299"/>
      <c r="C204" s="279"/>
      <c r="D204" s="279"/>
      <c r="E204" s="279"/>
      <c r="F204" s="298" t="s">
        <v>47</v>
      </c>
      <c r="G204" s="279"/>
      <c r="H204" s="393" t="s">
        <v>595</v>
      </c>
      <c r="I204" s="393"/>
      <c r="J204" s="393"/>
      <c r="K204" s="320"/>
    </row>
    <row r="205" spans="2:11" ht="15" customHeight="1">
      <c r="B205" s="299"/>
      <c r="C205" s="279"/>
      <c r="D205" s="279"/>
      <c r="E205" s="279"/>
      <c r="F205" s="298"/>
      <c r="G205" s="279"/>
      <c r="H205" s="279"/>
      <c r="I205" s="279"/>
      <c r="J205" s="279"/>
      <c r="K205" s="320"/>
    </row>
    <row r="206" spans="2:11" ht="15" customHeight="1">
      <c r="B206" s="299"/>
      <c r="C206" s="279" t="s">
        <v>536</v>
      </c>
      <c r="D206" s="279"/>
      <c r="E206" s="279"/>
      <c r="F206" s="298" t="s">
        <v>80</v>
      </c>
      <c r="G206" s="279"/>
      <c r="H206" s="393" t="s">
        <v>596</v>
      </c>
      <c r="I206" s="393"/>
      <c r="J206" s="393"/>
      <c r="K206" s="320"/>
    </row>
    <row r="207" spans="2:11" ht="15" customHeight="1">
      <c r="B207" s="299"/>
      <c r="C207" s="305"/>
      <c r="D207" s="279"/>
      <c r="E207" s="279"/>
      <c r="F207" s="298" t="s">
        <v>433</v>
      </c>
      <c r="G207" s="279"/>
      <c r="H207" s="393" t="s">
        <v>434</v>
      </c>
      <c r="I207" s="393"/>
      <c r="J207" s="393"/>
      <c r="K207" s="320"/>
    </row>
    <row r="208" spans="2:11" ht="15" customHeight="1">
      <c r="B208" s="299"/>
      <c r="C208" s="279"/>
      <c r="D208" s="279"/>
      <c r="E208" s="279"/>
      <c r="F208" s="298" t="s">
        <v>431</v>
      </c>
      <c r="G208" s="279"/>
      <c r="H208" s="393" t="s">
        <v>597</v>
      </c>
      <c r="I208" s="393"/>
      <c r="J208" s="393"/>
      <c r="K208" s="320"/>
    </row>
    <row r="209" spans="2:11" ht="15" customHeight="1">
      <c r="B209" s="337"/>
      <c r="C209" s="305"/>
      <c r="D209" s="305"/>
      <c r="E209" s="305"/>
      <c r="F209" s="298" t="s">
        <v>435</v>
      </c>
      <c r="G209" s="284"/>
      <c r="H209" s="392" t="s">
        <v>436</v>
      </c>
      <c r="I209" s="392"/>
      <c r="J209" s="392"/>
      <c r="K209" s="338"/>
    </row>
    <row r="210" spans="2:11" ht="15" customHeight="1">
      <c r="B210" s="337"/>
      <c r="C210" s="305"/>
      <c r="D210" s="305"/>
      <c r="E210" s="305"/>
      <c r="F210" s="298" t="s">
        <v>437</v>
      </c>
      <c r="G210" s="284"/>
      <c r="H210" s="392" t="s">
        <v>598</v>
      </c>
      <c r="I210" s="392"/>
      <c r="J210" s="392"/>
      <c r="K210" s="338"/>
    </row>
    <row r="211" spans="2:11" ht="15" customHeight="1">
      <c r="B211" s="337"/>
      <c r="C211" s="305"/>
      <c r="D211" s="305"/>
      <c r="E211" s="305"/>
      <c r="F211" s="339"/>
      <c r="G211" s="284"/>
      <c r="H211" s="340"/>
      <c r="I211" s="340"/>
      <c r="J211" s="340"/>
      <c r="K211" s="338"/>
    </row>
    <row r="212" spans="2:11" ht="15" customHeight="1">
      <c r="B212" s="337"/>
      <c r="C212" s="279" t="s">
        <v>560</v>
      </c>
      <c r="D212" s="305"/>
      <c r="E212" s="305"/>
      <c r="F212" s="298">
        <v>1</v>
      </c>
      <c r="G212" s="284"/>
      <c r="H212" s="392" t="s">
        <v>599</v>
      </c>
      <c r="I212" s="392"/>
      <c r="J212" s="392"/>
      <c r="K212" s="338"/>
    </row>
    <row r="213" spans="2:11" ht="15" customHeight="1">
      <c r="B213" s="337"/>
      <c r="C213" s="305"/>
      <c r="D213" s="305"/>
      <c r="E213" s="305"/>
      <c r="F213" s="298">
        <v>2</v>
      </c>
      <c r="G213" s="284"/>
      <c r="H213" s="392" t="s">
        <v>600</v>
      </c>
      <c r="I213" s="392"/>
      <c r="J213" s="392"/>
      <c r="K213" s="338"/>
    </row>
    <row r="214" spans="2:11" ht="15" customHeight="1">
      <c r="B214" s="337"/>
      <c r="C214" s="305"/>
      <c r="D214" s="305"/>
      <c r="E214" s="305"/>
      <c r="F214" s="298">
        <v>3</v>
      </c>
      <c r="G214" s="284"/>
      <c r="H214" s="392" t="s">
        <v>601</v>
      </c>
      <c r="I214" s="392"/>
      <c r="J214" s="392"/>
      <c r="K214" s="338"/>
    </row>
    <row r="215" spans="2:11" ht="15" customHeight="1">
      <c r="B215" s="337"/>
      <c r="C215" s="305"/>
      <c r="D215" s="305"/>
      <c r="E215" s="305"/>
      <c r="F215" s="298">
        <v>4</v>
      </c>
      <c r="G215" s="284"/>
      <c r="H215" s="392" t="s">
        <v>602</v>
      </c>
      <c r="I215" s="392"/>
      <c r="J215" s="392"/>
      <c r="K215" s="338"/>
    </row>
    <row r="216" spans="2:11" ht="12.75" customHeight="1">
      <c r="B216" s="341"/>
      <c r="C216" s="342"/>
      <c r="D216" s="342"/>
      <c r="E216" s="342"/>
      <c r="F216" s="342"/>
      <c r="G216" s="342"/>
      <c r="H216" s="342"/>
      <c r="I216" s="342"/>
      <c r="J216" s="342"/>
      <c r="K216" s="343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Blavková</dc:creator>
  <cp:keywords/>
  <dc:description/>
  <cp:lastModifiedBy>Jaroslav Hauzírek</cp:lastModifiedBy>
  <cp:lastPrinted>2018-05-28T10:14:09Z</cp:lastPrinted>
  <dcterms:created xsi:type="dcterms:W3CDTF">2018-05-28T10:11:04Z</dcterms:created>
  <dcterms:modified xsi:type="dcterms:W3CDTF">2018-06-01T11:33:15Z</dcterms:modified>
  <cp:category/>
  <cp:version/>
  <cp:contentType/>
  <cp:contentStatus/>
</cp:coreProperties>
</file>