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82 - Oprava podlah v pla..." sheetId="2" r:id="rId2"/>
    <sheet name="Pokyny pro vyplnění" sheetId="3" r:id="rId3"/>
  </sheets>
  <definedNames>
    <definedName name="_xlnm.Print_Area" localSheetId="0">'Rekapitulace stavby'!$D$4:$AO$36,'Rekapitulace stavby'!$C$42:$AQ$56</definedName>
    <definedName name="_xlnm._FilterDatabase" localSheetId="1" hidden="1">'082 - Oprava podlah v pla...'!$C$78:$K$251</definedName>
    <definedName name="_xlnm.Print_Area" localSheetId="1">'082 - Oprava podlah v pla...'!$C$4:$J$37,'082 - Oprava podlah v pla...'!$C$43:$J$62,'082 - Oprava podlah v pla...'!$C$68:$K$251</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'082 - Oprava podlah v pla...'!$78:$78</definedName>
  </definedNames>
  <calcPr fullCalcOnLoad="1"/>
</workbook>
</file>

<file path=xl/sharedStrings.xml><?xml version="1.0" encoding="utf-8"?>
<sst xmlns="http://schemas.openxmlformats.org/spreadsheetml/2006/main" count="2307" uniqueCount="488">
  <si>
    <t>Export Komplet</t>
  </si>
  <si>
    <t>VZ</t>
  </si>
  <si>
    <t>2.0</t>
  </si>
  <si>
    <t>ZAMOK</t>
  </si>
  <si>
    <t>False</t>
  </si>
  <si>
    <t>{d9150282-d4b4-4afd-b866-8ce4ac4c7737}</t>
  </si>
  <si>
    <t>0,01</t>
  </si>
  <si>
    <t>21</t>
  </si>
  <si>
    <t>15</t>
  </si>
  <si>
    <t>REKAPITULACE STAVBY</t>
  </si>
  <si>
    <t>v ---  níže se nacházejí doplnkové a pomocné údaje k sestavám  --- v</t>
  </si>
  <si>
    <t>Návod na vyplnění</t>
  </si>
  <si>
    <t>0,001</t>
  </si>
  <si>
    <t>Kód:</t>
  </si>
  <si>
    <t>082</t>
  </si>
  <si>
    <t>Měnit lze pouze buňky se žlutým podbarvením!
1) v Rekapitulaci stavby vyplňte údaje o Uchazeči (přenesou se do ostatních sestav i v jiných listech)
2) na vybraných listech vyplňte v sestavě Soupis prací ceny u položek</t>
  </si>
  <si>
    <t>Stavba:</t>
  </si>
  <si>
    <t>Oprava podlah v plaveckém areálu Děčín</t>
  </si>
  <si>
    <t>KSO:</t>
  </si>
  <si>
    <t/>
  </si>
  <si>
    <t>CC-CZ:</t>
  </si>
  <si>
    <t>Místo:</t>
  </si>
  <si>
    <t>Oblouková 1400/6, Děčín</t>
  </si>
  <si>
    <t>Datum:</t>
  </si>
  <si>
    <t>27. 2. 2019</t>
  </si>
  <si>
    <t>Zadavatel:</t>
  </si>
  <si>
    <t>IČ:</t>
  </si>
  <si>
    <t>75107350</t>
  </si>
  <si>
    <t>Děčínská sportovní, příspěvková organizace</t>
  </si>
  <si>
    <t>DIČ:</t>
  </si>
  <si>
    <t>CZ75107350</t>
  </si>
  <si>
    <t>Uchazeč:</t>
  </si>
  <si>
    <t>Vyplň údaj</t>
  </si>
  <si>
    <t>Projektant:</t>
  </si>
  <si>
    <t xml:space="preserve"> </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</si>
  <si>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</si>
  <si>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</si>
  <si>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</si>
  <si>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</si>
  <si>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</si>
  <si>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</si>
  <si>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</si>
  <si>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</si>
  <si>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</si>
  <si>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</si>
  <si>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</si>
  <si>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</si>
  <si>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</si>
  <si>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</si>
  <si>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</si>
  <si>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</si>
  <si>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</si>
  <si>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</si>
  <si>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</si>
  <si>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</si>
  <si>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</si>
  <si>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</si>
  <si>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</si>
  <si>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</si>
  <si>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</si>
  <si>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</si>
  <si>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</si>
  <si>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</si>
  <si>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</si>
  <si>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</si>
  <si>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</si>
  <si>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</si>
  <si>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</si>
  <si>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</si>
  <si>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</si>
  <si>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</si>
  <si>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</si>
  <si>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</si>
  <si>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</si>
  <si>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</si>
  <si>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</si>
  <si>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</si>
  <si>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</si>
  <si>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</si>
  <si>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</si>
  <si>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</si>
  <si>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</si>
  <si>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</si>
  <si>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</si>
  <si>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</si>
  <si>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</si>
  <si>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</si>
  <si>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95 - Různé konstrukce a práce </t>
  </si>
  <si>
    <t xml:space="preserve">    96 - Bourání konstrukcí</t>
  </si>
  <si>
    <t xml:space="preserve">    997 - Přesun sutě</t>
  </si>
  <si>
    <t>PSV - Práce a dodávky PSV</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</si>
  <si>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</si>
  <si>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</si>
  <si>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</si>
  <si>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</si>
  <si>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</si>
  <si>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</si>
  <si>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</si>
  <si>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</si>
  <si>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</si>
  <si>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</si>
  <si>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</si>
  <si>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</si>
  <si>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</si>
  <si>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</si>
  <si>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</si>
  <si>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</si>
  <si>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</si>
  <si>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95</t>
  </si>
  <si>
    <t xml:space="preserve">Různé konstrukce a práce </t>
  </si>
  <si>
    <t>K</t>
  </si>
  <si>
    <t>HZS2492</t>
  </si>
  <si>
    <t>Hodinové zúčtovací sazby profesí PSV zednické výpomoci a pomocné práce PSV pomocný dělník PSV</t>
  </si>
  <si>
    <t>hod</t>
  </si>
  <si>
    <t>CS ÚRS 2019 01</t>
  </si>
  <si>
    <t>4</t>
  </si>
  <si>
    <t>1155760677</t>
  </si>
  <si>
    <t>P</t>
  </si>
  <si>
    <t xml:space="preserve">Poznámka k položce:
- stěhování nábytku a vybavení místností před prováděním podlah 
- stěhování nábytku a vybavení místností zpět po provedení podlah </t>
  </si>
  <si>
    <t>96</t>
  </si>
  <si>
    <t>Bourání konstrukcí</t>
  </si>
  <si>
    <t>776201812</t>
  </si>
  <si>
    <t>Demontáž povlakových podlahovin lepených ručně s podložkou</t>
  </si>
  <si>
    <t>m2</t>
  </si>
  <si>
    <t>191794141</t>
  </si>
  <si>
    <t>VV</t>
  </si>
  <si>
    <t>"místnost B2.01 - Pokoj 4L"18,00</t>
  </si>
  <si>
    <t>"místnost B2.03 - Předsíň"4,85</t>
  </si>
  <si>
    <t>"místnost B2.05 - Předsíň"4,85</t>
  </si>
  <si>
    <t>"místnost B2.06 - Pokoj 4L"18,00</t>
  </si>
  <si>
    <t>"místnost B2.08 - Pokoj 4L"18,00</t>
  </si>
  <si>
    <t>"místnost B2.09 - Předsíň"4,85</t>
  </si>
  <si>
    <t>"místnost B2.11 - Předsíň"4,85</t>
  </si>
  <si>
    <t>"místnost B2.13 - Pokoj 4L"18,00</t>
  </si>
  <si>
    <t>"místnost B2.14 - Pokoj 4L"18,00</t>
  </si>
  <si>
    <t>"místnost B2.16 - Předsíň"4,85</t>
  </si>
  <si>
    <t>"místnost B2.18 - Předsíň"4,85</t>
  </si>
  <si>
    <t>"místnost B2.19 - Pokoj 4L"18,00</t>
  </si>
  <si>
    <t>"místnost B2.20 - Pokoj pro invalidy"10,45</t>
  </si>
  <si>
    <t>"místnost B2.21 - Předsíň"3,99</t>
  </si>
  <si>
    <t>"místnost B2.23 - Společenská místnost"22,38</t>
  </si>
  <si>
    <t>"místnost B2.26 - Zázemí recepce"10,45</t>
  </si>
  <si>
    <t>"místnost B2.31 - Pokoj 4L"18,00</t>
  </si>
  <si>
    <t>"místnost B2.33 - Předsíň"4,85</t>
  </si>
  <si>
    <t>"místnost B2.35 - Předsíň"4,85</t>
  </si>
  <si>
    <t>"místnost B2.36 - Pokoj 4L"18,00</t>
  </si>
  <si>
    <t>"místnost B2.37 - Pokoj 4L"18,00</t>
  </si>
  <si>
    <t>"místnost B2.38 - Předsíň"4,85</t>
  </si>
  <si>
    <t>"místnost B2.40 - Předsíň"4,85</t>
  </si>
  <si>
    <t>"místnost B2.42 - Pokoj 4L"18,00</t>
  </si>
  <si>
    <t>Součet</t>
  </si>
  <si>
    <t>3</t>
  </si>
  <si>
    <t>776410811</t>
  </si>
  <si>
    <t>Demontáž soklíků nebo lišt pryžových nebo plastových</t>
  </si>
  <si>
    <t>m</t>
  </si>
  <si>
    <t>998927994</t>
  </si>
  <si>
    <t>"místnost B2.01 - Pokoj 4L"(3,60+5,00)*2</t>
  </si>
  <si>
    <t>"místnost B2.03 - Předsíň"(1,70+2,85)*2</t>
  </si>
  <si>
    <t>"místnost B2.05 - Předsíň"(1,70+2,85)*2</t>
  </si>
  <si>
    <t>"místnost B2.06 - Pokoj 4L"(3,60+5,00)*2</t>
  </si>
  <si>
    <t>"místnost B2.08 - Pokoj 4L"(3,60+5,00)*2</t>
  </si>
  <si>
    <t>"místnost B2.09 - Předsíň"(1,70+2,85)*2</t>
  </si>
  <si>
    <t>"místnost B2.11 - Předsíň"(1,70+2,85)*2</t>
  </si>
  <si>
    <t>"místnost B2.13 - Pokoj 4L"(3,60+5,00)*2</t>
  </si>
  <si>
    <t>"místnost B2.14 - Pokoj 4L"(3,60+5,00)*2</t>
  </si>
  <si>
    <t>"místnost B2.16 - Předsíň"(1,70+2,85)*2</t>
  </si>
  <si>
    <t>"místnost B2.18 - Předsíň"(1,70+2,85)*2</t>
  </si>
  <si>
    <t>"místnost B2.19 - Pokoj 4L"(3,60+5,00)*2</t>
  </si>
  <si>
    <t>"místnost B2.20 - Pokoj pro invalidy"(3,80+2,75)*2</t>
  </si>
  <si>
    <t>"místnost B2.21 - Předsíň"(1,90+2,10)*2</t>
  </si>
  <si>
    <t>"místnost B2.23 - Společenská místnost"(4,48+5,00)*2</t>
  </si>
  <si>
    <t>"místnost B2.26 - Zázemí recepce"(2,34+3,58)*2</t>
  </si>
  <si>
    <t>"místnost B2.31 - Pokoj 4L"(3,60+5,00)*2</t>
  </si>
  <si>
    <t>"místnost B2.33 - Předsíň"(1,70+2,85)*2</t>
  </si>
  <si>
    <t>"místnost B2.35 - Předsíň"(1,70+2,85)*2</t>
  </si>
  <si>
    <t>"místnost B2.36 - Pokoj 4L"(3,60+5,00)*2</t>
  </si>
  <si>
    <t>"místnost B2.37 - Pokoj 4L"(3,60+5,00)*2</t>
  </si>
  <si>
    <t>"místnost B2.38 - Předsíň"(1,70+2,85)*2</t>
  </si>
  <si>
    <t>"místnost B2.40 - Předsíň"(1,70+2,85)*2</t>
  </si>
  <si>
    <t>"místnost B2.42 - Pokoj 4L"(3,60+5,00)*2</t>
  </si>
  <si>
    <t>776991821</t>
  </si>
  <si>
    <t>Ostatní práce odstranění lepidla ručně z podlah</t>
  </si>
  <si>
    <t>-1227834436</t>
  </si>
  <si>
    <t>997</t>
  </si>
  <si>
    <t>Přesun sutě</t>
  </si>
  <si>
    <t>5</t>
  </si>
  <si>
    <t>997013211</t>
  </si>
  <si>
    <t>Vnitrostaveništní doprava suti a vybouraných hmot vodorovně do 50 m svisle ručně (nošením po schodech) pro budovy a haly výšky do 6 m</t>
  </si>
  <si>
    <t>t</t>
  </si>
  <si>
    <t>-1314220421</t>
  </si>
  <si>
    <t>PSC</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</si>
  <si>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</si>
  <si>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6</t>
  </si>
  <si>
    <t>997013219</t>
  </si>
  <si>
    <t>Vnitrostaveništní doprava suti a vybouraných hmot vodorovně do 50 m Příplatek k cenám -3111 až -3217 za zvětšenou vodorovnou dopravu přes vymezenou dopravní vzdálenost za každých dalších i započatých 10 m</t>
  </si>
  <si>
    <t>-2005567868</t>
  </si>
  <si>
    <t>0,922*2 'Přepočtené koeficientem množství</t>
  </si>
  <si>
    <t>7</t>
  </si>
  <si>
    <t>997013511</t>
  </si>
  <si>
    <t>Odvoz suti a vybouraných hmot z meziskládky na skládku s naložením a se složením, na vzdálenost do 1 km</t>
  </si>
  <si>
    <t>1841880630</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</si>
  <si>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</si>
  <si>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8</t>
  </si>
  <si>
    <t>997013509</t>
  </si>
  <si>
    <t>Odvoz suti a vybouraných hmot na skládku nebo meziskládku se složením, na vzdálenost Příplatek k ceně za každý další i započatý 1 km přes 1 km</t>
  </si>
  <si>
    <t>572111883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</si>
  <si>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</si>
  <si>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0,922*14 'Přepočtené koeficientem množství</t>
  </si>
  <si>
    <t>9</t>
  </si>
  <si>
    <t>M</t>
  </si>
  <si>
    <t>94620250</t>
  </si>
  <si>
    <t>poplatek za uložení směsného stavebního a demoličního odpadu zatříděného kódem 107 904</t>
  </si>
  <si>
    <t>-395879191</t>
  </si>
  <si>
    <t>PSV</t>
  </si>
  <si>
    <t>Práce a dodávky PSV</t>
  </si>
  <si>
    <t>776</t>
  </si>
  <si>
    <t>Podlahy povlakové</t>
  </si>
  <si>
    <t>10</t>
  </si>
  <si>
    <t>776111115</t>
  </si>
  <si>
    <t>Příprava podkladu broušení podlah stávajícího podkladu před litím stěrky</t>
  </si>
  <si>
    <t>16</t>
  </si>
  <si>
    <t>25321084</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</si>
  <si>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</si>
  <si>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11</t>
  </si>
  <si>
    <t>776111311</t>
  </si>
  <si>
    <t>Příprava podkladu vysátí podlah</t>
  </si>
  <si>
    <t>1247163374</t>
  </si>
  <si>
    <t>12</t>
  </si>
  <si>
    <t>776121321</t>
  </si>
  <si>
    <t>Příprava podkladu penetrace neředěná podlah</t>
  </si>
  <si>
    <t>547824812</t>
  </si>
  <si>
    <t>13</t>
  </si>
  <si>
    <t>776141111</t>
  </si>
  <si>
    <t>Příprava podkladu vyrovnání samonivelační stěrkou podlah min.pevnosti 20 MPa, tloušťky do 3 mm</t>
  </si>
  <si>
    <t>-2057356829</t>
  </si>
  <si>
    <t>Poznámka k položce:
Příklad stěrky:
NIBOPLAN 300</t>
  </si>
  <si>
    <t>14</t>
  </si>
  <si>
    <t>776241111</t>
  </si>
  <si>
    <t>Montáž podlahovin ze sametového vinylu lepením pásů hladkých (bez vzoru)</t>
  </si>
  <si>
    <t>1793652630</t>
  </si>
  <si>
    <t>28411-R</t>
  </si>
  <si>
    <t>Acczent Excellence 70 RUBY, kompaktní heterogenní vinylová podlahovina s ochrannou vrstvou TopClean PUR</t>
  </si>
  <si>
    <t>R-položka</t>
  </si>
  <si>
    <t>32</t>
  </si>
  <si>
    <t>652670834</t>
  </si>
  <si>
    <t xml:space="preserve">Poznámka k položce:
Technická data/Normy/ACCZENT EXCELLENCE 70   RUBY
-------------------------------------------------------------------
Klasifikace/EN 685/Třídy: 34, Třídy: 43
Komerční 
Průmyslový 
Celková tloušťka/EN 428/2.00 mm 
Tloušťka nášlapné vrstvy/EN 429/0.70 mm 
Celková váha/EN 430/3 000 g/m2 
Povrch TopClean PUR/Ano 
Skupina otěru/EN 660-2/Skupina T: ≤ 2.00 mmš 
Zbytkový otlak/EN 433/0.05 mm 
Nohy nábytku/EN 424/Bez poškození 
Židle s pojezdovými kolečky/EN 425/Bez poškození 
Rozměrová stálost/EN 434/≤ 0.10 % 
Zvlění po zahřátí/EN 434/≤ 8 mm 
Reakce na požár/EN 13501-1/Bfl s1 nalepeno na podklad (beton) A2fl 
nebo A1fl  a na jakýkoliv dřevitý podklad 
Protiskluznost/DIN 51130
EN 13893R/10 ≥ 0.3
Sklon ke vzniku statické el./EN 181/2 kV na betonu
Elektrický odpor/EN 1081/R1 &gt; 1010 Ω  
Barevná stálos/EN ISO 105-B02/≥ 6 
Odolnost proti chemikáliím/EN 423/Vysoká odolnost 
Odolnost proti bakteriím/ISO 22196:2007/Sanitized®  – vysoký protiplísňový účinek 
Tepelná prostupnost/EN 10456/0.02 m2 K/W 
Podlahové topení/Vhodné
Počet barev/ provedení/36 (Nature: 23 – Wood: 13)   
Balení/EN 426/Role: 23 bm x 2 m /4 m
Záruka výrobce na materiál/10 let od expedice z výroby
</t>
  </si>
  <si>
    <t>275,77*1,15 'Přepočtené koeficientem množství</t>
  </si>
  <si>
    <t>776411111</t>
  </si>
  <si>
    <t>Montáž soklíků lepením obvodových, výšky do 80 mm</t>
  </si>
  <si>
    <t>-1913324288</t>
  </si>
  <si>
    <t>17</t>
  </si>
  <si>
    <t>28411003</t>
  </si>
  <si>
    <t>soklík PVC 30x30mm</t>
  </si>
  <si>
    <t>-698053354</t>
  </si>
  <si>
    <t>314,9*1,02 'Přepočtené koeficientem množství</t>
  </si>
  <si>
    <t>18</t>
  </si>
  <si>
    <t>776421312</t>
  </si>
  <si>
    <t>Montáž lišt přechodových šroubovaných</t>
  </si>
  <si>
    <t>-63663109</t>
  </si>
  <si>
    <t>"místnost B2.01 - Pokoj 4L"0,80</t>
  </si>
  <si>
    <t>"místnost B2.03 - Předsíň"0,80+0,70</t>
  </si>
  <si>
    <t>"místnost B2.05 - Předsíň"0,80+0,70</t>
  </si>
  <si>
    <t>"místnost B2.06 - Pokoj 4L"0,80</t>
  </si>
  <si>
    <t>"místnost B2.08 - Pokoj 4L"0,80</t>
  </si>
  <si>
    <t>"místnost B2.09 - Předsíň"0,80+0,70</t>
  </si>
  <si>
    <t>"místnost B2.11 - Předsíň"0,80+0,70</t>
  </si>
  <si>
    <t>"místnost B2.13 - Pokoj 4L"0,80</t>
  </si>
  <si>
    <t>"místnost B2.14 - Pokoj 4L"0,80</t>
  </si>
  <si>
    <t>"místnost B2.16 - Předsíň"0,80+0,70</t>
  </si>
  <si>
    <t>"místnost B2.18 - Předsíň"0,80+0,70</t>
  </si>
  <si>
    <t>"místnost B2.19 - Pokoj 4L"0,80</t>
  </si>
  <si>
    <t>"místnost B2.20 - Pokoj pro invalidy"0,80</t>
  </si>
  <si>
    <t>"místnost B2.21 - Předsíň"3*0,80</t>
  </si>
  <si>
    <t>"místnost B2.23 - Společenská místnost"0,90</t>
  </si>
  <si>
    <t>"místnost B2.26 - Zázemí recepce"0,70</t>
  </si>
  <si>
    <t>"místnost B2.31 - Pokoj 4L"0,80</t>
  </si>
  <si>
    <t>"místnost B2.33 - Předsíň"0,80+0,70</t>
  </si>
  <si>
    <t>"místnost B2.35 - Předsíň"0,80+0,70</t>
  </si>
  <si>
    <t>"místnost B2.36 - Pokoj 4L"0,80</t>
  </si>
  <si>
    <t>"místnost B2.37 - Pokoj 4L"0,80</t>
  </si>
  <si>
    <t>"místnost B2.38 - Předsíň"0,80+0,70</t>
  </si>
  <si>
    <t>"místnost B2.40 - Předsíň"0,80+0,70</t>
  </si>
  <si>
    <t>"místnost B2.42 - Pokoj 4L"0,80</t>
  </si>
  <si>
    <t>19</t>
  </si>
  <si>
    <t>55343124</t>
  </si>
  <si>
    <t>profil přechodový Al vrtaný 30mm bronz</t>
  </si>
  <si>
    <t>-2132889075</t>
  </si>
  <si>
    <t>27,8*1,02 'Přepočtené koeficientem množství</t>
  </si>
  <si>
    <t>20</t>
  </si>
  <si>
    <t>31148145</t>
  </si>
  <si>
    <t>vrut mosazný hlava zápustná DIN 97 5x50mm</t>
  </si>
  <si>
    <t>100 kus</t>
  </si>
  <si>
    <t>-551591227</t>
  </si>
  <si>
    <t>27,8*0,04 'Přepočtené koeficientem množství</t>
  </si>
  <si>
    <t>56281003</t>
  </si>
  <si>
    <t>hmoždinka univerzální 10x50mm PE</t>
  </si>
  <si>
    <t>1260347593</t>
  </si>
  <si>
    <t>22</t>
  </si>
  <si>
    <t>998776101</t>
  </si>
  <si>
    <t>Přesun hmot pro podlahy povlakové stanovený z hmotnosti přesunovaného materiálu vodorovná dopravní vzdálenost do 50 m v objektech výšky do 6 m</t>
  </si>
  <si>
    <t>27267971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</si>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</sst>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3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8" fillId="0" borderId="28" xfId="0" applyFont="1" applyBorder="1" applyAlignment="1">
      <alignment horizontal="left" wrapText="1"/>
    </xf>
    <xf numFmtId="0" fontId="12"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2" fillId="0" borderId="29" xfId="0" applyFont="1" applyBorder="1" applyAlignment="1">
      <alignment vertical="center" wrapText="1"/>
    </xf>
    <xf numFmtId="0" fontId="40"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7" fillId="0" borderId="0" xfId="0" applyFont="1" applyBorder="1" applyAlignment="1">
      <alignment horizontal="center" vertical="center"/>
    </xf>
    <xf numFmtId="0" fontId="12"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2" fillId="0" borderId="29" xfId="0" applyFont="1" applyBorder="1" applyAlignment="1">
      <alignment horizontal="left" vertical="center"/>
    </xf>
    <xf numFmtId="0" fontId="40"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2" fillId="0" borderId="0" xfId="0" applyFont="1" applyBorder="1" applyAlignment="1">
      <alignment horizontal="left" vertical="center" wrapText="1"/>
    </xf>
    <xf numFmtId="0" fontId="39"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30</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32</v>
      </c>
      <c r="AO13" s="21"/>
      <c r="AP13" s="21"/>
      <c r="AQ13" s="21"/>
      <c r="AR13" s="19"/>
      <c r="BE13" s="30"/>
      <c r="BS13" s="16" t="s">
        <v>6</v>
      </c>
    </row>
    <row r="14" spans="2:71" ht="12">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32</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ht="18.45" customHeight="1">
      <c r="B17" s="20"/>
      <c r="C17" s="21"/>
      <c r="D17" s="21"/>
      <c r="E17" s="26" t="s">
        <v>34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19</v>
      </c>
      <c r="AO17" s="21"/>
      <c r="AP17" s="21"/>
      <c r="AQ17" s="21"/>
      <c r="AR17" s="19"/>
      <c r="BE17" s="30"/>
      <c r="BS17" s="16" t="s">
        <v>35</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ht="18.45"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19</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37</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51" customHeight="1">
      <c r="B23" s="20"/>
      <c r="C23" s="21"/>
      <c r="D23" s="21"/>
      <c r="E23" s="35" t="s">
        <v>38</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39</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40</v>
      </c>
      <c r="M28" s="43"/>
      <c r="N28" s="43"/>
      <c r="O28" s="43"/>
      <c r="P28" s="43"/>
      <c r="Q28" s="38"/>
      <c r="R28" s="38"/>
      <c r="S28" s="38"/>
      <c r="T28" s="38"/>
      <c r="U28" s="38"/>
      <c r="V28" s="38"/>
      <c r="W28" s="43" t="s">
        <v>41</v>
      </c>
      <c r="X28" s="43"/>
      <c r="Y28" s="43"/>
      <c r="Z28" s="43"/>
      <c r="AA28" s="43"/>
      <c r="AB28" s="43"/>
      <c r="AC28" s="43"/>
      <c r="AD28" s="43"/>
      <c r="AE28" s="43"/>
      <c r="AF28" s="38"/>
      <c r="AG28" s="38"/>
      <c r="AH28" s="38"/>
      <c r="AI28" s="38"/>
      <c r="AJ28" s="38"/>
      <c r="AK28" s="43" t="s">
        <v>42</v>
      </c>
      <c r="AL28" s="43"/>
      <c r="AM28" s="43"/>
      <c r="AN28" s="43"/>
      <c r="AO28" s="43"/>
      <c r="AP28" s="38"/>
      <c r="AQ28" s="38"/>
      <c r="AR28" s="42"/>
      <c r="BE28" s="30"/>
    </row>
    <row r="29" spans="2:57" s="2" customFormat="1" ht="14.4" customHeight="1">
      <c r="B29" s="44"/>
      <c r="C29" s="45"/>
      <c r="D29" s="31" t="s">
        <v>43</v>
      </c>
      <c r="E29" s="45"/>
      <c r="F29" s="31" t="s">
        <v>44</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49"/>
    </row>
    <row r="30" spans="2:57" s="2" customFormat="1" ht="14.4" customHeight="1">
      <c r="B30" s="44"/>
      <c r="C30" s="45"/>
      <c r="D30" s="45"/>
      <c r="E30" s="45"/>
      <c r="F30" s="31" t="s">
        <v>45</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49"/>
    </row>
    <row r="31" spans="2:57" s="2" customFormat="1" ht="14.4" customHeight="1" hidden="1">
      <c r="B31" s="44"/>
      <c r="C31" s="45"/>
      <c r="D31" s="45"/>
      <c r="E31" s="45"/>
      <c r="F31" s="31" t="s">
        <v>46</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spans="2:57" s="2" customFormat="1" ht="14.4" customHeight="1" hidden="1">
      <c r="B32" s="44"/>
      <c r="C32" s="45"/>
      <c r="D32" s="45"/>
      <c r="E32" s="45"/>
      <c r="F32" s="31" t="s">
        <v>47</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spans="2:44" s="2" customFormat="1" ht="14.4" customHeight="1" hidden="1">
      <c r="B33" s="44"/>
      <c r="C33" s="45"/>
      <c r="D33" s="45"/>
      <c r="E33" s="45"/>
      <c r="F33" s="31" t="s">
        <v>48</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50"/>
      <c r="D35" s="51" t="s">
        <v>49</v>
      </c>
      <c r="E35" s="52"/>
      <c r="F35" s="52"/>
      <c r="G35" s="52"/>
      <c r="H35" s="52"/>
      <c r="I35" s="52"/>
      <c r="J35" s="52"/>
      <c r="K35" s="52"/>
      <c r="L35" s="52"/>
      <c r="M35" s="52"/>
      <c r="N35" s="52"/>
      <c r="O35" s="52"/>
      <c r="P35" s="52"/>
      <c r="Q35" s="52"/>
      <c r="R35" s="52"/>
      <c r="S35" s="52"/>
      <c r="T35" s="53" t="s">
        <v>50</v>
      </c>
      <c r="U35" s="52"/>
      <c r="V35" s="52"/>
      <c r="W35" s="52"/>
      <c r="X35" s="54" t="s">
        <v>51</v>
      </c>
      <c r="Y35" s="52"/>
      <c r="Z35" s="52"/>
      <c r="AA35" s="52"/>
      <c r="AB35" s="52"/>
      <c r="AC35" s="52"/>
      <c r="AD35" s="52"/>
      <c r="AE35" s="52"/>
      <c r="AF35" s="52"/>
      <c r="AG35" s="52"/>
      <c r="AH35" s="52"/>
      <c r="AI35" s="52"/>
      <c r="AJ35" s="52"/>
      <c r="AK35" s="55">
        <f>SUM(AK26:AK33)</f>
        <v>0</v>
      </c>
      <c r="AL35" s="52"/>
      <c r="AM35" s="52"/>
      <c r="AN35" s="52"/>
      <c r="AO35" s="56"/>
      <c r="AP35" s="50"/>
      <c r="AQ35" s="50"/>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pans="2:44" s="1" customFormat="1" ht="24.95" customHeight="1">
      <c r="B42" s="37"/>
      <c r="C42" s="22" t="s">
        <v>52</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3" customFormat="1" ht="12" customHeight="1">
      <c r="B44" s="61"/>
      <c r="C44" s="31" t="s">
        <v>13</v>
      </c>
      <c r="D44" s="62"/>
      <c r="E44" s="62"/>
      <c r="F44" s="62"/>
      <c r="G44" s="62"/>
      <c r="H44" s="62"/>
      <c r="I44" s="62"/>
      <c r="J44" s="62"/>
      <c r="K44" s="62"/>
      <c r="L44" s="62" t="str">
        <f>K5</f>
        <v>082</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pans="2:44" s="4" customFormat="1" ht="36.95" customHeight="1">
      <c r="B45" s="64"/>
      <c r="C45" s="65" t="s">
        <v>16</v>
      </c>
      <c r="D45" s="66"/>
      <c r="E45" s="66"/>
      <c r="F45" s="66"/>
      <c r="G45" s="66"/>
      <c r="H45" s="66"/>
      <c r="I45" s="66"/>
      <c r="J45" s="66"/>
      <c r="K45" s="66"/>
      <c r="L45" s="67" t="str">
        <f>K6</f>
        <v>Oprava podlah v plaveckém areálu Děčín</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9" t="str">
        <f>IF(K8="","",K8)</f>
        <v>Oblouková 1400/6, Děčín</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70" t="str">
        <f>IF(AN8="","",AN8)</f>
        <v>27. 2. 2019</v>
      </c>
      <c r="AN47" s="70"/>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5.15" customHeight="1">
      <c r="B49" s="37"/>
      <c r="C49" s="31" t="s">
        <v>25</v>
      </c>
      <c r="D49" s="38"/>
      <c r="E49" s="38"/>
      <c r="F49" s="38"/>
      <c r="G49" s="38"/>
      <c r="H49" s="38"/>
      <c r="I49" s="38"/>
      <c r="J49" s="38"/>
      <c r="K49" s="38"/>
      <c r="L49" s="62" t="str">
        <f>IF(E11="","",E11)</f>
        <v>Děčínská sportovní, příspěvková organizace</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71" t="str">
        <f>IF(E17="","",E17)</f>
        <v xml:space="preserve"> </v>
      </c>
      <c r="AN49" s="62"/>
      <c r="AO49" s="62"/>
      <c r="AP49" s="62"/>
      <c r="AQ49" s="38"/>
      <c r="AR49" s="42"/>
      <c r="AS49" s="72" t="s">
        <v>53</v>
      </c>
      <c r="AT49" s="73"/>
      <c r="AU49" s="74"/>
      <c r="AV49" s="74"/>
      <c r="AW49" s="74"/>
      <c r="AX49" s="74"/>
      <c r="AY49" s="74"/>
      <c r="AZ49" s="74"/>
      <c r="BA49" s="74"/>
      <c r="BB49" s="74"/>
      <c r="BC49" s="74"/>
      <c r="BD49" s="75"/>
    </row>
    <row r="50" spans="2:56" s="1" customFormat="1" ht="15.15" customHeight="1">
      <c r="B50" s="37"/>
      <c r="C50" s="31" t="s">
        <v>31</v>
      </c>
      <c r="D50" s="38"/>
      <c r="E50" s="38"/>
      <c r="F50" s="38"/>
      <c r="G50" s="38"/>
      <c r="H50" s="38"/>
      <c r="I50" s="38"/>
      <c r="J50" s="38"/>
      <c r="K50" s="38"/>
      <c r="L50" s="62"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36</v>
      </c>
      <c r="AJ50" s="38"/>
      <c r="AK50" s="38"/>
      <c r="AL50" s="38"/>
      <c r="AM50" s="71" t="str">
        <f>IF(E20="","",E20)</f>
        <v xml:space="preserve"> </v>
      </c>
      <c r="AN50" s="62"/>
      <c r="AO50" s="62"/>
      <c r="AP50" s="62"/>
      <c r="AQ50" s="38"/>
      <c r="AR50" s="42"/>
      <c r="AS50" s="76"/>
      <c r="AT50" s="77"/>
      <c r="AU50" s="78"/>
      <c r="AV50" s="78"/>
      <c r="AW50" s="78"/>
      <c r="AX50" s="78"/>
      <c r="AY50" s="78"/>
      <c r="AZ50" s="78"/>
      <c r="BA50" s="78"/>
      <c r="BB50" s="78"/>
      <c r="BC50" s="78"/>
      <c r="BD50" s="79"/>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pans="2:56" s="1" customFormat="1" ht="29.25" customHeight="1">
      <c r="B52" s="37"/>
      <c r="C52" s="84" t="s">
        <v>54</v>
      </c>
      <c r="D52" s="85"/>
      <c r="E52" s="85"/>
      <c r="F52" s="85"/>
      <c r="G52" s="85"/>
      <c r="H52" s="86"/>
      <c r="I52" s="87" t="s">
        <v>55</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56</v>
      </c>
      <c r="AH52" s="85"/>
      <c r="AI52" s="85"/>
      <c r="AJ52" s="85"/>
      <c r="AK52" s="85"/>
      <c r="AL52" s="85"/>
      <c r="AM52" s="85"/>
      <c r="AN52" s="87" t="s">
        <v>57</v>
      </c>
      <c r="AO52" s="85"/>
      <c r="AP52" s="85"/>
      <c r="AQ52" s="89" t="s">
        <v>58</v>
      </c>
      <c r="AR52" s="42"/>
      <c r="AS52" s="90" t="s">
        <v>59</v>
      </c>
      <c r="AT52" s="91" t="s">
        <v>60</v>
      </c>
      <c r="AU52" s="91" t="s">
        <v>61</v>
      </c>
      <c r="AV52" s="91" t="s">
        <v>62</v>
      </c>
      <c r="AW52" s="91" t="s">
        <v>63</v>
      </c>
      <c r="AX52" s="91" t="s">
        <v>64</v>
      </c>
      <c r="AY52" s="91" t="s">
        <v>65</v>
      </c>
      <c r="AZ52" s="91" t="s">
        <v>66</v>
      </c>
      <c r="BA52" s="91" t="s">
        <v>67</v>
      </c>
      <c r="BB52" s="91" t="s">
        <v>68</v>
      </c>
      <c r="BC52" s="91" t="s">
        <v>69</v>
      </c>
      <c r="BD52" s="92" t="s">
        <v>70</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pans="2:90" s="5" customFormat="1" ht="32.4" customHeight="1">
      <c r="B54" s="96"/>
      <c r="C54" s="97" t="s">
        <v>71</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ROUND(AG55,2)</f>
        <v>0</v>
      </c>
      <c r="AH54" s="99"/>
      <c r="AI54" s="99"/>
      <c r="AJ54" s="99"/>
      <c r="AK54" s="99"/>
      <c r="AL54" s="99"/>
      <c r="AM54" s="99"/>
      <c r="AN54" s="100">
        <f>SUM(AG54,AT54)</f>
        <v>0</v>
      </c>
      <c r="AO54" s="100"/>
      <c r="AP54" s="100"/>
      <c r="AQ54" s="101" t="s">
        <v>19</v>
      </c>
      <c r="AR54" s="102"/>
      <c r="AS54" s="103">
        <f>ROUND(AS55,2)</f>
        <v>0</v>
      </c>
      <c r="AT54" s="104">
        <f>ROUND(SUM(AV54:AW54),2)</f>
        <v>0</v>
      </c>
      <c r="AU54" s="105">
        <f>ROUND(AU55,5)</f>
        <v>0</v>
      </c>
      <c r="AV54" s="104">
        <f>ROUND(AZ54*L29,2)</f>
        <v>0</v>
      </c>
      <c r="AW54" s="104">
        <f>ROUND(BA54*L30,2)</f>
        <v>0</v>
      </c>
      <c r="AX54" s="104">
        <f>ROUND(BB54*L29,2)</f>
        <v>0</v>
      </c>
      <c r="AY54" s="104">
        <f>ROUND(BC54*L30,2)</f>
        <v>0</v>
      </c>
      <c r="AZ54" s="104">
        <f>ROUND(AZ55,2)</f>
        <v>0</v>
      </c>
      <c r="BA54" s="104">
        <f>ROUND(BA55,2)</f>
        <v>0</v>
      </c>
      <c r="BB54" s="104">
        <f>ROUND(BB55,2)</f>
        <v>0</v>
      </c>
      <c r="BC54" s="104">
        <f>ROUND(BC55,2)</f>
        <v>0</v>
      </c>
      <c r="BD54" s="106">
        <f>ROUND(BD55,2)</f>
        <v>0</v>
      </c>
      <c r="BS54" s="107" t="s">
        <v>72</v>
      </c>
      <c r="BT54" s="107" t="s">
        <v>73</v>
      </c>
      <c r="BV54" s="107" t="s">
        <v>74</v>
      </c>
      <c r="BW54" s="107" t="s">
        <v>5</v>
      </c>
      <c r="BX54" s="107" t="s">
        <v>75</v>
      </c>
      <c r="CL54" s="107" t="s">
        <v>19</v>
      </c>
    </row>
    <row r="55" spans="1:90" s="6" customFormat="1" ht="27" customHeight="1">
      <c r="A55" s="108" t="s">
        <v>76</v>
      </c>
      <c r="B55" s="109"/>
      <c r="C55" s="110"/>
      <c r="D55" s="111" t="s">
        <v>14</v>
      </c>
      <c r="E55" s="111"/>
      <c r="F55" s="111"/>
      <c r="G55" s="111"/>
      <c r="H55" s="111"/>
      <c r="I55" s="112"/>
      <c r="J55" s="111" t="s">
        <v>17</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'082 - Oprava podlah v pla...'!J28</f>
        <v>0</v>
      </c>
      <c r="AH55" s="112"/>
      <c r="AI55" s="112"/>
      <c r="AJ55" s="112"/>
      <c r="AK55" s="112"/>
      <c r="AL55" s="112"/>
      <c r="AM55" s="112"/>
      <c r="AN55" s="113">
        <f>SUM(AG55,AT55)</f>
        <v>0</v>
      </c>
      <c r="AO55" s="112"/>
      <c r="AP55" s="112"/>
      <c r="AQ55" s="114" t="s">
        <v>77</v>
      </c>
      <c r="AR55" s="115"/>
      <c r="AS55" s="116">
        <v>0</v>
      </c>
      <c r="AT55" s="117">
        <f>ROUND(SUM(AV55:AW55),2)</f>
        <v>0</v>
      </c>
      <c r="AU55" s="118">
        <f>'082 - Oprava podlah v pla...'!P79</f>
        <v>0</v>
      </c>
      <c r="AV55" s="117">
        <f>'082 - Oprava podlah v pla...'!J31</f>
        <v>0</v>
      </c>
      <c r="AW55" s="117">
        <f>'082 - Oprava podlah v pla...'!J32</f>
        <v>0</v>
      </c>
      <c r="AX55" s="117">
        <f>'082 - Oprava podlah v pla...'!J33</f>
        <v>0</v>
      </c>
      <c r="AY55" s="117">
        <f>'082 - Oprava podlah v pla...'!J34</f>
        <v>0</v>
      </c>
      <c r="AZ55" s="117">
        <f>'082 - Oprava podlah v pla...'!F31</f>
        <v>0</v>
      </c>
      <c r="BA55" s="117">
        <f>'082 - Oprava podlah v pla...'!F32</f>
        <v>0</v>
      </c>
      <c r="BB55" s="117">
        <f>'082 - Oprava podlah v pla...'!F33</f>
        <v>0</v>
      </c>
      <c r="BC55" s="117">
        <f>'082 - Oprava podlah v pla...'!F34</f>
        <v>0</v>
      </c>
      <c r="BD55" s="119">
        <f>'082 - Oprava podlah v pla...'!F35</f>
        <v>0</v>
      </c>
      <c r="BT55" s="120" t="s">
        <v>78</v>
      </c>
      <c r="BU55" s="120" t="s">
        <v>79</v>
      </c>
      <c r="BV55" s="120" t="s">
        <v>74</v>
      </c>
      <c r="BW55" s="120" t="s">
        <v>5</v>
      </c>
      <c r="BX55" s="120" t="s">
        <v>75</v>
      </c>
      <c r="CL55" s="120" t="s">
        <v>19</v>
      </c>
    </row>
    <row r="56" spans="2:44" s="1" customFormat="1" ht="30" customHeight="1">
      <c r="B56" s="37"/>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42"/>
    </row>
    <row r="57" spans="2:44" s="1" customFormat="1" ht="6.95" customHeight="1">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42"/>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082 - Oprava podlah v pla...'!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5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1"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5</v>
      </c>
    </row>
    <row r="3" spans="2:46" ht="6.95" customHeight="1">
      <c r="B3" s="122"/>
      <c r="C3" s="123"/>
      <c r="D3" s="123"/>
      <c r="E3" s="123"/>
      <c r="F3" s="123"/>
      <c r="G3" s="123"/>
      <c r="H3" s="123"/>
      <c r="I3" s="124"/>
      <c r="J3" s="123"/>
      <c r="K3" s="123"/>
      <c r="L3" s="19"/>
      <c r="AT3" s="16" t="s">
        <v>80</v>
      </c>
    </row>
    <row r="4" spans="2:46" ht="24.95" customHeight="1">
      <c r="B4" s="19"/>
      <c r="D4" s="125" t="s">
        <v>81</v>
      </c>
      <c r="L4" s="19"/>
      <c r="M4" s="126" t="s">
        <v>10</v>
      </c>
      <c r="AT4" s="16" t="s">
        <v>4</v>
      </c>
    </row>
    <row r="5" spans="2:12" ht="6.95" customHeight="1">
      <c r="B5" s="19"/>
      <c r="L5" s="19"/>
    </row>
    <row r="6" spans="2:12" s="1" customFormat="1" ht="12" customHeight="1">
      <c r="B6" s="42"/>
      <c r="D6" s="127" t="s">
        <v>16</v>
      </c>
      <c r="I6" s="128"/>
      <c r="L6" s="42"/>
    </row>
    <row r="7" spans="2:12" s="1" customFormat="1" ht="36.95" customHeight="1">
      <c r="B7" s="42"/>
      <c r="E7" s="129" t="s">
        <v>17</v>
      </c>
      <c r="F7" s="1"/>
      <c r="G7" s="1"/>
      <c r="H7" s="1"/>
      <c r="I7" s="128"/>
      <c r="L7" s="42"/>
    </row>
    <row r="8" spans="2:12" s="1" customFormat="1" ht="12">
      <c r="B8" s="42"/>
      <c r="I8" s="128"/>
      <c r="L8" s="42"/>
    </row>
    <row r="9" spans="2:12" s="1" customFormat="1" ht="12" customHeight="1">
      <c r="B9" s="42"/>
      <c r="D9" s="127" t="s">
        <v>18</v>
      </c>
      <c r="F9" s="130" t="s">
        <v>19</v>
      </c>
      <c r="I9" s="131" t="s">
        <v>20</v>
      </c>
      <c r="J9" s="130" t="s">
        <v>19</v>
      </c>
      <c r="L9" s="42"/>
    </row>
    <row r="10" spans="2:12" s="1" customFormat="1" ht="12" customHeight="1">
      <c r="B10" s="42"/>
      <c r="D10" s="127" t="s">
        <v>21</v>
      </c>
      <c r="F10" s="130" t="s">
        <v>22</v>
      </c>
      <c r="I10" s="131" t="s">
        <v>23</v>
      </c>
      <c r="J10" s="132" t="str">
        <f>'Rekapitulace stavby'!AN8</f>
        <v>27. 2. 2019</v>
      </c>
      <c r="L10" s="42"/>
    </row>
    <row r="11" spans="2:12" s="1" customFormat="1" ht="10.8" customHeight="1">
      <c r="B11" s="42"/>
      <c r="I11" s="128"/>
      <c r="L11" s="42"/>
    </row>
    <row r="12" spans="2:12" s="1" customFormat="1" ht="12" customHeight="1">
      <c r="B12" s="42"/>
      <c r="D12" s="127" t="s">
        <v>25</v>
      </c>
      <c r="I12" s="131" t="s">
        <v>26</v>
      </c>
      <c r="J12" s="130" t="s">
        <v>27</v>
      </c>
      <c r="L12" s="42"/>
    </row>
    <row r="13" spans="2:12" s="1" customFormat="1" ht="18" customHeight="1">
      <c r="B13" s="42"/>
      <c r="E13" s="130" t="s">
        <v>28</v>
      </c>
      <c r="I13" s="131" t="s">
        <v>29</v>
      </c>
      <c r="J13" s="130" t="s">
        <v>30</v>
      </c>
      <c r="L13" s="42"/>
    </row>
    <row r="14" spans="2:12" s="1" customFormat="1" ht="6.95" customHeight="1">
      <c r="B14" s="42"/>
      <c r="I14" s="128"/>
      <c r="L14" s="42"/>
    </row>
    <row r="15" spans="2:12" s="1" customFormat="1" ht="12" customHeight="1">
      <c r="B15" s="42"/>
      <c r="D15" s="127" t="s">
        <v>31</v>
      </c>
      <c r="I15" s="131" t="s">
        <v>26</v>
      </c>
      <c r="J15" s="32" t="str">
        <f>'Rekapitulace stavby'!AN13</f>
        <v>Vyplň údaj</v>
      </c>
      <c r="L15" s="42"/>
    </row>
    <row r="16" spans="2:12" s="1" customFormat="1" ht="18" customHeight="1">
      <c r="B16" s="42"/>
      <c r="E16" s="32" t="str">
        <f>'Rekapitulace stavby'!E14</f>
        <v>Vyplň údaj</v>
      </c>
      <c r="F16" s="130"/>
      <c r="G16" s="130"/>
      <c r="H16" s="130"/>
      <c r="I16" s="131" t="s">
        <v>29</v>
      </c>
      <c r="J16" s="32" t="str">
        <f>'Rekapitulace stavby'!AN14</f>
        <v>Vyplň údaj</v>
      </c>
      <c r="L16" s="42"/>
    </row>
    <row r="17" spans="2:12" s="1" customFormat="1" ht="6.95" customHeight="1">
      <c r="B17" s="42"/>
      <c r="I17" s="128"/>
      <c r="L17" s="42"/>
    </row>
    <row r="18" spans="2:12" s="1" customFormat="1" ht="12" customHeight="1">
      <c r="B18" s="42"/>
      <c r="D18" s="127" t="s">
        <v>33</v>
      </c>
      <c r="I18" s="131" t="s">
        <v>26</v>
      </c>
      <c r="J18" s="130" t="str">
        <f>IF('Rekapitulace stavby'!AN16="","",'Rekapitulace stavby'!AN16)</f>
        <v/>
      </c>
      <c r="L18" s="42"/>
    </row>
    <row r="19" spans="2:12" s="1" customFormat="1" ht="18" customHeight="1">
      <c r="B19" s="42"/>
      <c r="E19" s="130" t="str">
        <f>IF('Rekapitulace stavby'!E17="","",'Rekapitulace stavby'!E17)</f>
        <v xml:space="preserve"> </v>
      </c>
      <c r="I19" s="131" t="s">
        <v>29</v>
      </c>
      <c r="J19" s="130" t="str">
        <f>IF('Rekapitulace stavby'!AN17="","",'Rekapitulace stavby'!AN17)</f>
        <v/>
      </c>
      <c r="L19" s="42"/>
    </row>
    <row r="20" spans="2:12" s="1" customFormat="1" ht="6.95" customHeight="1">
      <c r="B20" s="42"/>
      <c r="I20" s="128"/>
      <c r="L20" s="42"/>
    </row>
    <row r="21" spans="2:12" s="1" customFormat="1" ht="12" customHeight="1">
      <c r="B21" s="42"/>
      <c r="D21" s="127" t="s">
        <v>36</v>
      </c>
      <c r="I21" s="131" t="s">
        <v>26</v>
      </c>
      <c r="J21" s="130" t="str">
        <f>IF('Rekapitulace stavby'!AN19="","",'Rekapitulace stavby'!AN19)</f>
        <v/>
      </c>
      <c r="L21" s="42"/>
    </row>
    <row r="22" spans="2:12" s="1" customFormat="1" ht="18" customHeight="1">
      <c r="B22" s="42"/>
      <c r="E22" s="130" t="str">
        <f>IF('Rekapitulace stavby'!E20="","",'Rekapitulace stavby'!E20)</f>
        <v xml:space="preserve"> </v>
      </c>
      <c r="I22" s="131" t="s">
        <v>29</v>
      </c>
      <c r="J22" s="130" t="str">
        <f>IF('Rekapitulace stavby'!AN20="","",'Rekapitulace stavby'!AN20)</f>
        <v/>
      </c>
      <c r="L22" s="42"/>
    </row>
    <row r="23" spans="2:12" s="1" customFormat="1" ht="6.95" customHeight="1">
      <c r="B23" s="42"/>
      <c r="I23" s="128"/>
      <c r="L23" s="42"/>
    </row>
    <row r="24" spans="2:12" s="1" customFormat="1" ht="12" customHeight="1">
      <c r="B24" s="42"/>
      <c r="D24" s="127" t="s">
        <v>37</v>
      </c>
      <c r="I24" s="128"/>
      <c r="L24" s="42"/>
    </row>
    <row r="25" spans="2:12" s="7" customFormat="1" ht="51" customHeight="1">
      <c r="B25" s="133"/>
      <c r="E25" s="134" t="s">
        <v>38</v>
      </c>
      <c r="F25" s="134"/>
      <c r="G25" s="134"/>
      <c r="H25" s="134"/>
      <c r="I25" s="135"/>
      <c r="L25" s="133"/>
    </row>
    <row r="26" spans="2:12" s="1" customFormat="1" ht="6.95" customHeight="1">
      <c r="B26" s="42"/>
      <c r="I26" s="128"/>
      <c r="L26" s="42"/>
    </row>
    <row r="27" spans="2:12" s="1" customFormat="1" ht="6.95" customHeight="1">
      <c r="B27" s="42"/>
      <c r="D27" s="74"/>
      <c r="E27" s="74"/>
      <c r="F27" s="74"/>
      <c r="G27" s="74"/>
      <c r="H27" s="74"/>
      <c r="I27" s="136"/>
      <c r="J27" s="74"/>
      <c r="K27" s="74"/>
      <c r="L27" s="42"/>
    </row>
    <row r="28" spans="2:12" s="1" customFormat="1" ht="25.4" customHeight="1">
      <c r="B28" s="42"/>
      <c r="D28" s="137" t="s">
        <v>39</v>
      </c>
      <c r="I28" s="128"/>
      <c r="J28" s="138">
        <f>ROUND(J79,2)</f>
        <v>0</v>
      </c>
      <c r="L28" s="42"/>
    </row>
    <row r="29" spans="2:12" s="1" customFormat="1" ht="6.95" customHeight="1">
      <c r="B29" s="42"/>
      <c r="D29" s="74"/>
      <c r="E29" s="74"/>
      <c r="F29" s="74"/>
      <c r="G29" s="74"/>
      <c r="H29" s="74"/>
      <c r="I29" s="136"/>
      <c r="J29" s="74"/>
      <c r="K29" s="74"/>
      <c r="L29" s="42"/>
    </row>
    <row r="30" spans="2:12" s="1" customFormat="1" ht="14.4" customHeight="1">
      <c r="B30" s="42"/>
      <c r="F30" s="139" t="s">
        <v>41</v>
      </c>
      <c r="I30" s="140" t="s">
        <v>40</v>
      </c>
      <c r="J30" s="139" t="s">
        <v>42</v>
      </c>
      <c r="L30" s="42"/>
    </row>
    <row r="31" spans="2:12" s="1" customFormat="1" ht="14.4" customHeight="1">
      <c r="B31" s="42"/>
      <c r="D31" s="141" t="s">
        <v>43</v>
      </c>
      <c r="E31" s="127" t="s">
        <v>44</v>
      </c>
      <c r="F31" s="142">
        <f>ROUND((SUM(BE79:BE251)),2)</f>
        <v>0</v>
      </c>
      <c r="I31" s="143">
        <v>0.21</v>
      </c>
      <c r="J31" s="142">
        <f>ROUND(((SUM(BE79:BE251))*I31),2)</f>
        <v>0</v>
      </c>
      <c r="L31" s="42"/>
    </row>
    <row r="32" spans="2:12" s="1" customFormat="1" ht="14.4" customHeight="1">
      <c r="B32" s="42"/>
      <c r="E32" s="127" t="s">
        <v>45</v>
      </c>
      <c r="F32" s="142">
        <f>ROUND((SUM(BF79:BF251)),2)</f>
        <v>0</v>
      </c>
      <c r="I32" s="143">
        <v>0.15</v>
      </c>
      <c r="J32" s="142">
        <f>ROUND(((SUM(BF79:BF251))*I32),2)</f>
        <v>0</v>
      </c>
      <c r="L32" s="42"/>
    </row>
    <row r="33" spans="2:12" s="1" customFormat="1" ht="14.4" customHeight="1" hidden="1">
      <c r="B33" s="42"/>
      <c r="E33" s="127" t="s">
        <v>46</v>
      </c>
      <c r="F33" s="142">
        <f>ROUND((SUM(BG79:BG251)),2)</f>
        <v>0</v>
      </c>
      <c r="I33" s="143">
        <v>0.21</v>
      </c>
      <c r="J33" s="142">
        <f>0</f>
        <v>0</v>
      </c>
      <c r="L33" s="42"/>
    </row>
    <row r="34" spans="2:12" s="1" customFormat="1" ht="14.4" customHeight="1" hidden="1">
      <c r="B34" s="42"/>
      <c r="E34" s="127" t="s">
        <v>47</v>
      </c>
      <c r="F34" s="142">
        <f>ROUND((SUM(BH79:BH251)),2)</f>
        <v>0</v>
      </c>
      <c r="I34" s="143">
        <v>0.15</v>
      </c>
      <c r="J34" s="142">
        <f>0</f>
        <v>0</v>
      </c>
      <c r="L34" s="42"/>
    </row>
    <row r="35" spans="2:12" s="1" customFormat="1" ht="14.4" customHeight="1" hidden="1">
      <c r="B35" s="42"/>
      <c r="E35" s="127" t="s">
        <v>48</v>
      </c>
      <c r="F35" s="142">
        <f>ROUND((SUM(BI79:BI251)),2)</f>
        <v>0</v>
      </c>
      <c r="I35" s="143">
        <v>0</v>
      </c>
      <c r="J35" s="142">
        <f>0</f>
        <v>0</v>
      </c>
      <c r="L35" s="42"/>
    </row>
    <row r="36" spans="2:12" s="1" customFormat="1" ht="6.95" customHeight="1">
      <c r="B36" s="42"/>
      <c r="I36" s="128"/>
      <c r="L36" s="42"/>
    </row>
    <row r="37" spans="2:12" s="1" customFormat="1" ht="25.4" customHeight="1">
      <c r="B37" s="42"/>
      <c r="C37" s="144"/>
      <c r="D37" s="145" t="s">
        <v>49</v>
      </c>
      <c r="E37" s="146"/>
      <c r="F37" s="146"/>
      <c r="G37" s="147" t="s">
        <v>50</v>
      </c>
      <c r="H37" s="148" t="s">
        <v>51</v>
      </c>
      <c r="I37" s="149"/>
      <c r="J37" s="150">
        <f>SUM(J28:J35)</f>
        <v>0</v>
      </c>
      <c r="K37" s="151"/>
      <c r="L37" s="42"/>
    </row>
    <row r="38" spans="2:12" s="1" customFormat="1" ht="14.4" customHeight="1">
      <c r="B38" s="152"/>
      <c r="C38" s="153"/>
      <c r="D38" s="153"/>
      <c r="E38" s="153"/>
      <c r="F38" s="153"/>
      <c r="G38" s="153"/>
      <c r="H38" s="153"/>
      <c r="I38" s="154"/>
      <c r="J38" s="153"/>
      <c r="K38" s="153"/>
      <c r="L38" s="42"/>
    </row>
    <row r="42" spans="2:12" s="1" customFormat="1" ht="6.95" customHeight="1">
      <c r="B42" s="155"/>
      <c r="C42" s="156"/>
      <c r="D42" s="156"/>
      <c r="E42" s="156"/>
      <c r="F42" s="156"/>
      <c r="G42" s="156"/>
      <c r="H42" s="156"/>
      <c r="I42" s="157"/>
      <c r="J42" s="156"/>
      <c r="K42" s="156"/>
      <c r="L42" s="42"/>
    </row>
    <row r="43" spans="2:12" s="1" customFormat="1" ht="24.95" customHeight="1">
      <c r="B43" s="37"/>
      <c r="C43" s="22" t="s">
        <v>82</v>
      </c>
      <c r="D43" s="38"/>
      <c r="E43" s="38"/>
      <c r="F43" s="38"/>
      <c r="G43" s="38"/>
      <c r="H43" s="38"/>
      <c r="I43" s="128"/>
      <c r="J43" s="38"/>
      <c r="K43" s="38"/>
      <c r="L43" s="42"/>
    </row>
    <row r="44" spans="2:12" s="1" customFormat="1" ht="6.95" customHeight="1">
      <c r="B44" s="37"/>
      <c r="C44" s="38"/>
      <c r="D44" s="38"/>
      <c r="E44" s="38"/>
      <c r="F44" s="38"/>
      <c r="G44" s="38"/>
      <c r="H44" s="38"/>
      <c r="I44" s="128"/>
      <c r="J44" s="38"/>
      <c r="K44" s="38"/>
      <c r="L44" s="42"/>
    </row>
    <row r="45" spans="2:12" s="1" customFormat="1" ht="12" customHeight="1">
      <c r="B45" s="37"/>
      <c r="C45" s="31" t="s">
        <v>16</v>
      </c>
      <c r="D45" s="38"/>
      <c r="E45" s="38"/>
      <c r="F45" s="38"/>
      <c r="G45" s="38"/>
      <c r="H45" s="38"/>
      <c r="I45" s="128"/>
      <c r="J45" s="38"/>
      <c r="K45" s="38"/>
      <c r="L45" s="42"/>
    </row>
    <row r="46" spans="2:12" s="1" customFormat="1" ht="16.5" customHeight="1">
      <c r="B46" s="37"/>
      <c r="C46" s="38"/>
      <c r="D46" s="38"/>
      <c r="E46" s="67" t="str">
        <f>E7</f>
        <v>Oprava podlah v plaveckém areálu Děčín</v>
      </c>
      <c r="F46" s="38"/>
      <c r="G46" s="38"/>
      <c r="H46" s="38"/>
      <c r="I46" s="128"/>
      <c r="J46" s="38"/>
      <c r="K46" s="38"/>
      <c r="L46" s="42"/>
    </row>
    <row r="47" spans="2:12" s="1" customFormat="1" ht="6.95" customHeight="1">
      <c r="B47" s="37"/>
      <c r="C47" s="38"/>
      <c r="D47" s="38"/>
      <c r="E47" s="38"/>
      <c r="F47" s="38"/>
      <c r="G47" s="38"/>
      <c r="H47" s="38"/>
      <c r="I47" s="128"/>
      <c r="J47" s="38"/>
      <c r="K47" s="38"/>
      <c r="L47" s="42"/>
    </row>
    <row r="48" spans="2:12" s="1" customFormat="1" ht="12" customHeight="1">
      <c r="B48" s="37"/>
      <c r="C48" s="31" t="s">
        <v>21</v>
      </c>
      <c r="D48" s="38"/>
      <c r="E48" s="38"/>
      <c r="F48" s="26" t="str">
        <f>F10</f>
        <v>Oblouková 1400/6, Děčín</v>
      </c>
      <c r="G48" s="38"/>
      <c r="H48" s="38"/>
      <c r="I48" s="131" t="s">
        <v>23</v>
      </c>
      <c r="J48" s="70" t="str">
        <f>IF(J10="","",J10)</f>
        <v>27. 2. 2019</v>
      </c>
      <c r="K48" s="38"/>
      <c r="L48" s="42"/>
    </row>
    <row r="49" spans="2:12" s="1" customFormat="1" ht="6.95" customHeight="1">
      <c r="B49" s="37"/>
      <c r="C49" s="38"/>
      <c r="D49" s="38"/>
      <c r="E49" s="38"/>
      <c r="F49" s="38"/>
      <c r="G49" s="38"/>
      <c r="H49" s="38"/>
      <c r="I49" s="128"/>
      <c r="J49" s="38"/>
      <c r="K49" s="38"/>
      <c r="L49" s="42"/>
    </row>
    <row r="50" spans="2:12" s="1" customFormat="1" ht="15.15" customHeight="1">
      <c r="B50" s="37"/>
      <c r="C50" s="31" t="s">
        <v>25</v>
      </c>
      <c r="D50" s="38"/>
      <c r="E50" s="38"/>
      <c r="F50" s="26" t="str">
        <f>E13</f>
        <v>Děčínská sportovní, příspěvková organizace</v>
      </c>
      <c r="G50" s="38"/>
      <c r="H50" s="38"/>
      <c r="I50" s="131" t="s">
        <v>33</v>
      </c>
      <c r="J50" s="35" t="str">
        <f>E19</f>
        <v xml:space="preserve"> </v>
      </c>
      <c r="K50" s="38"/>
      <c r="L50" s="42"/>
    </row>
    <row r="51" spans="2:12" s="1" customFormat="1" ht="15.15" customHeight="1">
      <c r="B51" s="37"/>
      <c r="C51" s="31" t="s">
        <v>31</v>
      </c>
      <c r="D51" s="38"/>
      <c r="E51" s="38"/>
      <c r="F51" s="26" t="str">
        <f>IF(E16="","",E16)</f>
        <v>Vyplň údaj</v>
      </c>
      <c r="G51" s="38"/>
      <c r="H51" s="38"/>
      <c r="I51" s="131" t="s">
        <v>36</v>
      </c>
      <c r="J51" s="35" t="str">
        <f>E22</f>
        <v xml:space="preserve"> </v>
      </c>
      <c r="K51" s="38"/>
      <c r="L51" s="42"/>
    </row>
    <row r="52" spans="2:12" s="1" customFormat="1" ht="10.3" customHeight="1">
      <c r="B52" s="37"/>
      <c r="C52" s="38"/>
      <c r="D52" s="38"/>
      <c r="E52" s="38"/>
      <c r="F52" s="38"/>
      <c r="G52" s="38"/>
      <c r="H52" s="38"/>
      <c r="I52" s="128"/>
      <c r="J52" s="38"/>
      <c r="K52" s="38"/>
      <c r="L52" s="42"/>
    </row>
    <row r="53" spans="2:12" s="1" customFormat="1" ht="29.25" customHeight="1">
      <c r="B53" s="37"/>
      <c r="C53" s="158" t="s">
        <v>83</v>
      </c>
      <c r="D53" s="159"/>
      <c r="E53" s="159"/>
      <c r="F53" s="159"/>
      <c r="G53" s="159"/>
      <c r="H53" s="159"/>
      <c r="I53" s="160"/>
      <c r="J53" s="161" t="s">
        <v>84</v>
      </c>
      <c r="K53" s="159"/>
      <c r="L53" s="42"/>
    </row>
    <row r="54" spans="2:12" s="1" customFormat="1" ht="10.3" customHeight="1">
      <c r="B54" s="37"/>
      <c r="C54" s="38"/>
      <c r="D54" s="38"/>
      <c r="E54" s="38"/>
      <c r="F54" s="38"/>
      <c r="G54" s="38"/>
      <c r="H54" s="38"/>
      <c r="I54" s="128"/>
      <c r="J54" s="38"/>
      <c r="K54" s="38"/>
      <c r="L54" s="42"/>
    </row>
    <row r="55" spans="2:47" s="1" customFormat="1" ht="22.8" customHeight="1">
      <c r="B55" s="37"/>
      <c r="C55" s="162" t="s">
        <v>71</v>
      </c>
      <c r="D55" s="38"/>
      <c r="E55" s="38"/>
      <c r="F55" s="38"/>
      <c r="G55" s="38"/>
      <c r="H55" s="38"/>
      <c r="I55" s="128"/>
      <c r="J55" s="100">
        <f>J79</f>
        <v>0</v>
      </c>
      <c r="K55" s="38"/>
      <c r="L55" s="42"/>
      <c r="AU55" s="16" t="s">
        <v>85</v>
      </c>
    </row>
    <row r="56" spans="2:12" s="8" customFormat="1" ht="24.95" customHeight="1">
      <c r="B56" s="163"/>
      <c r="C56" s="164"/>
      <c r="D56" s="165" t="s">
        <v>86</v>
      </c>
      <c r="E56" s="166"/>
      <c r="F56" s="166"/>
      <c r="G56" s="166"/>
      <c r="H56" s="166"/>
      <c r="I56" s="167"/>
      <c r="J56" s="168">
        <f>J80</f>
        <v>0</v>
      </c>
      <c r="K56" s="164"/>
      <c r="L56" s="169"/>
    </row>
    <row r="57" spans="2:12" s="9" customFormat="1" ht="19.9" customHeight="1">
      <c r="B57" s="170"/>
      <c r="C57" s="171"/>
      <c r="D57" s="172" t="s">
        <v>87</v>
      </c>
      <c r="E57" s="173"/>
      <c r="F57" s="173"/>
      <c r="G57" s="173"/>
      <c r="H57" s="173"/>
      <c r="I57" s="174"/>
      <c r="J57" s="175">
        <f>J81</f>
        <v>0</v>
      </c>
      <c r="K57" s="171"/>
      <c r="L57" s="176"/>
    </row>
    <row r="58" spans="2:12" s="9" customFormat="1" ht="19.9" customHeight="1">
      <c r="B58" s="170"/>
      <c r="C58" s="171"/>
      <c r="D58" s="172" t="s">
        <v>88</v>
      </c>
      <c r="E58" s="173"/>
      <c r="F58" s="173"/>
      <c r="G58" s="173"/>
      <c r="H58" s="173"/>
      <c r="I58" s="174"/>
      <c r="J58" s="175">
        <f>J84</f>
        <v>0</v>
      </c>
      <c r="K58" s="171"/>
      <c r="L58" s="176"/>
    </row>
    <row r="59" spans="2:12" s="9" customFormat="1" ht="19.9" customHeight="1">
      <c r="B59" s="170"/>
      <c r="C59" s="171"/>
      <c r="D59" s="172" t="s">
        <v>89</v>
      </c>
      <c r="E59" s="173"/>
      <c r="F59" s="173"/>
      <c r="G59" s="173"/>
      <c r="H59" s="173"/>
      <c r="I59" s="174"/>
      <c r="J59" s="175">
        <f>J138</f>
        <v>0</v>
      </c>
      <c r="K59" s="171"/>
      <c r="L59" s="176"/>
    </row>
    <row r="60" spans="2:12" s="8" customFormat="1" ht="24.95" customHeight="1">
      <c r="B60" s="163"/>
      <c r="C60" s="164"/>
      <c r="D60" s="165" t="s">
        <v>90</v>
      </c>
      <c r="E60" s="166"/>
      <c r="F60" s="166"/>
      <c r="G60" s="166"/>
      <c r="H60" s="166"/>
      <c r="I60" s="167"/>
      <c r="J60" s="168">
        <f>J150</f>
        <v>0</v>
      </c>
      <c r="K60" s="164"/>
      <c r="L60" s="169"/>
    </row>
    <row r="61" spans="2:12" s="9" customFormat="1" ht="19.9" customHeight="1">
      <c r="B61" s="170"/>
      <c r="C61" s="171"/>
      <c r="D61" s="172" t="s">
        <v>91</v>
      </c>
      <c r="E61" s="173"/>
      <c r="F61" s="173"/>
      <c r="G61" s="173"/>
      <c r="H61" s="173"/>
      <c r="I61" s="174"/>
      <c r="J61" s="175">
        <f>J151</f>
        <v>0</v>
      </c>
      <c r="K61" s="171"/>
      <c r="L61" s="176"/>
    </row>
    <row r="62" spans="2:12" s="1" customFormat="1" ht="21.8" customHeight="1">
      <c r="B62" s="37"/>
      <c r="C62" s="38"/>
      <c r="D62" s="38"/>
      <c r="E62" s="38"/>
      <c r="F62" s="38"/>
      <c r="G62" s="38"/>
      <c r="H62" s="38"/>
      <c r="I62" s="128"/>
      <c r="J62" s="38"/>
      <c r="K62" s="38"/>
      <c r="L62" s="42"/>
    </row>
    <row r="63" spans="2:12" s="1" customFormat="1" ht="6.95" customHeight="1">
      <c r="B63" s="57"/>
      <c r="C63" s="58"/>
      <c r="D63" s="58"/>
      <c r="E63" s="58"/>
      <c r="F63" s="58"/>
      <c r="G63" s="58"/>
      <c r="H63" s="58"/>
      <c r="I63" s="154"/>
      <c r="J63" s="58"/>
      <c r="K63" s="58"/>
      <c r="L63" s="42"/>
    </row>
    <row r="67" spans="2:12" s="1" customFormat="1" ht="6.95" customHeight="1">
      <c r="B67" s="59"/>
      <c r="C67" s="60"/>
      <c r="D67" s="60"/>
      <c r="E67" s="60"/>
      <c r="F67" s="60"/>
      <c r="G67" s="60"/>
      <c r="H67" s="60"/>
      <c r="I67" s="157"/>
      <c r="J67" s="60"/>
      <c r="K67" s="60"/>
      <c r="L67" s="42"/>
    </row>
    <row r="68" spans="2:12" s="1" customFormat="1" ht="24.95" customHeight="1">
      <c r="B68" s="37"/>
      <c r="C68" s="22" t="s">
        <v>92</v>
      </c>
      <c r="D68" s="38"/>
      <c r="E68" s="38"/>
      <c r="F68" s="38"/>
      <c r="G68" s="38"/>
      <c r="H68" s="38"/>
      <c r="I68" s="128"/>
      <c r="J68" s="38"/>
      <c r="K68" s="38"/>
      <c r="L68" s="42"/>
    </row>
    <row r="69" spans="2:12" s="1" customFormat="1" ht="6.95" customHeight="1">
      <c r="B69" s="37"/>
      <c r="C69" s="38"/>
      <c r="D69" s="38"/>
      <c r="E69" s="38"/>
      <c r="F69" s="38"/>
      <c r="G69" s="38"/>
      <c r="H69" s="38"/>
      <c r="I69" s="128"/>
      <c r="J69" s="38"/>
      <c r="K69" s="38"/>
      <c r="L69" s="42"/>
    </row>
    <row r="70" spans="2:12" s="1" customFormat="1" ht="12" customHeight="1">
      <c r="B70" s="37"/>
      <c r="C70" s="31" t="s">
        <v>16</v>
      </c>
      <c r="D70" s="38"/>
      <c r="E70" s="38"/>
      <c r="F70" s="38"/>
      <c r="G70" s="38"/>
      <c r="H70" s="38"/>
      <c r="I70" s="128"/>
      <c r="J70" s="38"/>
      <c r="K70" s="38"/>
      <c r="L70" s="42"/>
    </row>
    <row r="71" spans="2:12" s="1" customFormat="1" ht="16.5" customHeight="1">
      <c r="B71" s="37"/>
      <c r="C71" s="38"/>
      <c r="D71" s="38"/>
      <c r="E71" s="67" t="str">
        <f>E7</f>
        <v>Oprava podlah v plaveckém areálu Děčín</v>
      </c>
      <c r="F71" s="38"/>
      <c r="G71" s="38"/>
      <c r="H71" s="38"/>
      <c r="I71" s="128"/>
      <c r="J71" s="38"/>
      <c r="K71" s="38"/>
      <c r="L71" s="42"/>
    </row>
    <row r="72" spans="2:12" s="1" customFormat="1" ht="6.95" customHeight="1">
      <c r="B72" s="37"/>
      <c r="C72" s="38"/>
      <c r="D72" s="38"/>
      <c r="E72" s="38"/>
      <c r="F72" s="38"/>
      <c r="G72" s="38"/>
      <c r="H72" s="38"/>
      <c r="I72" s="128"/>
      <c r="J72" s="38"/>
      <c r="K72" s="38"/>
      <c r="L72" s="42"/>
    </row>
    <row r="73" spans="2:12" s="1" customFormat="1" ht="12" customHeight="1">
      <c r="B73" s="37"/>
      <c r="C73" s="31" t="s">
        <v>21</v>
      </c>
      <c r="D73" s="38"/>
      <c r="E73" s="38"/>
      <c r="F73" s="26" t="str">
        <f>F10</f>
        <v>Oblouková 1400/6, Děčín</v>
      </c>
      <c r="G73" s="38"/>
      <c r="H73" s="38"/>
      <c r="I73" s="131" t="s">
        <v>23</v>
      </c>
      <c r="J73" s="70" t="str">
        <f>IF(J10="","",J10)</f>
        <v>27. 2. 2019</v>
      </c>
      <c r="K73" s="38"/>
      <c r="L73" s="42"/>
    </row>
    <row r="74" spans="2:12" s="1" customFormat="1" ht="6.95" customHeight="1">
      <c r="B74" s="37"/>
      <c r="C74" s="38"/>
      <c r="D74" s="38"/>
      <c r="E74" s="38"/>
      <c r="F74" s="38"/>
      <c r="G74" s="38"/>
      <c r="H74" s="38"/>
      <c r="I74" s="128"/>
      <c r="J74" s="38"/>
      <c r="K74" s="38"/>
      <c r="L74" s="42"/>
    </row>
    <row r="75" spans="2:12" s="1" customFormat="1" ht="15.15" customHeight="1">
      <c r="B75" s="37"/>
      <c r="C75" s="31" t="s">
        <v>25</v>
      </c>
      <c r="D75" s="38"/>
      <c r="E75" s="38"/>
      <c r="F75" s="26" t="str">
        <f>E13</f>
        <v>Děčínská sportovní, příspěvková organizace</v>
      </c>
      <c r="G75" s="38"/>
      <c r="H75" s="38"/>
      <c r="I75" s="131" t="s">
        <v>33</v>
      </c>
      <c r="J75" s="35" t="str">
        <f>E19</f>
        <v xml:space="preserve"> </v>
      </c>
      <c r="K75" s="38"/>
      <c r="L75" s="42"/>
    </row>
    <row r="76" spans="2:12" s="1" customFormat="1" ht="15.15" customHeight="1">
      <c r="B76" s="37"/>
      <c r="C76" s="31" t="s">
        <v>31</v>
      </c>
      <c r="D76" s="38"/>
      <c r="E76" s="38"/>
      <c r="F76" s="26" t="str">
        <f>IF(E16="","",E16)</f>
        <v>Vyplň údaj</v>
      </c>
      <c r="G76" s="38"/>
      <c r="H76" s="38"/>
      <c r="I76" s="131" t="s">
        <v>36</v>
      </c>
      <c r="J76" s="35" t="str">
        <f>E22</f>
        <v xml:space="preserve"> </v>
      </c>
      <c r="K76" s="38"/>
      <c r="L76" s="42"/>
    </row>
    <row r="77" spans="2:12" s="1" customFormat="1" ht="10.3" customHeight="1">
      <c r="B77" s="37"/>
      <c r="C77" s="38"/>
      <c r="D77" s="38"/>
      <c r="E77" s="38"/>
      <c r="F77" s="38"/>
      <c r="G77" s="38"/>
      <c r="H77" s="38"/>
      <c r="I77" s="128"/>
      <c r="J77" s="38"/>
      <c r="K77" s="38"/>
      <c r="L77" s="42"/>
    </row>
    <row r="78" spans="2:20" s="10" customFormat="1" ht="29.25" customHeight="1">
      <c r="B78" s="177"/>
      <c r="C78" s="178" t="s">
        <v>93</v>
      </c>
      <c r="D78" s="179" t="s">
        <v>58</v>
      </c>
      <c r="E78" s="179" t="s">
        <v>54</v>
      </c>
      <c r="F78" s="179" t="s">
        <v>55</v>
      </c>
      <c r="G78" s="179" t="s">
        <v>94</v>
      </c>
      <c r="H78" s="179" t="s">
        <v>95</v>
      </c>
      <c r="I78" s="180" t="s">
        <v>96</v>
      </c>
      <c r="J78" s="179" t="s">
        <v>84</v>
      </c>
      <c r="K78" s="181" t="s">
        <v>97</v>
      </c>
      <c r="L78" s="182"/>
      <c r="M78" s="90" t="s">
        <v>19</v>
      </c>
      <c r="N78" s="91" t="s">
        <v>43</v>
      </c>
      <c r="O78" s="91" t="s">
        <v>98</v>
      </c>
      <c r="P78" s="91" t="s">
        <v>99</v>
      </c>
      <c r="Q78" s="91" t="s">
        <v>100</v>
      </c>
      <c r="R78" s="91" t="s">
        <v>101</v>
      </c>
      <c r="S78" s="91" t="s">
        <v>102</v>
      </c>
      <c r="T78" s="92" t="s">
        <v>103</v>
      </c>
    </row>
    <row r="79" spans="2:63" s="1" customFormat="1" ht="22.8" customHeight="1">
      <c r="B79" s="37"/>
      <c r="C79" s="97" t="s">
        <v>104</v>
      </c>
      <c r="D79" s="38"/>
      <c r="E79" s="38"/>
      <c r="F79" s="38"/>
      <c r="G79" s="38"/>
      <c r="H79" s="38"/>
      <c r="I79" s="128"/>
      <c r="J79" s="183">
        <f>BK79</f>
        <v>0</v>
      </c>
      <c r="K79" s="38"/>
      <c r="L79" s="42"/>
      <c r="M79" s="93"/>
      <c r="N79" s="94"/>
      <c r="O79" s="94"/>
      <c r="P79" s="184">
        <f>P80+P150</f>
        <v>0</v>
      </c>
      <c r="Q79" s="94"/>
      <c r="R79" s="184">
        <f>R80+R150</f>
        <v>2.0427780199999996</v>
      </c>
      <c r="S79" s="94"/>
      <c r="T79" s="185">
        <f>T80+T150</f>
        <v>0.9217799999999999</v>
      </c>
      <c r="AT79" s="16" t="s">
        <v>72</v>
      </c>
      <c r="AU79" s="16" t="s">
        <v>85</v>
      </c>
      <c r="BK79" s="186">
        <f>BK80+BK150</f>
        <v>0</v>
      </c>
    </row>
    <row r="80" spans="2:63" s="11" customFormat="1" ht="25.9" customHeight="1">
      <c r="B80" s="187"/>
      <c r="C80" s="188"/>
      <c r="D80" s="189" t="s">
        <v>72</v>
      </c>
      <c r="E80" s="190" t="s">
        <v>105</v>
      </c>
      <c r="F80" s="190" t="s">
        <v>106</v>
      </c>
      <c r="G80" s="188"/>
      <c r="H80" s="188"/>
      <c r="I80" s="191"/>
      <c r="J80" s="192">
        <f>BK80</f>
        <v>0</v>
      </c>
      <c r="K80" s="188"/>
      <c r="L80" s="193"/>
      <c r="M80" s="194"/>
      <c r="N80" s="195"/>
      <c r="O80" s="195"/>
      <c r="P80" s="196">
        <f>P81+P84+P138</f>
        <v>0</v>
      </c>
      <c r="Q80" s="195"/>
      <c r="R80" s="196">
        <f>R81+R84+R138</f>
        <v>0</v>
      </c>
      <c r="S80" s="195"/>
      <c r="T80" s="197">
        <f>T81+T84+T138</f>
        <v>0.9217799999999999</v>
      </c>
      <c r="AR80" s="198" t="s">
        <v>78</v>
      </c>
      <c r="AT80" s="199" t="s">
        <v>72</v>
      </c>
      <c r="AU80" s="199" t="s">
        <v>73</v>
      </c>
      <c r="AY80" s="198" t="s">
        <v>107</v>
      </c>
      <c r="BK80" s="200">
        <f>BK81+BK84+BK138</f>
        <v>0</v>
      </c>
    </row>
    <row r="81" spans="2:63" s="11" customFormat="1" ht="22.8" customHeight="1">
      <c r="B81" s="187"/>
      <c r="C81" s="188"/>
      <c r="D81" s="189" t="s">
        <v>72</v>
      </c>
      <c r="E81" s="201" t="s">
        <v>108</v>
      </c>
      <c r="F81" s="201" t="s">
        <v>109</v>
      </c>
      <c r="G81" s="188"/>
      <c r="H81" s="188"/>
      <c r="I81" s="191"/>
      <c r="J81" s="202">
        <f>BK81</f>
        <v>0</v>
      </c>
      <c r="K81" s="188"/>
      <c r="L81" s="193"/>
      <c r="M81" s="194"/>
      <c r="N81" s="195"/>
      <c r="O81" s="195"/>
      <c r="P81" s="196">
        <f>SUM(P82:P83)</f>
        <v>0</v>
      </c>
      <c r="Q81" s="195"/>
      <c r="R81" s="196">
        <f>SUM(R82:R83)</f>
        <v>0</v>
      </c>
      <c r="S81" s="195"/>
      <c r="T81" s="197">
        <f>SUM(T82:T83)</f>
        <v>0</v>
      </c>
      <c r="AR81" s="198" t="s">
        <v>78</v>
      </c>
      <c r="AT81" s="199" t="s">
        <v>72</v>
      </c>
      <c r="AU81" s="199" t="s">
        <v>78</v>
      </c>
      <c r="AY81" s="198" t="s">
        <v>107</v>
      </c>
      <c r="BK81" s="200">
        <f>SUM(BK82:BK83)</f>
        <v>0</v>
      </c>
    </row>
    <row r="82" spans="2:65" s="1" customFormat="1" ht="16.5" customHeight="1">
      <c r="B82" s="37"/>
      <c r="C82" s="203" t="s">
        <v>78</v>
      </c>
      <c r="D82" s="203" t="s">
        <v>110</v>
      </c>
      <c r="E82" s="204" t="s">
        <v>111</v>
      </c>
      <c r="F82" s="205" t="s">
        <v>112</v>
      </c>
      <c r="G82" s="206" t="s">
        <v>113</v>
      </c>
      <c r="H82" s="207">
        <v>64</v>
      </c>
      <c r="I82" s="208"/>
      <c r="J82" s="209">
        <f>ROUND(I82*H82,2)</f>
        <v>0</v>
      </c>
      <c r="K82" s="205" t="s">
        <v>114</v>
      </c>
      <c r="L82" s="42"/>
      <c r="M82" s="210" t="s">
        <v>19</v>
      </c>
      <c r="N82" s="211" t="s">
        <v>44</v>
      </c>
      <c r="O82" s="82"/>
      <c r="P82" s="212">
        <f>O82*H82</f>
        <v>0</v>
      </c>
      <c r="Q82" s="212">
        <v>0</v>
      </c>
      <c r="R82" s="212">
        <f>Q82*H82</f>
        <v>0</v>
      </c>
      <c r="S82" s="212">
        <v>0</v>
      </c>
      <c r="T82" s="213">
        <f>S82*H82</f>
        <v>0</v>
      </c>
      <c r="AR82" s="214" t="s">
        <v>115</v>
      </c>
      <c r="AT82" s="214" t="s">
        <v>110</v>
      </c>
      <c r="AU82" s="214" t="s">
        <v>80</v>
      </c>
      <c r="AY82" s="16" t="s">
        <v>107</v>
      </c>
      <c r="BE82" s="215">
        <f>IF(N82="základní",J82,0)</f>
        <v>0</v>
      </c>
      <c r="BF82" s="215">
        <f>IF(N82="snížená",J82,0)</f>
        <v>0</v>
      </c>
      <c r="BG82" s="215">
        <f>IF(N82="zákl. přenesená",J82,0)</f>
        <v>0</v>
      </c>
      <c r="BH82" s="215">
        <f>IF(N82="sníž. přenesená",J82,0)</f>
        <v>0</v>
      </c>
      <c r="BI82" s="215">
        <f>IF(N82="nulová",J82,0)</f>
        <v>0</v>
      </c>
      <c r="BJ82" s="16" t="s">
        <v>78</v>
      </c>
      <c r="BK82" s="215">
        <f>ROUND(I82*H82,2)</f>
        <v>0</v>
      </c>
      <c r="BL82" s="16" t="s">
        <v>115</v>
      </c>
      <c r="BM82" s="214" t="s">
        <v>116</v>
      </c>
    </row>
    <row r="83" spans="2:47" s="1" customFormat="1" ht="12">
      <c r="B83" s="37"/>
      <c r="C83" s="38"/>
      <c r="D83" s="216" t="s">
        <v>117</v>
      </c>
      <c r="E83" s="38"/>
      <c r="F83" s="217" t="s">
        <v>118</v>
      </c>
      <c r="G83" s="38"/>
      <c r="H83" s="38"/>
      <c r="I83" s="128"/>
      <c r="J83" s="38"/>
      <c r="K83" s="38"/>
      <c r="L83" s="42"/>
      <c r="M83" s="218"/>
      <c r="N83" s="82"/>
      <c r="O83" s="82"/>
      <c r="P83" s="82"/>
      <c r="Q83" s="82"/>
      <c r="R83" s="82"/>
      <c r="S83" s="82"/>
      <c r="T83" s="83"/>
      <c r="AT83" s="16" t="s">
        <v>117</v>
      </c>
      <c r="AU83" s="16" t="s">
        <v>80</v>
      </c>
    </row>
    <row r="84" spans="2:63" s="11" customFormat="1" ht="22.8" customHeight="1">
      <c r="B84" s="187"/>
      <c r="C84" s="188"/>
      <c r="D84" s="189" t="s">
        <v>72</v>
      </c>
      <c r="E84" s="201" t="s">
        <v>119</v>
      </c>
      <c r="F84" s="201" t="s">
        <v>120</v>
      </c>
      <c r="G84" s="188"/>
      <c r="H84" s="188"/>
      <c r="I84" s="191"/>
      <c r="J84" s="202">
        <f>BK84</f>
        <v>0</v>
      </c>
      <c r="K84" s="188"/>
      <c r="L84" s="193"/>
      <c r="M84" s="194"/>
      <c r="N84" s="195"/>
      <c r="O84" s="195"/>
      <c r="P84" s="196">
        <f>SUM(P85:P137)</f>
        <v>0</v>
      </c>
      <c r="Q84" s="195"/>
      <c r="R84" s="196">
        <f>SUM(R85:R137)</f>
        <v>0</v>
      </c>
      <c r="S84" s="195"/>
      <c r="T84" s="197">
        <f>SUM(T85:T137)</f>
        <v>0.9217799999999999</v>
      </c>
      <c r="AR84" s="198" t="s">
        <v>78</v>
      </c>
      <c r="AT84" s="199" t="s">
        <v>72</v>
      </c>
      <c r="AU84" s="199" t="s">
        <v>78</v>
      </c>
      <c r="AY84" s="198" t="s">
        <v>107</v>
      </c>
      <c r="BK84" s="200">
        <f>SUM(BK85:BK137)</f>
        <v>0</v>
      </c>
    </row>
    <row r="85" spans="2:65" s="1" customFormat="1" ht="16.5" customHeight="1">
      <c r="B85" s="37"/>
      <c r="C85" s="203" t="s">
        <v>80</v>
      </c>
      <c r="D85" s="203" t="s">
        <v>110</v>
      </c>
      <c r="E85" s="204" t="s">
        <v>121</v>
      </c>
      <c r="F85" s="205" t="s">
        <v>122</v>
      </c>
      <c r="G85" s="206" t="s">
        <v>123</v>
      </c>
      <c r="H85" s="207">
        <v>275.77</v>
      </c>
      <c r="I85" s="208"/>
      <c r="J85" s="209">
        <f>ROUND(I85*H85,2)</f>
        <v>0</v>
      </c>
      <c r="K85" s="205" t="s">
        <v>114</v>
      </c>
      <c r="L85" s="42"/>
      <c r="M85" s="210" t="s">
        <v>19</v>
      </c>
      <c r="N85" s="211" t="s">
        <v>44</v>
      </c>
      <c r="O85" s="82"/>
      <c r="P85" s="212">
        <f>O85*H85</f>
        <v>0</v>
      </c>
      <c r="Q85" s="212">
        <v>0</v>
      </c>
      <c r="R85" s="212">
        <f>Q85*H85</f>
        <v>0</v>
      </c>
      <c r="S85" s="212">
        <v>0.003</v>
      </c>
      <c r="T85" s="213">
        <f>S85*H85</f>
        <v>0.82731</v>
      </c>
      <c r="AR85" s="214" t="s">
        <v>115</v>
      </c>
      <c r="AT85" s="214" t="s">
        <v>110</v>
      </c>
      <c r="AU85" s="214" t="s">
        <v>80</v>
      </c>
      <c r="AY85" s="16" t="s">
        <v>107</v>
      </c>
      <c r="BE85" s="215">
        <f>IF(N85="základní",J85,0)</f>
        <v>0</v>
      </c>
      <c r="BF85" s="215">
        <f>IF(N85="snížená",J85,0)</f>
        <v>0</v>
      </c>
      <c r="BG85" s="215">
        <f>IF(N85="zákl. přenesená",J85,0)</f>
        <v>0</v>
      </c>
      <c r="BH85" s="215">
        <f>IF(N85="sníž. přenesená",J85,0)</f>
        <v>0</v>
      </c>
      <c r="BI85" s="215">
        <f>IF(N85="nulová",J85,0)</f>
        <v>0</v>
      </c>
      <c r="BJ85" s="16" t="s">
        <v>78</v>
      </c>
      <c r="BK85" s="215">
        <f>ROUND(I85*H85,2)</f>
        <v>0</v>
      </c>
      <c r="BL85" s="16" t="s">
        <v>115</v>
      </c>
      <c r="BM85" s="214" t="s">
        <v>124</v>
      </c>
    </row>
    <row r="86" spans="2:51" s="12" customFormat="1" ht="12">
      <c r="B86" s="219"/>
      <c r="C86" s="220"/>
      <c r="D86" s="216" t="s">
        <v>125</v>
      </c>
      <c r="E86" s="221" t="s">
        <v>19</v>
      </c>
      <c r="F86" s="222" t="s">
        <v>126</v>
      </c>
      <c r="G86" s="220"/>
      <c r="H86" s="223">
        <v>18</v>
      </c>
      <c r="I86" s="224"/>
      <c r="J86" s="220"/>
      <c r="K86" s="220"/>
      <c r="L86" s="225"/>
      <c r="M86" s="226"/>
      <c r="N86" s="227"/>
      <c r="O86" s="227"/>
      <c r="P86" s="227"/>
      <c r="Q86" s="227"/>
      <c r="R86" s="227"/>
      <c r="S86" s="227"/>
      <c r="T86" s="228"/>
      <c r="AT86" s="229" t="s">
        <v>125</v>
      </c>
      <c r="AU86" s="229" t="s">
        <v>80</v>
      </c>
      <c r="AV86" s="12" t="s">
        <v>80</v>
      </c>
      <c r="AW86" s="12" t="s">
        <v>35</v>
      </c>
      <c r="AX86" s="12" t="s">
        <v>73</v>
      </c>
      <c r="AY86" s="229" t="s">
        <v>107</v>
      </c>
    </row>
    <row r="87" spans="2:51" s="12" customFormat="1" ht="12">
      <c r="B87" s="219"/>
      <c r="C87" s="220"/>
      <c r="D87" s="216" t="s">
        <v>125</v>
      </c>
      <c r="E87" s="221" t="s">
        <v>19</v>
      </c>
      <c r="F87" s="222" t="s">
        <v>127</v>
      </c>
      <c r="G87" s="220"/>
      <c r="H87" s="223">
        <v>4.85</v>
      </c>
      <c r="I87" s="224"/>
      <c r="J87" s="220"/>
      <c r="K87" s="220"/>
      <c r="L87" s="225"/>
      <c r="M87" s="226"/>
      <c r="N87" s="227"/>
      <c r="O87" s="227"/>
      <c r="P87" s="227"/>
      <c r="Q87" s="227"/>
      <c r="R87" s="227"/>
      <c r="S87" s="227"/>
      <c r="T87" s="228"/>
      <c r="AT87" s="229" t="s">
        <v>125</v>
      </c>
      <c r="AU87" s="229" t="s">
        <v>80</v>
      </c>
      <c r="AV87" s="12" t="s">
        <v>80</v>
      </c>
      <c r="AW87" s="12" t="s">
        <v>35</v>
      </c>
      <c r="AX87" s="12" t="s">
        <v>73</v>
      </c>
      <c r="AY87" s="229" t="s">
        <v>107</v>
      </c>
    </row>
    <row r="88" spans="2:51" s="12" customFormat="1" ht="12">
      <c r="B88" s="219"/>
      <c r="C88" s="220"/>
      <c r="D88" s="216" t="s">
        <v>125</v>
      </c>
      <c r="E88" s="221" t="s">
        <v>19</v>
      </c>
      <c r="F88" s="222" t="s">
        <v>128</v>
      </c>
      <c r="G88" s="220"/>
      <c r="H88" s="223">
        <v>4.85</v>
      </c>
      <c r="I88" s="224"/>
      <c r="J88" s="220"/>
      <c r="K88" s="220"/>
      <c r="L88" s="225"/>
      <c r="M88" s="226"/>
      <c r="N88" s="227"/>
      <c r="O88" s="227"/>
      <c r="P88" s="227"/>
      <c r="Q88" s="227"/>
      <c r="R88" s="227"/>
      <c r="S88" s="227"/>
      <c r="T88" s="228"/>
      <c r="AT88" s="229" t="s">
        <v>125</v>
      </c>
      <c r="AU88" s="229" t="s">
        <v>80</v>
      </c>
      <c r="AV88" s="12" t="s">
        <v>80</v>
      </c>
      <c r="AW88" s="12" t="s">
        <v>35</v>
      </c>
      <c r="AX88" s="12" t="s">
        <v>73</v>
      </c>
      <c r="AY88" s="229" t="s">
        <v>107</v>
      </c>
    </row>
    <row r="89" spans="2:51" s="12" customFormat="1" ht="12">
      <c r="B89" s="219"/>
      <c r="C89" s="220"/>
      <c r="D89" s="216" t="s">
        <v>125</v>
      </c>
      <c r="E89" s="221" t="s">
        <v>19</v>
      </c>
      <c r="F89" s="222" t="s">
        <v>129</v>
      </c>
      <c r="G89" s="220"/>
      <c r="H89" s="223">
        <v>18</v>
      </c>
      <c r="I89" s="224"/>
      <c r="J89" s="220"/>
      <c r="K89" s="220"/>
      <c r="L89" s="225"/>
      <c r="M89" s="226"/>
      <c r="N89" s="227"/>
      <c r="O89" s="227"/>
      <c r="P89" s="227"/>
      <c r="Q89" s="227"/>
      <c r="R89" s="227"/>
      <c r="S89" s="227"/>
      <c r="T89" s="228"/>
      <c r="AT89" s="229" t="s">
        <v>125</v>
      </c>
      <c r="AU89" s="229" t="s">
        <v>80</v>
      </c>
      <c r="AV89" s="12" t="s">
        <v>80</v>
      </c>
      <c r="AW89" s="12" t="s">
        <v>35</v>
      </c>
      <c r="AX89" s="12" t="s">
        <v>73</v>
      </c>
      <c r="AY89" s="229" t="s">
        <v>107</v>
      </c>
    </row>
    <row r="90" spans="2:51" s="12" customFormat="1" ht="12">
      <c r="B90" s="219"/>
      <c r="C90" s="220"/>
      <c r="D90" s="216" t="s">
        <v>125</v>
      </c>
      <c r="E90" s="221" t="s">
        <v>19</v>
      </c>
      <c r="F90" s="222" t="s">
        <v>130</v>
      </c>
      <c r="G90" s="220"/>
      <c r="H90" s="223">
        <v>18</v>
      </c>
      <c r="I90" s="224"/>
      <c r="J90" s="220"/>
      <c r="K90" s="220"/>
      <c r="L90" s="225"/>
      <c r="M90" s="226"/>
      <c r="N90" s="227"/>
      <c r="O90" s="227"/>
      <c r="P90" s="227"/>
      <c r="Q90" s="227"/>
      <c r="R90" s="227"/>
      <c r="S90" s="227"/>
      <c r="T90" s="228"/>
      <c r="AT90" s="229" t="s">
        <v>125</v>
      </c>
      <c r="AU90" s="229" t="s">
        <v>80</v>
      </c>
      <c r="AV90" s="12" t="s">
        <v>80</v>
      </c>
      <c r="AW90" s="12" t="s">
        <v>35</v>
      </c>
      <c r="AX90" s="12" t="s">
        <v>73</v>
      </c>
      <c r="AY90" s="229" t="s">
        <v>107</v>
      </c>
    </row>
    <row r="91" spans="2:51" s="12" customFormat="1" ht="12">
      <c r="B91" s="219"/>
      <c r="C91" s="220"/>
      <c r="D91" s="216" t="s">
        <v>125</v>
      </c>
      <c r="E91" s="221" t="s">
        <v>19</v>
      </c>
      <c r="F91" s="222" t="s">
        <v>131</v>
      </c>
      <c r="G91" s="220"/>
      <c r="H91" s="223">
        <v>4.85</v>
      </c>
      <c r="I91" s="224"/>
      <c r="J91" s="220"/>
      <c r="K91" s="220"/>
      <c r="L91" s="225"/>
      <c r="M91" s="226"/>
      <c r="N91" s="227"/>
      <c r="O91" s="227"/>
      <c r="P91" s="227"/>
      <c r="Q91" s="227"/>
      <c r="R91" s="227"/>
      <c r="S91" s="227"/>
      <c r="T91" s="228"/>
      <c r="AT91" s="229" t="s">
        <v>125</v>
      </c>
      <c r="AU91" s="229" t="s">
        <v>80</v>
      </c>
      <c r="AV91" s="12" t="s">
        <v>80</v>
      </c>
      <c r="AW91" s="12" t="s">
        <v>35</v>
      </c>
      <c r="AX91" s="12" t="s">
        <v>73</v>
      </c>
      <c r="AY91" s="229" t="s">
        <v>107</v>
      </c>
    </row>
    <row r="92" spans="2:51" s="12" customFormat="1" ht="12">
      <c r="B92" s="219"/>
      <c r="C92" s="220"/>
      <c r="D92" s="216" t="s">
        <v>125</v>
      </c>
      <c r="E92" s="221" t="s">
        <v>19</v>
      </c>
      <c r="F92" s="222" t="s">
        <v>132</v>
      </c>
      <c r="G92" s="220"/>
      <c r="H92" s="223">
        <v>4.85</v>
      </c>
      <c r="I92" s="224"/>
      <c r="J92" s="220"/>
      <c r="K92" s="220"/>
      <c r="L92" s="225"/>
      <c r="M92" s="226"/>
      <c r="N92" s="227"/>
      <c r="O92" s="227"/>
      <c r="P92" s="227"/>
      <c r="Q92" s="227"/>
      <c r="R92" s="227"/>
      <c r="S92" s="227"/>
      <c r="T92" s="228"/>
      <c r="AT92" s="229" t="s">
        <v>125</v>
      </c>
      <c r="AU92" s="229" t="s">
        <v>80</v>
      </c>
      <c r="AV92" s="12" t="s">
        <v>80</v>
      </c>
      <c r="AW92" s="12" t="s">
        <v>35</v>
      </c>
      <c r="AX92" s="12" t="s">
        <v>73</v>
      </c>
      <c r="AY92" s="229" t="s">
        <v>107</v>
      </c>
    </row>
    <row r="93" spans="2:51" s="12" customFormat="1" ht="12">
      <c r="B93" s="219"/>
      <c r="C93" s="220"/>
      <c r="D93" s="216" t="s">
        <v>125</v>
      </c>
      <c r="E93" s="221" t="s">
        <v>19</v>
      </c>
      <c r="F93" s="222" t="s">
        <v>133</v>
      </c>
      <c r="G93" s="220"/>
      <c r="H93" s="223">
        <v>18</v>
      </c>
      <c r="I93" s="224"/>
      <c r="J93" s="220"/>
      <c r="K93" s="220"/>
      <c r="L93" s="225"/>
      <c r="M93" s="226"/>
      <c r="N93" s="227"/>
      <c r="O93" s="227"/>
      <c r="P93" s="227"/>
      <c r="Q93" s="227"/>
      <c r="R93" s="227"/>
      <c r="S93" s="227"/>
      <c r="T93" s="228"/>
      <c r="AT93" s="229" t="s">
        <v>125</v>
      </c>
      <c r="AU93" s="229" t="s">
        <v>80</v>
      </c>
      <c r="AV93" s="12" t="s">
        <v>80</v>
      </c>
      <c r="AW93" s="12" t="s">
        <v>35</v>
      </c>
      <c r="AX93" s="12" t="s">
        <v>73</v>
      </c>
      <c r="AY93" s="229" t="s">
        <v>107</v>
      </c>
    </row>
    <row r="94" spans="2:51" s="12" customFormat="1" ht="12">
      <c r="B94" s="219"/>
      <c r="C94" s="220"/>
      <c r="D94" s="216" t="s">
        <v>125</v>
      </c>
      <c r="E94" s="221" t="s">
        <v>19</v>
      </c>
      <c r="F94" s="222" t="s">
        <v>134</v>
      </c>
      <c r="G94" s="220"/>
      <c r="H94" s="223">
        <v>18</v>
      </c>
      <c r="I94" s="224"/>
      <c r="J94" s="220"/>
      <c r="K94" s="220"/>
      <c r="L94" s="225"/>
      <c r="M94" s="226"/>
      <c r="N94" s="227"/>
      <c r="O94" s="227"/>
      <c r="P94" s="227"/>
      <c r="Q94" s="227"/>
      <c r="R94" s="227"/>
      <c r="S94" s="227"/>
      <c r="T94" s="228"/>
      <c r="AT94" s="229" t="s">
        <v>125</v>
      </c>
      <c r="AU94" s="229" t="s">
        <v>80</v>
      </c>
      <c r="AV94" s="12" t="s">
        <v>80</v>
      </c>
      <c r="AW94" s="12" t="s">
        <v>35</v>
      </c>
      <c r="AX94" s="12" t="s">
        <v>73</v>
      </c>
      <c r="AY94" s="229" t="s">
        <v>107</v>
      </c>
    </row>
    <row r="95" spans="2:51" s="12" customFormat="1" ht="12">
      <c r="B95" s="219"/>
      <c r="C95" s="220"/>
      <c r="D95" s="216" t="s">
        <v>125</v>
      </c>
      <c r="E95" s="221" t="s">
        <v>19</v>
      </c>
      <c r="F95" s="222" t="s">
        <v>135</v>
      </c>
      <c r="G95" s="220"/>
      <c r="H95" s="223">
        <v>4.85</v>
      </c>
      <c r="I95" s="224"/>
      <c r="J95" s="220"/>
      <c r="K95" s="220"/>
      <c r="L95" s="225"/>
      <c r="M95" s="226"/>
      <c r="N95" s="227"/>
      <c r="O95" s="227"/>
      <c r="P95" s="227"/>
      <c r="Q95" s="227"/>
      <c r="R95" s="227"/>
      <c r="S95" s="227"/>
      <c r="T95" s="228"/>
      <c r="AT95" s="229" t="s">
        <v>125</v>
      </c>
      <c r="AU95" s="229" t="s">
        <v>80</v>
      </c>
      <c r="AV95" s="12" t="s">
        <v>80</v>
      </c>
      <c r="AW95" s="12" t="s">
        <v>35</v>
      </c>
      <c r="AX95" s="12" t="s">
        <v>73</v>
      </c>
      <c r="AY95" s="229" t="s">
        <v>107</v>
      </c>
    </row>
    <row r="96" spans="2:51" s="12" customFormat="1" ht="12">
      <c r="B96" s="219"/>
      <c r="C96" s="220"/>
      <c r="D96" s="216" t="s">
        <v>125</v>
      </c>
      <c r="E96" s="221" t="s">
        <v>19</v>
      </c>
      <c r="F96" s="222" t="s">
        <v>136</v>
      </c>
      <c r="G96" s="220"/>
      <c r="H96" s="223">
        <v>4.85</v>
      </c>
      <c r="I96" s="224"/>
      <c r="J96" s="220"/>
      <c r="K96" s="220"/>
      <c r="L96" s="225"/>
      <c r="M96" s="226"/>
      <c r="N96" s="227"/>
      <c r="O96" s="227"/>
      <c r="P96" s="227"/>
      <c r="Q96" s="227"/>
      <c r="R96" s="227"/>
      <c r="S96" s="227"/>
      <c r="T96" s="228"/>
      <c r="AT96" s="229" t="s">
        <v>125</v>
      </c>
      <c r="AU96" s="229" t="s">
        <v>80</v>
      </c>
      <c r="AV96" s="12" t="s">
        <v>80</v>
      </c>
      <c r="AW96" s="12" t="s">
        <v>35</v>
      </c>
      <c r="AX96" s="12" t="s">
        <v>73</v>
      </c>
      <c r="AY96" s="229" t="s">
        <v>107</v>
      </c>
    </row>
    <row r="97" spans="2:51" s="12" customFormat="1" ht="12">
      <c r="B97" s="219"/>
      <c r="C97" s="220"/>
      <c r="D97" s="216" t="s">
        <v>125</v>
      </c>
      <c r="E97" s="221" t="s">
        <v>19</v>
      </c>
      <c r="F97" s="222" t="s">
        <v>137</v>
      </c>
      <c r="G97" s="220"/>
      <c r="H97" s="223">
        <v>18</v>
      </c>
      <c r="I97" s="224"/>
      <c r="J97" s="220"/>
      <c r="K97" s="220"/>
      <c r="L97" s="225"/>
      <c r="M97" s="226"/>
      <c r="N97" s="227"/>
      <c r="O97" s="227"/>
      <c r="P97" s="227"/>
      <c r="Q97" s="227"/>
      <c r="R97" s="227"/>
      <c r="S97" s="227"/>
      <c r="T97" s="228"/>
      <c r="AT97" s="229" t="s">
        <v>125</v>
      </c>
      <c r="AU97" s="229" t="s">
        <v>80</v>
      </c>
      <c r="AV97" s="12" t="s">
        <v>80</v>
      </c>
      <c r="AW97" s="12" t="s">
        <v>35</v>
      </c>
      <c r="AX97" s="12" t="s">
        <v>73</v>
      </c>
      <c r="AY97" s="229" t="s">
        <v>107</v>
      </c>
    </row>
    <row r="98" spans="2:51" s="12" customFormat="1" ht="12">
      <c r="B98" s="219"/>
      <c r="C98" s="220"/>
      <c r="D98" s="216" t="s">
        <v>125</v>
      </c>
      <c r="E98" s="221" t="s">
        <v>19</v>
      </c>
      <c r="F98" s="222" t="s">
        <v>138</v>
      </c>
      <c r="G98" s="220"/>
      <c r="H98" s="223">
        <v>10.45</v>
      </c>
      <c r="I98" s="224"/>
      <c r="J98" s="220"/>
      <c r="K98" s="220"/>
      <c r="L98" s="225"/>
      <c r="M98" s="226"/>
      <c r="N98" s="227"/>
      <c r="O98" s="227"/>
      <c r="P98" s="227"/>
      <c r="Q98" s="227"/>
      <c r="R98" s="227"/>
      <c r="S98" s="227"/>
      <c r="T98" s="228"/>
      <c r="AT98" s="229" t="s">
        <v>125</v>
      </c>
      <c r="AU98" s="229" t="s">
        <v>80</v>
      </c>
      <c r="AV98" s="12" t="s">
        <v>80</v>
      </c>
      <c r="AW98" s="12" t="s">
        <v>35</v>
      </c>
      <c r="AX98" s="12" t="s">
        <v>73</v>
      </c>
      <c r="AY98" s="229" t="s">
        <v>107</v>
      </c>
    </row>
    <row r="99" spans="2:51" s="12" customFormat="1" ht="12">
      <c r="B99" s="219"/>
      <c r="C99" s="220"/>
      <c r="D99" s="216" t="s">
        <v>125</v>
      </c>
      <c r="E99" s="221" t="s">
        <v>19</v>
      </c>
      <c r="F99" s="222" t="s">
        <v>139</v>
      </c>
      <c r="G99" s="220"/>
      <c r="H99" s="223">
        <v>3.99</v>
      </c>
      <c r="I99" s="224"/>
      <c r="J99" s="220"/>
      <c r="K99" s="220"/>
      <c r="L99" s="225"/>
      <c r="M99" s="226"/>
      <c r="N99" s="227"/>
      <c r="O99" s="227"/>
      <c r="P99" s="227"/>
      <c r="Q99" s="227"/>
      <c r="R99" s="227"/>
      <c r="S99" s="227"/>
      <c r="T99" s="228"/>
      <c r="AT99" s="229" t="s">
        <v>125</v>
      </c>
      <c r="AU99" s="229" t="s">
        <v>80</v>
      </c>
      <c r="AV99" s="12" t="s">
        <v>80</v>
      </c>
      <c r="AW99" s="12" t="s">
        <v>35</v>
      </c>
      <c r="AX99" s="12" t="s">
        <v>73</v>
      </c>
      <c r="AY99" s="229" t="s">
        <v>107</v>
      </c>
    </row>
    <row r="100" spans="2:51" s="12" customFormat="1" ht="12">
      <c r="B100" s="219"/>
      <c r="C100" s="220"/>
      <c r="D100" s="216" t="s">
        <v>125</v>
      </c>
      <c r="E100" s="221" t="s">
        <v>19</v>
      </c>
      <c r="F100" s="222" t="s">
        <v>140</v>
      </c>
      <c r="G100" s="220"/>
      <c r="H100" s="223">
        <v>22.38</v>
      </c>
      <c r="I100" s="224"/>
      <c r="J100" s="220"/>
      <c r="K100" s="220"/>
      <c r="L100" s="225"/>
      <c r="M100" s="226"/>
      <c r="N100" s="227"/>
      <c r="O100" s="227"/>
      <c r="P100" s="227"/>
      <c r="Q100" s="227"/>
      <c r="R100" s="227"/>
      <c r="S100" s="227"/>
      <c r="T100" s="228"/>
      <c r="AT100" s="229" t="s">
        <v>125</v>
      </c>
      <c r="AU100" s="229" t="s">
        <v>80</v>
      </c>
      <c r="AV100" s="12" t="s">
        <v>80</v>
      </c>
      <c r="AW100" s="12" t="s">
        <v>35</v>
      </c>
      <c r="AX100" s="12" t="s">
        <v>73</v>
      </c>
      <c r="AY100" s="229" t="s">
        <v>107</v>
      </c>
    </row>
    <row r="101" spans="2:51" s="12" customFormat="1" ht="12">
      <c r="B101" s="219"/>
      <c r="C101" s="220"/>
      <c r="D101" s="216" t="s">
        <v>125</v>
      </c>
      <c r="E101" s="221" t="s">
        <v>19</v>
      </c>
      <c r="F101" s="222" t="s">
        <v>141</v>
      </c>
      <c r="G101" s="220"/>
      <c r="H101" s="223">
        <v>10.45</v>
      </c>
      <c r="I101" s="224"/>
      <c r="J101" s="220"/>
      <c r="K101" s="220"/>
      <c r="L101" s="225"/>
      <c r="M101" s="226"/>
      <c r="N101" s="227"/>
      <c r="O101" s="227"/>
      <c r="P101" s="227"/>
      <c r="Q101" s="227"/>
      <c r="R101" s="227"/>
      <c r="S101" s="227"/>
      <c r="T101" s="228"/>
      <c r="AT101" s="229" t="s">
        <v>125</v>
      </c>
      <c r="AU101" s="229" t="s">
        <v>80</v>
      </c>
      <c r="AV101" s="12" t="s">
        <v>80</v>
      </c>
      <c r="AW101" s="12" t="s">
        <v>35</v>
      </c>
      <c r="AX101" s="12" t="s">
        <v>73</v>
      </c>
      <c r="AY101" s="229" t="s">
        <v>107</v>
      </c>
    </row>
    <row r="102" spans="2:51" s="12" customFormat="1" ht="12">
      <c r="B102" s="219"/>
      <c r="C102" s="220"/>
      <c r="D102" s="216" t="s">
        <v>125</v>
      </c>
      <c r="E102" s="221" t="s">
        <v>19</v>
      </c>
      <c r="F102" s="222" t="s">
        <v>142</v>
      </c>
      <c r="G102" s="220"/>
      <c r="H102" s="223">
        <v>18</v>
      </c>
      <c r="I102" s="224"/>
      <c r="J102" s="220"/>
      <c r="K102" s="220"/>
      <c r="L102" s="225"/>
      <c r="M102" s="226"/>
      <c r="N102" s="227"/>
      <c r="O102" s="227"/>
      <c r="P102" s="227"/>
      <c r="Q102" s="227"/>
      <c r="R102" s="227"/>
      <c r="S102" s="227"/>
      <c r="T102" s="228"/>
      <c r="AT102" s="229" t="s">
        <v>125</v>
      </c>
      <c r="AU102" s="229" t="s">
        <v>80</v>
      </c>
      <c r="AV102" s="12" t="s">
        <v>80</v>
      </c>
      <c r="AW102" s="12" t="s">
        <v>35</v>
      </c>
      <c r="AX102" s="12" t="s">
        <v>73</v>
      </c>
      <c r="AY102" s="229" t="s">
        <v>107</v>
      </c>
    </row>
    <row r="103" spans="2:51" s="12" customFormat="1" ht="12">
      <c r="B103" s="219"/>
      <c r="C103" s="220"/>
      <c r="D103" s="216" t="s">
        <v>125</v>
      </c>
      <c r="E103" s="221" t="s">
        <v>19</v>
      </c>
      <c r="F103" s="222" t="s">
        <v>143</v>
      </c>
      <c r="G103" s="220"/>
      <c r="H103" s="223">
        <v>4.85</v>
      </c>
      <c r="I103" s="224"/>
      <c r="J103" s="220"/>
      <c r="K103" s="220"/>
      <c r="L103" s="225"/>
      <c r="M103" s="226"/>
      <c r="N103" s="227"/>
      <c r="O103" s="227"/>
      <c r="P103" s="227"/>
      <c r="Q103" s="227"/>
      <c r="R103" s="227"/>
      <c r="S103" s="227"/>
      <c r="T103" s="228"/>
      <c r="AT103" s="229" t="s">
        <v>125</v>
      </c>
      <c r="AU103" s="229" t="s">
        <v>80</v>
      </c>
      <c r="AV103" s="12" t="s">
        <v>80</v>
      </c>
      <c r="AW103" s="12" t="s">
        <v>35</v>
      </c>
      <c r="AX103" s="12" t="s">
        <v>73</v>
      </c>
      <c r="AY103" s="229" t="s">
        <v>107</v>
      </c>
    </row>
    <row r="104" spans="2:51" s="12" customFormat="1" ht="12">
      <c r="B104" s="219"/>
      <c r="C104" s="220"/>
      <c r="D104" s="216" t="s">
        <v>125</v>
      </c>
      <c r="E104" s="221" t="s">
        <v>19</v>
      </c>
      <c r="F104" s="222" t="s">
        <v>144</v>
      </c>
      <c r="G104" s="220"/>
      <c r="H104" s="223">
        <v>4.85</v>
      </c>
      <c r="I104" s="224"/>
      <c r="J104" s="220"/>
      <c r="K104" s="220"/>
      <c r="L104" s="225"/>
      <c r="M104" s="226"/>
      <c r="N104" s="227"/>
      <c r="O104" s="227"/>
      <c r="P104" s="227"/>
      <c r="Q104" s="227"/>
      <c r="R104" s="227"/>
      <c r="S104" s="227"/>
      <c r="T104" s="228"/>
      <c r="AT104" s="229" t="s">
        <v>125</v>
      </c>
      <c r="AU104" s="229" t="s">
        <v>80</v>
      </c>
      <c r="AV104" s="12" t="s">
        <v>80</v>
      </c>
      <c r="AW104" s="12" t="s">
        <v>35</v>
      </c>
      <c r="AX104" s="12" t="s">
        <v>73</v>
      </c>
      <c r="AY104" s="229" t="s">
        <v>107</v>
      </c>
    </row>
    <row r="105" spans="2:51" s="12" customFormat="1" ht="12">
      <c r="B105" s="219"/>
      <c r="C105" s="220"/>
      <c r="D105" s="216" t="s">
        <v>125</v>
      </c>
      <c r="E105" s="221" t="s">
        <v>19</v>
      </c>
      <c r="F105" s="222" t="s">
        <v>145</v>
      </c>
      <c r="G105" s="220"/>
      <c r="H105" s="223">
        <v>18</v>
      </c>
      <c r="I105" s="224"/>
      <c r="J105" s="220"/>
      <c r="K105" s="220"/>
      <c r="L105" s="225"/>
      <c r="M105" s="226"/>
      <c r="N105" s="227"/>
      <c r="O105" s="227"/>
      <c r="P105" s="227"/>
      <c r="Q105" s="227"/>
      <c r="R105" s="227"/>
      <c r="S105" s="227"/>
      <c r="T105" s="228"/>
      <c r="AT105" s="229" t="s">
        <v>125</v>
      </c>
      <c r="AU105" s="229" t="s">
        <v>80</v>
      </c>
      <c r="AV105" s="12" t="s">
        <v>80</v>
      </c>
      <c r="AW105" s="12" t="s">
        <v>35</v>
      </c>
      <c r="AX105" s="12" t="s">
        <v>73</v>
      </c>
      <c r="AY105" s="229" t="s">
        <v>107</v>
      </c>
    </row>
    <row r="106" spans="2:51" s="12" customFormat="1" ht="12">
      <c r="B106" s="219"/>
      <c r="C106" s="220"/>
      <c r="D106" s="216" t="s">
        <v>125</v>
      </c>
      <c r="E106" s="221" t="s">
        <v>19</v>
      </c>
      <c r="F106" s="222" t="s">
        <v>146</v>
      </c>
      <c r="G106" s="220"/>
      <c r="H106" s="223">
        <v>18</v>
      </c>
      <c r="I106" s="224"/>
      <c r="J106" s="220"/>
      <c r="K106" s="220"/>
      <c r="L106" s="225"/>
      <c r="M106" s="226"/>
      <c r="N106" s="227"/>
      <c r="O106" s="227"/>
      <c r="P106" s="227"/>
      <c r="Q106" s="227"/>
      <c r="R106" s="227"/>
      <c r="S106" s="227"/>
      <c r="T106" s="228"/>
      <c r="AT106" s="229" t="s">
        <v>125</v>
      </c>
      <c r="AU106" s="229" t="s">
        <v>80</v>
      </c>
      <c r="AV106" s="12" t="s">
        <v>80</v>
      </c>
      <c r="AW106" s="12" t="s">
        <v>35</v>
      </c>
      <c r="AX106" s="12" t="s">
        <v>73</v>
      </c>
      <c r="AY106" s="229" t="s">
        <v>107</v>
      </c>
    </row>
    <row r="107" spans="2:51" s="12" customFormat="1" ht="12">
      <c r="B107" s="219"/>
      <c r="C107" s="220"/>
      <c r="D107" s="216" t="s">
        <v>125</v>
      </c>
      <c r="E107" s="221" t="s">
        <v>19</v>
      </c>
      <c r="F107" s="222" t="s">
        <v>147</v>
      </c>
      <c r="G107" s="220"/>
      <c r="H107" s="223">
        <v>4.85</v>
      </c>
      <c r="I107" s="224"/>
      <c r="J107" s="220"/>
      <c r="K107" s="220"/>
      <c r="L107" s="225"/>
      <c r="M107" s="226"/>
      <c r="N107" s="227"/>
      <c r="O107" s="227"/>
      <c r="P107" s="227"/>
      <c r="Q107" s="227"/>
      <c r="R107" s="227"/>
      <c r="S107" s="227"/>
      <c r="T107" s="228"/>
      <c r="AT107" s="229" t="s">
        <v>125</v>
      </c>
      <c r="AU107" s="229" t="s">
        <v>80</v>
      </c>
      <c r="AV107" s="12" t="s">
        <v>80</v>
      </c>
      <c r="AW107" s="12" t="s">
        <v>35</v>
      </c>
      <c r="AX107" s="12" t="s">
        <v>73</v>
      </c>
      <c r="AY107" s="229" t="s">
        <v>107</v>
      </c>
    </row>
    <row r="108" spans="2:51" s="12" customFormat="1" ht="12">
      <c r="B108" s="219"/>
      <c r="C108" s="220"/>
      <c r="D108" s="216" t="s">
        <v>125</v>
      </c>
      <c r="E108" s="221" t="s">
        <v>19</v>
      </c>
      <c r="F108" s="222" t="s">
        <v>148</v>
      </c>
      <c r="G108" s="220"/>
      <c r="H108" s="223">
        <v>4.85</v>
      </c>
      <c r="I108" s="224"/>
      <c r="J108" s="220"/>
      <c r="K108" s="220"/>
      <c r="L108" s="225"/>
      <c r="M108" s="226"/>
      <c r="N108" s="227"/>
      <c r="O108" s="227"/>
      <c r="P108" s="227"/>
      <c r="Q108" s="227"/>
      <c r="R108" s="227"/>
      <c r="S108" s="227"/>
      <c r="T108" s="228"/>
      <c r="AT108" s="229" t="s">
        <v>125</v>
      </c>
      <c r="AU108" s="229" t="s">
        <v>80</v>
      </c>
      <c r="AV108" s="12" t="s">
        <v>80</v>
      </c>
      <c r="AW108" s="12" t="s">
        <v>35</v>
      </c>
      <c r="AX108" s="12" t="s">
        <v>73</v>
      </c>
      <c r="AY108" s="229" t="s">
        <v>107</v>
      </c>
    </row>
    <row r="109" spans="2:51" s="12" customFormat="1" ht="12">
      <c r="B109" s="219"/>
      <c r="C109" s="220"/>
      <c r="D109" s="216" t="s">
        <v>125</v>
      </c>
      <c r="E109" s="221" t="s">
        <v>19</v>
      </c>
      <c r="F109" s="222" t="s">
        <v>149</v>
      </c>
      <c r="G109" s="220"/>
      <c r="H109" s="223">
        <v>18</v>
      </c>
      <c r="I109" s="224"/>
      <c r="J109" s="220"/>
      <c r="K109" s="220"/>
      <c r="L109" s="225"/>
      <c r="M109" s="226"/>
      <c r="N109" s="227"/>
      <c r="O109" s="227"/>
      <c r="P109" s="227"/>
      <c r="Q109" s="227"/>
      <c r="R109" s="227"/>
      <c r="S109" s="227"/>
      <c r="T109" s="228"/>
      <c r="AT109" s="229" t="s">
        <v>125</v>
      </c>
      <c r="AU109" s="229" t="s">
        <v>80</v>
      </c>
      <c r="AV109" s="12" t="s">
        <v>80</v>
      </c>
      <c r="AW109" s="12" t="s">
        <v>35</v>
      </c>
      <c r="AX109" s="12" t="s">
        <v>73</v>
      </c>
      <c r="AY109" s="229" t="s">
        <v>107</v>
      </c>
    </row>
    <row r="110" spans="2:51" s="13" customFormat="1" ht="12">
      <c r="B110" s="230"/>
      <c r="C110" s="231"/>
      <c r="D110" s="216" t="s">
        <v>125</v>
      </c>
      <c r="E110" s="232" t="s">
        <v>19</v>
      </c>
      <c r="F110" s="233" t="s">
        <v>150</v>
      </c>
      <c r="G110" s="231"/>
      <c r="H110" s="234">
        <v>275.7699999999999</v>
      </c>
      <c r="I110" s="235"/>
      <c r="J110" s="231"/>
      <c r="K110" s="231"/>
      <c r="L110" s="236"/>
      <c r="M110" s="237"/>
      <c r="N110" s="238"/>
      <c r="O110" s="238"/>
      <c r="P110" s="238"/>
      <c r="Q110" s="238"/>
      <c r="R110" s="238"/>
      <c r="S110" s="238"/>
      <c r="T110" s="239"/>
      <c r="AT110" s="240" t="s">
        <v>125</v>
      </c>
      <c r="AU110" s="240" t="s">
        <v>80</v>
      </c>
      <c r="AV110" s="13" t="s">
        <v>115</v>
      </c>
      <c r="AW110" s="13" t="s">
        <v>35</v>
      </c>
      <c r="AX110" s="13" t="s">
        <v>78</v>
      </c>
      <c r="AY110" s="240" t="s">
        <v>107</v>
      </c>
    </row>
    <row r="111" spans="2:65" s="1" customFormat="1" ht="16.5" customHeight="1">
      <c r="B111" s="37"/>
      <c r="C111" s="203" t="s">
        <v>151</v>
      </c>
      <c r="D111" s="203" t="s">
        <v>110</v>
      </c>
      <c r="E111" s="204" t="s">
        <v>152</v>
      </c>
      <c r="F111" s="205" t="s">
        <v>153</v>
      </c>
      <c r="G111" s="206" t="s">
        <v>154</v>
      </c>
      <c r="H111" s="207">
        <v>314.9</v>
      </c>
      <c r="I111" s="208"/>
      <c r="J111" s="209">
        <f>ROUND(I111*H111,2)</f>
        <v>0</v>
      </c>
      <c r="K111" s="205" t="s">
        <v>114</v>
      </c>
      <c r="L111" s="42"/>
      <c r="M111" s="210" t="s">
        <v>19</v>
      </c>
      <c r="N111" s="211" t="s">
        <v>44</v>
      </c>
      <c r="O111" s="82"/>
      <c r="P111" s="212">
        <f>O111*H111</f>
        <v>0</v>
      </c>
      <c r="Q111" s="212">
        <v>0</v>
      </c>
      <c r="R111" s="212">
        <f>Q111*H111</f>
        <v>0</v>
      </c>
      <c r="S111" s="212">
        <v>0.0003</v>
      </c>
      <c r="T111" s="213">
        <f>S111*H111</f>
        <v>0.09446999999999998</v>
      </c>
      <c r="AR111" s="214" t="s">
        <v>115</v>
      </c>
      <c r="AT111" s="214" t="s">
        <v>110</v>
      </c>
      <c r="AU111" s="214" t="s">
        <v>80</v>
      </c>
      <c r="AY111" s="16" t="s">
        <v>107</v>
      </c>
      <c r="BE111" s="215">
        <f>IF(N111="základní",J111,0)</f>
        <v>0</v>
      </c>
      <c r="BF111" s="215">
        <f>IF(N111="snížená",J111,0)</f>
        <v>0</v>
      </c>
      <c r="BG111" s="215">
        <f>IF(N111="zákl. přenesená",J111,0)</f>
        <v>0</v>
      </c>
      <c r="BH111" s="215">
        <f>IF(N111="sníž. přenesená",J111,0)</f>
        <v>0</v>
      </c>
      <c r="BI111" s="215">
        <f>IF(N111="nulová",J111,0)</f>
        <v>0</v>
      </c>
      <c r="BJ111" s="16" t="s">
        <v>78</v>
      </c>
      <c r="BK111" s="215">
        <f>ROUND(I111*H111,2)</f>
        <v>0</v>
      </c>
      <c r="BL111" s="16" t="s">
        <v>115</v>
      </c>
      <c r="BM111" s="214" t="s">
        <v>155</v>
      </c>
    </row>
    <row r="112" spans="2:51" s="12" customFormat="1" ht="12">
      <c r="B112" s="219"/>
      <c r="C112" s="220"/>
      <c r="D112" s="216" t="s">
        <v>125</v>
      </c>
      <c r="E112" s="221" t="s">
        <v>19</v>
      </c>
      <c r="F112" s="222" t="s">
        <v>156</v>
      </c>
      <c r="G112" s="220"/>
      <c r="H112" s="223">
        <v>17.2</v>
      </c>
      <c r="I112" s="224"/>
      <c r="J112" s="220"/>
      <c r="K112" s="220"/>
      <c r="L112" s="225"/>
      <c r="M112" s="226"/>
      <c r="N112" s="227"/>
      <c r="O112" s="227"/>
      <c r="P112" s="227"/>
      <c r="Q112" s="227"/>
      <c r="R112" s="227"/>
      <c r="S112" s="227"/>
      <c r="T112" s="228"/>
      <c r="AT112" s="229" t="s">
        <v>125</v>
      </c>
      <c r="AU112" s="229" t="s">
        <v>80</v>
      </c>
      <c r="AV112" s="12" t="s">
        <v>80</v>
      </c>
      <c r="AW112" s="12" t="s">
        <v>35</v>
      </c>
      <c r="AX112" s="12" t="s">
        <v>73</v>
      </c>
      <c r="AY112" s="229" t="s">
        <v>107</v>
      </c>
    </row>
    <row r="113" spans="2:51" s="12" customFormat="1" ht="12">
      <c r="B113" s="219"/>
      <c r="C113" s="220"/>
      <c r="D113" s="216" t="s">
        <v>125</v>
      </c>
      <c r="E113" s="221" t="s">
        <v>19</v>
      </c>
      <c r="F113" s="222" t="s">
        <v>157</v>
      </c>
      <c r="G113" s="220"/>
      <c r="H113" s="223">
        <v>9.1</v>
      </c>
      <c r="I113" s="224"/>
      <c r="J113" s="220"/>
      <c r="K113" s="220"/>
      <c r="L113" s="225"/>
      <c r="M113" s="226"/>
      <c r="N113" s="227"/>
      <c r="O113" s="227"/>
      <c r="P113" s="227"/>
      <c r="Q113" s="227"/>
      <c r="R113" s="227"/>
      <c r="S113" s="227"/>
      <c r="T113" s="228"/>
      <c r="AT113" s="229" t="s">
        <v>125</v>
      </c>
      <c r="AU113" s="229" t="s">
        <v>80</v>
      </c>
      <c r="AV113" s="12" t="s">
        <v>80</v>
      </c>
      <c r="AW113" s="12" t="s">
        <v>35</v>
      </c>
      <c r="AX113" s="12" t="s">
        <v>73</v>
      </c>
      <c r="AY113" s="229" t="s">
        <v>107</v>
      </c>
    </row>
    <row r="114" spans="2:51" s="12" customFormat="1" ht="12">
      <c r="B114" s="219"/>
      <c r="C114" s="220"/>
      <c r="D114" s="216" t="s">
        <v>125</v>
      </c>
      <c r="E114" s="221" t="s">
        <v>19</v>
      </c>
      <c r="F114" s="222" t="s">
        <v>158</v>
      </c>
      <c r="G114" s="220"/>
      <c r="H114" s="223">
        <v>9.1</v>
      </c>
      <c r="I114" s="224"/>
      <c r="J114" s="220"/>
      <c r="K114" s="220"/>
      <c r="L114" s="225"/>
      <c r="M114" s="226"/>
      <c r="N114" s="227"/>
      <c r="O114" s="227"/>
      <c r="P114" s="227"/>
      <c r="Q114" s="227"/>
      <c r="R114" s="227"/>
      <c r="S114" s="227"/>
      <c r="T114" s="228"/>
      <c r="AT114" s="229" t="s">
        <v>125</v>
      </c>
      <c r="AU114" s="229" t="s">
        <v>80</v>
      </c>
      <c r="AV114" s="12" t="s">
        <v>80</v>
      </c>
      <c r="AW114" s="12" t="s">
        <v>35</v>
      </c>
      <c r="AX114" s="12" t="s">
        <v>73</v>
      </c>
      <c r="AY114" s="229" t="s">
        <v>107</v>
      </c>
    </row>
    <row r="115" spans="2:51" s="12" customFormat="1" ht="12">
      <c r="B115" s="219"/>
      <c r="C115" s="220"/>
      <c r="D115" s="216" t="s">
        <v>125</v>
      </c>
      <c r="E115" s="221" t="s">
        <v>19</v>
      </c>
      <c r="F115" s="222" t="s">
        <v>159</v>
      </c>
      <c r="G115" s="220"/>
      <c r="H115" s="223">
        <v>17.2</v>
      </c>
      <c r="I115" s="224"/>
      <c r="J115" s="220"/>
      <c r="K115" s="220"/>
      <c r="L115" s="225"/>
      <c r="M115" s="226"/>
      <c r="N115" s="227"/>
      <c r="O115" s="227"/>
      <c r="P115" s="227"/>
      <c r="Q115" s="227"/>
      <c r="R115" s="227"/>
      <c r="S115" s="227"/>
      <c r="T115" s="228"/>
      <c r="AT115" s="229" t="s">
        <v>125</v>
      </c>
      <c r="AU115" s="229" t="s">
        <v>80</v>
      </c>
      <c r="AV115" s="12" t="s">
        <v>80</v>
      </c>
      <c r="AW115" s="12" t="s">
        <v>35</v>
      </c>
      <c r="AX115" s="12" t="s">
        <v>73</v>
      </c>
      <c r="AY115" s="229" t="s">
        <v>107</v>
      </c>
    </row>
    <row r="116" spans="2:51" s="12" customFormat="1" ht="12">
      <c r="B116" s="219"/>
      <c r="C116" s="220"/>
      <c r="D116" s="216" t="s">
        <v>125</v>
      </c>
      <c r="E116" s="221" t="s">
        <v>19</v>
      </c>
      <c r="F116" s="222" t="s">
        <v>160</v>
      </c>
      <c r="G116" s="220"/>
      <c r="H116" s="223">
        <v>17.2</v>
      </c>
      <c r="I116" s="224"/>
      <c r="J116" s="220"/>
      <c r="K116" s="220"/>
      <c r="L116" s="225"/>
      <c r="M116" s="226"/>
      <c r="N116" s="227"/>
      <c r="O116" s="227"/>
      <c r="P116" s="227"/>
      <c r="Q116" s="227"/>
      <c r="R116" s="227"/>
      <c r="S116" s="227"/>
      <c r="T116" s="228"/>
      <c r="AT116" s="229" t="s">
        <v>125</v>
      </c>
      <c r="AU116" s="229" t="s">
        <v>80</v>
      </c>
      <c r="AV116" s="12" t="s">
        <v>80</v>
      </c>
      <c r="AW116" s="12" t="s">
        <v>35</v>
      </c>
      <c r="AX116" s="12" t="s">
        <v>73</v>
      </c>
      <c r="AY116" s="229" t="s">
        <v>107</v>
      </c>
    </row>
    <row r="117" spans="2:51" s="12" customFormat="1" ht="12">
      <c r="B117" s="219"/>
      <c r="C117" s="220"/>
      <c r="D117" s="216" t="s">
        <v>125</v>
      </c>
      <c r="E117" s="221" t="s">
        <v>19</v>
      </c>
      <c r="F117" s="222" t="s">
        <v>161</v>
      </c>
      <c r="G117" s="220"/>
      <c r="H117" s="223">
        <v>9.1</v>
      </c>
      <c r="I117" s="224"/>
      <c r="J117" s="220"/>
      <c r="K117" s="220"/>
      <c r="L117" s="225"/>
      <c r="M117" s="226"/>
      <c r="N117" s="227"/>
      <c r="O117" s="227"/>
      <c r="P117" s="227"/>
      <c r="Q117" s="227"/>
      <c r="R117" s="227"/>
      <c r="S117" s="227"/>
      <c r="T117" s="228"/>
      <c r="AT117" s="229" t="s">
        <v>125</v>
      </c>
      <c r="AU117" s="229" t="s">
        <v>80</v>
      </c>
      <c r="AV117" s="12" t="s">
        <v>80</v>
      </c>
      <c r="AW117" s="12" t="s">
        <v>35</v>
      </c>
      <c r="AX117" s="12" t="s">
        <v>73</v>
      </c>
      <c r="AY117" s="229" t="s">
        <v>107</v>
      </c>
    </row>
    <row r="118" spans="2:51" s="12" customFormat="1" ht="12">
      <c r="B118" s="219"/>
      <c r="C118" s="220"/>
      <c r="D118" s="216" t="s">
        <v>125</v>
      </c>
      <c r="E118" s="221" t="s">
        <v>19</v>
      </c>
      <c r="F118" s="222" t="s">
        <v>162</v>
      </c>
      <c r="G118" s="220"/>
      <c r="H118" s="223">
        <v>9.1</v>
      </c>
      <c r="I118" s="224"/>
      <c r="J118" s="220"/>
      <c r="K118" s="220"/>
      <c r="L118" s="225"/>
      <c r="M118" s="226"/>
      <c r="N118" s="227"/>
      <c r="O118" s="227"/>
      <c r="P118" s="227"/>
      <c r="Q118" s="227"/>
      <c r="R118" s="227"/>
      <c r="S118" s="227"/>
      <c r="T118" s="228"/>
      <c r="AT118" s="229" t="s">
        <v>125</v>
      </c>
      <c r="AU118" s="229" t="s">
        <v>80</v>
      </c>
      <c r="AV118" s="12" t="s">
        <v>80</v>
      </c>
      <c r="AW118" s="12" t="s">
        <v>35</v>
      </c>
      <c r="AX118" s="12" t="s">
        <v>73</v>
      </c>
      <c r="AY118" s="229" t="s">
        <v>107</v>
      </c>
    </row>
    <row r="119" spans="2:51" s="12" customFormat="1" ht="12">
      <c r="B119" s="219"/>
      <c r="C119" s="220"/>
      <c r="D119" s="216" t="s">
        <v>125</v>
      </c>
      <c r="E119" s="221" t="s">
        <v>19</v>
      </c>
      <c r="F119" s="222" t="s">
        <v>163</v>
      </c>
      <c r="G119" s="220"/>
      <c r="H119" s="223">
        <v>17.2</v>
      </c>
      <c r="I119" s="224"/>
      <c r="J119" s="220"/>
      <c r="K119" s="220"/>
      <c r="L119" s="225"/>
      <c r="M119" s="226"/>
      <c r="N119" s="227"/>
      <c r="O119" s="227"/>
      <c r="P119" s="227"/>
      <c r="Q119" s="227"/>
      <c r="R119" s="227"/>
      <c r="S119" s="227"/>
      <c r="T119" s="228"/>
      <c r="AT119" s="229" t="s">
        <v>125</v>
      </c>
      <c r="AU119" s="229" t="s">
        <v>80</v>
      </c>
      <c r="AV119" s="12" t="s">
        <v>80</v>
      </c>
      <c r="AW119" s="12" t="s">
        <v>35</v>
      </c>
      <c r="AX119" s="12" t="s">
        <v>73</v>
      </c>
      <c r="AY119" s="229" t="s">
        <v>107</v>
      </c>
    </row>
    <row r="120" spans="2:51" s="12" customFormat="1" ht="12">
      <c r="B120" s="219"/>
      <c r="C120" s="220"/>
      <c r="D120" s="216" t="s">
        <v>125</v>
      </c>
      <c r="E120" s="221" t="s">
        <v>19</v>
      </c>
      <c r="F120" s="222" t="s">
        <v>164</v>
      </c>
      <c r="G120" s="220"/>
      <c r="H120" s="223">
        <v>17.2</v>
      </c>
      <c r="I120" s="224"/>
      <c r="J120" s="220"/>
      <c r="K120" s="220"/>
      <c r="L120" s="225"/>
      <c r="M120" s="226"/>
      <c r="N120" s="227"/>
      <c r="O120" s="227"/>
      <c r="P120" s="227"/>
      <c r="Q120" s="227"/>
      <c r="R120" s="227"/>
      <c r="S120" s="227"/>
      <c r="T120" s="228"/>
      <c r="AT120" s="229" t="s">
        <v>125</v>
      </c>
      <c r="AU120" s="229" t="s">
        <v>80</v>
      </c>
      <c r="AV120" s="12" t="s">
        <v>80</v>
      </c>
      <c r="AW120" s="12" t="s">
        <v>35</v>
      </c>
      <c r="AX120" s="12" t="s">
        <v>73</v>
      </c>
      <c r="AY120" s="229" t="s">
        <v>107</v>
      </c>
    </row>
    <row r="121" spans="2:51" s="12" customFormat="1" ht="12">
      <c r="B121" s="219"/>
      <c r="C121" s="220"/>
      <c r="D121" s="216" t="s">
        <v>125</v>
      </c>
      <c r="E121" s="221" t="s">
        <v>19</v>
      </c>
      <c r="F121" s="222" t="s">
        <v>165</v>
      </c>
      <c r="G121" s="220"/>
      <c r="H121" s="223">
        <v>9.1</v>
      </c>
      <c r="I121" s="224"/>
      <c r="J121" s="220"/>
      <c r="K121" s="220"/>
      <c r="L121" s="225"/>
      <c r="M121" s="226"/>
      <c r="N121" s="227"/>
      <c r="O121" s="227"/>
      <c r="P121" s="227"/>
      <c r="Q121" s="227"/>
      <c r="R121" s="227"/>
      <c r="S121" s="227"/>
      <c r="T121" s="228"/>
      <c r="AT121" s="229" t="s">
        <v>125</v>
      </c>
      <c r="AU121" s="229" t="s">
        <v>80</v>
      </c>
      <c r="AV121" s="12" t="s">
        <v>80</v>
      </c>
      <c r="AW121" s="12" t="s">
        <v>35</v>
      </c>
      <c r="AX121" s="12" t="s">
        <v>73</v>
      </c>
      <c r="AY121" s="229" t="s">
        <v>107</v>
      </c>
    </row>
    <row r="122" spans="2:51" s="12" customFormat="1" ht="12">
      <c r="B122" s="219"/>
      <c r="C122" s="220"/>
      <c r="D122" s="216" t="s">
        <v>125</v>
      </c>
      <c r="E122" s="221" t="s">
        <v>19</v>
      </c>
      <c r="F122" s="222" t="s">
        <v>166</v>
      </c>
      <c r="G122" s="220"/>
      <c r="H122" s="223">
        <v>9.1</v>
      </c>
      <c r="I122" s="224"/>
      <c r="J122" s="220"/>
      <c r="K122" s="220"/>
      <c r="L122" s="225"/>
      <c r="M122" s="226"/>
      <c r="N122" s="227"/>
      <c r="O122" s="227"/>
      <c r="P122" s="227"/>
      <c r="Q122" s="227"/>
      <c r="R122" s="227"/>
      <c r="S122" s="227"/>
      <c r="T122" s="228"/>
      <c r="AT122" s="229" t="s">
        <v>125</v>
      </c>
      <c r="AU122" s="229" t="s">
        <v>80</v>
      </c>
      <c r="AV122" s="12" t="s">
        <v>80</v>
      </c>
      <c r="AW122" s="12" t="s">
        <v>35</v>
      </c>
      <c r="AX122" s="12" t="s">
        <v>73</v>
      </c>
      <c r="AY122" s="229" t="s">
        <v>107</v>
      </c>
    </row>
    <row r="123" spans="2:51" s="12" customFormat="1" ht="12">
      <c r="B123" s="219"/>
      <c r="C123" s="220"/>
      <c r="D123" s="216" t="s">
        <v>125</v>
      </c>
      <c r="E123" s="221" t="s">
        <v>19</v>
      </c>
      <c r="F123" s="222" t="s">
        <v>167</v>
      </c>
      <c r="G123" s="220"/>
      <c r="H123" s="223">
        <v>17.2</v>
      </c>
      <c r="I123" s="224"/>
      <c r="J123" s="220"/>
      <c r="K123" s="220"/>
      <c r="L123" s="225"/>
      <c r="M123" s="226"/>
      <c r="N123" s="227"/>
      <c r="O123" s="227"/>
      <c r="P123" s="227"/>
      <c r="Q123" s="227"/>
      <c r="R123" s="227"/>
      <c r="S123" s="227"/>
      <c r="T123" s="228"/>
      <c r="AT123" s="229" t="s">
        <v>125</v>
      </c>
      <c r="AU123" s="229" t="s">
        <v>80</v>
      </c>
      <c r="AV123" s="12" t="s">
        <v>80</v>
      </c>
      <c r="AW123" s="12" t="s">
        <v>35</v>
      </c>
      <c r="AX123" s="12" t="s">
        <v>73</v>
      </c>
      <c r="AY123" s="229" t="s">
        <v>107</v>
      </c>
    </row>
    <row r="124" spans="2:51" s="12" customFormat="1" ht="12">
      <c r="B124" s="219"/>
      <c r="C124" s="220"/>
      <c r="D124" s="216" t="s">
        <v>125</v>
      </c>
      <c r="E124" s="221" t="s">
        <v>19</v>
      </c>
      <c r="F124" s="222" t="s">
        <v>168</v>
      </c>
      <c r="G124" s="220"/>
      <c r="H124" s="223">
        <v>13.1</v>
      </c>
      <c r="I124" s="224"/>
      <c r="J124" s="220"/>
      <c r="K124" s="220"/>
      <c r="L124" s="225"/>
      <c r="M124" s="226"/>
      <c r="N124" s="227"/>
      <c r="O124" s="227"/>
      <c r="P124" s="227"/>
      <c r="Q124" s="227"/>
      <c r="R124" s="227"/>
      <c r="S124" s="227"/>
      <c r="T124" s="228"/>
      <c r="AT124" s="229" t="s">
        <v>125</v>
      </c>
      <c r="AU124" s="229" t="s">
        <v>80</v>
      </c>
      <c r="AV124" s="12" t="s">
        <v>80</v>
      </c>
      <c r="AW124" s="12" t="s">
        <v>35</v>
      </c>
      <c r="AX124" s="12" t="s">
        <v>73</v>
      </c>
      <c r="AY124" s="229" t="s">
        <v>107</v>
      </c>
    </row>
    <row r="125" spans="2:51" s="12" customFormat="1" ht="12">
      <c r="B125" s="219"/>
      <c r="C125" s="220"/>
      <c r="D125" s="216" t="s">
        <v>125</v>
      </c>
      <c r="E125" s="221" t="s">
        <v>19</v>
      </c>
      <c r="F125" s="222" t="s">
        <v>169</v>
      </c>
      <c r="G125" s="220"/>
      <c r="H125" s="223">
        <v>8</v>
      </c>
      <c r="I125" s="224"/>
      <c r="J125" s="220"/>
      <c r="K125" s="220"/>
      <c r="L125" s="225"/>
      <c r="M125" s="226"/>
      <c r="N125" s="227"/>
      <c r="O125" s="227"/>
      <c r="P125" s="227"/>
      <c r="Q125" s="227"/>
      <c r="R125" s="227"/>
      <c r="S125" s="227"/>
      <c r="T125" s="228"/>
      <c r="AT125" s="229" t="s">
        <v>125</v>
      </c>
      <c r="AU125" s="229" t="s">
        <v>80</v>
      </c>
      <c r="AV125" s="12" t="s">
        <v>80</v>
      </c>
      <c r="AW125" s="12" t="s">
        <v>35</v>
      </c>
      <c r="AX125" s="12" t="s">
        <v>73</v>
      </c>
      <c r="AY125" s="229" t="s">
        <v>107</v>
      </c>
    </row>
    <row r="126" spans="2:51" s="12" customFormat="1" ht="12">
      <c r="B126" s="219"/>
      <c r="C126" s="220"/>
      <c r="D126" s="216" t="s">
        <v>125</v>
      </c>
      <c r="E126" s="221" t="s">
        <v>19</v>
      </c>
      <c r="F126" s="222" t="s">
        <v>170</v>
      </c>
      <c r="G126" s="220"/>
      <c r="H126" s="223">
        <v>18.96</v>
      </c>
      <c r="I126" s="224"/>
      <c r="J126" s="220"/>
      <c r="K126" s="220"/>
      <c r="L126" s="225"/>
      <c r="M126" s="226"/>
      <c r="N126" s="227"/>
      <c r="O126" s="227"/>
      <c r="P126" s="227"/>
      <c r="Q126" s="227"/>
      <c r="R126" s="227"/>
      <c r="S126" s="227"/>
      <c r="T126" s="228"/>
      <c r="AT126" s="229" t="s">
        <v>125</v>
      </c>
      <c r="AU126" s="229" t="s">
        <v>80</v>
      </c>
      <c r="AV126" s="12" t="s">
        <v>80</v>
      </c>
      <c r="AW126" s="12" t="s">
        <v>35</v>
      </c>
      <c r="AX126" s="12" t="s">
        <v>73</v>
      </c>
      <c r="AY126" s="229" t="s">
        <v>107</v>
      </c>
    </row>
    <row r="127" spans="2:51" s="12" customFormat="1" ht="12">
      <c r="B127" s="219"/>
      <c r="C127" s="220"/>
      <c r="D127" s="216" t="s">
        <v>125</v>
      </c>
      <c r="E127" s="221" t="s">
        <v>19</v>
      </c>
      <c r="F127" s="222" t="s">
        <v>171</v>
      </c>
      <c r="G127" s="220"/>
      <c r="H127" s="223">
        <v>11.84</v>
      </c>
      <c r="I127" s="224"/>
      <c r="J127" s="220"/>
      <c r="K127" s="220"/>
      <c r="L127" s="225"/>
      <c r="M127" s="226"/>
      <c r="N127" s="227"/>
      <c r="O127" s="227"/>
      <c r="P127" s="227"/>
      <c r="Q127" s="227"/>
      <c r="R127" s="227"/>
      <c r="S127" s="227"/>
      <c r="T127" s="228"/>
      <c r="AT127" s="229" t="s">
        <v>125</v>
      </c>
      <c r="AU127" s="229" t="s">
        <v>80</v>
      </c>
      <c r="AV127" s="12" t="s">
        <v>80</v>
      </c>
      <c r="AW127" s="12" t="s">
        <v>35</v>
      </c>
      <c r="AX127" s="12" t="s">
        <v>73</v>
      </c>
      <c r="AY127" s="229" t="s">
        <v>107</v>
      </c>
    </row>
    <row r="128" spans="2:51" s="12" customFormat="1" ht="12">
      <c r="B128" s="219"/>
      <c r="C128" s="220"/>
      <c r="D128" s="216" t="s">
        <v>125</v>
      </c>
      <c r="E128" s="221" t="s">
        <v>19</v>
      </c>
      <c r="F128" s="222" t="s">
        <v>172</v>
      </c>
      <c r="G128" s="220"/>
      <c r="H128" s="223">
        <v>17.2</v>
      </c>
      <c r="I128" s="224"/>
      <c r="J128" s="220"/>
      <c r="K128" s="220"/>
      <c r="L128" s="225"/>
      <c r="M128" s="226"/>
      <c r="N128" s="227"/>
      <c r="O128" s="227"/>
      <c r="P128" s="227"/>
      <c r="Q128" s="227"/>
      <c r="R128" s="227"/>
      <c r="S128" s="227"/>
      <c r="T128" s="228"/>
      <c r="AT128" s="229" t="s">
        <v>125</v>
      </c>
      <c r="AU128" s="229" t="s">
        <v>80</v>
      </c>
      <c r="AV128" s="12" t="s">
        <v>80</v>
      </c>
      <c r="AW128" s="12" t="s">
        <v>35</v>
      </c>
      <c r="AX128" s="12" t="s">
        <v>73</v>
      </c>
      <c r="AY128" s="229" t="s">
        <v>107</v>
      </c>
    </row>
    <row r="129" spans="2:51" s="12" customFormat="1" ht="12">
      <c r="B129" s="219"/>
      <c r="C129" s="220"/>
      <c r="D129" s="216" t="s">
        <v>125</v>
      </c>
      <c r="E129" s="221" t="s">
        <v>19</v>
      </c>
      <c r="F129" s="222" t="s">
        <v>173</v>
      </c>
      <c r="G129" s="220"/>
      <c r="H129" s="223">
        <v>9.1</v>
      </c>
      <c r="I129" s="224"/>
      <c r="J129" s="220"/>
      <c r="K129" s="220"/>
      <c r="L129" s="225"/>
      <c r="M129" s="226"/>
      <c r="N129" s="227"/>
      <c r="O129" s="227"/>
      <c r="P129" s="227"/>
      <c r="Q129" s="227"/>
      <c r="R129" s="227"/>
      <c r="S129" s="227"/>
      <c r="T129" s="228"/>
      <c r="AT129" s="229" t="s">
        <v>125</v>
      </c>
      <c r="AU129" s="229" t="s">
        <v>80</v>
      </c>
      <c r="AV129" s="12" t="s">
        <v>80</v>
      </c>
      <c r="AW129" s="12" t="s">
        <v>35</v>
      </c>
      <c r="AX129" s="12" t="s">
        <v>73</v>
      </c>
      <c r="AY129" s="229" t="s">
        <v>107</v>
      </c>
    </row>
    <row r="130" spans="2:51" s="12" customFormat="1" ht="12">
      <c r="B130" s="219"/>
      <c r="C130" s="220"/>
      <c r="D130" s="216" t="s">
        <v>125</v>
      </c>
      <c r="E130" s="221" t="s">
        <v>19</v>
      </c>
      <c r="F130" s="222" t="s">
        <v>174</v>
      </c>
      <c r="G130" s="220"/>
      <c r="H130" s="223">
        <v>9.1</v>
      </c>
      <c r="I130" s="224"/>
      <c r="J130" s="220"/>
      <c r="K130" s="220"/>
      <c r="L130" s="225"/>
      <c r="M130" s="226"/>
      <c r="N130" s="227"/>
      <c r="O130" s="227"/>
      <c r="P130" s="227"/>
      <c r="Q130" s="227"/>
      <c r="R130" s="227"/>
      <c r="S130" s="227"/>
      <c r="T130" s="228"/>
      <c r="AT130" s="229" t="s">
        <v>125</v>
      </c>
      <c r="AU130" s="229" t="s">
        <v>80</v>
      </c>
      <c r="AV130" s="12" t="s">
        <v>80</v>
      </c>
      <c r="AW130" s="12" t="s">
        <v>35</v>
      </c>
      <c r="AX130" s="12" t="s">
        <v>73</v>
      </c>
      <c r="AY130" s="229" t="s">
        <v>107</v>
      </c>
    </row>
    <row r="131" spans="2:51" s="12" customFormat="1" ht="12">
      <c r="B131" s="219"/>
      <c r="C131" s="220"/>
      <c r="D131" s="216" t="s">
        <v>125</v>
      </c>
      <c r="E131" s="221" t="s">
        <v>19</v>
      </c>
      <c r="F131" s="222" t="s">
        <v>175</v>
      </c>
      <c r="G131" s="220"/>
      <c r="H131" s="223">
        <v>17.2</v>
      </c>
      <c r="I131" s="224"/>
      <c r="J131" s="220"/>
      <c r="K131" s="220"/>
      <c r="L131" s="225"/>
      <c r="M131" s="226"/>
      <c r="N131" s="227"/>
      <c r="O131" s="227"/>
      <c r="P131" s="227"/>
      <c r="Q131" s="227"/>
      <c r="R131" s="227"/>
      <c r="S131" s="227"/>
      <c r="T131" s="228"/>
      <c r="AT131" s="229" t="s">
        <v>125</v>
      </c>
      <c r="AU131" s="229" t="s">
        <v>80</v>
      </c>
      <c r="AV131" s="12" t="s">
        <v>80</v>
      </c>
      <c r="AW131" s="12" t="s">
        <v>35</v>
      </c>
      <c r="AX131" s="12" t="s">
        <v>73</v>
      </c>
      <c r="AY131" s="229" t="s">
        <v>107</v>
      </c>
    </row>
    <row r="132" spans="2:51" s="12" customFormat="1" ht="12">
      <c r="B132" s="219"/>
      <c r="C132" s="220"/>
      <c r="D132" s="216" t="s">
        <v>125</v>
      </c>
      <c r="E132" s="221" t="s">
        <v>19</v>
      </c>
      <c r="F132" s="222" t="s">
        <v>176</v>
      </c>
      <c r="G132" s="220"/>
      <c r="H132" s="223">
        <v>17.2</v>
      </c>
      <c r="I132" s="224"/>
      <c r="J132" s="220"/>
      <c r="K132" s="220"/>
      <c r="L132" s="225"/>
      <c r="M132" s="226"/>
      <c r="N132" s="227"/>
      <c r="O132" s="227"/>
      <c r="P132" s="227"/>
      <c r="Q132" s="227"/>
      <c r="R132" s="227"/>
      <c r="S132" s="227"/>
      <c r="T132" s="228"/>
      <c r="AT132" s="229" t="s">
        <v>125</v>
      </c>
      <c r="AU132" s="229" t="s">
        <v>80</v>
      </c>
      <c r="AV132" s="12" t="s">
        <v>80</v>
      </c>
      <c r="AW132" s="12" t="s">
        <v>35</v>
      </c>
      <c r="AX132" s="12" t="s">
        <v>73</v>
      </c>
      <c r="AY132" s="229" t="s">
        <v>107</v>
      </c>
    </row>
    <row r="133" spans="2:51" s="12" customFormat="1" ht="12">
      <c r="B133" s="219"/>
      <c r="C133" s="220"/>
      <c r="D133" s="216" t="s">
        <v>125</v>
      </c>
      <c r="E133" s="221" t="s">
        <v>19</v>
      </c>
      <c r="F133" s="222" t="s">
        <v>177</v>
      </c>
      <c r="G133" s="220"/>
      <c r="H133" s="223">
        <v>9.1</v>
      </c>
      <c r="I133" s="224"/>
      <c r="J133" s="220"/>
      <c r="K133" s="220"/>
      <c r="L133" s="225"/>
      <c r="M133" s="226"/>
      <c r="N133" s="227"/>
      <c r="O133" s="227"/>
      <c r="P133" s="227"/>
      <c r="Q133" s="227"/>
      <c r="R133" s="227"/>
      <c r="S133" s="227"/>
      <c r="T133" s="228"/>
      <c r="AT133" s="229" t="s">
        <v>125</v>
      </c>
      <c r="AU133" s="229" t="s">
        <v>80</v>
      </c>
      <c r="AV133" s="12" t="s">
        <v>80</v>
      </c>
      <c r="AW133" s="12" t="s">
        <v>35</v>
      </c>
      <c r="AX133" s="12" t="s">
        <v>73</v>
      </c>
      <c r="AY133" s="229" t="s">
        <v>107</v>
      </c>
    </row>
    <row r="134" spans="2:51" s="12" customFormat="1" ht="12">
      <c r="B134" s="219"/>
      <c r="C134" s="220"/>
      <c r="D134" s="216" t="s">
        <v>125</v>
      </c>
      <c r="E134" s="221" t="s">
        <v>19</v>
      </c>
      <c r="F134" s="222" t="s">
        <v>178</v>
      </c>
      <c r="G134" s="220"/>
      <c r="H134" s="223">
        <v>9.1</v>
      </c>
      <c r="I134" s="224"/>
      <c r="J134" s="220"/>
      <c r="K134" s="220"/>
      <c r="L134" s="225"/>
      <c r="M134" s="226"/>
      <c r="N134" s="227"/>
      <c r="O134" s="227"/>
      <c r="P134" s="227"/>
      <c r="Q134" s="227"/>
      <c r="R134" s="227"/>
      <c r="S134" s="227"/>
      <c r="T134" s="228"/>
      <c r="AT134" s="229" t="s">
        <v>125</v>
      </c>
      <c r="AU134" s="229" t="s">
        <v>80</v>
      </c>
      <c r="AV134" s="12" t="s">
        <v>80</v>
      </c>
      <c r="AW134" s="12" t="s">
        <v>35</v>
      </c>
      <c r="AX134" s="12" t="s">
        <v>73</v>
      </c>
      <c r="AY134" s="229" t="s">
        <v>107</v>
      </c>
    </row>
    <row r="135" spans="2:51" s="12" customFormat="1" ht="12">
      <c r="B135" s="219"/>
      <c r="C135" s="220"/>
      <c r="D135" s="216" t="s">
        <v>125</v>
      </c>
      <c r="E135" s="221" t="s">
        <v>19</v>
      </c>
      <c r="F135" s="222" t="s">
        <v>179</v>
      </c>
      <c r="G135" s="220"/>
      <c r="H135" s="223">
        <v>17.2</v>
      </c>
      <c r="I135" s="224"/>
      <c r="J135" s="220"/>
      <c r="K135" s="220"/>
      <c r="L135" s="225"/>
      <c r="M135" s="226"/>
      <c r="N135" s="227"/>
      <c r="O135" s="227"/>
      <c r="P135" s="227"/>
      <c r="Q135" s="227"/>
      <c r="R135" s="227"/>
      <c r="S135" s="227"/>
      <c r="T135" s="228"/>
      <c r="AT135" s="229" t="s">
        <v>125</v>
      </c>
      <c r="AU135" s="229" t="s">
        <v>80</v>
      </c>
      <c r="AV135" s="12" t="s">
        <v>80</v>
      </c>
      <c r="AW135" s="12" t="s">
        <v>35</v>
      </c>
      <c r="AX135" s="12" t="s">
        <v>73</v>
      </c>
      <c r="AY135" s="229" t="s">
        <v>107</v>
      </c>
    </row>
    <row r="136" spans="2:51" s="13" customFormat="1" ht="12">
      <c r="B136" s="230"/>
      <c r="C136" s="231"/>
      <c r="D136" s="216" t="s">
        <v>125</v>
      </c>
      <c r="E136" s="232" t="s">
        <v>19</v>
      </c>
      <c r="F136" s="233" t="s">
        <v>150</v>
      </c>
      <c r="G136" s="231"/>
      <c r="H136" s="234">
        <v>314.9</v>
      </c>
      <c r="I136" s="235"/>
      <c r="J136" s="231"/>
      <c r="K136" s="231"/>
      <c r="L136" s="236"/>
      <c r="M136" s="237"/>
      <c r="N136" s="238"/>
      <c r="O136" s="238"/>
      <c r="P136" s="238"/>
      <c r="Q136" s="238"/>
      <c r="R136" s="238"/>
      <c r="S136" s="238"/>
      <c r="T136" s="239"/>
      <c r="AT136" s="240" t="s">
        <v>125</v>
      </c>
      <c r="AU136" s="240" t="s">
        <v>80</v>
      </c>
      <c r="AV136" s="13" t="s">
        <v>115</v>
      </c>
      <c r="AW136" s="13" t="s">
        <v>35</v>
      </c>
      <c r="AX136" s="13" t="s">
        <v>78</v>
      </c>
      <c r="AY136" s="240" t="s">
        <v>107</v>
      </c>
    </row>
    <row r="137" spans="2:65" s="1" customFormat="1" ht="16.5" customHeight="1">
      <c r="B137" s="37"/>
      <c r="C137" s="203" t="s">
        <v>115</v>
      </c>
      <c r="D137" s="203" t="s">
        <v>110</v>
      </c>
      <c r="E137" s="204" t="s">
        <v>180</v>
      </c>
      <c r="F137" s="205" t="s">
        <v>181</v>
      </c>
      <c r="G137" s="206" t="s">
        <v>123</v>
      </c>
      <c r="H137" s="207">
        <v>275.77</v>
      </c>
      <c r="I137" s="208"/>
      <c r="J137" s="209">
        <f>ROUND(I137*H137,2)</f>
        <v>0</v>
      </c>
      <c r="K137" s="205" t="s">
        <v>114</v>
      </c>
      <c r="L137" s="42"/>
      <c r="M137" s="210" t="s">
        <v>19</v>
      </c>
      <c r="N137" s="211" t="s">
        <v>44</v>
      </c>
      <c r="O137" s="82"/>
      <c r="P137" s="212">
        <f>O137*H137</f>
        <v>0</v>
      </c>
      <c r="Q137" s="212">
        <v>0</v>
      </c>
      <c r="R137" s="212">
        <f>Q137*H137</f>
        <v>0</v>
      </c>
      <c r="S137" s="212">
        <v>0</v>
      </c>
      <c r="T137" s="213">
        <f>S137*H137</f>
        <v>0</v>
      </c>
      <c r="AR137" s="214" t="s">
        <v>115</v>
      </c>
      <c r="AT137" s="214" t="s">
        <v>110</v>
      </c>
      <c r="AU137" s="214" t="s">
        <v>80</v>
      </c>
      <c r="AY137" s="16" t="s">
        <v>107</v>
      </c>
      <c r="BE137" s="215">
        <f>IF(N137="základní",J137,0)</f>
        <v>0</v>
      </c>
      <c r="BF137" s="215">
        <f>IF(N137="snížená",J137,0)</f>
        <v>0</v>
      </c>
      <c r="BG137" s="215">
        <f>IF(N137="zákl. přenesená",J137,0)</f>
        <v>0</v>
      </c>
      <c r="BH137" s="215">
        <f>IF(N137="sníž. přenesená",J137,0)</f>
        <v>0</v>
      </c>
      <c r="BI137" s="215">
        <f>IF(N137="nulová",J137,0)</f>
        <v>0</v>
      </c>
      <c r="BJ137" s="16" t="s">
        <v>78</v>
      </c>
      <c r="BK137" s="215">
        <f>ROUND(I137*H137,2)</f>
        <v>0</v>
      </c>
      <c r="BL137" s="16" t="s">
        <v>115</v>
      </c>
      <c r="BM137" s="214" t="s">
        <v>182</v>
      </c>
    </row>
    <row r="138" spans="2:63" s="11" customFormat="1" ht="22.8" customHeight="1">
      <c r="B138" s="187"/>
      <c r="C138" s="188"/>
      <c r="D138" s="189" t="s">
        <v>72</v>
      </c>
      <c r="E138" s="201" t="s">
        <v>183</v>
      </c>
      <c r="F138" s="201" t="s">
        <v>184</v>
      </c>
      <c r="G138" s="188"/>
      <c r="H138" s="188"/>
      <c r="I138" s="191"/>
      <c r="J138" s="202">
        <f>BK138</f>
        <v>0</v>
      </c>
      <c r="K138" s="188"/>
      <c r="L138" s="193"/>
      <c r="M138" s="194"/>
      <c r="N138" s="195"/>
      <c r="O138" s="195"/>
      <c r="P138" s="196">
        <f>SUM(P139:P149)</f>
        <v>0</v>
      </c>
      <c r="Q138" s="195"/>
      <c r="R138" s="196">
        <f>SUM(R139:R149)</f>
        <v>0</v>
      </c>
      <c r="S138" s="195"/>
      <c r="T138" s="197">
        <f>SUM(T139:T149)</f>
        <v>0</v>
      </c>
      <c r="AR138" s="198" t="s">
        <v>78</v>
      </c>
      <c r="AT138" s="199" t="s">
        <v>72</v>
      </c>
      <c r="AU138" s="199" t="s">
        <v>78</v>
      </c>
      <c r="AY138" s="198" t="s">
        <v>107</v>
      </c>
      <c r="BK138" s="200">
        <f>SUM(BK139:BK149)</f>
        <v>0</v>
      </c>
    </row>
    <row r="139" spans="2:65" s="1" customFormat="1" ht="24" customHeight="1">
      <c r="B139" s="37"/>
      <c r="C139" s="203" t="s">
        <v>185</v>
      </c>
      <c r="D139" s="203" t="s">
        <v>110</v>
      </c>
      <c r="E139" s="204" t="s">
        <v>186</v>
      </c>
      <c r="F139" s="205" t="s">
        <v>187</v>
      </c>
      <c r="G139" s="206" t="s">
        <v>188</v>
      </c>
      <c r="H139" s="207">
        <v>0.922</v>
      </c>
      <c r="I139" s="208"/>
      <c r="J139" s="209">
        <f>ROUND(I139*H139,2)</f>
        <v>0</v>
      </c>
      <c r="K139" s="205" t="s">
        <v>114</v>
      </c>
      <c r="L139" s="42"/>
      <c r="M139" s="210" t="s">
        <v>19</v>
      </c>
      <c r="N139" s="211" t="s">
        <v>44</v>
      </c>
      <c r="O139" s="82"/>
      <c r="P139" s="212">
        <f>O139*H139</f>
        <v>0</v>
      </c>
      <c r="Q139" s="212">
        <v>0</v>
      </c>
      <c r="R139" s="212">
        <f>Q139*H139</f>
        <v>0</v>
      </c>
      <c r="S139" s="212">
        <v>0</v>
      </c>
      <c r="T139" s="213">
        <f>S139*H139</f>
        <v>0</v>
      </c>
      <c r="AR139" s="214" t="s">
        <v>115</v>
      </c>
      <c r="AT139" s="214" t="s">
        <v>110</v>
      </c>
      <c r="AU139" s="214" t="s">
        <v>80</v>
      </c>
      <c r="AY139" s="16" t="s">
        <v>107</v>
      </c>
      <c r="BE139" s="215">
        <f>IF(N139="základní",J139,0)</f>
        <v>0</v>
      </c>
      <c r="BF139" s="215">
        <f>IF(N139="snížená",J139,0)</f>
        <v>0</v>
      </c>
      <c r="BG139" s="215">
        <f>IF(N139="zákl. přenesená",J139,0)</f>
        <v>0</v>
      </c>
      <c r="BH139" s="215">
        <f>IF(N139="sníž. přenesená",J139,0)</f>
        <v>0</v>
      </c>
      <c r="BI139" s="215">
        <f>IF(N139="nulová",J139,0)</f>
        <v>0</v>
      </c>
      <c r="BJ139" s="16" t="s">
        <v>78</v>
      </c>
      <c r="BK139" s="215">
        <f>ROUND(I139*H139,2)</f>
        <v>0</v>
      </c>
      <c r="BL139" s="16" t="s">
        <v>115</v>
      </c>
      <c r="BM139" s="214" t="s">
        <v>189</v>
      </c>
    </row>
    <row r="140" spans="2:47" s="1" customFormat="1" ht="12">
      <c r="B140" s="37"/>
      <c r="C140" s="38"/>
      <c r="D140" s="216" t="s">
        <v>190</v>
      </c>
      <c r="E140" s="38"/>
      <c r="F140" s="217" t="s">
        <v>191</v>
      </c>
      <c r="G140" s="38"/>
      <c r="H140" s="38"/>
      <c r="I140" s="128"/>
      <c r="J140" s="38"/>
      <c r="K140" s="38"/>
      <c r="L140" s="42"/>
      <c r="M140" s="218"/>
      <c r="N140" s="82"/>
      <c r="O140" s="82"/>
      <c r="P140" s="82"/>
      <c r="Q140" s="82"/>
      <c r="R140" s="82"/>
      <c r="S140" s="82"/>
      <c r="T140" s="83"/>
      <c r="AT140" s="16" t="s">
        <v>190</v>
      </c>
      <c r="AU140" s="16" t="s">
        <v>80</v>
      </c>
    </row>
    <row r="141" spans="2:65" s="1" customFormat="1" ht="24" customHeight="1">
      <c r="B141" s="37"/>
      <c r="C141" s="203" t="s">
        <v>192</v>
      </c>
      <c r="D141" s="203" t="s">
        <v>110</v>
      </c>
      <c r="E141" s="204" t="s">
        <v>193</v>
      </c>
      <c r="F141" s="205" t="s">
        <v>194</v>
      </c>
      <c r="G141" s="206" t="s">
        <v>188</v>
      </c>
      <c r="H141" s="207">
        <v>1.844</v>
      </c>
      <c r="I141" s="208"/>
      <c r="J141" s="209">
        <f>ROUND(I141*H141,2)</f>
        <v>0</v>
      </c>
      <c r="K141" s="205" t="s">
        <v>114</v>
      </c>
      <c r="L141" s="42"/>
      <c r="M141" s="210" t="s">
        <v>19</v>
      </c>
      <c r="N141" s="211" t="s">
        <v>44</v>
      </c>
      <c r="O141" s="82"/>
      <c r="P141" s="212">
        <f>O141*H141</f>
        <v>0</v>
      </c>
      <c r="Q141" s="212">
        <v>0</v>
      </c>
      <c r="R141" s="212">
        <f>Q141*H141</f>
        <v>0</v>
      </c>
      <c r="S141" s="212">
        <v>0</v>
      </c>
      <c r="T141" s="213">
        <f>S141*H141</f>
        <v>0</v>
      </c>
      <c r="AR141" s="214" t="s">
        <v>115</v>
      </c>
      <c r="AT141" s="214" t="s">
        <v>110</v>
      </c>
      <c r="AU141" s="214" t="s">
        <v>80</v>
      </c>
      <c r="AY141" s="16" t="s">
        <v>107</v>
      </c>
      <c r="BE141" s="215">
        <f>IF(N141="základní",J141,0)</f>
        <v>0</v>
      </c>
      <c r="BF141" s="215">
        <f>IF(N141="snížená",J141,0)</f>
        <v>0</v>
      </c>
      <c r="BG141" s="215">
        <f>IF(N141="zákl. přenesená",J141,0)</f>
        <v>0</v>
      </c>
      <c r="BH141" s="215">
        <f>IF(N141="sníž. přenesená",J141,0)</f>
        <v>0</v>
      </c>
      <c r="BI141" s="215">
        <f>IF(N141="nulová",J141,0)</f>
        <v>0</v>
      </c>
      <c r="BJ141" s="16" t="s">
        <v>78</v>
      </c>
      <c r="BK141" s="215">
        <f>ROUND(I141*H141,2)</f>
        <v>0</v>
      </c>
      <c r="BL141" s="16" t="s">
        <v>115</v>
      </c>
      <c r="BM141" s="214" t="s">
        <v>195</v>
      </c>
    </row>
    <row r="142" spans="2:47" s="1" customFormat="1" ht="12">
      <c r="B142" s="37"/>
      <c r="C142" s="38"/>
      <c r="D142" s="216" t="s">
        <v>190</v>
      </c>
      <c r="E142" s="38"/>
      <c r="F142" s="217" t="s">
        <v>191</v>
      </c>
      <c r="G142" s="38"/>
      <c r="H142" s="38"/>
      <c r="I142" s="128"/>
      <c r="J142" s="38"/>
      <c r="K142" s="38"/>
      <c r="L142" s="42"/>
      <c r="M142" s="218"/>
      <c r="N142" s="82"/>
      <c r="O142" s="82"/>
      <c r="P142" s="82"/>
      <c r="Q142" s="82"/>
      <c r="R142" s="82"/>
      <c r="S142" s="82"/>
      <c r="T142" s="83"/>
      <c r="AT142" s="16" t="s">
        <v>190</v>
      </c>
      <c r="AU142" s="16" t="s">
        <v>80</v>
      </c>
    </row>
    <row r="143" spans="2:51" s="12" customFormat="1" ht="12">
      <c r="B143" s="219"/>
      <c r="C143" s="220"/>
      <c r="D143" s="216" t="s">
        <v>125</v>
      </c>
      <c r="E143" s="220"/>
      <c r="F143" s="222" t="s">
        <v>196</v>
      </c>
      <c r="G143" s="220"/>
      <c r="H143" s="223">
        <v>1.844</v>
      </c>
      <c r="I143" s="224"/>
      <c r="J143" s="220"/>
      <c r="K143" s="220"/>
      <c r="L143" s="225"/>
      <c r="M143" s="226"/>
      <c r="N143" s="227"/>
      <c r="O143" s="227"/>
      <c r="P143" s="227"/>
      <c r="Q143" s="227"/>
      <c r="R143" s="227"/>
      <c r="S143" s="227"/>
      <c r="T143" s="228"/>
      <c r="AT143" s="229" t="s">
        <v>125</v>
      </c>
      <c r="AU143" s="229" t="s">
        <v>80</v>
      </c>
      <c r="AV143" s="12" t="s">
        <v>80</v>
      </c>
      <c r="AW143" s="12" t="s">
        <v>4</v>
      </c>
      <c r="AX143" s="12" t="s">
        <v>78</v>
      </c>
      <c r="AY143" s="229" t="s">
        <v>107</v>
      </c>
    </row>
    <row r="144" spans="2:65" s="1" customFormat="1" ht="16.5" customHeight="1">
      <c r="B144" s="37"/>
      <c r="C144" s="203" t="s">
        <v>197</v>
      </c>
      <c r="D144" s="203" t="s">
        <v>110</v>
      </c>
      <c r="E144" s="204" t="s">
        <v>198</v>
      </c>
      <c r="F144" s="205" t="s">
        <v>199</v>
      </c>
      <c r="G144" s="206" t="s">
        <v>188</v>
      </c>
      <c r="H144" s="207">
        <v>0.922</v>
      </c>
      <c r="I144" s="208"/>
      <c r="J144" s="209">
        <f>ROUND(I144*H144,2)</f>
        <v>0</v>
      </c>
      <c r="K144" s="205" t="s">
        <v>114</v>
      </c>
      <c r="L144" s="42"/>
      <c r="M144" s="210" t="s">
        <v>19</v>
      </c>
      <c r="N144" s="211" t="s">
        <v>44</v>
      </c>
      <c r="O144" s="82"/>
      <c r="P144" s="212">
        <f>O144*H144</f>
        <v>0</v>
      </c>
      <c r="Q144" s="212">
        <v>0</v>
      </c>
      <c r="R144" s="212">
        <f>Q144*H144</f>
        <v>0</v>
      </c>
      <c r="S144" s="212">
        <v>0</v>
      </c>
      <c r="T144" s="213">
        <f>S144*H144</f>
        <v>0</v>
      </c>
      <c r="AR144" s="214" t="s">
        <v>115</v>
      </c>
      <c r="AT144" s="214" t="s">
        <v>110</v>
      </c>
      <c r="AU144" s="214" t="s">
        <v>80</v>
      </c>
      <c r="AY144" s="16" t="s">
        <v>107</v>
      </c>
      <c r="BE144" s="215">
        <f>IF(N144="základní",J144,0)</f>
        <v>0</v>
      </c>
      <c r="BF144" s="215">
        <f>IF(N144="snížená",J144,0)</f>
        <v>0</v>
      </c>
      <c r="BG144" s="215">
        <f>IF(N144="zákl. přenesená",J144,0)</f>
        <v>0</v>
      </c>
      <c r="BH144" s="215">
        <f>IF(N144="sníž. přenesená",J144,0)</f>
        <v>0</v>
      </c>
      <c r="BI144" s="215">
        <f>IF(N144="nulová",J144,0)</f>
        <v>0</v>
      </c>
      <c r="BJ144" s="16" t="s">
        <v>78</v>
      </c>
      <c r="BK144" s="215">
        <f>ROUND(I144*H144,2)</f>
        <v>0</v>
      </c>
      <c r="BL144" s="16" t="s">
        <v>115</v>
      </c>
      <c r="BM144" s="214" t="s">
        <v>200</v>
      </c>
    </row>
    <row r="145" spans="2:47" s="1" customFormat="1" ht="12">
      <c r="B145" s="37"/>
      <c r="C145" s="38"/>
      <c r="D145" s="216" t="s">
        <v>190</v>
      </c>
      <c r="E145" s="38"/>
      <c r="F145" s="217" t="s">
        <v>201</v>
      </c>
      <c r="G145" s="38"/>
      <c r="H145" s="38"/>
      <c r="I145" s="128"/>
      <c r="J145" s="38"/>
      <c r="K145" s="38"/>
      <c r="L145" s="42"/>
      <c r="M145" s="218"/>
      <c r="N145" s="82"/>
      <c r="O145" s="82"/>
      <c r="P145" s="82"/>
      <c r="Q145" s="82"/>
      <c r="R145" s="82"/>
      <c r="S145" s="82"/>
      <c r="T145" s="83"/>
      <c r="AT145" s="16" t="s">
        <v>190</v>
      </c>
      <c r="AU145" s="16" t="s">
        <v>80</v>
      </c>
    </row>
    <row r="146" spans="2:65" s="1" customFormat="1" ht="24" customHeight="1">
      <c r="B146" s="37"/>
      <c r="C146" s="203" t="s">
        <v>202</v>
      </c>
      <c r="D146" s="203" t="s">
        <v>110</v>
      </c>
      <c r="E146" s="204" t="s">
        <v>203</v>
      </c>
      <c r="F146" s="205" t="s">
        <v>204</v>
      </c>
      <c r="G146" s="206" t="s">
        <v>188</v>
      </c>
      <c r="H146" s="207">
        <v>12.908</v>
      </c>
      <c r="I146" s="208"/>
      <c r="J146" s="209">
        <f>ROUND(I146*H146,2)</f>
        <v>0</v>
      </c>
      <c r="K146" s="205" t="s">
        <v>114</v>
      </c>
      <c r="L146" s="42"/>
      <c r="M146" s="210" t="s">
        <v>19</v>
      </c>
      <c r="N146" s="211" t="s">
        <v>44</v>
      </c>
      <c r="O146" s="82"/>
      <c r="P146" s="212">
        <f>O146*H146</f>
        <v>0</v>
      </c>
      <c r="Q146" s="212">
        <v>0</v>
      </c>
      <c r="R146" s="212">
        <f>Q146*H146</f>
        <v>0</v>
      </c>
      <c r="S146" s="212">
        <v>0</v>
      </c>
      <c r="T146" s="213">
        <f>S146*H146</f>
        <v>0</v>
      </c>
      <c r="AR146" s="214" t="s">
        <v>115</v>
      </c>
      <c r="AT146" s="214" t="s">
        <v>110</v>
      </c>
      <c r="AU146" s="214" t="s">
        <v>80</v>
      </c>
      <c r="AY146" s="16" t="s">
        <v>107</v>
      </c>
      <c r="BE146" s="215">
        <f>IF(N146="základní",J146,0)</f>
        <v>0</v>
      </c>
      <c r="BF146" s="215">
        <f>IF(N146="snížená",J146,0)</f>
        <v>0</v>
      </c>
      <c r="BG146" s="215">
        <f>IF(N146="zákl. přenesená",J146,0)</f>
        <v>0</v>
      </c>
      <c r="BH146" s="215">
        <f>IF(N146="sníž. přenesená",J146,0)</f>
        <v>0</v>
      </c>
      <c r="BI146" s="215">
        <f>IF(N146="nulová",J146,0)</f>
        <v>0</v>
      </c>
      <c r="BJ146" s="16" t="s">
        <v>78</v>
      </c>
      <c r="BK146" s="215">
        <f>ROUND(I146*H146,2)</f>
        <v>0</v>
      </c>
      <c r="BL146" s="16" t="s">
        <v>115</v>
      </c>
      <c r="BM146" s="214" t="s">
        <v>205</v>
      </c>
    </row>
    <row r="147" spans="2:47" s="1" customFormat="1" ht="12">
      <c r="B147" s="37"/>
      <c r="C147" s="38"/>
      <c r="D147" s="216" t="s">
        <v>190</v>
      </c>
      <c r="E147" s="38"/>
      <c r="F147" s="217" t="s">
        <v>206</v>
      </c>
      <c r="G147" s="38"/>
      <c r="H147" s="38"/>
      <c r="I147" s="128"/>
      <c r="J147" s="38"/>
      <c r="K147" s="38"/>
      <c r="L147" s="42"/>
      <c r="M147" s="218"/>
      <c r="N147" s="82"/>
      <c r="O147" s="82"/>
      <c r="P147" s="82"/>
      <c r="Q147" s="82"/>
      <c r="R147" s="82"/>
      <c r="S147" s="82"/>
      <c r="T147" s="83"/>
      <c r="AT147" s="16" t="s">
        <v>190</v>
      </c>
      <c r="AU147" s="16" t="s">
        <v>80</v>
      </c>
    </row>
    <row r="148" spans="2:51" s="12" customFormat="1" ht="12">
      <c r="B148" s="219"/>
      <c r="C148" s="220"/>
      <c r="D148" s="216" t="s">
        <v>125</v>
      </c>
      <c r="E148" s="220"/>
      <c r="F148" s="222" t="s">
        <v>207</v>
      </c>
      <c r="G148" s="220"/>
      <c r="H148" s="223">
        <v>12.908</v>
      </c>
      <c r="I148" s="224"/>
      <c r="J148" s="220"/>
      <c r="K148" s="220"/>
      <c r="L148" s="225"/>
      <c r="M148" s="226"/>
      <c r="N148" s="227"/>
      <c r="O148" s="227"/>
      <c r="P148" s="227"/>
      <c r="Q148" s="227"/>
      <c r="R148" s="227"/>
      <c r="S148" s="227"/>
      <c r="T148" s="228"/>
      <c r="AT148" s="229" t="s">
        <v>125</v>
      </c>
      <c r="AU148" s="229" t="s">
        <v>80</v>
      </c>
      <c r="AV148" s="12" t="s">
        <v>80</v>
      </c>
      <c r="AW148" s="12" t="s">
        <v>4</v>
      </c>
      <c r="AX148" s="12" t="s">
        <v>78</v>
      </c>
      <c r="AY148" s="229" t="s">
        <v>107</v>
      </c>
    </row>
    <row r="149" spans="2:65" s="1" customFormat="1" ht="16.5" customHeight="1">
      <c r="B149" s="37"/>
      <c r="C149" s="241" t="s">
        <v>208</v>
      </c>
      <c r="D149" s="241" t="s">
        <v>209</v>
      </c>
      <c r="E149" s="242" t="s">
        <v>210</v>
      </c>
      <c r="F149" s="243" t="s">
        <v>211</v>
      </c>
      <c r="G149" s="244" t="s">
        <v>188</v>
      </c>
      <c r="H149" s="245">
        <v>0.922</v>
      </c>
      <c r="I149" s="246"/>
      <c r="J149" s="247">
        <f>ROUND(I149*H149,2)</f>
        <v>0</v>
      </c>
      <c r="K149" s="243" t="s">
        <v>114</v>
      </c>
      <c r="L149" s="248"/>
      <c r="M149" s="249" t="s">
        <v>19</v>
      </c>
      <c r="N149" s="250" t="s">
        <v>44</v>
      </c>
      <c r="O149" s="82"/>
      <c r="P149" s="212">
        <f>O149*H149</f>
        <v>0</v>
      </c>
      <c r="Q149" s="212">
        <v>0</v>
      </c>
      <c r="R149" s="212">
        <f>Q149*H149</f>
        <v>0</v>
      </c>
      <c r="S149" s="212">
        <v>0</v>
      </c>
      <c r="T149" s="213">
        <f>S149*H149</f>
        <v>0</v>
      </c>
      <c r="AR149" s="214" t="s">
        <v>202</v>
      </c>
      <c r="AT149" s="214" t="s">
        <v>209</v>
      </c>
      <c r="AU149" s="214" t="s">
        <v>80</v>
      </c>
      <c r="AY149" s="16" t="s">
        <v>107</v>
      </c>
      <c r="BE149" s="215">
        <f>IF(N149="základní",J149,0)</f>
        <v>0</v>
      </c>
      <c r="BF149" s="215">
        <f>IF(N149="snížená",J149,0)</f>
        <v>0</v>
      </c>
      <c r="BG149" s="215">
        <f>IF(N149="zákl. přenesená",J149,0)</f>
        <v>0</v>
      </c>
      <c r="BH149" s="215">
        <f>IF(N149="sníž. přenesená",J149,0)</f>
        <v>0</v>
      </c>
      <c r="BI149" s="215">
        <f>IF(N149="nulová",J149,0)</f>
        <v>0</v>
      </c>
      <c r="BJ149" s="16" t="s">
        <v>78</v>
      </c>
      <c r="BK149" s="215">
        <f>ROUND(I149*H149,2)</f>
        <v>0</v>
      </c>
      <c r="BL149" s="16" t="s">
        <v>115</v>
      </c>
      <c r="BM149" s="214" t="s">
        <v>212</v>
      </c>
    </row>
    <row r="150" spans="2:63" s="11" customFormat="1" ht="25.9" customHeight="1">
      <c r="B150" s="187"/>
      <c r="C150" s="188"/>
      <c r="D150" s="189" t="s">
        <v>72</v>
      </c>
      <c r="E150" s="190" t="s">
        <v>213</v>
      </c>
      <c r="F150" s="190" t="s">
        <v>214</v>
      </c>
      <c r="G150" s="188"/>
      <c r="H150" s="188"/>
      <c r="I150" s="191"/>
      <c r="J150" s="192">
        <f>BK150</f>
        <v>0</v>
      </c>
      <c r="K150" s="188"/>
      <c r="L150" s="193"/>
      <c r="M150" s="194"/>
      <c r="N150" s="195"/>
      <c r="O150" s="195"/>
      <c r="P150" s="196">
        <f>P151</f>
        <v>0</v>
      </c>
      <c r="Q150" s="195"/>
      <c r="R150" s="196">
        <f>R151</f>
        <v>2.0427780199999996</v>
      </c>
      <c r="S150" s="195"/>
      <c r="T150" s="197">
        <f>T151</f>
        <v>0</v>
      </c>
      <c r="AR150" s="198" t="s">
        <v>80</v>
      </c>
      <c r="AT150" s="199" t="s">
        <v>72</v>
      </c>
      <c r="AU150" s="199" t="s">
        <v>73</v>
      </c>
      <c r="AY150" s="198" t="s">
        <v>107</v>
      </c>
      <c r="BK150" s="200">
        <f>BK151</f>
        <v>0</v>
      </c>
    </row>
    <row r="151" spans="2:63" s="11" customFormat="1" ht="22.8" customHeight="1">
      <c r="B151" s="187"/>
      <c r="C151" s="188"/>
      <c r="D151" s="189" t="s">
        <v>72</v>
      </c>
      <c r="E151" s="201" t="s">
        <v>215</v>
      </c>
      <c r="F151" s="201" t="s">
        <v>216</v>
      </c>
      <c r="G151" s="188"/>
      <c r="H151" s="188"/>
      <c r="I151" s="191"/>
      <c r="J151" s="202">
        <f>BK151</f>
        <v>0</v>
      </c>
      <c r="K151" s="188"/>
      <c r="L151" s="193"/>
      <c r="M151" s="194"/>
      <c r="N151" s="195"/>
      <c r="O151" s="195"/>
      <c r="P151" s="196">
        <f>SUM(P152:P251)</f>
        <v>0</v>
      </c>
      <c r="Q151" s="195"/>
      <c r="R151" s="196">
        <f>SUM(R152:R251)</f>
        <v>2.0427780199999996</v>
      </c>
      <c r="S151" s="195"/>
      <c r="T151" s="197">
        <f>SUM(T152:T251)</f>
        <v>0</v>
      </c>
      <c r="AR151" s="198" t="s">
        <v>80</v>
      </c>
      <c r="AT151" s="199" t="s">
        <v>72</v>
      </c>
      <c r="AU151" s="199" t="s">
        <v>78</v>
      </c>
      <c r="AY151" s="198" t="s">
        <v>107</v>
      </c>
      <c r="BK151" s="200">
        <f>SUM(BK152:BK251)</f>
        <v>0</v>
      </c>
    </row>
    <row r="152" spans="2:65" s="1" customFormat="1" ht="16.5" customHeight="1">
      <c r="B152" s="37"/>
      <c r="C152" s="203" t="s">
        <v>217</v>
      </c>
      <c r="D152" s="203" t="s">
        <v>110</v>
      </c>
      <c r="E152" s="204" t="s">
        <v>218</v>
      </c>
      <c r="F152" s="205" t="s">
        <v>219</v>
      </c>
      <c r="G152" s="206" t="s">
        <v>123</v>
      </c>
      <c r="H152" s="207">
        <v>275.77</v>
      </c>
      <c r="I152" s="208"/>
      <c r="J152" s="209">
        <f>ROUND(I152*H152,2)</f>
        <v>0</v>
      </c>
      <c r="K152" s="205" t="s">
        <v>114</v>
      </c>
      <c r="L152" s="42"/>
      <c r="M152" s="210" t="s">
        <v>19</v>
      </c>
      <c r="N152" s="211" t="s">
        <v>44</v>
      </c>
      <c r="O152" s="82"/>
      <c r="P152" s="212">
        <f>O152*H152</f>
        <v>0</v>
      </c>
      <c r="Q152" s="212">
        <v>0</v>
      </c>
      <c r="R152" s="212">
        <f>Q152*H152</f>
        <v>0</v>
      </c>
      <c r="S152" s="212">
        <v>0</v>
      </c>
      <c r="T152" s="213">
        <f>S152*H152</f>
        <v>0</v>
      </c>
      <c r="AR152" s="214" t="s">
        <v>220</v>
      </c>
      <c r="AT152" s="214" t="s">
        <v>110</v>
      </c>
      <c r="AU152" s="214" t="s">
        <v>80</v>
      </c>
      <c r="AY152" s="16" t="s">
        <v>107</v>
      </c>
      <c r="BE152" s="215">
        <f>IF(N152="základní",J152,0)</f>
        <v>0</v>
      </c>
      <c r="BF152" s="215">
        <f>IF(N152="snížená",J152,0)</f>
        <v>0</v>
      </c>
      <c r="BG152" s="215">
        <f>IF(N152="zákl. přenesená",J152,0)</f>
        <v>0</v>
      </c>
      <c r="BH152" s="215">
        <f>IF(N152="sníž. přenesená",J152,0)</f>
        <v>0</v>
      </c>
      <c r="BI152" s="215">
        <f>IF(N152="nulová",J152,0)</f>
        <v>0</v>
      </c>
      <c r="BJ152" s="16" t="s">
        <v>78</v>
      </c>
      <c r="BK152" s="215">
        <f>ROUND(I152*H152,2)</f>
        <v>0</v>
      </c>
      <c r="BL152" s="16" t="s">
        <v>220</v>
      </c>
      <c r="BM152" s="214" t="s">
        <v>221</v>
      </c>
    </row>
    <row r="153" spans="2:47" s="1" customFormat="1" ht="12">
      <c r="B153" s="37"/>
      <c r="C153" s="38"/>
      <c r="D153" s="216" t="s">
        <v>190</v>
      </c>
      <c r="E153" s="38"/>
      <c r="F153" s="217" t="s">
        <v>222</v>
      </c>
      <c r="G153" s="38"/>
      <c r="H153" s="38"/>
      <c r="I153" s="128"/>
      <c r="J153" s="38"/>
      <c r="K153" s="38"/>
      <c r="L153" s="42"/>
      <c r="M153" s="218"/>
      <c r="N153" s="82"/>
      <c r="O153" s="82"/>
      <c r="P153" s="82"/>
      <c r="Q153" s="82"/>
      <c r="R153" s="82"/>
      <c r="S153" s="82"/>
      <c r="T153" s="83"/>
      <c r="AT153" s="16" t="s">
        <v>190</v>
      </c>
      <c r="AU153" s="16" t="s">
        <v>80</v>
      </c>
    </row>
    <row r="154" spans="2:51" s="12" customFormat="1" ht="12">
      <c r="B154" s="219"/>
      <c r="C154" s="220"/>
      <c r="D154" s="216" t="s">
        <v>125</v>
      </c>
      <c r="E154" s="221" t="s">
        <v>19</v>
      </c>
      <c r="F154" s="222" t="s">
        <v>126</v>
      </c>
      <c r="G154" s="220"/>
      <c r="H154" s="223">
        <v>18</v>
      </c>
      <c r="I154" s="224"/>
      <c r="J154" s="220"/>
      <c r="K154" s="220"/>
      <c r="L154" s="225"/>
      <c r="M154" s="226"/>
      <c r="N154" s="227"/>
      <c r="O154" s="227"/>
      <c r="P154" s="227"/>
      <c r="Q154" s="227"/>
      <c r="R154" s="227"/>
      <c r="S154" s="227"/>
      <c r="T154" s="228"/>
      <c r="AT154" s="229" t="s">
        <v>125</v>
      </c>
      <c r="AU154" s="229" t="s">
        <v>80</v>
      </c>
      <c r="AV154" s="12" t="s">
        <v>80</v>
      </c>
      <c r="AW154" s="12" t="s">
        <v>35</v>
      </c>
      <c r="AX154" s="12" t="s">
        <v>73</v>
      </c>
      <c r="AY154" s="229" t="s">
        <v>107</v>
      </c>
    </row>
    <row r="155" spans="2:51" s="12" customFormat="1" ht="12">
      <c r="B155" s="219"/>
      <c r="C155" s="220"/>
      <c r="D155" s="216" t="s">
        <v>125</v>
      </c>
      <c r="E155" s="221" t="s">
        <v>19</v>
      </c>
      <c r="F155" s="222" t="s">
        <v>127</v>
      </c>
      <c r="G155" s="220"/>
      <c r="H155" s="223">
        <v>4.85</v>
      </c>
      <c r="I155" s="224"/>
      <c r="J155" s="220"/>
      <c r="K155" s="220"/>
      <c r="L155" s="225"/>
      <c r="M155" s="226"/>
      <c r="N155" s="227"/>
      <c r="O155" s="227"/>
      <c r="P155" s="227"/>
      <c r="Q155" s="227"/>
      <c r="R155" s="227"/>
      <c r="S155" s="227"/>
      <c r="T155" s="228"/>
      <c r="AT155" s="229" t="s">
        <v>125</v>
      </c>
      <c r="AU155" s="229" t="s">
        <v>80</v>
      </c>
      <c r="AV155" s="12" t="s">
        <v>80</v>
      </c>
      <c r="AW155" s="12" t="s">
        <v>35</v>
      </c>
      <c r="AX155" s="12" t="s">
        <v>73</v>
      </c>
      <c r="AY155" s="229" t="s">
        <v>107</v>
      </c>
    </row>
    <row r="156" spans="2:51" s="12" customFormat="1" ht="12">
      <c r="B156" s="219"/>
      <c r="C156" s="220"/>
      <c r="D156" s="216" t="s">
        <v>125</v>
      </c>
      <c r="E156" s="221" t="s">
        <v>19</v>
      </c>
      <c r="F156" s="222" t="s">
        <v>128</v>
      </c>
      <c r="G156" s="220"/>
      <c r="H156" s="223">
        <v>4.85</v>
      </c>
      <c r="I156" s="224"/>
      <c r="J156" s="220"/>
      <c r="K156" s="220"/>
      <c r="L156" s="225"/>
      <c r="M156" s="226"/>
      <c r="N156" s="227"/>
      <c r="O156" s="227"/>
      <c r="P156" s="227"/>
      <c r="Q156" s="227"/>
      <c r="R156" s="227"/>
      <c r="S156" s="227"/>
      <c r="T156" s="228"/>
      <c r="AT156" s="229" t="s">
        <v>125</v>
      </c>
      <c r="AU156" s="229" t="s">
        <v>80</v>
      </c>
      <c r="AV156" s="12" t="s">
        <v>80</v>
      </c>
      <c r="AW156" s="12" t="s">
        <v>35</v>
      </c>
      <c r="AX156" s="12" t="s">
        <v>73</v>
      </c>
      <c r="AY156" s="229" t="s">
        <v>107</v>
      </c>
    </row>
    <row r="157" spans="2:51" s="12" customFormat="1" ht="12">
      <c r="B157" s="219"/>
      <c r="C157" s="220"/>
      <c r="D157" s="216" t="s">
        <v>125</v>
      </c>
      <c r="E157" s="221" t="s">
        <v>19</v>
      </c>
      <c r="F157" s="222" t="s">
        <v>129</v>
      </c>
      <c r="G157" s="220"/>
      <c r="H157" s="223">
        <v>18</v>
      </c>
      <c r="I157" s="224"/>
      <c r="J157" s="220"/>
      <c r="K157" s="220"/>
      <c r="L157" s="225"/>
      <c r="M157" s="226"/>
      <c r="N157" s="227"/>
      <c r="O157" s="227"/>
      <c r="P157" s="227"/>
      <c r="Q157" s="227"/>
      <c r="R157" s="227"/>
      <c r="S157" s="227"/>
      <c r="T157" s="228"/>
      <c r="AT157" s="229" t="s">
        <v>125</v>
      </c>
      <c r="AU157" s="229" t="s">
        <v>80</v>
      </c>
      <c r="AV157" s="12" t="s">
        <v>80</v>
      </c>
      <c r="AW157" s="12" t="s">
        <v>35</v>
      </c>
      <c r="AX157" s="12" t="s">
        <v>73</v>
      </c>
      <c r="AY157" s="229" t="s">
        <v>107</v>
      </c>
    </row>
    <row r="158" spans="2:51" s="12" customFormat="1" ht="12">
      <c r="B158" s="219"/>
      <c r="C158" s="220"/>
      <c r="D158" s="216" t="s">
        <v>125</v>
      </c>
      <c r="E158" s="221" t="s">
        <v>19</v>
      </c>
      <c r="F158" s="222" t="s">
        <v>130</v>
      </c>
      <c r="G158" s="220"/>
      <c r="H158" s="223">
        <v>18</v>
      </c>
      <c r="I158" s="224"/>
      <c r="J158" s="220"/>
      <c r="K158" s="220"/>
      <c r="L158" s="225"/>
      <c r="M158" s="226"/>
      <c r="N158" s="227"/>
      <c r="O158" s="227"/>
      <c r="P158" s="227"/>
      <c r="Q158" s="227"/>
      <c r="R158" s="227"/>
      <c r="S158" s="227"/>
      <c r="T158" s="228"/>
      <c r="AT158" s="229" t="s">
        <v>125</v>
      </c>
      <c r="AU158" s="229" t="s">
        <v>80</v>
      </c>
      <c r="AV158" s="12" t="s">
        <v>80</v>
      </c>
      <c r="AW158" s="12" t="s">
        <v>35</v>
      </c>
      <c r="AX158" s="12" t="s">
        <v>73</v>
      </c>
      <c r="AY158" s="229" t="s">
        <v>107</v>
      </c>
    </row>
    <row r="159" spans="2:51" s="12" customFormat="1" ht="12">
      <c r="B159" s="219"/>
      <c r="C159" s="220"/>
      <c r="D159" s="216" t="s">
        <v>125</v>
      </c>
      <c r="E159" s="221" t="s">
        <v>19</v>
      </c>
      <c r="F159" s="222" t="s">
        <v>131</v>
      </c>
      <c r="G159" s="220"/>
      <c r="H159" s="223">
        <v>4.85</v>
      </c>
      <c r="I159" s="224"/>
      <c r="J159" s="220"/>
      <c r="K159" s="220"/>
      <c r="L159" s="225"/>
      <c r="M159" s="226"/>
      <c r="N159" s="227"/>
      <c r="O159" s="227"/>
      <c r="P159" s="227"/>
      <c r="Q159" s="227"/>
      <c r="R159" s="227"/>
      <c r="S159" s="227"/>
      <c r="T159" s="228"/>
      <c r="AT159" s="229" t="s">
        <v>125</v>
      </c>
      <c r="AU159" s="229" t="s">
        <v>80</v>
      </c>
      <c r="AV159" s="12" t="s">
        <v>80</v>
      </c>
      <c r="AW159" s="12" t="s">
        <v>35</v>
      </c>
      <c r="AX159" s="12" t="s">
        <v>73</v>
      </c>
      <c r="AY159" s="229" t="s">
        <v>107</v>
      </c>
    </row>
    <row r="160" spans="2:51" s="12" customFormat="1" ht="12">
      <c r="B160" s="219"/>
      <c r="C160" s="220"/>
      <c r="D160" s="216" t="s">
        <v>125</v>
      </c>
      <c r="E160" s="221" t="s">
        <v>19</v>
      </c>
      <c r="F160" s="222" t="s">
        <v>132</v>
      </c>
      <c r="G160" s="220"/>
      <c r="H160" s="223">
        <v>4.85</v>
      </c>
      <c r="I160" s="224"/>
      <c r="J160" s="220"/>
      <c r="K160" s="220"/>
      <c r="L160" s="225"/>
      <c r="M160" s="226"/>
      <c r="N160" s="227"/>
      <c r="O160" s="227"/>
      <c r="P160" s="227"/>
      <c r="Q160" s="227"/>
      <c r="R160" s="227"/>
      <c r="S160" s="227"/>
      <c r="T160" s="228"/>
      <c r="AT160" s="229" t="s">
        <v>125</v>
      </c>
      <c r="AU160" s="229" t="s">
        <v>80</v>
      </c>
      <c r="AV160" s="12" t="s">
        <v>80</v>
      </c>
      <c r="AW160" s="12" t="s">
        <v>35</v>
      </c>
      <c r="AX160" s="12" t="s">
        <v>73</v>
      </c>
      <c r="AY160" s="229" t="s">
        <v>107</v>
      </c>
    </row>
    <row r="161" spans="2:51" s="12" customFormat="1" ht="12">
      <c r="B161" s="219"/>
      <c r="C161" s="220"/>
      <c r="D161" s="216" t="s">
        <v>125</v>
      </c>
      <c r="E161" s="221" t="s">
        <v>19</v>
      </c>
      <c r="F161" s="222" t="s">
        <v>133</v>
      </c>
      <c r="G161" s="220"/>
      <c r="H161" s="223">
        <v>18</v>
      </c>
      <c r="I161" s="224"/>
      <c r="J161" s="220"/>
      <c r="K161" s="220"/>
      <c r="L161" s="225"/>
      <c r="M161" s="226"/>
      <c r="N161" s="227"/>
      <c r="O161" s="227"/>
      <c r="P161" s="227"/>
      <c r="Q161" s="227"/>
      <c r="R161" s="227"/>
      <c r="S161" s="227"/>
      <c r="T161" s="228"/>
      <c r="AT161" s="229" t="s">
        <v>125</v>
      </c>
      <c r="AU161" s="229" t="s">
        <v>80</v>
      </c>
      <c r="AV161" s="12" t="s">
        <v>80</v>
      </c>
      <c r="AW161" s="12" t="s">
        <v>35</v>
      </c>
      <c r="AX161" s="12" t="s">
        <v>73</v>
      </c>
      <c r="AY161" s="229" t="s">
        <v>107</v>
      </c>
    </row>
    <row r="162" spans="2:51" s="12" customFormat="1" ht="12">
      <c r="B162" s="219"/>
      <c r="C162" s="220"/>
      <c r="D162" s="216" t="s">
        <v>125</v>
      </c>
      <c r="E162" s="221" t="s">
        <v>19</v>
      </c>
      <c r="F162" s="222" t="s">
        <v>134</v>
      </c>
      <c r="G162" s="220"/>
      <c r="H162" s="223">
        <v>18</v>
      </c>
      <c r="I162" s="224"/>
      <c r="J162" s="220"/>
      <c r="K162" s="220"/>
      <c r="L162" s="225"/>
      <c r="M162" s="226"/>
      <c r="N162" s="227"/>
      <c r="O162" s="227"/>
      <c r="P162" s="227"/>
      <c r="Q162" s="227"/>
      <c r="R162" s="227"/>
      <c r="S162" s="227"/>
      <c r="T162" s="228"/>
      <c r="AT162" s="229" t="s">
        <v>125</v>
      </c>
      <c r="AU162" s="229" t="s">
        <v>80</v>
      </c>
      <c r="AV162" s="12" t="s">
        <v>80</v>
      </c>
      <c r="AW162" s="12" t="s">
        <v>35</v>
      </c>
      <c r="AX162" s="12" t="s">
        <v>73</v>
      </c>
      <c r="AY162" s="229" t="s">
        <v>107</v>
      </c>
    </row>
    <row r="163" spans="2:51" s="12" customFormat="1" ht="12">
      <c r="B163" s="219"/>
      <c r="C163" s="220"/>
      <c r="D163" s="216" t="s">
        <v>125</v>
      </c>
      <c r="E163" s="221" t="s">
        <v>19</v>
      </c>
      <c r="F163" s="222" t="s">
        <v>135</v>
      </c>
      <c r="G163" s="220"/>
      <c r="H163" s="223">
        <v>4.85</v>
      </c>
      <c r="I163" s="224"/>
      <c r="J163" s="220"/>
      <c r="K163" s="220"/>
      <c r="L163" s="225"/>
      <c r="M163" s="226"/>
      <c r="N163" s="227"/>
      <c r="O163" s="227"/>
      <c r="P163" s="227"/>
      <c r="Q163" s="227"/>
      <c r="R163" s="227"/>
      <c r="S163" s="227"/>
      <c r="T163" s="228"/>
      <c r="AT163" s="229" t="s">
        <v>125</v>
      </c>
      <c r="AU163" s="229" t="s">
        <v>80</v>
      </c>
      <c r="AV163" s="12" t="s">
        <v>80</v>
      </c>
      <c r="AW163" s="12" t="s">
        <v>35</v>
      </c>
      <c r="AX163" s="12" t="s">
        <v>73</v>
      </c>
      <c r="AY163" s="229" t="s">
        <v>107</v>
      </c>
    </row>
    <row r="164" spans="2:51" s="12" customFormat="1" ht="12">
      <c r="B164" s="219"/>
      <c r="C164" s="220"/>
      <c r="D164" s="216" t="s">
        <v>125</v>
      </c>
      <c r="E164" s="221" t="s">
        <v>19</v>
      </c>
      <c r="F164" s="222" t="s">
        <v>136</v>
      </c>
      <c r="G164" s="220"/>
      <c r="H164" s="223">
        <v>4.85</v>
      </c>
      <c r="I164" s="224"/>
      <c r="J164" s="220"/>
      <c r="K164" s="220"/>
      <c r="L164" s="225"/>
      <c r="M164" s="226"/>
      <c r="N164" s="227"/>
      <c r="O164" s="227"/>
      <c r="P164" s="227"/>
      <c r="Q164" s="227"/>
      <c r="R164" s="227"/>
      <c r="S164" s="227"/>
      <c r="T164" s="228"/>
      <c r="AT164" s="229" t="s">
        <v>125</v>
      </c>
      <c r="AU164" s="229" t="s">
        <v>80</v>
      </c>
      <c r="AV164" s="12" t="s">
        <v>80</v>
      </c>
      <c r="AW164" s="12" t="s">
        <v>35</v>
      </c>
      <c r="AX164" s="12" t="s">
        <v>73</v>
      </c>
      <c r="AY164" s="229" t="s">
        <v>107</v>
      </c>
    </row>
    <row r="165" spans="2:51" s="12" customFormat="1" ht="12">
      <c r="B165" s="219"/>
      <c r="C165" s="220"/>
      <c r="D165" s="216" t="s">
        <v>125</v>
      </c>
      <c r="E165" s="221" t="s">
        <v>19</v>
      </c>
      <c r="F165" s="222" t="s">
        <v>137</v>
      </c>
      <c r="G165" s="220"/>
      <c r="H165" s="223">
        <v>18</v>
      </c>
      <c r="I165" s="224"/>
      <c r="J165" s="220"/>
      <c r="K165" s="220"/>
      <c r="L165" s="225"/>
      <c r="M165" s="226"/>
      <c r="N165" s="227"/>
      <c r="O165" s="227"/>
      <c r="P165" s="227"/>
      <c r="Q165" s="227"/>
      <c r="R165" s="227"/>
      <c r="S165" s="227"/>
      <c r="T165" s="228"/>
      <c r="AT165" s="229" t="s">
        <v>125</v>
      </c>
      <c r="AU165" s="229" t="s">
        <v>80</v>
      </c>
      <c r="AV165" s="12" t="s">
        <v>80</v>
      </c>
      <c r="AW165" s="12" t="s">
        <v>35</v>
      </c>
      <c r="AX165" s="12" t="s">
        <v>73</v>
      </c>
      <c r="AY165" s="229" t="s">
        <v>107</v>
      </c>
    </row>
    <row r="166" spans="2:51" s="12" customFormat="1" ht="12">
      <c r="B166" s="219"/>
      <c r="C166" s="220"/>
      <c r="D166" s="216" t="s">
        <v>125</v>
      </c>
      <c r="E166" s="221" t="s">
        <v>19</v>
      </c>
      <c r="F166" s="222" t="s">
        <v>138</v>
      </c>
      <c r="G166" s="220"/>
      <c r="H166" s="223">
        <v>10.45</v>
      </c>
      <c r="I166" s="224"/>
      <c r="J166" s="220"/>
      <c r="K166" s="220"/>
      <c r="L166" s="225"/>
      <c r="M166" s="226"/>
      <c r="N166" s="227"/>
      <c r="O166" s="227"/>
      <c r="P166" s="227"/>
      <c r="Q166" s="227"/>
      <c r="R166" s="227"/>
      <c r="S166" s="227"/>
      <c r="T166" s="228"/>
      <c r="AT166" s="229" t="s">
        <v>125</v>
      </c>
      <c r="AU166" s="229" t="s">
        <v>80</v>
      </c>
      <c r="AV166" s="12" t="s">
        <v>80</v>
      </c>
      <c r="AW166" s="12" t="s">
        <v>35</v>
      </c>
      <c r="AX166" s="12" t="s">
        <v>73</v>
      </c>
      <c r="AY166" s="229" t="s">
        <v>107</v>
      </c>
    </row>
    <row r="167" spans="2:51" s="12" customFormat="1" ht="12">
      <c r="B167" s="219"/>
      <c r="C167" s="220"/>
      <c r="D167" s="216" t="s">
        <v>125</v>
      </c>
      <c r="E167" s="221" t="s">
        <v>19</v>
      </c>
      <c r="F167" s="222" t="s">
        <v>139</v>
      </c>
      <c r="G167" s="220"/>
      <c r="H167" s="223">
        <v>3.99</v>
      </c>
      <c r="I167" s="224"/>
      <c r="J167" s="220"/>
      <c r="K167" s="220"/>
      <c r="L167" s="225"/>
      <c r="M167" s="226"/>
      <c r="N167" s="227"/>
      <c r="O167" s="227"/>
      <c r="P167" s="227"/>
      <c r="Q167" s="227"/>
      <c r="R167" s="227"/>
      <c r="S167" s="227"/>
      <c r="T167" s="228"/>
      <c r="AT167" s="229" t="s">
        <v>125</v>
      </c>
      <c r="AU167" s="229" t="s">
        <v>80</v>
      </c>
      <c r="AV167" s="12" t="s">
        <v>80</v>
      </c>
      <c r="AW167" s="12" t="s">
        <v>35</v>
      </c>
      <c r="AX167" s="12" t="s">
        <v>73</v>
      </c>
      <c r="AY167" s="229" t="s">
        <v>107</v>
      </c>
    </row>
    <row r="168" spans="2:51" s="12" customFormat="1" ht="12">
      <c r="B168" s="219"/>
      <c r="C168" s="220"/>
      <c r="D168" s="216" t="s">
        <v>125</v>
      </c>
      <c r="E168" s="221" t="s">
        <v>19</v>
      </c>
      <c r="F168" s="222" t="s">
        <v>140</v>
      </c>
      <c r="G168" s="220"/>
      <c r="H168" s="223">
        <v>22.38</v>
      </c>
      <c r="I168" s="224"/>
      <c r="J168" s="220"/>
      <c r="K168" s="220"/>
      <c r="L168" s="225"/>
      <c r="M168" s="226"/>
      <c r="N168" s="227"/>
      <c r="O168" s="227"/>
      <c r="P168" s="227"/>
      <c r="Q168" s="227"/>
      <c r="R168" s="227"/>
      <c r="S168" s="227"/>
      <c r="T168" s="228"/>
      <c r="AT168" s="229" t="s">
        <v>125</v>
      </c>
      <c r="AU168" s="229" t="s">
        <v>80</v>
      </c>
      <c r="AV168" s="12" t="s">
        <v>80</v>
      </c>
      <c r="AW168" s="12" t="s">
        <v>35</v>
      </c>
      <c r="AX168" s="12" t="s">
        <v>73</v>
      </c>
      <c r="AY168" s="229" t="s">
        <v>107</v>
      </c>
    </row>
    <row r="169" spans="2:51" s="12" customFormat="1" ht="12">
      <c r="B169" s="219"/>
      <c r="C169" s="220"/>
      <c r="D169" s="216" t="s">
        <v>125</v>
      </c>
      <c r="E169" s="221" t="s">
        <v>19</v>
      </c>
      <c r="F169" s="222" t="s">
        <v>141</v>
      </c>
      <c r="G169" s="220"/>
      <c r="H169" s="223">
        <v>10.45</v>
      </c>
      <c r="I169" s="224"/>
      <c r="J169" s="220"/>
      <c r="K169" s="220"/>
      <c r="L169" s="225"/>
      <c r="M169" s="226"/>
      <c r="N169" s="227"/>
      <c r="O169" s="227"/>
      <c r="P169" s="227"/>
      <c r="Q169" s="227"/>
      <c r="R169" s="227"/>
      <c r="S169" s="227"/>
      <c r="T169" s="228"/>
      <c r="AT169" s="229" t="s">
        <v>125</v>
      </c>
      <c r="AU169" s="229" t="s">
        <v>80</v>
      </c>
      <c r="AV169" s="12" t="s">
        <v>80</v>
      </c>
      <c r="AW169" s="12" t="s">
        <v>35</v>
      </c>
      <c r="AX169" s="12" t="s">
        <v>73</v>
      </c>
      <c r="AY169" s="229" t="s">
        <v>107</v>
      </c>
    </row>
    <row r="170" spans="2:51" s="12" customFormat="1" ht="12">
      <c r="B170" s="219"/>
      <c r="C170" s="220"/>
      <c r="D170" s="216" t="s">
        <v>125</v>
      </c>
      <c r="E170" s="221" t="s">
        <v>19</v>
      </c>
      <c r="F170" s="222" t="s">
        <v>142</v>
      </c>
      <c r="G170" s="220"/>
      <c r="H170" s="223">
        <v>18</v>
      </c>
      <c r="I170" s="224"/>
      <c r="J170" s="220"/>
      <c r="K170" s="220"/>
      <c r="L170" s="225"/>
      <c r="M170" s="226"/>
      <c r="N170" s="227"/>
      <c r="O170" s="227"/>
      <c r="P170" s="227"/>
      <c r="Q170" s="227"/>
      <c r="R170" s="227"/>
      <c r="S170" s="227"/>
      <c r="T170" s="228"/>
      <c r="AT170" s="229" t="s">
        <v>125</v>
      </c>
      <c r="AU170" s="229" t="s">
        <v>80</v>
      </c>
      <c r="AV170" s="12" t="s">
        <v>80</v>
      </c>
      <c r="AW170" s="12" t="s">
        <v>35</v>
      </c>
      <c r="AX170" s="12" t="s">
        <v>73</v>
      </c>
      <c r="AY170" s="229" t="s">
        <v>107</v>
      </c>
    </row>
    <row r="171" spans="2:51" s="12" customFormat="1" ht="12">
      <c r="B171" s="219"/>
      <c r="C171" s="220"/>
      <c r="D171" s="216" t="s">
        <v>125</v>
      </c>
      <c r="E171" s="221" t="s">
        <v>19</v>
      </c>
      <c r="F171" s="222" t="s">
        <v>143</v>
      </c>
      <c r="G171" s="220"/>
      <c r="H171" s="223">
        <v>4.85</v>
      </c>
      <c r="I171" s="224"/>
      <c r="J171" s="220"/>
      <c r="K171" s="220"/>
      <c r="L171" s="225"/>
      <c r="M171" s="226"/>
      <c r="N171" s="227"/>
      <c r="O171" s="227"/>
      <c r="P171" s="227"/>
      <c r="Q171" s="227"/>
      <c r="R171" s="227"/>
      <c r="S171" s="227"/>
      <c r="T171" s="228"/>
      <c r="AT171" s="229" t="s">
        <v>125</v>
      </c>
      <c r="AU171" s="229" t="s">
        <v>80</v>
      </c>
      <c r="AV171" s="12" t="s">
        <v>80</v>
      </c>
      <c r="AW171" s="12" t="s">
        <v>35</v>
      </c>
      <c r="AX171" s="12" t="s">
        <v>73</v>
      </c>
      <c r="AY171" s="229" t="s">
        <v>107</v>
      </c>
    </row>
    <row r="172" spans="2:51" s="12" customFormat="1" ht="12">
      <c r="B172" s="219"/>
      <c r="C172" s="220"/>
      <c r="D172" s="216" t="s">
        <v>125</v>
      </c>
      <c r="E172" s="221" t="s">
        <v>19</v>
      </c>
      <c r="F172" s="222" t="s">
        <v>144</v>
      </c>
      <c r="G172" s="220"/>
      <c r="H172" s="223">
        <v>4.85</v>
      </c>
      <c r="I172" s="224"/>
      <c r="J172" s="220"/>
      <c r="K172" s="220"/>
      <c r="L172" s="225"/>
      <c r="M172" s="226"/>
      <c r="N172" s="227"/>
      <c r="O172" s="227"/>
      <c r="P172" s="227"/>
      <c r="Q172" s="227"/>
      <c r="R172" s="227"/>
      <c r="S172" s="227"/>
      <c r="T172" s="228"/>
      <c r="AT172" s="229" t="s">
        <v>125</v>
      </c>
      <c r="AU172" s="229" t="s">
        <v>80</v>
      </c>
      <c r="AV172" s="12" t="s">
        <v>80</v>
      </c>
      <c r="AW172" s="12" t="s">
        <v>35</v>
      </c>
      <c r="AX172" s="12" t="s">
        <v>73</v>
      </c>
      <c r="AY172" s="229" t="s">
        <v>107</v>
      </c>
    </row>
    <row r="173" spans="2:51" s="12" customFormat="1" ht="12">
      <c r="B173" s="219"/>
      <c r="C173" s="220"/>
      <c r="D173" s="216" t="s">
        <v>125</v>
      </c>
      <c r="E173" s="221" t="s">
        <v>19</v>
      </c>
      <c r="F173" s="222" t="s">
        <v>145</v>
      </c>
      <c r="G173" s="220"/>
      <c r="H173" s="223">
        <v>18</v>
      </c>
      <c r="I173" s="224"/>
      <c r="J173" s="220"/>
      <c r="K173" s="220"/>
      <c r="L173" s="225"/>
      <c r="M173" s="226"/>
      <c r="N173" s="227"/>
      <c r="O173" s="227"/>
      <c r="P173" s="227"/>
      <c r="Q173" s="227"/>
      <c r="R173" s="227"/>
      <c r="S173" s="227"/>
      <c r="T173" s="228"/>
      <c r="AT173" s="229" t="s">
        <v>125</v>
      </c>
      <c r="AU173" s="229" t="s">
        <v>80</v>
      </c>
      <c r="AV173" s="12" t="s">
        <v>80</v>
      </c>
      <c r="AW173" s="12" t="s">
        <v>35</v>
      </c>
      <c r="AX173" s="12" t="s">
        <v>73</v>
      </c>
      <c r="AY173" s="229" t="s">
        <v>107</v>
      </c>
    </row>
    <row r="174" spans="2:51" s="12" customFormat="1" ht="12">
      <c r="B174" s="219"/>
      <c r="C174" s="220"/>
      <c r="D174" s="216" t="s">
        <v>125</v>
      </c>
      <c r="E174" s="221" t="s">
        <v>19</v>
      </c>
      <c r="F174" s="222" t="s">
        <v>146</v>
      </c>
      <c r="G174" s="220"/>
      <c r="H174" s="223">
        <v>18</v>
      </c>
      <c r="I174" s="224"/>
      <c r="J174" s="220"/>
      <c r="K174" s="220"/>
      <c r="L174" s="225"/>
      <c r="M174" s="226"/>
      <c r="N174" s="227"/>
      <c r="O174" s="227"/>
      <c r="P174" s="227"/>
      <c r="Q174" s="227"/>
      <c r="R174" s="227"/>
      <c r="S174" s="227"/>
      <c r="T174" s="228"/>
      <c r="AT174" s="229" t="s">
        <v>125</v>
      </c>
      <c r="AU174" s="229" t="s">
        <v>80</v>
      </c>
      <c r="AV174" s="12" t="s">
        <v>80</v>
      </c>
      <c r="AW174" s="12" t="s">
        <v>35</v>
      </c>
      <c r="AX174" s="12" t="s">
        <v>73</v>
      </c>
      <c r="AY174" s="229" t="s">
        <v>107</v>
      </c>
    </row>
    <row r="175" spans="2:51" s="12" customFormat="1" ht="12">
      <c r="B175" s="219"/>
      <c r="C175" s="220"/>
      <c r="D175" s="216" t="s">
        <v>125</v>
      </c>
      <c r="E175" s="221" t="s">
        <v>19</v>
      </c>
      <c r="F175" s="222" t="s">
        <v>147</v>
      </c>
      <c r="G175" s="220"/>
      <c r="H175" s="223">
        <v>4.85</v>
      </c>
      <c r="I175" s="224"/>
      <c r="J175" s="220"/>
      <c r="K175" s="220"/>
      <c r="L175" s="225"/>
      <c r="M175" s="226"/>
      <c r="N175" s="227"/>
      <c r="O175" s="227"/>
      <c r="P175" s="227"/>
      <c r="Q175" s="227"/>
      <c r="R175" s="227"/>
      <c r="S175" s="227"/>
      <c r="T175" s="228"/>
      <c r="AT175" s="229" t="s">
        <v>125</v>
      </c>
      <c r="AU175" s="229" t="s">
        <v>80</v>
      </c>
      <c r="AV175" s="12" t="s">
        <v>80</v>
      </c>
      <c r="AW175" s="12" t="s">
        <v>35</v>
      </c>
      <c r="AX175" s="12" t="s">
        <v>73</v>
      </c>
      <c r="AY175" s="229" t="s">
        <v>107</v>
      </c>
    </row>
    <row r="176" spans="2:51" s="12" customFormat="1" ht="12">
      <c r="B176" s="219"/>
      <c r="C176" s="220"/>
      <c r="D176" s="216" t="s">
        <v>125</v>
      </c>
      <c r="E176" s="221" t="s">
        <v>19</v>
      </c>
      <c r="F176" s="222" t="s">
        <v>148</v>
      </c>
      <c r="G176" s="220"/>
      <c r="H176" s="223">
        <v>4.85</v>
      </c>
      <c r="I176" s="224"/>
      <c r="J176" s="220"/>
      <c r="K176" s="220"/>
      <c r="L176" s="225"/>
      <c r="M176" s="226"/>
      <c r="N176" s="227"/>
      <c r="O176" s="227"/>
      <c r="P176" s="227"/>
      <c r="Q176" s="227"/>
      <c r="R176" s="227"/>
      <c r="S176" s="227"/>
      <c r="T176" s="228"/>
      <c r="AT176" s="229" t="s">
        <v>125</v>
      </c>
      <c r="AU176" s="229" t="s">
        <v>80</v>
      </c>
      <c r="AV176" s="12" t="s">
        <v>80</v>
      </c>
      <c r="AW176" s="12" t="s">
        <v>35</v>
      </c>
      <c r="AX176" s="12" t="s">
        <v>73</v>
      </c>
      <c r="AY176" s="229" t="s">
        <v>107</v>
      </c>
    </row>
    <row r="177" spans="2:51" s="12" customFormat="1" ht="12">
      <c r="B177" s="219"/>
      <c r="C177" s="220"/>
      <c r="D177" s="216" t="s">
        <v>125</v>
      </c>
      <c r="E177" s="221" t="s">
        <v>19</v>
      </c>
      <c r="F177" s="222" t="s">
        <v>149</v>
      </c>
      <c r="G177" s="220"/>
      <c r="H177" s="223">
        <v>18</v>
      </c>
      <c r="I177" s="224"/>
      <c r="J177" s="220"/>
      <c r="K177" s="220"/>
      <c r="L177" s="225"/>
      <c r="M177" s="226"/>
      <c r="N177" s="227"/>
      <c r="O177" s="227"/>
      <c r="P177" s="227"/>
      <c r="Q177" s="227"/>
      <c r="R177" s="227"/>
      <c r="S177" s="227"/>
      <c r="T177" s="228"/>
      <c r="AT177" s="229" t="s">
        <v>125</v>
      </c>
      <c r="AU177" s="229" t="s">
        <v>80</v>
      </c>
      <c r="AV177" s="12" t="s">
        <v>80</v>
      </c>
      <c r="AW177" s="12" t="s">
        <v>35</v>
      </c>
      <c r="AX177" s="12" t="s">
        <v>73</v>
      </c>
      <c r="AY177" s="229" t="s">
        <v>107</v>
      </c>
    </row>
    <row r="178" spans="2:51" s="13" customFormat="1" ht="12">
      <c r="B178" s="230"/>
      <c r="C178" s="231"/>
      <c r="D178" s="216" t="s">
        <v>125</v>
      </c>
      <c r="E178" s="232" t="s">
        <v>19</v>
      </c>
      <c r="F178" s="233" t="s">
        <v>150</v>
      </c>
      <c r="G178" s="231"/>
      <c r="H178" s="234">
        <v>275.7699999999999</v>
      </c>
      <c r="I178" s="235"/>
      <c r="J178" s="231"/>
      <c r="K178" s="231"/>
      <c r="L178" s="236"/>
      <c r="M178" s="237"/>
      <c r="N178" s="238"/>
      <c r="O178" s="238"/>
      <c r="P178" s="238"/>
      <c r="Q178" s="238"/>
      <c r="R178" s="238"/>
      <c r="S178" s="238"/>
      <c r="T178" s="239"/>
      <c r="AT178" s="240" t="s">
        <v>125</v>
      </c>
      <c r="AU178" s="240" t="s">
        <v>80</v>
      </c>
      <c r="AV178" s="13" t="s">
        <v>115</v>
      </c>
      <c r="AW178" s="13" t="s">
        <v>35</v>
      </c>
      <c r="AX178" s="13" t="s">
        <v>78</v>
      </c>
      <c r="AY178" s="240" t="s">
        <v>107</v>
      </c>
    </row>
    <row r="179" spans="2:65" s="1" customFormat="1" ht="16.5" customHeight="1">
      <c r="B179" s="37"/>
      <c r="C179" s="203" t="s">
        <v>223</v>
      </c>
      <c r="D179" s="203" t="s">
        <v>110</v>
      </c>
      <c r="E179" s="204" t="s">
        <v>224</v>
      </c>
      <c r="F179" s="205" t="s">
        <v>225</v>
      </c>
      <c r="G179" s="206" t="s">
        <v>123</v>
      </c>
      <c r="H179" s="207">
        <v>275.77</v>
      </c>
      <c r="I179" s="208"/>
      <c r="J179" s="209">
        <f>ROUND(I179*H179,2)</f>
        <v>0</v>
      </c>
      <c r="K179" s="205" t="s">
        <v>114</v>
      </c>
      <c r="L179" s="42"/>
      <c r="M179" s="210" t="s">
        <v>19</v>
      </c>
      <c r="N179" s="211" t="s">
        <v>44</v>
      </c>
      <c r="O179" s="82"/>
      <c r="P179" s="212">
        <f>O179*H179</f>
        <v>0</v>
      </c>
      <c r="Q179" s="212">
        <v>0</v>
      </c>
      <c r="R179" s="212">
        <f>Q179*H179</f>
        <v>0</v>
      </c>
      <c r="S179" s="212">
        <v>0</v>
      </c>
      <c r="T179" s="213">
        <f>S179*H179</f>
        <v>0</v>
      </c>
      <c r="AR179" s="214" t="s">
        <v>220</v>
      </c>
      <c r="AT179" s="214" t="s">
        <v>110</v>
      </c>
      <c r="AU179" s="214" t="s">
        <v>80</v>
      </c>
      <c r="AY179" s="16" t="s">
        <v>107</v>
      </c>
      <c r="BE179" s="215">
        <f>IF(N179="základní",J179,0)</f>
        <v>0</v>
      </c>
      <c r="BF179" s="215">
        <f>IF(N179="snížená",J179,0)</f>
        <v>0</v>
      </c>
      <c r="BG179" s="215">
        <f>IF(N179="zákl. přenesená",J179,0)</f>
        <v>0</v>
      </c>
      <c r="BH179" s="215">
        <f>IF(N179="sníž. přenesená",J179,0)</f>
        <v>0</v>
      </c>
      <c r="BI179" s="215">
        <f>IF(N179="nulová",J179,0)</f>
        <v>0</v>
      </c>
      <c r="BJ179" s="16" t="s">
        <v>78</v>
      </c>
      <c r="BK179" s="215">
        <f>ROUND(I179*H179,2)</f>
        <v>0</v>
      </c>
      <c r="BL179" s="16" t="s">
        <v>220</v>
      </c>
      <c r="BM179" s="214" t="s">
        <v>226</v>
      </c>
    </row>
    <row r="180" spans="2:47" s="1" customFormat="1" ht="12">
      <c r="B180" s="37"/>
      <c r="C180" s="38"/>
      <c r="D180" s="216" t="s">
        <v>190</v>
      </c>
      <c r="E180" s="38"/>
      <c r="F180" s="217" t="s">
        <v>222</v>
      </c>
      <c r="G180" s="38"/>
      <c r="H180" s="38"/>
      <c r="I180" s="128"/>
      <c r="J180" s="38"/>
      <c r="K180" s="38"/>
      <c r="L180" s="42"/>
      <c r="M180" s="218"/>
      <c r="N180" s="82"/>
      <c r="O180" s="82"/>
      <c r="P180" s="82"/>
      <c r="Q180" s="82"/>
      <c r="R180" s="82"/>
      <c r="S180" s="82"/>
      <c r="T180" s="83"/>
      <c r="AT180" s="16" t="s">
        <v>190</v>
      </c>
      <c r="AU180" s="16" t="s">
        <v>80</v>
      </c>
    </row>
    <row r="181" spans="2:65" s="1" customFormat="1" ht="16.5" customHeight="1">
      <c r="B181" s="37"/>
      <c r="C181" s="203" t="s">
        <v>227</v>
      </c>
      <c r="D181" s="203" t="s">
        <v>110</v>
      </c>
      <c r="E181" s="204" t="s">
        <v>228</v>
      </c>
      <c r="F181" s="205" t="s">
        <v>229</v>
      </c>
      <c r="G181" s="206" t="s">
        <v>123</v>
      </c>
      <c r="H181" s="207">
        <v>275.77</v>
      </c>
      <c r="I181" s="208"/>
      <c r="J181" s="209">
        <f>ROUND(I181*H181,2)</f>
        <v>0</v>
      </c>
      <c r="K181" s="205" t="s">
        <v>114</v>
      </c>
      <c r="L181" s="42"/>
      <c r="M181" s="210" t="s">
        <v>19</v>
      </c>
      <c r="N181" s="211" t="s">
        <v>44</v>
      </c>
      <c r="O181" s="82"/>
      <c r="P181" s="212">
        <f>O181*H181</f>
        <v>0</v>
      </c>
      <c r="Q181" s="212">
        <v>0.0002</v>
      </c>
      <c r="R181" s="212">
        <f>Q181*H181</f>
        <v>0.055154</v>
      </c>
      <c r="S181" s="212">
        <v>0</v>
      </c>
      <c r="T181" s="213">
        <f>S181*H181</f>
        <v>0</v>
      </c>
      <c r="AR181" s="214" t="s">
        <v>220</v>
      </c>
      <c r="AT181" s="214" t="s">
        <v>110</v>
      </c>
      <c r="AU181" s="214" t="s">
        <v>80</v>
      </c>
      <c r="AY181" s="16" t="s">
        <v>107</v>
      </c>
      <c r="BE181" s="215">
        <f>IF(N181="základní",J181,0)</f>
        <v>0</v>
      </c>
      <c r="BF181" s="215">
        <f>IF(N181="snížená",J181,0)</f>
        <v>0</v>
      </c>
      <c r="BG181" s="215">
        <f>IF(N181="zákl. přenesená",J181,0)</f>
        <v>0</v>
      </c>
      <c r="BH181" s="215">
        <f>IF(N181="sníž. přenesená",J181,0)</f>
        <v>0</v>
      </c>
      <c r="BI181" s="215">
        <f>IF(N181="nulová",J181,0)</f>
        <v>0</v>
      </c>
      <c r="BJ181" s="16" t="s">
        <v>78</v>
      </c>
      <c r="BK181" s="215">
        <f>ROUND(I181*H181,2)</f>
        <v>0</v>
      </c>
      <c r="BL181" s="16" t="s">
        <v>220</v>
      </c>
      <c r="BM181" s="214" t="s">
        <v>230</v>
      </c>
    </row>
    <row r="182" spans="2:47" s="1" customFormat="1" ht="12">
      <c r="B182" s="37"/>
      <c r="C182" s="38"/>
      <c r="D182" s="216" t="s">
        <v>190</v>
      </c>
      <c r="E182" s="38"/>
      <c r="F182" s="217" t="s">
        <v>222</v>
      </c>
      <c r="G182" s="38"/>
      <c r="H182" s="38"/>
      <c r="I182" s="128"/>
      <c r="J182" s="38"/>
      <c r="K182" s="38"/>
      <c r="L182" s="42"/>
      <c r="M182" s="218"/>
      <c r="N182" s="82"/>
      <c r="O182" s="82"/>
      <c r="P182" s="82"/>
      <c r="Q182" s="82"/>
      <c r="R182" s="82"/>
      <c r="S182" s="82"/>
      <c r="T182" s="83"/>
      <c r="AT182" s="16" t="s">
        <v>190</v>
      </c>
      <c r="AU182" s="16" t="s">
        <v>80</v>
      </c>
    </row>
    <row r="183" spans="2:65" s="1" customFormat="1" ht="16.5" customHeight="1">
      <c r="B183" s="37"/>
      <c r="C183" s="203" t="s">
        <v>231</v>
      </c>
      <c r="D183" s="203" t="s">
        <v>110</v>
      </c>
      <c r="E183" s="204" t="s">
        <v>232</v>
      </c>
      <c r="F183" s="205" t="s">
        <v>233</v>
      </c>
      <c r="G183" s="206" t="s">
        <v>123</v>
      </c>
      <c r="H183" s="207">
        <v>275.77</v>
      </c>
      <c r="I183" s="208"/>
      <c r="J183" s="209">
        <f>ROUND(I183*H183,2)</f>
        <v>0</v>
      </c>
      <c r="K183" s="205" t="s">
        <v>114</v>
      </c>
      <c r="L183" s="42"/>
      <c r="M183" s="210" t="s">
        <v>19</v>
      </c>
      <c r="N183" s="211" t="s">
        <v>44</v>
      </c>
      <c r="O183" s="82"/>
      <c r="P183" s="212">
        <f>O183*H183</f>
        <v>0</v>
      </c>
      <c r="Q183" s="212">
        <v>0.00455</v>
      </c>
      <c r="R183" s="212">
        <f>Q183*H183</f>
        <v>1.2547535</v>
      </c>
      <c r="S183" s="212">
        <v>0</v>
      </c>
      <c r="T183" s="213">
        <f>S183*H183</f>
        <v>0</v>
      </c>
      <c r="AR183" s="214" t="s">
        <v>220</v>
      </c>
      <c r="AT183" s="214" t="s">
        <v>110</v>
      </c>
      <c r="AU183" s="214" t="s">
        <v>80</v>
      </c>
      <c r="AY183" s="16" t="s">
        <v>107</v>
      </c>
      <c r="BE183" s="215">
        <f>IF(N183="základní",J183,0)</f>
        <v>0</v>
      </c>
      <c r="BF183" s="215">
        <f>IF(N183="snížená",J183,0)</f>
        <v>0</v>
      </c>
      <c r="BG183" s="215">
        <f>IF(N183="zákl. přenesená",J183,0)</f>
        <v>0</v>
      </c>
      <c r="BH183" s="215">
        <f>IF(N183="sníž. přenesená",J183,0)</f>
        <v>0</v>
      </c>
      <c r="BI183" s="215">
        <f>IF(N183="nulová",J183,0)</f>
        <v>0</v>
      </c>
      <c r="BJ183" s="16" t="s">
        <v>78</v>
      </c>
      <c r="BK183" s="215">
        <f>ROUND(I183*H183,2)</f>
        <v>0</v>
      </c>
      <c r="BL183" s="16" t="s">
        <v>220</v>
      </c>
      <c r="BM183" s="214" t="s">
        <v>234</v>
      </c>
    </row>
    <row r="184" spans="2:47" s="1" customFormat="1" ht="12">
      <c r="B184" s="37"/>
      <c r="C184" s="38"/>
      <c r="D184" s="216" t="s">
        <v>190</v>
      </c>
      <c r="E184" s="38"/>
      <c r="F184" s="217" t="s">
        <v>222</v>
      </c>
      <c r="G184" s="38"/>
      <c r="H184" s="38"/>
      <c r="I184" s="128"/>
      <c r="J184" s="38"/>
      <c r="K184" s="38"/>
      <c r="L184" s="42"/>
      <c r="M184" s="218"/>
      <c r="N184" s="82"/>
      <c r="O184" s="82"/>
      <c r="P184" s="82"/>
      <c r="Q184" s="82"/>
      <c r="R184" s="82"/>
      <c r="S184" s="82"/>
      <c r="T184" s="83"/>
      <c r="AT184" s="16" t="s">
        <v>190</v>
      </c>
      <c r="AU184" s="16" t="s">
        <v>80</v>
      </c>
    </row>
    <row r="185" spans="2:47" s="1" customFormat="1" ht="12">
      <c r="B185" s="37"/>
      <c r="C185" s="38"/>
      <c r="D185" s="216" t="s">
        <v>117</v>
      </c>
      <c r="E185" s="38"/>
      <c r="F185" s="217" t="s">
        <v>235</v>
      </c>
      <c r="G185" s="38"/>
      <c r="H185" s="38"/>
      <c r="I185" s="128"/>
      <c r="J185" s="38"/>
      <c r="K185" s="38"/>
      <c r="L185" s="42"/>
      <c r="M185" s="218"/>
      <c r="N185" s="82"/>
      <c r="O185" s="82"/>
      <c r="P185" s="82"/>
      <c r="Q185" s="82"/>
      <c r="R185" s="82"/>
      <c r="S185" s="82"/>
      <c r="T185" s="83"/>
      <c r="AT185" s="16" t="s">
        <v>117</v>
      </c>
      <c r="AU185" s="16" t="s">
        <v>80</v>
      </c>
    </row>
    <row r="186" spans="2:65" s="1" customFormat="1" ht="16.5" customHeight="1">
      <c r="B186" s="37"/>
      <c r="C186" s="203" t="s">
        <v>236</v>
      </c>
      <c r="D186" s="203" t="s">
        <v>110</v>
      </c>
      <c r="E186" s="204" t="s">
        <v>237</v>
      </c>
      <c r="F186" s="205" t="s">
        <v>238</v>
      </c>
      <c r="G186" s="206" t="s">
        <v>123</v>
      </c>
      <c r="H186" s="207">
        <v>275.77</v>
      </c>
      <c r="I186" s="208"/>
      <c r="J186" s="209">
        <f>ROUND(I186*H186,2)</f>
        <v>0</v>
      </c>
      <c r="K186" s="205" t="s">
        <v>114</v>
      </c>
      <c r="L186" s="42"/>
      <c r="M186" s="210" t="s">
        <v>19</v>
      </c>
      <c r="N186" s="211" t="s">
        <v>44</v>
      </c>
      <c r="O186" s="82"/>
      <c r="P186" s="212">
        <f>O186*H186</f>
        <v>0</v>
      </c>
      <c r="Q186" s="212">
        <v>0.0003</v>
      </c>
      <c r="R186" s="212">
        <f>Q186*H186</f>
        <v>0.08273099999999999</v>
      </c>
      <c r="S186" s="212">
        <v>0</v>
      </c>
      <c r="T186" s="213">
        <f>S186*H186</f>
        <v>0</v>
      </c>
      <c r="AR186" s="214" t="s">
        <v>220</v>
      </c>
      <c r="AT186" s="214" t="s">
        <v>110</v>
      </c>
      <c r="AU186" s="214" t="s">
        <v>80</v>
      </c>
      <c r="AY186" s="16" t="s">
        <v>107</v>
      </c>
      <c r="BE186" s="215">
        <f>IF(N186="základní",J186,0)</f>
        <v>0</v>
      </c>
      <c r="BF186" s="215">
        <f>IF(N186="snížená",J186,0)</f>
        <v>0</v>
      </c>
      <c r="BG186" s="215">
        <f>IF(N186="zákl. přenesená",J186,0)</f>
        <v>0</v>
      </c>
      <c r="BH186" s="215">
        <f>IF(N186="sníž. přenesená",J186,0)</f>
        <v>0</v>
      </c>
      <c r="BI186" s="215">
        <f>IF(N186="nulová",J186,0)</f>
        <v>0</v>
      </c>
      <c r="BJ186" s="16" t="s">
        <v>78</v>
      </c>
      <c r="BK186" s="215">
        <f>ROUND(I186*H186,2)</f>
        <v>0</v>
      </c>
      <c r="BL186" s="16" t="s">
        <v>220</v>
      </c>
      <c r="BM186" s="214" t="s">
        <v>239</v>
      </c>
    </row>
    <row r="187" spans="2:65" s="1" customFormat="1" ht="24" customHeight="1">
      <c r="B187" s="37"/>
      <c r="C187" s="241" t="s">
        <v>8</v>
      </c>
      <c r="D187" s="241" t="s">
        <v>209</v>
      </c>
      <c r="E187" s="242" t="s">
        <v>240</v>
      </c>
      <c r="F187" s="243" t="s">
        <v>241</v>
      </c>
      <c r="G187" s="244" t="s">
        <v>123</v>
      </c>
      <c r="H187" s="245">
        <v>317.136</v>
      </c>
      <c r="I187" s="246"/>
      <c r="J187" s="247">
        <f>ROUND(I187*H187,2)</f>
        <v>0</v>
      </c>
      <c r="K187" s="243" t="s">
        <v>242</v>
      </c>
      <c r="L187" s="248"/>
      <c r="M187" s="249" t="s">
        <v>19</v>
      </c>
      <c r="N187" s="250" t="s">
        <v>44</v>
      </c>
      <c r="O187" s="82"/>
      <c r="P187" s="212">
        <f>O187*H187</f>
        <v>0</v>
      </c>
      <c r="Q187" s="212">
        <v>0.0018</v>
      </c>
      <c r="R187" s="212">
        <f>Q187*H187</f>
        <v>0.5708448</v>
      </c>
      <c r="S187" s="212">
        <v>0</v>
      </c>
      <c r="T187" s="213">
        <f>S187*H187</f>
        <v>0</v>
      </c>
      <c r="AR187" s="214" t="s">
        <v>243</v>
      </c>
      <c r="AT187" s="214" t="s">
        <v>209</v>
      </c>
      <c r="AU187" s="214" t="s">
        <v>80</v>
      </c>
      <c r="AY187" s="16" t="s">
        <v>107</v>
      </c>
      <c r="BE187" s="215">
        <f>IF(N187="základní",J187,0)</f>
        <v>0</v>
      </c>
      <c r="BF187" s="215">
        <f>IF(N187="snížená",J187,0)</f>
        <v>0</v>
      </c>
      <c r="BG187" s="215">
        <f>IF(N187="zákl. přenesená",J187,0)</f>
        <v>0</v>
      </c>
      <c r="BH187" s="215">
        <f>IF(N187="sníž. přenesená",J187,0)</f>
        <v>0</v>
      </c>
      <c r="BI187" s="215">
        <f>IF(N187="nulová",J187,0)</f>
        <v>0</v>
      </c>
      <c r="BJ187" s="16" t="s">
        <v>78</v>
      </c>
      <c r="BK187" s="215">
        <f>ROUND(I187*H187,2)</f>
        <v>0</v>
      </c>
      <c r="BL187" s="16" t="s">
        <v>220</v>
      </c>
      <c r="BM187" s="214" t="s">
        <v>244</v>
      </c>
    </row>
    <row r="188" spans="2:47" s="1" customFormat="1" ht="12">
      <c r="B188" s="37"/>
      <c r="C188" s="38"/>
      <c r="D188" s="216" t="s">
        <v>117</v>
      </c>
      <c r="E188" s="38"/>
      <c r="F188" s="217" t="s">
        <v>245</v>
      </c>
      <c r="G188" s="38"/>
      <c r="H188" s="38"/>
      <c r="I188" s="128"/>
      <c r="J188" s="38"/>
      <c r="K188" s="38"/>
      <c r="L188" s="42"/>
      <c r="M188" s="218"/>
      <c r="N188" s="82"/>
      <c r="O188" s="82"/>
      <c r="P188" s="82"/>
      <c r="Q188" s="82"/>
      <c r="R188" s="82"/>
      <c r="S188" s="82"/>
      <c r="T188" s="83"/>
      <c r="AT188" s="16" t="s">
        <v>117</v>
      </c>
      <c r="AU188" s="16" t="s">
        <v>80</v>
      </c>
    </row>
    <row r="189" spans="2:51" s="12" customFormat="1" ht="12">
      <c r="B189" s="219"/>
      <c r="C189" s="220"/>
      <c r="D189" s="216" t="s">
        <v>125</v>
      </c>
      <c r="E189" s="220"/>
      <c r="F189" s="222" t="s">
        <v>246</v>
      </c>
      <c r="G189" s="220"/>
      <c r="H189" s="223">
        <v>317.136</v>
      </c>
      <c r="I189" s="224"/>
      <c r="J189" s="220"/>
      <c r="K189" s="220"/>
      <c r="L189" s="225"/>
      <c r="M189" s="226"/>
      <c r="N189" s="227"/>
      <c r="O189" s="227"/>
      <c r="P189" s="227"/>
      <c r="Q189" s="227"/>
      <c r="R189" s="227"/>
      <c r="S189" s="227"/>
      <c r="T189" s="228"/>
      <c r="AT189" s="229" t="s">
        <v>125</v>
      </c>
      <c r="AU189" s="229" t="s">
        <v>80</v>
      </c>
      <c r="AV189" s="12" t="s">
        <v>80</v>
      </c>
      <c r="AW189" s="12" t="s">
        <v>4</v>
      </c>
      <c r="AX189" s="12" t="s">
        <v>78</v>
      </c>
      <c r="AY189" s="229" t="s">
        <v>107</v>
      </c>
    </row>
    <row r="190" spans="2:65" s="1" customFormat="1" ht="16.5" customHeight="1">
      <c r="B190" s="37"/>
      <c r="C190" s="203" t="s">
        <v>220</v>
      </c>
      <c r="D190" s="203" t="s">
        <v>110</v>
      </c>
      <c r="E190" s="204" t="s">
        <v>247</v>
      </c>
      <c r="F190" s="205" t="s">
        <v>248</v>
      </c>
      <c r="G190" s="206" t="s">
        <v>154</v>
      </c>
      <c r="H190" s="207">
        <v>314.9</v>
      </c>
      <c r="I190" s="208"/>
      <c r="J190" s="209">
        <f>ROUND(I190*H190,2)</f>
        <v>0</v>
      </c>
      <c r="K190" s="205" t="s">
        <v>114</v>
      </c>
      <c r="L190" s="42"/>
      <c r="M190" s="210" t="s">
        <v>19</v>
      </c>
      <c r="N190" s="211" t="s">
        <v>44</v>
      </c>
      <c r="O190" s="82"/>
      <c r="P190" s="212">
        <f>O190*H190</f>
        <v>0</v>
      </c>
      <c r="Q190" s="212">
        <v>1E-05</v>
      </c>
      <c r="R190" s="212">
        <f>Q190*H190</f>
        <v>0.003149</v>
      </c>
      <c r="S190" s="212">
        <v>0</v>
      </c>
      <c r="T190" s="213">
        <f>S190*H190</f>
        <v>0</v>
      </c>
      <c r="AR190" s="214" t="s">
        <v>220</v>
      </c>
      <c r="AT190" s="214" t="s">
        <v>110</v>
      </c>
      <c r="AU190" s="214" t="s">
        <v>80</v>
      </c>
      <c r="AY190" s="16" t="s">
        <v>107</v>
      </c>
      <c r="BE190" s="215">
        <f>IF(N190="základní",J190,0)</f>
        <v>0</v>
      </c>
      <c r="BF190" s="215">
        <f>IF(N190="snížená",J190,0)</f>
        <v>0</v>
      </c>
      <c r="BG190" s="215">
        <f>IF(N190="zákl. přenesená",J190,0)</f>
        <v>0</v>
      </c>
      <c r="BH190" s="215">
        <f>IF(N190="sníž. přenesená",J190,0)</f>
        <v>0</v>
      </c>
      <c r="BI190" s="215">
        <f>IF(N190="nulová",J190,0)</f>
        <v>0</v>
      </c>
      <c r="BJ190" s="16" t="s">
        <v>78</v>
      </c>
      <c r="BK190" s="215">
        <f>ROUND(I190*H190,2)</f>
        <v>0</v>
      </c>
      <c r="BL190" s="16" t="s">
        <v>220</v>
      </c>
      <c r="BM190" s="214" t="s">
        <v>249</v>
      </c>
    </row>
    <row r="191" spans="2:51" s="12" customFormat="1" ht="12">
      <c r="B191" s="219"/>
      <c r="C191" s="220"/>
      <c r="D191" s="216" t="s">
        <v>125</v>
      </c>
      <c r="E191" s="221" t="s">
        <v>19</v>
      </c>
      <c r="F191" s="222" t="s">
        <v>156</v>
      </c>
      <c r="G191" s="220"/>
      <c r="H191" s="223">
        <v>17.2</v>
      </c>
      <c r="I191" s="224"/>
      <c r="J191" s="220"/>
      <c r="K191" s="220"/>
      <c r="L191" s="225"/>
      <c r="M191" s="226"/>
      <c r="N191" s="227"/>
      <c r="O191" s="227"/>
      <c r="P191" s="227"/>
      <c r="Q191" s="227"/>
      <c r="R191" s="227"/>
      <c r="S191" s="227"/>
      <c r="T191" s="228"/>
      <c r="AT191" s="229" t="s">
        <v>125</v>
      </c>
      <c r="AU191" s="229" t="s">
        <v>80</v>
      </c>
      <c r="AV191" s="12" t="s">
        <v>80</v>
      </c>
      <c r="AW191" s="12" t="s">
        <v>35</v>
      </c>
      <c r="AX191" s="12" t="s">
        <v>73</v>
      </c>
      <c r="AY191" s="229" t="s">
        <v>107</v>
      </c>
    </row>
    <row r="192" spans="2:51" s="12" customFormat="1" ht="12">
      <c r="B192" s="219"/>
      <c r="C192" s="220"/>
      <c r="D192" s="216" t="s">
        <v>125</v>
      </c>
      <c r="E192" s="221" t="s">
        <v>19</v>
      </c>
      <c r="F192" s="222" t="s">
        <v>157</v>
      </c>
      <c r="G192" s="220"/>
      <c r="H192" s="223">
        <v>9.1</v>
      </c>
      <c r="I192" s="224"/>
      <c r="J192" s="220"/>
      <c r="K192" s="220"/>
      <c r="L192" s="225"/>
      <c r="M192" s="226"/>
      <c r="N192" s="227"/>
      <c r="O192" s="227"/>
      <c r="P192" s="227"/>
      <c r="Q192" s="227"/>
      <c r="R192" s="227"/>
      <c r="S192" s="227"/>
      <c r="T192" s="228"/>
      <c r="AT192" s="229" t="s">
        <v>125</v>
      </c>
      <c r="AU192" s="229" t="s">
        <v>80</v>
      </c>
      <c r="AV192" s="12" t="s">
        <v>80</v>
      </c>
      <c r="AW192" s="12" t="s">
        <v>35</v>
      </c>
      <c r="AX192" s="12" t="s">
        <v>73</v>
      </c>
      <c r="AY192" s="229" t="s">
        <v>107</v>
      </c>
    </row>
    <row r="193" spans="2:51" s="12" customFormat="1" ht="12">
      <c r="B193" s="219"/>
      <c r="C193" s="220"/>
      <c r="D193" s="216" t="s">
        <v>125</v>
      </c>
      <c r="E193" s="221" t="s">
        <v>19</v>
      </c>
      <c r="F193" s="222" t="s">
        <v>158</v>
      </c>
      <c r="G193" s="220"/>
      <c r="H193" s="223">
        <v>9.1</v>
      </c>
      <c r="I193" s="224"/>
      <c r="J193" s="220"/>
      <c r="K193" s="220"/>
      <c r="L193" s="225"/>
      <c r="M193" s="226"/>
      <c r="N193" s="227"/>
      <c r="O193" s="227"/>
      <c r="P193" s="227"/>
      <c r="Q193" s="227"/>
      <c r="R193" s="227"/>
      <c r="S193" s="227"/>
      <c r="T193" s="228"/>
      <c r="AT193" s="229" t="s">
        <v>125</v>
      </c>
      <c r="AU193" s="229" t="s">
        <v>80</v>
      </c>
      <c r="AV193" s="12" t="s">
        <v>80</v>
      </c>
      <c r="AW193" s="12" t="s">
        <v>35</v>
      </c>
      <c r="AX193" s="12" t="s">
        <v>73</v>
      </c>
      <c r="AY193" s="229" t="s">
        <v>107</v>
      </c>
    </row>
    <row r="194" spans="2:51" s="12" customFormat="1" ht="12">
      <c r="B194" s="219"/>
      <c r="C194" s="220"/>
      <c r="D194" s="216" t="s">
        <v>125</v>
      </c>
      <c r="E194" s="221" t="s">
        <v>19</v>
      </c>
      <c r="F194" s="222" t="s">
        <v>159</v>
      </c>
      <c r="G194" s="220"/>
      <c r="H194" s="223">
        <v>17.2</v>
      </c>
      <c r="I194" s="224"/>
      <c r="J194" s="220"/>
      <c r="K194" s="220"/>
      <c r="L194" s="225"/>
      <c r="M194" s="226"/>
      <c r="N194" s="227"/>
      <c r="O194" s="227"/>
      <c r="P194" s="227"/>
      <c r="Q194" s="227"/>
      <c r="R194" s="227"/>
      <c r="S194" s="227"/>
      <c r="T194" s="228"/>
      <c r="AT194" s="229" t="s">
        <v>125</v>
      </c>
      <c r="AU194" s="229" t="s">
        <v>80</v>
      </c>
      <c r="AV194" s="12" t="s">
        <v>80</v>
      </c>
      <c r="AW194" s="12" t="s">
        <v>35</v>
      </c>
      <c r="AX194" s="12" t="s">
        <v>73</v>
      </c>
      <c r="AY194" s="229" t="s">
        <v>107</v>
      </c>
    </row>
    <row r="195" spans="2:51" s="12" customFormat="1" ht="12">
      <c r="B195" s="219"/>
      <c r="C195" s="220"/>
      <c r="D195" s="216" t="s">
        <v>125</v>
      </c>
      <c r="E195" s="221" t="s">
        <v>19</v>
      </c>
      <c r="F195" s="222" t="s">
        <v>160</v>
      </c>
      <c r="G195" s="220"/>
      <c r="H195" s="223">
        <v>17.2</v>
      </c>
      <c r="I195" s="224"/>
      <c r="J195" s="220"/>
      <c r="K195" s="220"/>
      <c r="L195" s="225"/>
      <c r="M195" s="226"/>
      <c r="N195" s="227"/>
      <c r="O195" s="227"/>
      <c r="P195" s="227"/>
      <c r="Q195" s="227"/>
      <c r="R195" s="227"/>
      <c r="S195" s="227"/>
      <c r="T195" s="228"/>
      <c r="AT195" s="229" t="s">
        <v>125</v>
      </c>
      <c r="AU195" s="229" t="s">
        <v>80</v>
      </c>
      <c r="AV195" s="12" t="s">
        <v>80</v>
      </c>
      <c r="AW195" s="12" t="s">
        <v>35</v>
      </c>
      <c r="AX195" s="12" t="s">
        <v>73</v>
      </c>
      <c r="AY195" s="229" t="s">
        <v>107</v>
      </c>
    </row>
    <row r="196" spans="2:51" s="12" customFormat="1" ht="12">
      <c r="B196" s="219"/>
      <c r="C196" s="220"/>
      <c r="D196" s="216" t="s">
        <v>125</v>
      </c>
      <c r="E196" s="221" t="s">
        <v>19</v>
      </c>
      <c r="F196" s="222" t="s">
        <v>161</v>
      </c>
      <c r="G196" s="220"/>
      <c r="H196" s="223">
        <v>9.1</v>
      </c>
      <c r="I196" s="224"/>
      <c r="J196" s="220"/>
      <c r="K196" s="220"/>
      <c r="L196" s="225"/>
      <c r="M196" s="226"/>
      <c r="N196" s="227"/>
      <c r="O196" s="227"/>
      <c r="P196" s="227"/>
      <c r="Q196" s="227"/>
      <c r="R196" s="227"/>
      <c r="S196" s="227"/>
      <c r="T196" s="228"/>
      <c r="AT196" s="229" t="s">
        <v>125</v>
      </c>
      <c r="AU196" s="229" t="s">
        <v>80</v>
      </c>
      <c r="AV196" s="12" t="s">
        <v>80</v>
      </c>
      <c r="AW196" s="12" t="s">
        <v>35</v>
      </c>
      <c r="AX196" s="12" t="s">
        <v>73</v>
      </c>
      <c r="AY196" s="229" t="s">
        <v>107</v>
      </c>
    </row>
    <row r="197" spans="2:51" s="12" customFormat="1" ht="12">
      <c r="B197" s="219"/>
      <c r="C197" s="220"/>
      <c r="D197" s="216" t="s">
        <v>125</v>
      </c>
      <c r="E197" s="221" t="s">
        <v>19</v>
      </c>
      <c r="F197" s="222" t="s">
        <v>162</v>
      </c>
      <c r="G197" s="220"/>
      <c r="H197" s="223">
        <v>9.1</v>
      </c>
      <c r="I197" s="224"/>
      <c r="J197" s="220"/>
      <c r="K197" s="220"/>
      <c r="L197" s="225"/>
      <c r="M197" s="226"/>
      <c r="N197" s="227"/>
      <c r="O197" s="227"/>
      <c r="P197" s="227"/>
      <c r="Q197" s="227"/>
      <c r="R197" s="227"/>
      <c r="S197" s="227"/>
      <c r="T197" s="228"/>
      <c r="AT197" s="229" t="s">
        <v>125</v>
      </c>
      <c r="AU197" s="229" t="s">
        <v>80</v>
      </c>
      <c r="AV197" s="12" t="s">
        <v>80</v>
      </c>
      <c r="AW197" s="12" t="s">
        <v>35</v>
      </c>
      <c r="AX197" s="12" t="s">
        <v>73</v>
      </c>
      <c r="AY197" s="229" t="s">
        <v>107</v>
      </c>
    </row>
    <row r="198" spans="2:51" s="12" customFormat="1" ht="12">
      <c r="B198" s="219"/>
      <c r="C198" s="220"/>
      <c r="D198" s="216" t="s">
        <v>125</v>
      </c>
      <c r="E198" s="221" t="s">
        <v>19</v>
      </c>
      <c r="F198" s="222" t="s">
        <v>163</v>
      </c>
      <c r="G198" s="220"/>
      <c r="H198" s="223">
        <v>17.2</v>
      </c>
      <c r="I198" s="224"/>
      <c r="J198" s="220"/>
      <c r="K198" s="220"/>
      <c r="L198" s="225"/>
      <c r="M198" s="226"/>
      <c r="N198" s="227"/>
      <c r="O198" s="227"/>
      <c r="P198" s="227"/>
      <c r="Q198" s="227"/>
      <c r="R198" s="227"/>
      <c r="S198" s="227"/>
      <c r="T198" s="228"/>
      <c r="AT198" s="229" t="s">
        <v>125</v>
      </c>
      <c r="AU198" s="229" t="s">
        <v>80</v>
      </c>
      <c r="AV198" s="12" t="s">
        <v>80</v>
      </c>
      <c r="AW198" s="12" t="s">
        <v>35</v>
      </c>
      <c r="AX198" s="12" t="s">
        <v>73</v>
      </c>
      <c r="AY198" s="229" t="s">
        <v>107</v>
      </c>
    </row>
    <row r="199" spans="2:51" s="12" customFormat="1" ht="12">
      <c r="B199" s="219"/>
      <c r="C199" s="220"/>
      <c r="D199" s="216" t="s">
        <v>125</v>
      </c>
      <c r="E199" s="221" t="s">
        <v>19</v>
      </c>
      <c r="F199" s="222" t="s">
        <v>164</v>
      </c>
      <c r="G199" s="220"/>
      <c r="H199" s="223">
        <v>17.2</v>
      </c>
      <c r="I199" s="224"/>
      <c r="J199" s="220"/>
      <c r="K199" s="220"/>
      <c r="L199" s="225"/>
      <c r="M199" s="226"/>
      <c r="N199" s="227"/>
      <c r="O199" s="227"/>
      <c r="P199" s="227"/>
      <c r="Q199" s="227"/>
      <c r="R199" s="227"/>
      <c r="S199" s="227"/>
      <c r="T199" s="228"/>
      <c r="AT199" s="229" t="s">
        <v>125</v>
      </c>
      <c r="AU199" s="229" t="s">
        <v>80</v>
      </c>
      <c r="AV199" s="12" t="s">
        <v>80</v>
      </c>
      <c r="AW199" s="12" t="s">
        <v>35</v>
      </c>
      <c r="AX199" s="12" t="s">
        <v>73</v>
      </c>
      <c r="AY199" s="229" t="s">
        <v>107</v>
      </c>
    </row>
    <row r="200" spans="2:51" s="12" customFormat="1" ht="12">
      <c r="B200" s="219"/>
      <c r="C200" s="220"/>
      <c r="D200" s="216" t="s">
        <v>125</v>
      </c>
      <c r="E200" s="221" t="s">
        <v>19</v>
      </c>
      <c r="F200" s="222" t="s">
        <v>165</v>
      </c>
      <c r="G200" s="220"/>
      <c r="H200" s="223">
        <v>9.1</v>
      </c>
      <c r="I200" s="224"/>
      <c r="J200" s="220"/>
      <c r="K200" s="220"/>
      <c r="L200" s="225"/>
      <c r="M200" s="226"/>
      <c r="N200" s="227"/>
      <c r="O200" s="227"/>
      <c r="P200" s="227"/>
      <c r="Q200" s="227"/>
      <c r="R200" s="227"/>
      <c r="S200" s="227"/>
      <c r="T200" s="228"/>
      <c r="AT200" s="229" t="s">
        <v>125</v>
      </c>
      <c r="AU200" s="229" t="s">
        <v>80</v>
      </c>
      <c r="AV200" s="12" t="s">
        <v>80</v>
      </c>
      <c r="AW200" s="12" t="s">
        <v>35</v>
      </c>
      <c r="AX200" s="12" t="s">
        <v>73</v>
      </c>
      <c r="AY200" s="229" t="s">
        <v>107</v>
      </c>
    </row>
    <row r="201" spans="2:51" s="12" customFormat="1" ht="12">
      <c r="B201" s="219"/>
      <c r="C201" s="220"/>
      <c r="D201" s="216" t="s">
        <v>125</v>
      </c>
      <c r="E201" s="221" t="s">
        <v>19</v>
      </c>
      <c r="F201" s="222" t="s">
        <v>166</v>
      </c>
      <c r="G201" s="220"/>
      <c r="H201" s="223">
        <v>9.1</v>
      </c>
      <c r="I201" s="224"/>
      <c r="J201" s="220"/>
      <c r="K201" s="220"/>
      <c r="L201" s="225"/>
      <c r="M201" s="226"/>
      <c r="N201" s="227"/>
      <c r="O201" s="227"/>
      <c r="P201" s="227"/>
      <c r="Q201" s="227"/>
      <c r="R201" s="227"/>
      <c r="S201" s="227"/>
      <c r="T201" s="228"/>
      <c r="AT201" s="229" t="s">
        <v>125</v>
      </c>
      <c r="AU201" s="229" t="s">
        <v>80</v>
      </c>
      <c r="AV201" s="12" t="s">
        <v>80</v>
      </c>
      <c r="AW201" s="12" t="s">
        <v>35</v>
      </c>
      <c r="AX201" s="12" t="s">
        <v>73</v>
      </c>
      <c r="AY201" s="229" t="s">
        <v>107</v>
      </c>
    </row>
    <row r="202" spans="2:51" s="12" customFormat="1" ht="12">
      <c r="B202" s="219"/>
      <c r="C202" s="220"/>
      <c r="D202" s="216" t="s">
        <v>125</v>
      </c>
      <c r="E202" s="221" t="s">
        <v>19</v>
      </c>
      <c r="F202" s="222" t="s">
        <v>167</v>
      </c>
      <c r="G202" s="220"/>
      <c r="H202" s="223">
        <v>17.2</v>
      </c>
      <c r="I202" s="224"/>
      <c r="J202" s="220"/>
      <c r="K202" s="220"/>
      <c r="L202" s="225"/>
      <c r="M202" s="226"/>
      <c r="N202" s="227"/>
      <c r="O202" s="227"/>
      <c r="P202" s="227"/>
      <c r="Q202" s="227"/>
      <c r="R202" s="227"/>
      <c r="S202" s="227"/>
      <c r="T202" s="228"/>
      <c r="AT202" s="229" t="s">
        <v>125</v>
      </c>
      <c r="AU202" s="229" t="s">
        <v>80</v>
      </c>
      <c r="AV202" s="12" t="s">
        <v>80</v>
      </c>
      <c r="AW202" s="12" t="s">
        <v>35</v>
      </c>
      <c r="AX202" s="12" t="s">
        <v>73</v>
      </c>
      <c r="AY202" s="229" t="s">
        <v>107</v>
      </c>
    </row>
    <row r="203" spans="2:51" s="12" customFormat="1" ht="12">
      <c r="B203" s="219"/>
      <c r="C203" s="220"/>
      <c r="D203" s="216" t="s">
        <v>125</v>
      </c>
      <c r="E203" s="221" t="s">
        <v>19</v>
      </c>
      <c r="F203" s="222" t="s">
        <v>168</v>
      </c>
      <c r="G203" s="220"/>
      <c r="H203" s="223">
        <v>13.1</v>
      </c>
      <c r="I203" s="224"/>
      <c r="J203" s="220"/>
      <c r="K203" s="220"/>
      <c r="L203" s="225"/>
      <c r="M203" s="226"/>
      <c r="N203" s="227"/>
      <c r="O203" s="227"/>
      <c r="P203" s="227"/>
      <c r="Q203" s="227"/>
      <c r="R203" s="227"/>
      <c r="S203" s="227"/>
      <c r="T203" s="228"/>
      <c r="AT203" s="229" t="s">
        <v>125</v>
      </c>
      <c r="AU203" s="229" t="s">
        <v>80</v>
      </c>
      <c r="AV203" s="12" t="s">
        <v>80</v>
      </c>
      <c r="AW203" s="12" t="s">
        <v>35</v>
      </c>
      <c r="AX203" s="12" t="s">
        <v>73</v>
      </c>
      <c r="AY203" s="229" t="s">
        <v>107</v>
      </c>
    </row>
    <row r="204" spans="2:51" s="12" customFormat="1" ht="12">
      <c r="B204" s="219"/>
      <c r="C204" s="220"/>
      <c r="D204" s="216" t="s">
        <v>125</v>
      </c>
      <c r="E204" s="221" t="s">
        <v>19</v>
      </c>
      <c r="F204" s="222" t="s">
        <v>169</v>
      </c>
      <c r="G204" s="220"/>
      <c r="H204" s="223">
        <v>8</v>
      </c>
      <c r="I204" s="224"/>
      <c r="J204" s="220"/>
      <c r="K204" s="220"/>
      <c r="L204" s="225"/>
      <c r="M204" s="226"/>
      <c r="N204" s="227"/>
      <c r="O204" s="227"/>
      <c r="P204" s="227"/>
      <c r="Q204" s="227"/>
      <c r="R204" s="227"/>
      <c r="S204" s="227"/>
      <c r="T204" s="228"/>
      <c r="AT204" s="229" t="s">
        <v>125</v>
      </c>
      <c r="AU204" s="229" t="s">
        <v>80</v>
      </c>
      <c r="AV204" s="12" t="s">
        <v>80</v>
      </c>
      <c r="AW204" s="12" t="s">
        <v>35</v>
      </c>
      <c r="AX204" s="12" t="s">
        <v>73</v>
      </c>
      <c r="AY204" s="229" t="s">
        <v>107</v>
      </c>
    </row>
    <row r="205" spans="2:51" s="12" customFormat="1" ht="12">
      <c r="B205" s="219"/>
      <c r="C205" s="220"/>
      <c r="D205" s="216" t="s">
        <v>125</v>
      </c>
      <c r="E205" s="221" t="s">
        <v>19</v>
      </c>
      <c r="F205" s="222" t="s">
        <v>170</v>
      </c>
      <c r="G205" s="220"/>
      <c r="H205" s="223">
        <v>18.96</v>
      </c>
      <c r="I205" s="224"/>
      <c r="J205" s="220"/>
      <c r="K205" s="220"/>
      <c r="L205" s="225"/>
      <c r="M205" s="226"/>
      <c r="N205" s="227"/>
      <c r="O205" s="227"/>
      <c r="P205" s="227"/>
      <c r="Q205" s="227"/>
      <c r="R205" s="227"/>
      <c r="S205" s="227"/>
      <c r="T205" s="228"/>
      <c r="AT205" s="229" t="s">
        <v>125</v>
      </c>
      <c r="AU205" s="229" t="s">
        <v>80</v>
      </c>
      <c r="AV205" s="12" t="s">
        <v>80</v>
      </c>
      <c r="AW205" s="12" t="s">
        <v>35</v>
      </c>
      <c r="AX205" s="12" t="s">
        <v>73</v>
      </c>
      <c r="AY205" s="229" t="s">
        <v>107</v>
      </c>
    </row>
    <row r="206" spans="2:51" s="12" customFormat="1" ht="12">
      <c r="B206" s="219"/>
      <c r="C206" s="220"/>
      <c r="D206" s="216" t="s">
        <v>125</v>
      </c>
      <c r="E206" s="221" t="s">
        <v>19</v>
      </c>
      <c r="F206" s="222" t="s">
        <v>171</v>
      </c>
      <c r="G206" s="220"/>
      <c r="H206" s="223">
        <v>11.84</v>
      </c>
      <c r="I206" s="224"/>
      <c r="J206" s="220"/>
      <c r="K206" s="220"/>
      <c r="L206" s="225"/>
      <c r="M206" s="226"/>
      <c r="N206" s="227"/>
      <c r="O206" s="227"/>
      <c r="P206" s="227"/>
      <c r="Q206" s="227"/>
      <c r="R206" s="227"/>
      <c r="S206" s="227"/>
      <c r="T206" s="228"/>
      <c r="AT206" s="229" t="s">
        <v>125</v>
      </c>
      <c r="AU206" s="229" t="s">
        <v>80</v>
      </c>
      <c r="AV206" s="12" t="s">
        <v>80</v>
      </c>
      <c r="AW206" s="12" t="s">
        <v>35</v>
      </c>
      <c r="AX206" s="12" t="s">
        <v>73</v>
      </c>
      <c r="AY206" s="229" t="s">
        <v>107</v>
      </c>
    </row>
    <row r="207" spans="2:51" s="12" customFormat="1" ht="12">
      <c r="B207" s="219"/>
      <c r="C207" s="220"/>
      <c r="D207" s="216" t="s">
        <v>125</v>
      </c>
      <c r="E207" s="221" t="s">
        <v>19</v>
      </c>
      <c r="F207" s="222" t="s">
        <v>172</v>
      </c>
      <c r="G207" s="220"/>
      <c r="H207" s="223">
        <v>17.2</v>
      </c>
      <c r="I207" s="224"/>
      <c r="J207" s="220"/>
      <c r="K207" s="220"/>
      <c r="L207" s="225"/>
      <c r="M207" s="226"/>
      <c r="N207" s="227"/>
      <c r="O207" s="227"/>
      <c r="P207" s="227"/>
      <c r="Q207" s="227"/>
      <c r="R207" s="227"/>
      <c r="S207" s="227"/>
      <c r="T207" s="228"/>
      <c r="AT207" s="229" t="s">
        <v>125</v>
      </c>
      <c r="AU207" s="229" t="s">
        <v>80</v>
      </c>
      <c r="AV207" s="12" t="s">
        <v>80</v>
      </c>
      <c r="AW207" s="12" t="s">
        <v>35</v>
      </c>
      <c r="AX207" s="12" t="s">
        <v>73</v>
      </c>
      <c r="AY207" s="229" t="s">
        <v>107</v>
      </c>
    </row>
    <row r="208" spans="2:51" s="12" customFormat="1" ht="12">
      <c r="B208" s="219"/>
      <c r="C208" s="220"/>
      <c r="D208" s="216" t="s">
        <v>125</v>
      </c>
      <c r="E208" s="221" t="s">
        <v>19</v>
      </c>
      <c r="F208" s="222" t="s">
        <v>173</v>
      </c>
      <c r="G208" s="220"/>
      <c r="H208" s="223">
        <v>9.1</v>
      </c>
      <c r="I208" s="224"/>
      <c r="J208" s="220"/>
      <c r="K208" s="220"/>
      <c r="L208" s="225"/>
      <c r="M208" s="226"/>
      <c r="N208" s="227"/>
      <c r="O208" s="227"/>
      <c r="P208" s="227"/>
      <c r="Q208" s="227"/>
      <c r="R208" s="227"/>
      <c r="S208" s="227"/>
      <c r="T208" s="228"/>
      <c r="AT208" s="229" t="s">
        <v>125</v>
      </c>
      <c r="AU208" s="229" t="s">
        <v>80</v>
      </c>
      <c r="AV208" s="12" t="s">
        <v>80</v>
      </c>
      <c r="AW208" s="12" t="s">
        <v>35</v>
      </c>
      <c r="AX208" s="12" t="s">
        <v>73</v>
      </c>
      <c r="AY208" s="229" t="s">
        <v>107</v>
      </c>
    </row>
    <row r="209" spans="2:51" s="12" customFormat="1" ht="12">
      <c r="B209" s="219"/>
      <c r="C209" s="220"/>
      <c r="D209" s="216" t="s">
        <v>125</v>
      </c>
      <c r="E209" s="221" t="s">
        <v>19</v>
      </c>
      <c r="F209" s="222" t="s">
        <v>174</v>
      </c>
      <c r="G209" s="220"/>
      <c r="H209" s="223">
        <v>9.1</v>
      </c>
      <c r="I209" s="224"/>
      <c r="J209" s="220"/>
      <c r="K209" s="220"/>
      <c r="L209" s="225"/>
      <c r="M209" s="226"/>
      <c r="N209" s="227"/>
      <c r="O209" s="227"/>
      <c r="P209" s="227"/>
      <c r="Q209" s="227"/>
      <c r="R209" s="227"/>
      <c r="S209" s="227"/>
      <c r="T209" s="228"/>
      <c r="AT209" s="229" t="s">
        <v>125</v>
      </c>
      <c r="AU209" s="229" t="s">
        <v>80</v>
      </c>
      <c r="AV209" s="12" t="s">
        <v>80</v>
      </c>
      <c r="AW209" s="12" t="s">
        <v>35</v>
      </c>
      <c r="AX209" s="12" t="s">
        <v>73</v>
      </c>
      <c r="AY209" s="229" t="s">
        <v>107</v>
      </c>
    </row>
    <row r="210" spans="2:51" s="12" customFormat="1" ht="12">
      <c r="B210" s="219"/>
      <c r="C210" s="220"/>
      <c r="D210" s="216" t="s">
        <v>125</v>
      </c>
      <c r="E210" s="221" t="s">
        <v>19</v>
      </c>
      <c r="F210" s="222" t="s">
        <v>175</v>
      </c>
      <c r="G210" s="220"/>
      <c r="H210" s="223">
        <v>17.2</v>
      </c>
      <c r="I210" s="224"/>
      <c r="J210" s="220"/>
      <c r="K210" s="220"/>
      <c r="L210" s="225"/>
      <c r="M210" s="226"/>
      <c r="N210" s="227"/>
      <c r="O210" s="227"/>
      <c r="P210" s="227"/>
      <c r="Q210" s="227"/>
      <c r="R210" s="227"/>
      <c r="S210" s="227"/>
      <c r="T210" s="228"/>
      <c r="AT210" s="229" t="s">
        <v>125</v>
      </c>
      <c r="AU210" s="229" t="s">
        <v>80</v>
      </c>
      <c r="AV210" s="12" t="s">
        <v>80</v>
      </c>
      <c r="AW210" s="12" t="s">
        <v>35</v>
      </c>
      <c r="AX210" s="12" t="s">
        <v>73</v>
      </c>
      <c r="AY210" s="229" t="s">
        <v>107</v>
      </c>
    </row>
    <row r="211" spans="2:51" s="12" customFormat="1" ht="12">
      <c r="B211" s="219"/>
      <c r="C211" s="220"/>
      <c r="D211" s="216" t="s">
        <v>125</v>
      </c>
      <c r="E211" s="221" t="s">
        <v>19</v>
      </c>
      <c r="F211" s="222" t="s">
        <v>176</v>
      </c>
      <c r="G211" s="220"/>
      <c r="H211" s="223">
        <v>17.2</v>
      </c>
      <c r="I211" s="224"/>
      <c r="J211" s="220"/>
      <c r="K211" s="220"/>
      <c r="L211" s="225"/>
      <c r="M211" s="226"/>
      <c r="N211" s="227"/>
      <c r="O211" s="227"/>
      <c r="P211" s="227"/>
      <c r="Q211" s="227"/>
      <c r="R211" s="227"/>
      <c r="S211" s="227"/>
      <c r="T211" s="228"/>
      <c r="AT211" s="229" t="s">
        <v>125</v>
      </c>
      <c r="AU211" s="229" t="s">
        <v>80</v>
      </c>
      <c r="AV211" s="12" t="s">
        <v>80</v>
      </c>
      <c r="AW211" s="12" t="s">
        <v>35</v>
      </c>
      <c r="AX211" s="12" t="s">
        <v>73</v>
      </c>
      <c r="AY211" s="229" t="s">
        <v>107</v>
      </c>
    </row>
    <row r="212" spans="2:51" s="12" customFormat="1" ht="12">
      <c r="B212" s="219"/>
      <c r="C212" s="220"/>
      <c r="D212" s="216" t="s">
        <v>125</v>
      </c>
      <c r="E212" s="221" t="s">
        <v>19</v>
      </c>
      <c r="F212" s="222" t="s">
        <v>177</v>
      </c>
      <c r="G212" s="220"/>
      <c r="H212" s="223">
        <v>9.1</v>
      </c>
      <c r="I212" s="224"/>
      <c r="J212" s="220"/>
      <c r="K212" s="220"/>
      <c r="L212" s="225"/>
      <c r="M212" s="226"/>
      <c r="N212" s="227"/>
      <c r="O212" s="227"/>
      <c r="P212" s="227"/>
      <c r="Q212" s="227"/>
      <c r="R212" s="227"/>
      <c r="S212" s="227"/>
      <c r="T212" s="228"/>
      <c r="AT212" s="229" t="s">
        <v>125</v>
      </c>
      <c r="AU212" s="229" t="s">
        <v>80</v>
      </c>
      <c r="AV212" s="12" t="s">
        <v>80</v>
      </c>
      <c r="AW212" s="12" t="s">
        <v>35</v>
      </c>
      <c r="AX212" s="12" t="s">
        <v>73</v>
      </c>
      <c r="AY212" s="229" t="s">
        <v>107</v>
      </c>
    </row>
    <row r="213" spans="2:51" s="12" customFormat="1" ht="12">
      <c r="B213" s="219"/>
      <c r="C213" s="220"/>
      <c r="D213" s="216" t="s">
        <v>125</v>
      </c>
      <c r="E213" s="221" t="s">
        <v>19</v>
      </c>
      <c r="F213" s="222" t="s">
        <v>178</v>
      </c>
      <c r="G213" s="220"/>
      <c r="H213" s="223">
        <v>9.1</v>
      </c>
      <c r="I213" s="224"/>
      <c r="J213" s="220"/>
      <c r="K213" s="220"/>
      <c r="L213" s="225"/>
      <c r="M213" s="226"/>
      <c r="N213" s="227"/>
      <c r="O213" s="227"/>
      <c r="P213" s="227"/>
      <c r="Q213" s="227"/>
      <c r="R213" s="227"/>
      <c r="S213" s="227"/>
      <c r="T213" s="228"/>
      <c r="AT213" s="229" t="s">
        <v>125</v>
      </c>
      <c r="AU213" s="229" t="s">
        <v>80</v>
      </c>
      <c r="AV213" s="12" t="s">
        <v>80</v>
      </c>
      <c r="AW213" s="12" t="s">
        <v>35</v>
      </c>
      <c r="AX213" s="12" t="s">
        <v>73</v>
      </c>
      <c r="AY213" s="229" t="s">
        <v>107</v>
      </c>
    </row>
    <row r="214" spans="2:51" s="12" customFormat="1" ht="12">
      <c r="B214" s="219"/>
      <c r="C214" s="220"/>
      <c r="D214" s="216" t="s">
        <v>125</v>
      </c>
      <c r="E214" s="221" t="s">
        <v>19</v>
      </c>
      <c r="F214" s="222" t="s">
        <v>179</v>
      </c>
      <c r="G214" s="220"/>
      <c r="H214" s="223">
        <v>17.2</v>
      </c>
      <c r="I214" s="224"/>
      <c r="J214" s="220"/>
      <c r="K214" s="220"/>
      <c r="L214" s="225"/>
      <c r="M214" s="226"/>
      <c r="N214" s="227"/>
      <c r="O214" s="227"/>
      <c r="P214" s="227"/>
      <c r="Q214" s="227"/>
      <c r="R214" s="227"/>
      <c r="S214" s="227"/>
      <c r="T214" s="228"/>
      <c r="AT214" s="229" t="s">
        <v>125</v>
      </c>
      <c r="AU214" s="229" t="s">
        <v>80</v>
      </c>
      <c r="AV214" s="12" t="s">
        <v>80</v>
      </c>
      <c r="AW214" s="12" t="s">
        <v>35</v>
      </c>
      <c r="AX214" s="12" t="s">
        <v>73</v>
      </c>
      <c r="AY214" s="229" t="s">
        <v>107</v>
      </c>
    </row>
    <row r="215" spans="2:51" s="13" customFormat="1" ht="12">
      <c r="B215" s="230"/>
      <c r="C215" s="231"/>
      <c r="D215" s="216" t="s">
        <v>125</v>
      </c>
      <c r="E215" s="232" t="s">
        <v>19</v>
      </c>
      <c r="F215" s="233" t="s">
        <v>150</v>
      </c>
      <c r="G215" s="231"/>
      <c r="H215" s="234">
        <v>314.9</v>
      </c>
      <c r="I215" s="235"/>
      <c r="J215" s="231"/>
      <c r="K215" s="231"/>
      <c r="L215" s="236"/>
      <c r="M215" s="237"/>
      <c r="N215" s="238"/>
      <c r="O215" s="238"/>
      <c r="P215" s="238"/>
      <c r="Q215" s="238"/>
      <c r="R215" s="238"/>
      <c r="S215" s="238"/>
      <c r="T215" s="239"/>
      <c r="AT215" s="240" t="s">
        <v>125</v>
      </c>
      <c r="AU215" s="240" t="s">
        <v>80</v>
      </c>
      <c r="AV215" s="13" t="s">
        <v>115</v>
      </c>
      <c r="AW215" s="13" t="s">
        <v>35</v>
      </c>
      <c r="AX215" s="13" t="s">
        <v>78</v>
      </c>
      <c r="AY215" s="240" t="s">
        <v>107</v>
      </c>
    </row>
    <row r="216" spans="2:65" s="1" customFormat="1" ht="16.5" customHeight="1">
      <c r="B216" s="37"/>
      <c r="C216" s="241" t="s">
        <v>250</v>
      </c>
      <c r="D216" s="241" t="s">
        <v>209</v>
      </c>
      <c r="E216" s="242" t="s">
        <v>251</v>
      </c>
      <c r="F216" s="243" t="s">
        <v>252</v>
      </c>
      <c r="G216" s="244" t="s">
        <v>154</v>
      </c>
      <c r="H216" s="245">
        <v>321.198</v>
      </c>
      <c r="I216" s="246"/>
      <c r="J216" s="247">
        <f>ROUND(I216*H216,2)</f>
        <v>0</v>
      </c>
      <c r="K216" s="243" t="s">
        <v>114</v>
      </c>
      <c r="L216" s="248"/>
      <c r="M216" s="249" t="s">
        <v>19</v>
      </c>
      <c r="N216" s="250" t="s">
        <v>44</v>
      </c>
      <c r="O216" s="82"/>
      <c r="P216" s="212">
        <f>O216*H216</f>
        <v>0</v>
      </c>
      <c r="Q216" s="212">
        <v>0.00022</v>
      </c>
      <c r="R216" s="212">
        <f>Q216*H216</f>
        <v>0.07066356</v>
      </c>
      <c r="S216" s="212">
        <v>0</v>
      </c>
      <c r="T216" s="213">
        <f>S216*H216</f>
        <v>0</v>
      </c>
      <c r="AR216" s="214" t="s">
        <v>243</v>
      </c>
      <c r="AT216" s="214" t="s">
        <v>209</v>
      </c>
      <c r="AU216" s="214" t="s">
        <v>80</v>
      </c>
      <c r="AY216" s="16" t="s">
        <v>107</v>
      </c>
      <c r="BE216" s="215">
        <f>IF(N216="základní",J216,0)</f>
        <v>0</v>
      </c>
      <c r="BF216" s="215">
        <f>IF(N216="snížená",J216,0)</f>
        <v>0</v>
      </c>
      <c r="BG216" s="215">
        <f>IF(N216="zákl. přenesená",J216,0)</f>
        <v>0</v>
      </c>
      <c r="BH216" s="215">
        <f>IF(N216="sníž. přenesená",J216,0)</f>
        <v>0</v>
      </c>
      <c r="BI216" s="215">
        <f>IF(N216="nulová",J216,0)</f>
        <v>0</v>
      </c>
      <c r="BJ216" s="16" t="s">
        <v>78</v>
      </c>
      <c r="BK216" s="215">
        <f>ROUND(I216*H216,2)</f>
        <v>0</v>
      </c>
      <c r="BL216" s="16" t="s">
        <v>220</v>
      </c>
      <c r="BM216" s="214" t="s">
        <v>253</v>
      </c>
    </row>
    <row r="217" spans="2:51" s="12" customFormat="1" ht="12">
      <c r="B217" s="219"/>
      <c r="C217" s="220"/>
      <c r="D217" s="216" t="s">
        <v>125</v>
      </c>
      <c r="E217" s="220"/>
      <c r="F217" s="222" t="s">
        <v>254</v>
      </c>
      <c r="G217" s="220"/>
      <c r="H217" s="223">
        <v>321.198</v>
      </c>
      <c r="I217" s="224"/>
      <c r="J217" s="220"/>
      <c r="K217" s="220"/>
      <c r="L217" s="225"/>
      <c r="M217" s="226"/>
      <c r="N217" s="227"/>
      <c r="O217" s="227"/>
      <c r="P217" s="227"/>
      <c r="Q217" s="227"/>
      <c r="R217" s="227"/>
      <c r="S217" s="227"/>
      <c r="T217" s="228"/>
      <c r="AT217" s="229" t="s">
        <v>125</v>
      </c>
      <c r="AU217" s="229" t="s">
        <v>80</v>
      </c>
      <c r="AV217" s="12" t="s">
        <v>80</v>
      </c>
      <c r="AW217" s="12" t="s">
        <v>4</v>
      </c>
      <c r="AX217" s="12" t="s">
        <v>78</v>
      </c>
      <c r="AY217" s="229" t="s">
        <v>107</v>
      </c>
    </row>
    <row r="218" spans="2:65" s="1" customFormat="1" ht="16.5" customHeight="1">
      <c r="B218" s="37"/>
      <c r="C218" s="203" t="s">
        <v>255</v>
      </c>
      <c r="D218" s="203" t="s">
        <v>110</v>
      </c>
      <c r="E218" s="204" t="s">
        <v>256</v>
      </c>
      <c r="F218" s="205" t="s">
        <v>257</v>
      </c>
      <c r="G218" s="206" t="s">
        <v>154</v>
      </c>
      <c r="H218" s="207">
        <v>27.8</v>
      </c>
      <c r="I218" s="208"/>
      <c r="J218" s="209">
        <f>ROUND(I218*H218,2)</f>
        <v>0</v>
      </c>
      <c r="K218" s="205" t="s">
        <v>114</v>
      </c>
      <c r="L218" s="42"/>
      <c r="M218" s="210" t="s">
        <v>19</v>
      </c>
      <c r="N218" s="211" t="s">
        <v>44</v>
      </c>
      <c r="O218" s="82"/>
      <c r="P218" s="212">
        <f>O218*H218</f>
        <v>0</v>
      </c>
      <c r="Q218" s="212">
        <v>0</v>
      </c>
      <c r="R218" s="212">
        <f>Q218*H218</f>
        <v>0</v>
      </c>
      <c r="S218" s="212">
        <v>0</v>
      </c>
      <c r="T218" s="213">
        <f>S218*H218</f>
        <v>0</v>
      </c>
      <c r="AR218" s="214" t="s">
        <v>220</v>
      </c>
      <c r="AT218" s="214" t="s">
        <v>110</v>
      </c>
      <c r="AU218" s="214" t="s">
        <v>80</v>
      </c>
      <c r="AY218" s="16" t="s">
        <v>107</v>
      </c>
      <c r="BE218" s="215">
        <f>IF(N218="základní",J218,0)</f>
        <v>0</v>
      </c>
      <c r="BF218" s="215">
        <f>IF(N218="snížená",J218,0)</f>
        <v>0</v>
      </c>
      <c r="BG218" s="215">
        <f>IF(N218="zákl. přenesená",J218,0)</f>
        <v>0</v>
      </c>
      <c r="BH218" s="215">
        <f>IF(N218="sníž. přenesená",J218,0)</f>
        <v>0</v>
      </c>
      <c r="BI218" s="215">
        <f>IF(N218="nulová",J218,0)</f>
        <v>0</v>
      </c>
      <c r="BJ218" s="16" t="s">
        <v>78</v>
      </c>
      <c r="BK218" s="215">
        <f>ROUND(I218*H218,2)</f>
        <v>0</v>
      </c>
      <c r="BL218" s="16" t="s">
        <v>220</v>
      </c>
      <c r="BM218" s="214" t="s">
        <v>258</v>
      </c>
    </row>
    <row r="219" spans="2:51" s="12" customFormat="1" ht="12">
      <c r="B219" s="219"/>
      <c r="C219" s="220"/>
      <c r="D219" s="216" t="s">
        <v>125</v>
      </c>
      <c r="E219" s="221" t="s">
        <v>19</v>
      </c>
      <c r="F219" s="222" t="s">
        <v>259</v>
      </c>
      <c r="G219" s="220"/>
      <c r="H219" s="223">
        <v>0.8</v>
      </c>
      <c r="I219" s="224"/>
      <c r="J219" s="220"/>
      <c r="K219" s="220"/>
      <c r="L219" s="225"/>
      <c r="M219" s="226"/>
      <c r="N219" s="227"/>
      <c r="O219" s="227"/>
      <c r="P219" s="227"/>
      <c r="Q219" s="227"/>
      <c r="R219" s="227"/>
      <c r="S219" s="227"/>
      <c r="T219" s="228"/>
      <c r="AT219" s="229" t="s">
        <v>125</v>
      </c>
      <c r="AU219" s="229" t="s">
        <v>80</v>
      </c>
      <c r="AV219" s="12" t="s">
        <v>80</v>
      </c>
      <c r="AW219" s="12" t="s">
        <v>35</v>
      </c>
      <c r="AX219" s="12" t="s">
        <v>73</v>
      </c>
      <c r="AY219" s="229" t="s">
        <v>107</v>
      </c>
    </row>
    <row r="220" spans="2:51" s="12" customFormat="1" ht="12">
      <c r="B220" s="219"/>
      <c r="C220" s="220"/>
      <c r="D220" s="216" t="s">
        <v>125</v>
      </c>
      <c r="E220" s="221" t="s">
        <v>19</v>
      </c>
      <c r="F220" s="222" t="s">
        <v>260</v>
      </c>
      <c r="G220" s="220"/>
      <c r="H220" s="223">
        <v>1.5</v>
      </c>
      <c r="I220" s="224"/>
      <c r="J220" s="220"/>
      <c r="K220" s="220"/>
      <c r="L220" s="225"/>
      <c r="M220" s="226"/>
      <c r="N220" s="227"/>
      <c r="O220" s="227"/>
      <c r="P220" s="227"/>
      <c r="Q220" s="227"/>
      <c r="R220" s="227"/>
      <c r="S220" s="227"/>
      <c r="T220" s="228"/>
      <c r="AT220" s="229" t="s">
        <v>125</v>
      </c>
      <c r="AU220" s="229" t="s">
        <v>80</v>
      </c>
      <c r="AV220" s="12" t="s">
        <v>80</v>
      </c>
      <c r="AW220" s="12" t="s">
        <v>35</v>
      </c>
      <c r="AX220" s="12" t="s">
        <v>73</v>
      </c>
      <c r="AY220" s="229" t="s">
        <v>107</v>
      </c>
    </row>
    <row r="221" spans="2:51" s="12" customFormat="1" ht="12">
      <c r="B221" s="219"/>
      <c r="C221" s="220"/>
      <c r="D221" s="216" t="s">
        <v>125</v>
      </c>
      <c r="E221" s="221" t="s">
        <v>19</v>
      </c>
      <c r="F221" s="222" t="s">
        <v>261</v>
      </c>
      <c r="G221" s="220"/>
      <c r="H221" s="223">
        <v>1.5</v>
      </c>
      <c r="I221" s="224"/>
      <c r="J221" s="220"/>
      <c r="K221" s="220"/>
      <c r="L221" s="225"/>
      <c r="M221" s="226"/>
      <c r="N221" s="227"/>
      <c r="O221" s="227"/>
      <c r="P221" s="227"/>
      <c r="Q221" s="227"/>
      <c r="R221" s="227"/>
      <c r="S221" s="227"/>
      <c r="T221" s="228"/>
      <c r="AT221" s="229" t="s">
        <v>125</v>
      </c>
      <c r="AU221" s="229" t="s">
        <v>80</v>
      </c>
      <c r="AV221" s="12" t="s">
        <v>80</v>
      </c>
      <c r="AW221" s="12" t="s">
        <v>35</v>
      </c>
      <c r="AX221" s="12" t="s">
        <v>73</v>
      </c>
      <c r="AY221" s="229" t="s">
        <v>107</v>
      </c>
    </row>
    <row r="222" spans="2:51" s="12" customFormat="1" ht="12">
      <c r="B222" s="219"/>
      <c r="C222" s="220"/>
      <c r="D222" s="216" t="s">
        <v>125</v>
      </c>
      <c r="E222" s="221" t="s">
        <v>19</v>
      </c>
      <c r="F222" s="222" t="s">
        <v>262</v>
      </c>
      <c r="G222" s="220"/>
      <c r="H222" s="223">
        <v>0.8</v>
      </c>
      <c r="I222" s="224"/>
      <c r="J222" s="220"/>
      <c r="K222" s="220"/>
      <c r="L222" s="225"/>
      <c r="M222" s="226"/>
      <c r="N222" s="227"/>
      <c r="O222" s="227"/>
      <c r="P222" s="227"/>
      <c r="Q222" s="227"/>
      <c r="R222" s="227"/>
      <c r="S222" s="227"/>
      <c r="T222" s="228"/>
      <c r="AT222" s="229" t="s">
        <v>125</v>
      </c>
      <c r="AU222" s="229" t="s">
        <v>80</v>
      </c>
      <c r="AV222" s="12" t="s">
        <v>80</v>
      </c>
      <c r="AW222" s="12" t="s">
        <v>35</v>
      </c>
      <c r="AX222" s="12" t="s">
        <v>73</v>
      </c>
      <c r="AY222" s="229" t="s">
        <v>107</v>
      </c>
    </row>
    <row r="223" spans="2:51" s="12" customFormat="1" ht="12">
      <c r="B223" s="219"/>
      <c r="C223" s="220"/>
      <c r="D223" s="216" t="s">
        <v>125</v>
      </c>
      <c r="E223" s="221" t="s">
        <v>19</v>
      </c>
      <c r="F223" s="222" t="s">
        <v>263</v>
      </c>
      <c r="G223" s="220"/>
      <c r="H223" s="223">
        <v>0.8</v>
      </c>
      <c r="I223" s="224"/>
      <c r="J223" s="220"/>
      <c r="K223" s="220"/>
      <c r="L223" s="225"/>
      <c r="M223" s="226"/>
      <c r="N223" s="227"/>
      <c r="O223" s="227"/>
      <c r="P223" s="227"/>
      <c r="Q223" s="227"/>
      <c r="R223" s="227"/>
      <c r="S223" s="227"/>
      <c r="T223" s="228"/>
      <c r="AT223" s="229" t="s">
        <v>125</v>
      </c>
      <c r="AU223" s="229" t="s">
        <v>80</v>
      </c>
      <c r="AV223" s="12" t="s">
        <v>80</v>
      </c>
      <c r="AW223" s="12" t="s">
        <v>35</v>
      </c>
      <c r="AX223" s="12" t="s">
        <v>73</v>
      </c>
      <c r="AY223" s="229" t="s">
        <v>107</v>
      </c>
    </row>
    <row r="224" spans="2:51" s="12" customFormat="1" ht="12">
      <c r="B224" s="219"/>
      <c r="C224" s="220"/>
      <c r="D224" s="216" t="s">
        <v>125</v>
      </c>
      <c r="E224" s="221" t="s">
        <v>19</v>
      </c>
      <c r="F224" s="222" t="s">
        <v>264</v>
      </c>
      <c r="G224" s="220"/>
      <c r="H224" s="223">
        <v>1.5</v>
      </c>
      <c r="I224" s="224"/>
      <c r="J224" s="220"/>
      <c r="K224" s="220"/>
      <c r="L224" s="225"/>
      <c r="M224" s="226"/>
      <c r="N224" s="227"/>
      <c r="O224" s="227"/>
      <c r="P224" s="227"/>
      <c r="Q224" s="227"/>
      <c r="R224" s="227"/>
      <c r="S224" s="227"/>
      <c r="T224" s="228"/>
      <c r="AT224" s="229" t="s">
        <v>125</v>
      </c>
      <c r="AU224" s="229" t="s">
        <v>80</v>
      </c>
      <c r="AV224" s="12" t="s">
        <v>80</v>
      </c>
      <c r="AW224" s="12" t="s">
        <v>35</v>
      </c>
      <c r="AX224" s="12" t="s">
        <v>73</v>
      </c>
      <c r="AY224" s="229" t="s">
        <v>107</v>
      </c>
    </row>
    <row r="225" spans="2:51" s="12" customFormat="1" ht="12">
      <c r="B225" s="219"/>
      <c r="C225" s="220"/>
      <c r="D225" s="216" t="s">
        <v>125</v>
      </c>
      <c r="E225" s="221" t="s">
        <v>19</v>
      </c>
      <c r="F225" s="222" t="s">
        <v>265</v>
      </c>
      <c r="G225" s="220"/>
      <c r="H225" s="223">
        <v>1.5</v>
      </c>
      <c r="I225" s="224"/>
      <c r="J225" s="220"/>
      <c r="K225" s="220"/>
      <c r="L225" s="225"/>
      <c r="M225" s="226"/>
      <c r="N225" s="227"/>
      <c r="O225" s="227"/>
      <c r="P225" s="227"/>
      <c r="Q225" s="227"/>
      <c r="R225" s="227"/>
      <c r="S225" s="227"/>
      <c r="T225" s="228"/>
      <c r="AT225" s="229" t="s">
        <v>125</v>
      </c>
      <c r="AU225" s="229" t="s">
        <v>80</v>
      </c>
      <c r="AV225" s="12" t="s">
        <v>80</v>
      </c>
      <c r="AW225" s="12" t="s">
        <v>35</v>
      </c>
      <c r="AX225" s="12" t="s">
        <v>73</v>
      </c>
      <c r="AY225" s="229" t="s">
        <v>107</v>
      </c>
    </row>
    <row r="226" spans="2:51" s="12" customFormat="1" ht="12">
      <c r="B226" s="219"/>
      <c r="C226" s="220"/>
      <c r="D226" s="216" t="s">
        <v>125</v>
      </c>
      <c r="E226" s="221" t="s">
        <v>19</v>
      </c>
      <c r="F226" s="222" t="s">
        <v>266</v>
      </c>
      <c r="G226" s="220"/>
      <c r="H226" s="223">
        <v>0.8</v>
      </c>
      <c r="I226" s="224"/>
      <c r="J226" s="220"/>
      <c r="K226" s="220"/>
      <c r="L226" s="225"/>
      <c r="M226" s="226"/>
      <c r="N226" s="227"/>
      <c r="O226" s="227"/>
      <c r="P226" s="227"/>
      <c r="Q226" s="227"/>
      <c r="R226" s="227"/>
      <c r="S226" s="227"/>
      <c r="T226" s="228"/>
      <c r="AT226" s="229" t="s">
        <v>125</v>
      </c>
      <c r="AU226" s="229" t="s">
        <v>80</v>
      </c>
      <c r="AV226" s="12" t="s">
        <v>80</v>
      </c>
      <c r="AW226" s="12" t="s">
        <v>35</v>
      </c>
      <c r="AX226" s="12" t="s">
        <v>73</v>
      </c>
      <c r="AY226" s="229" t="s">
        <v>107</v>
      </c>
    </row>
    <row r="227" spans="2:51" s="12" customFormat="1" ht="12">
      <c r="B227" s="219"/>
      <c r="C227" s="220"/>
      <c r="D227" s="216" t="s">
        <v>125</v>
      </c>
      <c r="E227" s="221" t="s">
        <v>19</v>
      </c>
      <c r="F227" s="222" t="s">
        <v>267</v>
      </c>
      <c r="G227" s="220"/>
      <c r="H227" s="223">
        <v>0.8</v>
      </c>
      <c r="I227" s="224"/>
      <c r="J227" s="220"/>
      <c r="K227" s="220"/>
      <c r="L227" s="225"/>
      <c r="M227" s="226"/>
      <c r="N227" s="227"/>
      <c r="O227" s="227"/>
      <c r="P227" s="227"/>
      <c r="Q227" s="227"/>
      <c r="R227" s="227"/>
      <c r="S227" s="227"/>
      <c r="T227" s="228"/>
      <c r="AT227" s="229" t="s">
        <v>125</v>
      </c>
      <c r="AU227" s="229" t="s">
        <v>80</v>
      </c>
      <c r="AV227" s="12" t="s">
        <v>80</v>
      </c>
      <c r="AW227" s="12" t="s">
        <v>35</v>
      </c>
      <c r="AX227" s="12" t="s">
        <v>73</v>
      </c>
      <c r="AY227" s="229" t="s">
        <v>107</v>
      </c>
    </row>
    <row r="228" spans="2:51" s="12" customFormat="1" ht="12">
      <c r="B228" s="219"/>
      <c r="C228" s="220"/>
      <c r="D228" s="216" t="s">
        <v>125</v>
      </c>
      <c r="E228" s="221" t="s">
        <v>19</v>
      </c>
      <c r="F228" s="222" t="s">
        <v>268</v>
      </c>
      <c r="G228" s="220"/>
      <c r="H228" s="223">
        <v>1.5</v>
      </c>
      <c r="I228" s="224"/>
      <c r="J228" s="220"/>
      <c r="K228" s="220"/>
      <c r="L228" s="225"/>
      <c r="M228" s="226"/>
      <c r="N228" s="227"/>
      <c r="O228" s="227"/>
      <c r="P228" s="227"/>
      <c r="Q228" s="227"/>
      <c r="R228" s="227"/>
      <c r="S228" s="227"/>
      <c r="T228" s="228"/>
      <c r="AT228" s="229" t="s">
        <v>125</v>
      </c>
      <c r="AU228" s="229" t="s">
        <v>80</v>
      </c>
      <c r="AV228" s="12" t="s">
        <v>80</v>
      </c>
      <c r="AW228" s="12" t="s">
        <v>35</v>
      </c>
      <c r="AX228" s="12" t="s">
        <v>73</v>
      </c>
      <c r="AY228" s="229" t="s">
        <v>107</v>
      </c>
    </row>
    <row r="229" spans="2:51" s="12" customFormat="1" ht="12">
      <c r="B229" s="219"/>
      <c r="C229" s="220"/>
      <c r="D229" s="216" t="s">
        <v>125</v>
      </c>
      <c r="E229" s="221" t="s">
        <v>19</v>
      </c>
      <c r="F229" s="222" t="s">
        <v>269</v>
      </c>
      <c r="G229" s="220"/>
      <c r="H229" s="223">
        <v>1.5</v>
      </c>
      <c r="I229" s="224"/>
      <c r="J229" s="220"/>
      <c r="K229" s="220"/>
      <c r="L229" s="225"/>
      <c r="M229" s="226"/>
      <c r="N229" s="227"/>
      <c r="O229" s="227"/>
      <c r="P229" s="227"/>
      <c r="Q229" s="227"/>
      <c r="R229" s="227"/>
      <c r="S229" s="227"/>
      <c r="T229" s="228"/>
      <c r="AT229" s="229" t="s">
        <v>125</v>
      </c>
      <c r="AU229" s="229" t="s">
        <v>80</v>
      </c>
      <c r="AV229" s="12" t="s">
        <v>80</v>
      </c>
      <c r="AW229" s="12" t="s">
        <v>35</v>
      </c>
      <c r="AX229" s="12" t="s">
        <v>73</v>
      </c>
      <c r="AY229" s="229" t="s">
        <v>107</v>
      </c>
    </row>
    <row r="230" spans="2:51" s="12" customFormat="1" ht="12">
      <c r="B230" s="219"/>
      <c r="C230" s="220"/>
      <c r="D230" s="216" t="s">
        <v>125</v>
      </c>
      <c r="E230" s="221" t="s">
        <v>19</v>
      </c>
      <c r="F230" s="222" t="s">
        <v>270</v>
      </c>
      <c r="G230" s="220"/>
      <c r="H230" s="223">
        <v>0.8</v>
      </c>
      <c r="I230" s="224"/>
      <c r="J230" s="220"/>
      <c r="K230" s="220"/>
      <c r="L230" s="225"/>
      <c r="M230" s="226"/>
      <c r="N230" s="227"/>
      <c r="O230" s="227"/>
      <c r="P230" s="227"/>
      <c r="Q230" s="227"/>
      <c r="R230" s="227"/>
      <c r="S230" s="227"/>
      <c r="T230" s="228"/>
      <c r="AT230" s="229" t="s">
        <v>125</v>
      </c>
      <c r="AU230" s="229" t="s">
        <v>80</v>
      </c>
      <c r="AV230" s="12" t="s">
        <v>80</v>
      </c>
      <c r="AW230" s="12" t="s">
        <v>35</v>
      </c>
      <c r="AX230" s="12" t="s">
        <v>73</v>
      </c>
      <c r="AY230" s="229" t="s">
        <v>107</v>
      </c>
    </row>
    <row r="231" spans="2:51" s="12" customFormat="1" ht="12">
      <c r="B231" s="219"/>
      <c r="C231" s="220"/>
      <c r="D231" s="216" t="s">
        <v>125</v>
      </c>
      <c r="E231" s="221" t="s">
        <v>19</v>
      </c>
      <c r="F231" s="222" t="s">
        <v>271</v>
      </c>
      <c r="G231" s="220"/>
      <c r="H231" s="223">
        <v>0.8</v>
      </c>
      <c r="I231" s="224"/>
      <c r="J231" s="220"/>
      <c r="K231" s="220"/>
      <c r="L231" s="225"/>
      <c r="M231" s="226"/>
      <c r="N231" s="227"/>
      <c r="O231" s="227"/>
      <c r="P231" s="227"/>
      <c r="Q231" s="227"/>
      <c r="R231" s="227"/>
      <c r="S231" s="227"/>
      <c r="T231" s="228"/>
      <c r="AT231" s="229" t="s">
        <v>125</v>
      </c>
      <c r="AU231" s="229" t="s">
        <v>80</v>
      </c>
      <c r="AV231" s="12" t="s">
        <v>80</v>
      </c>
      <c r="AW231" s="12" t="s">
        <v>35</v>
      </c>
      <c r="AX231" s="12" t="s">
        <v>73</v>
      </c>
      <c r="AY231" s="229" t="s">
        <v>107</v>
      </c>
    </row>
    <row r="232" spans="2:51" s="12" customFormat="1" ht="12">
      <c r="B232" s="219"/>
      <c r="C232" s="220"/>
      <c r="D232" s="216" t="s">
        <v>125</v>
      </c>
      <c r="E232" s="221" t="s">
        <v>19</v>
      </c>
      <c r="F232" s="222" t="s">
        <v>272</v>
      </c>
      <c r="G232" s="220"/>
      <c r="H232" s="223">
        <v>2.4</v>
      </c>
      <c r="I232" s="224"/>
      <c r="J232" s="220"/>
      <c r="K232" s="220"/>
      <c r="L232" s="225"/>
      <c r="M232" s="226"/>
      <c r="N232" s="227"/>
      <c r="O232" s="227"/>
      <c r="P232" s="227"/>
      <c r="Q232" s="227"/>
      <c r="R232" s="227"/>
      <c r="S232" s="227"/>
      <c r="T232" s="228"/>
      <c r="AT232" s="229" t="s">
        <v>125</v>
      </c>
      <c r="AU232" s="229" t="s">
        <v>80</v>
      </c>
      <c r="AV232" s="12" t="s">
        <v>80</v>
      </c>
      <c r="AW232" s="12" t="s">
        <v>35</v>
      </c>
      <c r="AX232" s="12" t="s">
        <v>73</v>
      </c>
      <c r="AY232" s="229" t="s">
        <v>107</v>
      </c>
    </row>
    <row r="233" spans="2:51" s="12" customFormat="1" ht="12">
      <c r="B233" s="219"/>
      <c r="C233" s="220"/>
      <c r="D233" s="216" t="s">
        <v>125</v>
      </c>
      <c r="E233" s="221" t="s">
        <v>19</v>
      </c>
      <c r="F233" s="222" t="s">
        <v>273</v>
      </c>
      <c r="G233" s="220"/>
      <c r="H233" s="223">
        <v>0.9</v>
      </c>
      <c r="I233" s="224"/>
      <c r="J233" s="220"/>
      <c r="K233" s="220"/>
      <c r="L233" s="225"/>
      <c r="M233" s="226"/>
      <c r="N233" s="227"/>
      <c r="O233" s="227"/>
      <c r="P233" s="227"/>
      <c r="Q233" s="227"/>
      <c r="R233" s="227"/>
      <c r="S233" s="227"/>
      <c r="T233" s="228"/>
      <c r="AT233" s="229" t="s">
        <v>125</v>
      </c>
      <c r="AU233" s="229" t="s">
        <v>80</v>
      </c>
      <c r="AV233" s="12" t="s">
        <v>80</v>
      </c>
      <c r="AW233" s="12" t="s">
        <v>35</v>
      </c>
      <c r="AX233" s="12" t="s">
        <v>73</v>
      </c>
      <c r="AY233" s="229" t="s">
        <v>107</v>
      </c>
    </row>
    <row r="234" spans="2:51" s="12" customFormat="1" ht="12">
      <c r="B234" s="219"/>
      <c r="C234" s="220"/>
      <c r="D234" s="216" t="s">
        <v>125</v>
      </c>
      <c r="E234" s="221" t="s">
        <v>19</v>
      </c>
      <c r="F234" s="222" t="s">
        <v>274</v>
      </c>
      <c r="G234" s="220"/>
      <c r="H234" s="223">
        <v>0.7</v>
      </c>
      <c r="I234" s="224"/>
      <c r="J234" s="220"/>
      <c r="K234" s="220"/>
      <c r="L234" s="225"/>
      <c r="M234" s="226"/>
      <c r="N234" s="227"/>
      <c r="O234" s="227"/>
      <c r="P234" s="227"/>
      <c r="Q234" s="227"/>
      <c r="R234" s="227"/>
      <c r="S234" s="227"/>
      <c r="T234" s="228"/>
      <c r="AT234" s="229" t="s">
        <v>125</v>
      </c>
      <c r="AU234" s="229" t="s">
        <v>80</v>
      </c>
      <c r="AV234" s="12" t="s">
        <v>80</v>
      </c>
      <c r="AW234" s="12" t="s">
        <v>35</v>
      </c>
      <c r="AX234" s="12" t="s">
        <v>73</v>
      </c>
      <c r="AY234" s="229" t="s">
        <v>107</v>
      </c>
    </row>
    <row r="235" spans="2:51" s="12" customFormat="1" ht="12">
      <c r="B235" s="219"/>
      <c r="C235" s="220"/>
      <c r="D235" s="216" t="s">
        <v>125</v>
      </c>
      <c r="E235" s="221" t="s">
        <v>19</v>
      </c>
      <c r="F235" s="222" t="s">
        <v>275</v>
      </c>
      <c r="G235" s="220"/>
      <c r="H235" s="223">
        <v>0.8</v>
      </c>
      <c r="I235" s="224"/>
      <c r="J235" s="220"/>
      <c r="K235" s="220"/>
      <c r="L235" s="225"/>
      <c r="M235" s="226"/>
      <c r="N235" s="227"/>
      <c r="O235" s="227"/>
      <c r="P235" s="227"/>
      <c r="Q235" s="227"/>
      <c r="R235" s="227"/>
      <c r="S235" s="227"/>
      <c r="T235" s="228"/>
      <c r="AT235" s="229" t="s">
        <v>125</v>
      </c>
      <c r="AU235" s="229" t="s">
        <v>80</v>
      </c>
      <c r="AV235" s="12" t="s">
        <v>80</v>
      </c>
      <c r="AW235" s="12" t="s">
        <v>35</v>
      </c>
      <c r="AX235" s="12" t="s">
        <v>73</v>
      </c>
      <c r="AY235" s="229" t="s">
        <v>107</v>
      </c>
    </row>
    <row r="236" spans="2:51" s="12" customFormat="1" ht="12">
      <c r="B236" s="219"/>
      <c r="C236" s="220"/>
      <c r="D236" s="216" t="s">
        <v>125</v>
      </c>
      <c r="E236" s="221" t="s">
        <v>19</v>
      </c>
      <c r="F236" s="222" t="s">
        <v>276</v>
      </c>
      <c r="G236" s="220"/>
      <c r="H236" s="223">
        <v>1.5</v>
      </c>
      <c r="I236" s="224"/>
      <c r="J236" s="220"/>
      <c r="K236" s="220"/>
      <c r="L236" s="225"/>
      <c r="M236" s="226"/>
      <c r="N236" s="227"/>
      <c r="O236" s="227"/>
      <c r="P236" s="227"/>
      <c r="Q236" s="227"/>
      <c r="R236" s="227"/>
      <c r="S236" s="227"/>
      <c r="T236" s="228"/>
      <c r="AT236" s="229" t="s">
        <v>125</v>
      </c>
      <c r="AU236" s="229" t="s">
        <v>80</v>
      </c>
      <c r="AV236" s="12" t="s">
        <v>80</v>
      </c>
      <c r="AW236" s="12" t="s">
        <v>35</v>
      </c>
      <c r="AX236" s="12" t="s">
        <v>73</v>
      </c>
      <c r="AY236" s="229" t="s">
        <v>107</v>
      </c>
    </row>
    <row r="237" spans="2:51" s="12" customFormat="1" ht="12">
      <c r="B237" s="219"/>
      <c r="C237" s="220"/>
      <c r="D237" s="216" t="s">
        <v>125</v>
      </c>
      <c r="E237" s="221" t="s">
        <v>19</v>
      </c>
      <c r="F237" s="222" t="s">
        <v>277</v>
      </c>
      <c r="G237" s="220"/>
      <c r="H237" s="223">
        <v>1.5</v>
      </c>
      <c r="I237" s="224"/>
      <c r="J237" s="220"/>
      <c r="K237" s="220"/>
      <c r="L237" s="225"/>
      <c r="M237" s="226"/>
      <c r="N237" s="227"/>
      <c r="O237" s="227"/>
      <c r="P237" s="227"/>
      <c r="Q237" s="227"/>
      <c r="R237" s="227"/>
      <c r="S237" s="227"/>
      <c r="T237" s="228"/>
      <c r="AT237" s="229" t="s">
        <v>125</v>
      </c>
      <c r="AU237" s="229" t="s">
        <v>80</v>
      </c>
      <c r="AV237" s="12" t="s">
        <v>80</v>
      </c>
      <c r="AW237" s="12" t="s">
        <v>35</v>
      </c>
      <c r="AX237" s="12" t="s">
        <v>73</v>
      </c>
      <c r="AY237" s="229" t="s">
        <v>107</v>
      </c>
    </row>
    <row r="238" spans="2:51" s="12" customFormat="1" ht="12">
      <c r="B238" s="219"/>
      <c r="C238" s="220"/>
      <c r="D238" s="216" t="s">
        <v>125</v>
      </c>
      <c r="E238" s="221" t="s">
        <v>19</v>
      </c>
      <c r="F238" s="222" t="s">
        <v>278</v>
      </c>
      <c r="G238" s="220"/>
      <c r="H238" s="223">
        <v>0.8</v>
      </c>
      <c r="I238" s="224"/>
      <c r="J238" s="220"/>
      <c r="K238" s="220"/>
      <c r="L238" s="225"/>
      <c r="M238" s="226"/>
      <c r="N238" s="227"/>
      <c r="O238" s="227"/>
      <c r="P238" s="227"/>
      <c r="Q238" s="227"/>
      <c r="R238" s="227"/>
      <c r="S238" s="227"/>
      <c r="T238" s="228"/>
      <c r="AT238" s="229" t="s">
        <v>125</v>
      </c>
      <c r="AU238" s="229" t="s">
        <v>80</v>
      </c>
      <c r="AV238" s="12" t="s">
        <v>80</v>
      </c>
      <c r="AW238" s="12" t="s">
        <v>35</v>
      </c>
      <c r="AX238" s="12" t="s">
        <v>73</v>
      </c>
      <c r="AY238" s="229" t="s">
        <v>107</v>
      </c>
    </row>
    <row r="239" spans="2:51" s="12" customFormat="1" ht="12">
      <c r="B239" s="219"/>
      <c r="C239" s="220"/>
      <c r="D239" s="216" t="s">
        <v>125</v>
      </c>
      <c r="E239" s="221" t="s">
        <v>19</v>
      </c>
      <c r="F239" s="222" t="s">
        <v>279</v>
      </c>
      <c r="G239" s="220"/>
      <c r="H239" s="223">
        <v>0.8</v>
      </c>
      <c r="I239" s="224"/>
      <c r="J239" s="220"/>
      <c r="K239" s="220"/>
      <c r="L239" s="225"/>
      <c r="M239" s="226"/>
      <c r="N239" s="227"/>
      <c r="O239" s="227"/>
      <c r="P239" s="227"/>
      <c r="Q239" s="227"/>
      <c r="R239" s="227"/>
      <c r="S239" s="227"/>
      <c r="T239" s="228"/>
      <c r="AT239" s="229" t="s">
        <v>125</v>
      </c>
      <c r="AU239" s="229" t="s">
        <v>80</v>
      </c>
      <c r="AV239" s="12" t="s">
        <v>80</v>
      </c>
      <c r="AW239" s="12" t="s">
        <v>35</v>
      </c>
      <c r="AX239" s="12" t="s">
        <v>73</v>
      </c>
      <c r="AY239" s="229" t="s">
        <v>107</v>
      </c>
    </row>
    <row r="240" spans="2:51" s="12" customFormat="1" ht="12">
      <c r="B240" s="219"/>
      <c r="C240" s="220"/>
      <c r="D240" s="216" t="s">
        <v>125</v>
      </c>
      <c r="E240" s="221" t="s">
        <v>19</v>
      </c>
      <c r="F240" s="222" t="s">
        <v>280</v>
      </c>
      <c r="G240" s="220"/>
      <c r="H240" s="223">
        <v>1.5</v>
      </c>
      <c r="I240" s="224"/>
      <c r="J240" s="220"/>
      <c r="K240" s="220"/>
      <c r="L240" s="225"/>
      <c r="M240" s="226"/>
      <c r="N240" s="227"/>
      <c r="O240" s="227"/>
      <c r="P240" s="227"/>
      <c r="Q240" s="227"/>
      <c r="R240" s="227"/>
      <c r="S240" s="227"/>
      <c r="T240" s="228"/>
      <c r="AT240" s="229" t="s">
        <v>125</v>
      </c>
      <c r="AU240" s="229" t="s">
        <v>80</v>
      </c>
      <c r="AV240" s="12" t="s">
        <v>80</v>
      </c>
      <c r="AW240" s="12" t="s">
        <v>35</v>
      </c>
      <c r="AX240" s="12" t="s">
        <v>73</v>
      </c>
      <c r="AY240" s="229" t="s">
        <v>107</v>
      </c>
    </row>
    <row r="241" spans="2:51" s="12" customFormat="1" ht="12">
      <c r="B241" s="219"/>
      <c r="C241" s="220"/>
      <c r="D241" s="216" t="s">
        <v>125</v>
      </c>
      <c r="E241" s="221" t="s">
        <v>19</v>
      </c>
      <c r="F241" s="222" t="s">
        <v>281</v>
      </c>
      <c r="G241" s="220"/>
      <c r="H241" s="223">
        <v>1.5</v>
      </c>
      <c r="I241" s="224"/>
      <c r="J241" s="220"/>
      <c r="K241" s="220"/>
      <c r="L241" s="225"/>
      <c r="M241" s="226"/>
      <c r="N241" s="227"/>
      <c r="O241" s="227"/>
      <c r="P241" s="227"/>
      <c r="Q241" s="227"/>
      <c r="R241" s="227"/>
      <c r="S241" s="227"/>
      <c r="T241" s="228"/>
      <c r="AT241" s="229" t="s">
        <v>125</v>
      </c>
      <c r="AU241" s="229" t="s">
        <v>80</v>
      </c>
      <c r="AV241" s="12" t="s">
        <v>80</v>
      </c>
      <c r="AW241" s="12" t="s">
        <v>35</v>
      </c>
      <c r="AX241" s="12" t="s">
        <v>73</v>
      </c>
      <c r="AY241" s="229" t="s">
        <v>107</v>
      </c>
    </row>
    <row r="242" spans="2:51" s="12" customFormat="1" ht="12">
      <c r="B242" s="219"/>
      <c r="C242" s="220"/>
      <c r="D242" s="216" t="s">
        <v>125</v>
      </c>
      <c r="E242" s="221" t="s">
        <v>19</v>
      </c>
      <c r="F242" s="222" t="s">
        <v>282</v>
      </c>
      <c r="G242" s="220"/>
      <c r="H242" s="223">
        <v>0.8</v>
      </c>
      <c r="I242" s="224"/>
      <c r="J242" s="220"/>
      <c r="K242" s="220"/>
      <c r="L242" s="225"/>
      <c r="M242" s="226"/>
      <c r="N242" s="227"/>
      <c r="O242" s="227"/>
      <c r="P242" s="227"/>
      <c r="Q242" s="227"/>
      <c r="R242" s="227"/>
      <c r="S242" s="227"/>
      <c r="T242" s="228"/>
      <c r="AT242" s="229" t="s">
        <v>125</v>
      </c>
      <c r="AU242" s="229" t="s">
        <v>80</v>
      </c>
      <c r="AV242" s="12" t="s">
        <v>80</v>
      </c>
      <c r="AW242" s="12" t="s">
        <v>35</v>
      </c>
      <c r="AX242" s="12" t="s">
        <v>73</v>
      </c>
      <c r="AY242" s="229" t="s">
        <v>107</v>
      </c>
    </row>
    <row r="243" spans="2:51" s="13" customFormat="1" ht="12">
      <c r="B243" s="230"/>
      <c r="C243" s="231"/>
      <c r="D243" s="216" t="s">
        <v>125</v>
      </c>
      <c r="E243" s="232" t="s">
        <v>19</v>
      </c>
      <c r="F243" s="233" t="s">
        <v>150</v>
      </c>
      <c r="G243" s="231"/>
      <c r="H243" s="234">
        <v>27.8</v>
      </c>
      <c r="I243" s="235"/>
      <c r="J243" s="231"/>
      <c r="K243" s="231"/>
      <c r="L243" s="236"/>
      <c r="M243" s="237"/>
      <c r="N243" s="238"/>
      <c r="O243" s="238"/>
      <c r="P243" s="238"/>
      <c r="Q243" s="238"/>
      <c r="R243" s="238"/>
      <c r="S243" s="238"/>
      <c r="T243" s="239"/>
      <c r="AT243" s="240" t="s">
        <v>125</v>
      </c>
      <c r="AU243" s="240" t="s">
        <v>80</v>
      </c>
      <c r="AV243" s="13" t="s">
        <v>115</v>
      </c>
      <c r="AW243" s="13" t="s">
        <v>35</v>
      </c>
      <c r="AX243" s="13" t="s">
        <v>78</v>
      </c>
      <c r="AY243" s="240" t="s">
        <v>107</v>
      </c>
    </row>
    <row r="244" spans="2:65" s="1" customFormat="1" ht="16.5" customHeight="1">
      <c r="B244" s="37"/>
      <c r="C244" s="241" t="s">
        <v>283</v>
      </c>
      <c r="D244" s="241" t="s">
        <v>209</v>
      </c>
      <c r="E244" s="242" t="s">
        <v>284</v>
      </c>
      <c r="F244" s="243" t="s">
        <v>285</v>
      </c>
      <c r="G244" s="244" t="s">
        <v>154</v>
      </c>
      <c r="H244" s="245">
        <v>28.356</v>
      </c>
      <c r="I244" s="246"/>
      <c r="J244" s="247">
        <f>ROUND(I244*H244,2)</f>
        <v>0</v>
      </c>
      <c r="K244" s="243" t="s">
        <v>114</v>
      </c>
      <c r="L244" s="248"/>
      <c r="M244" s="249" t="s">
        <v>19</v>
      </c>
      <c r="N244" s="250" t="s">
        <v>44</v>
      </c>
      <c r="O244" s="82"/>
      <c r="P244" s="212">
        <f>O244*H244</f>
        <v>0</v>
      </c>
      <c r="Q244" s="212">
        <v>0.00016</v>
      </c>
      <c r="R244" s="212">
        <f>Q244*H244</f>
        <v>0.0045369600000000005</v>
      </c>
      <c r="S244" s="212">
        <v>0</v>
      </c>
      <c r="T244" s="213">
        <f>S244*H244</f>
        <v>0</v>
      </c>
      <c r="AR244" s="214" t="s">
        <v>243</v>
      </c>
      <c r="AT244" s="214" t="s">
        <v>209</v>
      </c>
      <c r="AU244" s="214" t="s">
        <v>80</v>
      </c>
      <c r="AY244" s="16" t="s">
        <v>107</v>
      </c>
      <c r="BE244" s="215">
        <f>IF(N244="základní",J244,0)</f>
        <v>0</v>
      </c>
      <c r="BF244" s="215">
        <f>IF(N244="snížená",J244,0)</f>
        <v>0</v>
      </c>
      <c r="BG244" s="215">
        <f>IF(N244="zákl. přenesená",J244,0)</f>
        <v>0</v>
      </c>
      <c r="BH244" s="215">
        <f>IF(N244="sníž. přenesená",J244,0)</f>
        <v>0</v>
      </c>
      <c r="BI244" s="215">
        <f>IF(N244="nulová",J244,0)</f>
        <v>0</v>
      </c>
      <c r="BJ244" s="16" t="s">
        <v>78</v>
      </c>
      <c r="BK244" s="215">
        <f>ROUND(I244*H244,2)</f>
        <v>0</v>
      </c>
      <c r="BL244" s="16" t="s">
        <v>220</v>
      </c>
      <c r="BM244" s="214" t="s">
        <v>286</v>
      </c>
    </row>
    <row r="245" spans="2:51" s="12" customFormat="1" ht="12">
      <c r="B245" s="219"/>
      <c r="C245" s="220"/>
      <c r="D245" s="216" t="s">
        <v>125</v>
      </c>
      <c r="E245" s="220"/>
      <c r="F245" s="222" t="s">
        <v>287</v>
      </c>
      <c r="G245" s="220"/>
      <c r="H245" s="223">
        <v>28.356</v>
      </c>
      <c r="I245" s="224"/>
      <c r="J245" s="220"/>
      <c r="K245" s="220"/>
      <c r="L245" s="225"/>
      <c r="M245" s="226"/>
      <c r="N245" s="227"/>
      <c r="O245" s="227"/>
      <c r="P245" s="227"/>
      <c r="Q245" s="227"/>
      <c r="R245" s="227"/>
      <c r="S245" s="227"/>
      <c r="T245" s="228"/>
      <c r="AT245" s="229" t="s">
        <v>125</v>
      </c>
      <c r="AU245" s="229" t="s">
        <v>80</v>
      </c>
      <c r="AV245" s="12" t="s">
        <v>80</v>
      </c>
      <c r="AW245" s="12" t="s">
        <v>4</v>
      </c>
      <c r="AX245" s="12" t="s">
        <v>78</v>
      </c>
      <c r="AY245" s="229" t="s">
        <v>107</v>
      </c>
    </row>
    <row r="246" spans="2:65" s="1" customFormat="1" ht="16.5" customHeight="1">
      <c r="B246" s="37"/>
      <c r="C246" s="241" t="s">
        <v>288</v>
      </c>
      <c r="D246" s="241" t="s">
        <v>209</v>
      </c>
      <c r="E246" s="242" t="s">
        <v>289</v>
      </c>
      <c r="F246" s="243" t="s">
        <v>290</v>
      </c>
      <c r="G246" s="244" t="s">
        <v>291</v>
      </c>
      <c r="H246" s="245">
        <v>1.112</v>
      </c>
      <c r="I246" s="246"/>
      <c r="J246" s="247">
        <f>ROUND(I246*H246,2)</f>
        <v>0</v>
      </c>
      <c r="K246" s="243" t="s">
        <v>114</v>
      </c>
      <c r="L246" s="248"/>
      <c r="M246" s="249" t="s">
        <v>19</v>
      </c>
      <c r="N246" s="250" t="s">
        <v>44</v>
      </c>
      <c r="O246" s="82"/>
      <c r="P246" s="212">
        <f>O246*H246</f>
        <v>0</v>
      </c>
      <c r="Q246" s="212">
        <v>0.00063</v>
      </c>
      <c r="R246" s="212">
        <f>Q246*H246</f>
        <v>0.0007005600000000001</v>
      </c>
      <c r="S246" s="212">
        <v>0</v>
      </c>
      <c r="T246" s="213">
        <f>S246*H246</f>
        <v>0</v>
      </c>
      <c r="AR246" s="214" t="s">
        <v>243</v>
      </c>
      <c r="AT246" s="214" t="s">
        <v>209</v>
      </c>
      <c r="AU246" s="214" t="s">
        <v>80</v>
      </c>
      <c r="AY246" s="16" t="s">
        <v>107</v>
      </c>
      <c r="BE246" s="215">
        <f>IF(N246="základní",J246,0)</f>
        <v>0</v>
      </c>
      <c r="BF246" s="215">
        <f>IF(N246="snížená",J246,0)</f>
        <v>0</v>
      </c>
      <c r="BG246" s="215">
        <f>IF(N246="zákl. přenesená",J246,0)</f>
        <v>0</v>
      </c>
      <c r="BH246" s="215">
        <f>IF(N246="sníž. přenesená",J246,0)</f>
        <v>0</v>
      </c>
      <c r="BI246" s="215">
        <f>IF(N246="nulová",J246,0)</f>
        <v>0</v>
      </c>
      <c r="BJ246" s="16" t="s">
        <v>78</v>
      </c>
      <c r="BK246" s="215">
        <f>ROUND(I246*H246,2)</f>
        <v>0</v>
      </c>
      <c r="BL246" s="16" t="s">
        <v>220</v>
      </c>
      <c r="BM246" s="214" t="s">
        <v>292</v>
      </c>
    </row>
    <row r="247" spans="2:51" s="12" customFormat="1" ht="12">
      <c r="B247" s="219"/>
      <c r="C247" s="220"/>
      <c r="D247" s="216" t="s">
        <v>125</v>
      </c>
      <c r="E247" s="220"/>
      <c r="F247" s="222" t="s">
        <v>293</v>
      </c>
      <c r="G247" s="220"/>
      <c r="H247" s="223">
        <v>1.112</v>
      </c>
      <c r="I247" s="224"/>
      <c r="J247" s="220"/>
      <c r="K247" s="220"/>
      <c r="L247" s="225"/>
      <c r="M247" s="226"/>
      <c r="N247" s="227"/>
      <c r="O247" s="227"/>
      <c r="P247" s="227"/>
      <c r="Q247" s="227"/>
      <c r="R247" s="227"/>
      <c r="S247" s="227"/>
      <c r="T247" s="228"/>
      <c r="AT247" s="229" t="s">
        <v>125</v>
      </c>
      <c r="AU247" s="229" t="s">
        <v>80</v>
      </c>
      <c r="AV247" s="12" t="s">
        <v>80</v>
      </c>
      <c r="AW247" s="12" t="s">
        <v>4</v>
      </c>
      <c r="AX247" s="12" t="s">
        <v>78</v>
      </c>
      <c r="AY247" s="229" t="s">
        <v>107</v>
      </c>
    </row>
    <row r="248" spans="2:65" s="1" customFormat="1" ht="16.5" customHeight="1">
      <c r="B248" s="37"/>
      <c r="C248" s="241" t="s">
        <v>7</v>
      </c>
      <c r="D248" s="241" t="s">
        <v>209</v>
      </c>
      <c r="E248" s="242" t="s">
        <v>294</v>
      </c>
      <c r="F248" s="243" t="s">
        <v>295</v>
      </c>
      <c r="G248" s="244" t="s">
        <v>291</v>
      </c>
      <c r="H248" s="245">
        <v>1.112</v>
      </c>
      <c r="I248" s="246"/>
      <c r="J248" s="247">
        <f>ROUND(I248*H248,2)</f>
        <v>0</v>
      </c>
      <c r="K248" s="243" t="s">
        <v>114</v>
      </c>
      <c r="L248" s="248"/>
      <c r="M248" s="249" t="s">
        <v>19</v>
      </c>
      <c r="N248" s="250" t="s">
        <v>44</v>
      </c>
      <c r="O248" s="82"/>
      <c r="P248" s="212">
        <f>O248*H248</f>
        <v>0</v>
      </c>
      <c r="Q248" s="212">
        <v>0.00022</v>
      </c>
      <c r="R248" s="212">
        <f>Q248*H248</f>
        <v>0.00024464</v>
      </c>
      <c r="S248" s="212">
        <v>0</v>
      </c>
      <c r="T248" s="213">
        <f>S248*H248</f>
        <v>0</v>
      </c>
      <c r="AR248" s="214" t="s">
        <v>243</v>
      </c>
      <c r="AT248" s="214" t="s">
        <v>209</v>
      </c>
      <c r="AU248" s="214" t="s">
        <v>80</v>
      </c>
      <c r="AY248" s="16" t="s">
        <v>107</v>
      </c>
      <c r="BE248" s="215">
        <f>IF(N248="základní",J248,0)</f>
        <v>0</v>
      </c>
      <c r="BF248" s="215">
        <f>IF(N248="snížená",J248,0)</f>
        <v>0</v>
      </c>
      <c r="BG248" s="215">
        <f>IF(N248="zákl. přenesená",J248,0)</f>
        <v>0</v>
      </c>
      <c r="BH248" s="215">
        <f>IF(N248="sníž. přenesená",J248,0)</f>
        <v>0</v>
      </c>
      <c r="BI248" s="215">
        <f>IF(N248="nulová",J248,0)</f>
        <v>0</v>
      </c>
      <c r="BJ248" s="16" t="s">
        <v>78</v>
      </c>
      <c r="BK248" s="215">
        <f>ROUND(I248*H248,2)</f>
        <v>0</v>
      </c>
      <c r="BL248" s="16" t="s">
        <v>220</v>
      </c>
      <c r="BM248" s="214" t="s">
        <v>296</v>
      </c>
    </row>
    <row r="249" spans="2:51" s="12" customFormat="1" ht="12">
      <c r="B249" s="219"/>
      <c r="C249" s="220"/>
      <c r="D249" s="216" t="s">
        <v>125</v>
      </c>
      <c r="E249" s="220"/>
      <c r="F249" s="222" t="s">
        <v>293</v>
      </c>
      <c r="G249" s="220"/>
      <c r="H249" s="223">
        <v>1.112</v>
      </c>
      <c r="I249" s="224"/>
      <c r="J249" s="220"/>
      <c r="K249" s="220"/>
      <c r="L249" s="225"/>
      <c r="M249" s="226"/>
      <c r="N249" s="227"/>
      <c r="O249" s="227"/>
      <c r="P249" s="227"/>
      <c r="Q249" s="227"/>
      <c r="R249" s="227"/>
      <c r="S249" s="227"/>
      <c r="T249" s="228"/>
      <c r="AT249" s="229" t="s">
        <v>125</v>
      </c>
      <c r="AU249" s="229" t="s">
        <v>80</v>
      </c>
      <c r="AV249" s="12" t="s">
        <v>80</v>
      </c>
      <c r="AW249" s="12" t="s">
        <v>4</v>
      </c>
      <c r="AX249" s="12" t="s">
        <v>78</v>
      </c>
      <c r="AY249" s="229" t="s">
        <v>107</v>
      </c>
    </row>
    <row r="250" spans="2:65" s="1" customFormat="1" ht="24" customHeight="1">
      <c r="B250" s="37"/>
      <c r="C250" s="203" t="s">
        <v>297</v>
      </c>
      <c r="D250" s="203" t="s">
        <v>110</v>
      </c>
      <c r="E250" s="204" t="s">
        <v>298</v>
      </c>
      <c r="F250" s="205" t="s">
        <v>299</v>
      </c>
      <c r="G250" s="206" t="s">
        <v>188</v>
      </c>
      <c r="H250" s="207">
        <v>2.043</v>
      </c>
      <c r="I250" s="208"/>
      <c r="J250" s="209">
        <f>ROUND(I250*H250,2)</f>
        <v>0</v>
      </c>
      <c r="K250" s="205" t="s">
        <v>114</v>
      </c>
      <c r="L250" s="42"/>
      <c r="M250" s="210" t="s">
        <v>19</v>
      </c>
      <c r="N250" s="211" t="s">
        <v>44</v>
      </c>
      <c r="O250" s="82"/>
      <c r="P250" s="212">
        <f>O250*H250</f>
        <v>0</v>
      </c>
      <c r="Q250" s="212">
        <v>0</v>
      </c>
      <c r="R250" s="212">
        <f>Q250*H250</f>
        <v>0</v>
      </c>
      <c r="S250" s="212">
        <v>0</v>
      </c>
      <c r="T250" s="213">
        <f>S250*H250</f>
        <v>0</v>
      </c>
      <c r="AR250" s="214" t="s">
        <v>220</v>
      </c>
      <c r="AT250" s="214" t="s">
        <v>110</v>
      </c>
      <c r="AU250" s="214" t="s">
        <v>80</v>
      </c>
      <c r="AY250" s="16" t="s">
        <v>107</v>
      </c>
      <c r="BE250" s="215">
        <f>IF(N250="základní",J250,0)</f>
        <v>0</v>
      </c>
      <c r="BF250" s="215">
        <f>IF(N250="snížená",J250,0)</f>
        <v>0</v>
      </c>
      <c r="BG250" s="215">
        <f>IF(N250="zákl. přenesená",J250,0)</f>
        <v>0</v>
      </c>
      <c r="BH250" s="215">
        <f>IF(N250="sníž. přenesená",J250,0)</f>
        <v>0</v>
      </c>
      <c r="BI250" s="215">
        <f>IF(N250="nulová",J250,0)</f>
        <v>0</v>
      </c>
      <c r="BJ250" s="16" t="s">
        <v>78</v>
      </c>
      <c r="BK250" s="215">
        <f>ROUND(I250*H250,2)</f>
        <v>0</v>
      </c>
      <c r="BL250" s="16" t="s">
        <v>220</v>
      </c>
      <c r="BM250" s="214" t="s">
        <v>300</v>
      </c>
    </row>
    <row r="251" spans="2:47" s="1" customFormat="1" ht="12">
      <c r="B251" s="37"/>
      <c r="C251" s="38"/>
      <c r="D251" s="216" t="s">
        <v>190</v>
      </c>
      <c r="E251" s="38"/>
      <c r="F251" s="217" t="s">
        <v>301</v>
      </c>
      <c r="G251" s="38"/>
      <c r="H251" s="38"/>
      <c r="I251" s="128"/>
      <c r="J251" s="38"/>
      <c r="K251" s="38"/>
      <c r="L251" s="42"/>
      <c r="M251" s="251"/>
      <c r="N251" s="252"/>
      <c r="O251" s="252"/>
      <c r="P251" s="252"/>
      <c r="Q251" s="252"/>
      <c r="R251" s="252"/>
      <c r="S251" s="252"/>
      <c r="T251" s="253"/>
      <c r="AT251" s="16" t="s">
        <v>190</v>
      </c>
      <c r="AU251" s="16" t="s">
        <v>80</v>
      </c>
    </row>
    <row r="252" spans="2:12" s="1" customFormat="1" ht="6.95" customHeight="1">
      <c r="B252" s="57"/>
      <c r="C252" s="58"/>
      <c r="D252" s="58"/>
      <c r="E252" s="58"/>
      <c r="F252" s="58"/>
      <c r="G252" s="58"/>
      <c r="H252" s="58"/>
      <c r="I252" s="154"/>
      <c r="J252" s="58"/>
      <c r="K252" s="58"/>
      <c r="L252" s="42"/>
    </row>
  </sheetData>
  <sheetProtection password="CC35" sheet="1" objects="1" scenarios="1" formatColumns="0" formatRows="0" autoFilter="0"/>
  <autoFilter ref="C78:K251"/>
  <mergeCells count="6">
    <mergeCell ref="E7:H7"/>
    <mergeCell ref="E16:H16"/>
    <mergeCell ref="E25:H25"/>
    <mergeCell ref="E46:H46"/>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54" customWidth="1"/>
    <col min="2" max="2" width="1.7109375" style="254" customWidth="1"/>
    <col min="3" max="4" width="5.00390625" style="254" customWidth="1"/>
    <col min="5" max="5" width="11.7109375" style="254" customWidth="1"/>
    <col min="6" max="6" width="9.140625" style="254" customWidth="1"/>
    <col min="7" max="7" width="5.00390625" style="254" customWidth="1"/>
    <col min="8" max="8" width="77.8515625" style="254" customWidth="1"/>
    <col min="9" max="10" width="20.00390625" style="254" customWidth="1"/>
    <col min="11" max="11" width="1.7109375" style="254" customWidth="1"/>
  </cols>
  <sheetData>
    <row r="1" ht="37.5" customHeight="1"/>
    <row r="2" spans="2:11" ht="7.5" customHeight="1">
      <c r="B2" s="255"/>
      <c r="C2" s="256"/>
      <c r="D2" s="256"/>
      <c r="E2" s="256"/>
      <c r="F2" s="256"/>
      <c r="G2" s="256"/>
      <c r="H2" s="256"/>
      <c r="I2" s="256"/>
      <c r="J2" s="256"/>
      <c r="K2" s="257"/>
    </row>
    <row r="3" spans="2:11" s="14" customFormat="1" ht="45" customHeight="1">
      <c r="B3" s="258"/>
      <c r="C3" s="259" t="s">
        <v>302</v>
      </c>
      <c r="D3" s="259"/>
      <c r="E3" s="259"/>
      <c r="F3" s="259"/>
      <c r="G3" s="259"/>
      <c r="H3" s="259"/>
      <c r="I3" s="259"/>
      <c r="J3" s="259"/>
      <c r="K3" s="260"/>
    </row>
    <row r="4" spans="2:11" ht="25.5" customHeight="1">
      <c r="B4" s="261"/>
      <c r="C4" s="262" t="s">
        <v>303</v>
      </c>
      <c r="D4" s="262"/>
      <c r="E4" s="262"/>
      <c r="F4" s="262"/>
      <c r="G4" s="262"/>
      <c r="H4" s="262"/>
      <c r="I4" s="262"/>
      <c r="J4" s="262"/>
      <c r="K4" s="263"/>
    </row>
    <row r="5" spans="2:11" ht="5.25" customHeight="1">
      <c r="B5" s="261"/>
      <c r="C5" s="264"/>
      <c r="D5" s="264"/>
      <c r="E5" s="264"/>
      <c r="F5" s="264"/>
      <c r="G5" s="264"/>
      <c r="H5" s="264"/>
      <c r="I5" s="264"/>
      <c r="J5" s="264"/>
      <c r="K5" s="263"/>
    </row>
    <row r="6" spans="2:11" ht="15" customHeight="1">
      <c r="B6" s="261"/>
      <c r="C6" s="265" t="s">
        <v>304</v>
      </c>
      <c r="D6" s="265"/>
      <c r="E6" s="265"/>
      <c r="F6" s="265"/>
      <c r="G6" s="265"/>
      <c r="H6" s="265"/>
      <c r="I6" s="265"/>
      <c r="J6" s="265"/>
      <c r="K6" s="263"/>
    </row>
    <row r="7" spans="2:11" ht="15" customHeight="1">
      <c r="B7" s="266"/>
      <c r="C7" s="265" t="s">
        <v>305</v>
      </c>
      <c r="D7" s="265"/>
      <c r="E7" s="265"/>
      <c r="F7" s="265"/>
      <c r="G7" s="265"/>
      <c r="H7" s="265"/>
      <c r="I7" s="265"/>
      <c r="J7" s="265"/>
      <c r="K7" s="263"/>
    </row>
    <row r="8" spans="2:11" ht="12.75" customHeight="1">
      <c r="B8" s="266"/>
      <c r="C8" s="265"/>
      <c r="D8" s="265"/>
      <c r="E8" s="265"/>
      <c r="F8" s="265"/>
      <c r="G8" s="265"/>
      <c r="H8" s="265"/>
      <c r="I8" s="265"/>
      <c r="J8" s="265"/>
      <c r="K8" s="263"/>
    </row>
    <row r="9" spans="2:11" ht="15" customHeight="1">
      <c r="B9" s="266"/>
      <c r="C9" s="265" t="s">
        <v>306</v>
      </c>
      <c r="D9" s="265"/>
      <c r="E9" s="265"/>
      <c r="F9" s="265"/>
      <c r="G9" s="265"/>
      <c r="H9" s="265"/>
      <c r="I9" s="265"/>
      <c r="J9" s="265"/>
      <c r="K9" s="263"/>
    </row>
    <row r="10" spans="2:11" ht="15" customHeight="1">
      <c r="B10" s="266"/>
      <c r="C10" s="265"/>
      <c r="D10" s="265" t="s">
        <v>307</v>
      </c>
      <c r="E10" s="265"/>
      <c r="F10" s="265"/>
      <c r="G10" s="265"/>
      <c r="H10" s="265"/>
      <c r="I10" s="265"/>
      <c r="J10" s="265"/>
      <c r="K10" s="263"/>
    </row>
    <row r="11" spans="2:11" ht="15" customHeight="1">
      <c r="B11" s="266"/>
      <c r="C11" s="267"/>
      <c r="D11" s="265" t="s">
        <v>308</v>
      </c>
      <c r="E11" s="265"/>
      <c r="F11" s="265"/>
      <c r="G11" s="265"/>
      <c r="H11" s="265"/>
      <c r="I11" s="265"/>
      <c r="J11" s="265"/>
      <c r="K11" s="263"/>
    </row>
    <row r="12" spans="2:11" ht="15" customHeight="1">
      <c r="B12" s="266"/>
      <c r="C12" s="267"/>
      <c r="D12" s="265"/>
      <c r="E12" s="265"/>
      <c r="F12" s="265"/>
      <c r="G12" s="265"/>
      <c r="H12" s="265"/>
      <c r="I12" s="265"/>
      <c r="J12" s="265"/>
      <c r="K12" s="263"/>
    </row>
    <row r="13" spans="2:11" ht="15" customHeight="1">
      <c r="B13" s="266"/>
      <c r="C13" s="267"/>
      <c r="D13" s="268" t="s">
        <v>309</v>
      </c>
      <c r="E13" s="265"/>
      <c r="F13" s="265"/>
      <c r="G13" s="265"/>
      <c r="H13" s="265"/>
      <c r="I13" s="265"/>
      <c r="J13" s="265"/>
      <c r="K13" s="263"/>
    </row>
    <row r="14" spans="2:11" ht="12.75" customHeight="1">
      <c r="B14" s="266"/>
      <c r="C14" s="267"/>
      <c r="D14" s="267"/>
      <c r="E14" s="267"/>
      <c r="F14" s="267"/>
      <c r="G14" s="267"/>
      <c r="H14" s="267"/>
      <c r="I14" s="267"/>
      <c r="J14" s="267"/>
      <c r="K14" s="263"/>
    </row>
    <row r="15" spans="2:11" ht="15" customHeight="1">
      <c r="B15" s="266"/>
      <c r="C15" s="267"/>
      <c r="D15" s="265" t="s">
        <v>310</v>
      </c>
      <c r="E15" s="265"/>
      <c r="F15" s="265"/>
      <c r="G15" s="265"/>
      <c r="H15" s="265"/>
      <c r="I15" s="265"/>
      <c r="J15" s="265"/>
      <c r="K15" s="263"/>
    </row>
    <row r="16" spans="2:11" ht="15" customHeight="1">
      <c r="B16" s="266"/>
      <c r="C16" s="267"/>
      <c r="D16" s="265" t="s">
        <v>311</v>
      </c>
      <c r="E16" s="265"/>
      <c r="F16" s="265"/>
      <c r="G16" s="265"/>
      <c r="H16" s="265"/>
      <c r="I16" s="265"/>
      <c r="J16" s="265"/>
      <c r="K16" s="263"/>
    </row>
    <row r="17" spans="2:11" ht="15" customHeight="1">
      <c r="B17" s="266"/>
      <c r="C17" s="267"/>
      <c r="D17" s="265" t="s">
        <v>312</v>
      </c>
      <c r="E17" s="265"/>
      <c r="F17" s="265"/>
      <c r="G17" s="265"/>
      <c r="H17" s="265"/>
      <c r="I17" s="265"/>
      <c r="J17" s="265"/>
      <c r="K17" s="263"/>
    </row>
    <row r="18" spans="2:11" ht="15" customHeight="1">
      <c r="B18" s="266"/>
      <c r="C18" s="267"/>
      <c r="D18" s="267"/>
      <c r="E18" s="269" t="s">
        <v>77</v>
      </c>
      <c r="F18" s="265" t="s">
        <v>313</v>
      </c>
      <c r="G18" s="265"/>
      <c r="H18" s="265"/>
      <c r="I18" s="265"/>
      <c r="J18" s="265"/>
      <c r="K18" s="263"/>
    </row>
    <row r="19" spans="2:11" ht="15" customHeight="1">
      <c r="B19" s="266"/>
      <c r="C19" s="267"/>
      <c r="D19" s="267"/>
      <c r="E19" s="269" t="s">
        <v>314</v>
      </c>
      <c r="F19" s="265" t="s">
        <v>315</v>
      </c>
      <c r="G19" s="265"/>
      <c r="H19" s="265"/>
      <c r="I19" s="265"/>
      <c r="J19" s="265"/>
      <c r="K19" s="263"/>
    </row>
    <row r="20" spans="2:11" ht="15" customHeight="1">
      <c r="B20" s="266"/>
      <c r="C20" s="267"/>
      <c r="D20" s="267"/>
      <c r="E20" s="269" t="s">
        <v>316</v>
      </c>
      <c r="F20" s="265" t="s">
        <v>317</v>
      </c>
      <c r="G20" s="265"/>
      <c r="H20" s="265"/>
      <c r="I20" s="265"/>
      <c r="J20" s="265"/>
      <c r="K20" s="263"/>
    </row>
    <row r="21" spans="2:11" ht="15" customHeight="1">
      <c r="B21" s="266"/>
      <c r="C21" s="267"/>
      <c r="D21" s="267"/>
      <c r="E21" s="269" t="s">
        <v>318</v>
      </c>
      <c r="F21" s="265" t="s">
        <v>319</v>
      </c>
      <c r="G21" s="265"/>
      <c r="H21" s="265"/>
      <c r="I21" s="265"/>
      <c r="J21" s="265"/>
      <c r="K21" s="263"/>
    </row>
    <row r="22" spans="2:11" ht="15" customHeight="1">
      <c r="B22" s="266"/>
      <c r="C22" s="267"/>
      <c r="D22" s="267"/>
      <c r="E22" s="269" t="s">
        <v>320</v>
      </c>
      <c r="F22" s="265" t="s">
        <v>321</v>
      </c>
      <c r="G22" s="265"/>
      <c r="H22" s="265"/>
      <c r="I22" s="265"/>
      <c r="J22" s="265"/>
      <c r="K22" s="263"/>
    </row>
    <row r="23" spans="2:11" ht="15" customHeight="1">
      <c r="B23" s="266"/>
      <c r="C23" s="267"/>
      <c r="D23" s="267"/>
      <c r="E23" s="269" t="s">
        <v>322</v>
      </c>
      <c r="F23" s="265" t="s">
        <v>323</v>
      </c>
      <c r="G23" s="265"/>
      <c r="H23" s="265"/>
      <c r="I23" s="265"/>
      <c r="J23" s="265"/>
      <c r="K23" s="263"/>
    </row>
    <row r="24" spans="2:11" ht="12.75" customHeight="1">
      <c r="B24" s="266"/>
      <c r="C24" s="267"/>
      <c r="D24" s="267"/>
      <c r="E24" s="267"/>
      <c r="F24" s="267"/>
      <c r="G24" s="267"/>
      <c r="H24" s="267"/>
      <c r="I24" s="267"/>
      <c r="J24" s="267"/>
      <c r="K24" s="263"/>
    </row>
    <row r="25" spans="2:11" ht="15" customHeight="1">
      <c r="B25" s="266"/>
      <c r="C25" s="265" t="s">
        <v>324</v>
      </c>
      <c r="D25" s="265"/>
      <c r="E25" s="265"/>
      <c r="F25" s="265"/>
      <c r="G25" s="265"/>
      <c r="H25" s="265"/>
      <c r="I25" s="265"/>
      <c r="J25" s="265"/>
      <c r="K25" s="263"/>
    </row>
    <row r="26" spans="2:11" ht="15" customHeight="1">
      <c r="B26" s="266"/>
      <c r="C26" s="265" t="s">
        <v>325</v>
      </c>
      <c r="D26" s="265"/>
      <c r="E26" s="265"/>
      <c r="F26" s="265"/>
      <c r="G26" s="265"/>
      <c r="H26" s="265"/>
      <c r="I26" s="265"/>
      <c r="J26" s="265"/>
      <c r="K26" s="263"/>
    </row>
    <row r="27" spans="2:11" ht="15" customHeight="1">
      <c r="B27" s="266"/>
      <c r="C27" s="265"/>
      <c r="D27" s="265" t="s">
        <v>326</v>
      </c>
      <c r="E27" s="265"/>
      <c r="F27" s="265"/>
      <c r="G27" s="265"/>
      <c r="H27" s="265"/>
      <c r="I27" s="265"/>
      <c r="J27" s="265"/>
      <c r="K27" s="263"/>
    </row>
    <row r="28" spans="2:11" ht="15" customHeight="1">
      <c r="B28" s="266"/>
      <c r="C28" s="267"/>
      <c r="D28" s="265" t="s">
        <v>327</v>
      </c>
      <c r="E28" s="265"/>
      <c r="F28" s="265"/>
      <c r="G28" s="265"/>
      <c r="H28" s="265"/>
      <c r="I28" s="265"/>
      <c r="J28" s="265"/>
      <c r="K28" s="263"/>
    </row>
    <row r="29" spans="2:11" ht="12.75" customHeight="1">
      <c r="B29" s="266"/>
      <c r="C29" s="267"/>
      <c r="D29" s="267"/>
      <c r="E29" s="267"/>
      <c r="F29" s="267"/>
      <c r="G29" s="267"/>
      <c r="H29" s="267"/>
      <c r="I29" s="267"/>
      <c r="J29" s="267"/>
      <c r="K29" s="263"/>
    </row>
    <row r="30" spans="2:11" ht="15" customHeight="1">
      <c r="B30" s="266"/>
      <c r="C30" s="267"/>
      <c r="D30" s="265" t="s">
        <v>328</v>
      </c>
      <c r="E30" s="265"/>
      <c r="F30" s="265"/>
      <c r="G30" s="265"/>
      <c r="H30" s="265"/>
      <c r="I30" s="265"/>
      <c r="J30" s="265"/>
      <c r="K30" s="263"/>
    </row>
    <row r="31" spans="2:11" ht="15" customHeight="1">
      <c r="B31" s="266"/>
      <c r="C31" s="267"/>
      <c r="D31" s="265" t="s">
        <v>329</v>
      </c>
      <c r="E31" s="265"/>
      <c r="F31" s="265"/>
      <c r="G31" s="265"/>
      <c r="H31" s="265"/>
      <c r="I31" s="265"/>
      <c r="J31" s="265"/>
      <c r="K31" s="263"/>
    </row>
    <row r="32" spans="2:11" ht="12.75" customHeight="1">
      <c r="B32" s="266"/>
      <c r="C32" s="267"/>
      <c r="D32" s="267"/>
      <c r="E32" s="267"/>
      <c r="F32" s="267"/>
      <c r="G32" s="267"/>
      <c r="H32" s="267"/>
      <c r="I32" s="267"/>
      <c r="J32" s="267"/>
      <c r="K32" s="263"/>
    </row>
    <row r="33" spans="2:11" ht="15" customHeight="1">
      <c r="B33" s="266"/>
      <c r="C33" s="267"/>
      <c r="D33" s="265" t="s">
        <v>330</v>
      </c>
      <c r="E33" s="265"/>
      <c r="F33" s="265"/>
      <c r="G33" s="265"/>
      <c r="H33" s="265"/>
      <c r="I33" s="265"/>
      <c r="J33" s="265"/>
      <c r="K33" s="263"/>
    </row>
    <row r="34" spans="2:11" ht="15" customHeight="1">
      <c r="B34" s="266"/>
      <c r="C34" s="267"/>
      <c r="D34" s="265" t="s">
        <v>331</v>
      </c>
      <c r="E34" s="265"/>
      <c r="F34" s="265"/>
      <c r="G34" s="265"/>
      <c r="H34" s="265"/>
      <c r="I34" s="265"/>
      <c r="J34" s="265"/>
      <c r="K34" s="263"/>
    </row>
    <row r="35" spans="2:11" ht="15" customHeight="1">
      <c r="B35" s="266"/>
      <c r="C35" s="267"/>
      <c r="D35" s="265" t="s">
        <v>332</v>
      </c>
      <c r="E35" s="265"/>
      <c r="F35" s="265"/>
      <c r="G35" s="265"/>
      <c r="H35" s="265"/>
      <c r="I35" s="265"/>
      <c r="J35" s="265"/>
      <c r="K35" s="263"/>
    </row>
    <row r="36" spans="2:11" ht="15" customHeight="1">
      <c r="B36" s="266"/>
      <c r="C36" s="267"/>
      <c r="D36" s="265"/>
      <c r="E36" s="268" t="s">
        <v>93</v>
      </c>
      <c r="F36" s="265"/>
      <c r="G36" s="265" t="s">
        <v>333</v>
      </c>
      <c r="H36" s="265"/>
      <c r="I36" s="265"/>
      <c r="J36" s="265"/>
      <c r="K36" s="263"/>
    </row>
    <row r="37" spans="2:11" ht="30.75" customHeight="1">
      <c r="B37" s="266"/>
      <c r="C37" s="267"/>
      <c r="D37" s="265"/>
      <c r="E37" s="268" t="s">
        <v>334</v>
      </c>
      <c r="F37" s="265"/>
      <c r="G37" s="265" t="s">
        <v>335</v>
      </c>
      <c r="H37" s="265"/>
      <c r="I37" s="265"/>
      <c r="J37" s="265"/>
      <c r="K37" s="263"/>
    </row>
    <row r="38" spans="2:11" ht="15" customHeight="1">
      <c r="B38" s="266"/>
      <c r="C38" s="267"/>
      <c r="D38" s="265"/>
      <c r="E38" s="268" t="s">
        <v>54</v>
      </c>
      <c r="F38" s="265"/>
      <c r="G38" s="265" t="s">
        <v>336</v>
      </c>
      <c r="H38" s="265"/>
      <c r="I38" s="265"/>
      <c r="J38" s="265"/>
      <c r="K38" s="263"/>
    </row>
    <row r="39" spans="2:11" ht="15" customHeight="1">
      <c r="B39" s="266"/>
      <c r="C39" s="267"/>
      <c r="D39" s="265"/>
      <c r="E39" s="268" t="s">
        <v>55</v>
      </c>
      <c r="F39" s="265"/>
      <c r="G39" s="265" t="s">
        <v>337</v>
      </c>
      <c r="H39" s="265"/>
      <c r="I39" s="265"/>
      <c r="J39" s="265"/>
      <c r="K39" s="263"/>
    </row>
    <row r="40" spans="2:11" ht="15" customHeight="1">
      <c r="B40" s="266"/>
      <c r="C40" s="267"/>
      <c r="D40" s="265"/>
      <c r="E40" s="268" t="s">
        <v>94</v>
      </c>
      <c r="F40" s="265"/>
      <c r="G40" s="265" t="s">
        <v>338</v>
      </c>
      <c r="H40" s="265"/>
      <c r="I40" s="265"/>
      <c r="J40" s="265"/>
      <c r="K40" s="263"/>
    </row>
    <row r="41" spans="2:11" ht="15" customHeight="1">
      <c r="B41" s="266"/>
      <c r="C41" s="267"/>
      <c r="D41" s="265"/>
      <c r="E41" s="268" t="s">
        <v>95</v>
      </c>
      <c r="F41" s="265"/>
      <c r="G41" s="265" t="s">
        <v>339</v>
      </c>
      <c r="H41" s="265"/>
      <c r="I41" s="265"/>
      <c r="J41" s="265"/>
      <c r="K41" s="263"/>
    </row>
    <row r="42" spans="2:11" ht="15" customHeight="1">
      <c r="B42" s="266"/>
      <c r="C42" s="267"/>
      <c r="D42" s="265"/>
      <c r="E42" s="268" t="s">
        <v>340</v>
      </c>
      <c r="F42" s="265"/>
      <c r="G42" s="265" t="s">
        <v>341</v>
      </c>
      <c r="H42" s="265"/>
      <c r="I42" s="265"/>
      <c r="J42" s="265"/>
      <c r="K42" s="263"/>
    </row>
    <row r="43" spans="2:11" ht="15" customHeight="1">
      <c r="B43" s="266"/>
      <c r="C43" s="267"/>
      <c r="D43" s="265"/>
      <c r="E43" s="268"/>
      <c r="F43" s="265"/>
      <c r="G43" s="265" t="s">
        <v>342</v>
      </c>
      <c r="H43" s="265"/>
      <c r="I43" s="265"/>
      <c r="J43" s="265"/>
      <c r="K43" s="263"/>
    </row>
    <row r="44" spans="2:11" ht="15" customHeight="1">
      <c r="B44" s="266"/>
      <c r="C44" s="267"/>
      <c r="D44" s="265"/>
      <c r="E44" s="268" t="s">
        <v>343</v>
      </c>
      <c r="F44" s="265"/>
      <c r="G44" s="265" t="s">
        <v>344</v>
      </c>
      <c r="H44" s="265"/>
      <c r="I44" s="265"/>
      <c r="J44" s="265"/>
      <c r="K44" s="263"/>
    </row>
    <row r="45" spans="2:11" ht="15" customHeight="1">
      <c r="B45" s="266"/>
      <c r="C45" s="267"/>
      <c r="D45" s="265"/>
      <c r="E45" s="268" t="s">
        <v>97</v>
      </c>
      <c r="F45" s="265"/>
      <c r="G45" s="265" t="s">
        <v>345</v>
      </c>
      <c r="H45" s="265"/>
      <c r="I45" s="265"/>
      <c r="J45" s="265"/>
      <c r="K45" s="263"/>
    </row>
    <row r="46" spans="2:11" ht="12.75" customHeight="1">
      <c r="B46" s="266"/>
      <c r="C46" s="267"/>
      <c r="D46" s="265"/>
      <c r="E46" s="265"/>
      <c r="F46" s="265"/>
      <c r="G46" s="265"/>
      <c r="H46" s="265"/>
      <c r="I46" s="265"/>
      <c r="J46" s="265"/>
      <c r="K46" s="263"/>
    </row>
    <row r="47" spans="2:11" ht="15" customHeight="1">
      <c r="B47" s="266"/>
      <c r="C47" s="267"/>
      <c r="D47" s="265" t="s">
        <v>346</v>
      </c>
      <c r="E47" s="265"/>
      <c r="F47" s="265"/>
      <c r="G47" s="265"/>
      <c r="H47" s="265"/>
      <c r="I47" s="265"/>
      <c r="J47" s="265"/>
      <c r="K47" s="263"/>
    </row>
    <row r="48" spans="2:11" ht="15" customHeight="1">
      <c r="B48" s="266"/>
      <c r="C48" s="267"/>
      <c r="D48" s="267"/>
      <c r="E48" s="265" t="s">
        <v>347</v>
      </c>
      <c r="F48" s="265"/>
      <c r="G48" s="265"/>
      <c r="H48" s="265"/>
      <c r="I48" s="265"/>
      <c r="J48" s="265"/>
      <c r="K48" s="263"/>
    </row>
    <row r="49" spans="2:11" ht="15" customHeight="1">
      <c r="B49" s="266"/>
      <c r="C49" s="267"/>
      <c r="D49" s="267"/>
      <c r="E49" s="265" t="s">
        <v>348</v>
      </c>
      <c r="F49" s="265"/>
      <c r="G49" s="265"/>
      <c r="H49" s="265"/>
      <c r="I49" s="265"/>
      <c r="J49" s="265"/>
      <c r="K49" s="263"/>
    </row>
    <row r="50" spans="2:11" ht="15" customHeight="1">
      <c r="B50" s="266"/>
      <c r="C50" s="267"/>
      <c r="D50" s="267"/>
      <c r="E50" s="265" t="s">
        <v>349</v>
      </c>
      <c r="F50" s="265"/>
      <c r="G50" s="265"/>
      <c r="H50" s="265"/>
      <c r="I50" s="265"/>
      <c r="J50" s="265"/>
      <c r="K50" s="263"/>
    </row>
    <row r="51" spans="2:11" ht="15" customHeight="1">
      <c r="B51" s="266"/>
      <c r="C51" s="267"/>
      <c r="D51" s="265" t="s">
        <v>350</v>
      </c>
      <c r="E51" s="265"/>
      <c r="F51" s="265"/>
      <c r="G51" s="265"/>
      <c r="H51" s="265"/>
      <c r="I51" s="265"/>
      <c r="J51" s="265"/>
      <c r="K51" s="263"/>
    </row>
    <row r="52" spans="2:11" ht="25.5" customHeight="1">
      <c r="B52" s="261"/>
      <c r="C52" s="262" t="s">
        <v>351</v>
      </c>
      <c r="D52" s="262"/>
      <c r="E52" s="262"/>
      <c r="F52" s="262"/>
      <c r="G52" s="262"/>
      <c r="H52" s="262"/>
      <c r="I52" s="262"/>
      <c r="J52" s="262"/>
      <c r="K52" s="263"/>
    </row>
    <row r="53" spans="2:11" ht="5.25" customHeight="1">
      <c r="B53" s="261"/>
      <c r="C53" s="264"/>
      <c r="D53" s="264"/>
      <c r="E53" s="264"/>
      <c r="F53" s="264"/>
      <c r="G53" s="264"/>
      <c r="H53" s="264"/>
      <c r="I53" s="264"/>
      <c r="J53" s="264"/>
      <c r="K53" s="263"/>
    </row>
    <row r="54" spans="2:11" ht="15" customHeight="1">
      <c r="B54" s="261"/>
      <c r="C54" s="265" t="s">
        <v>352</v>
      </c>
      <c r="D54" s="265"/>
      <c r="E54" s="265"/>
      <c r="F54" s="265"/>
      <c r="G54" s="265"/>
      <c r="H54" s="265"/>
      <c r="I54" s="265"/>
      <c r="J54" s="265"/>
      <c r="K54" s="263"/>
    </row>
    <row r="55" spans="2:11" ht="15" customHeight="1">
      <c r="B55" s="261"/>
      <c r="C55" s="265" t="s">
        <v>353</v>
      </c>
      <c r="D55" s="265"/>
      <c r="E55" s="265"/>
      <c r="F55" s="265"/>
      <c r="G55" s="265"/>
      <c r="H55" s="265"/>
      <c r="I55" s="265"/>
      <c r="J55" s="265"/>
      <c r="K55" s="263"/>
    </row>
    <row r="56" spans="2:11" ht="12.75" customHeight="1">
      <c r="B56" s="261"/>
      <c r="C56" s="265"/>
      <c r="D56" s="265"/>
      <c r="E56" s="265"/>
      <c r="F56" s="265"/>
      <c r="G56" s="265"/>
      <c r="H56" s="265"/>
      <c r="I56" s="265"/>
      <c r="J56" s="265"/>
      <c r="K56" s="263"/>
    </row>
    <row r="57" spans="2:11" ht="15" customHeight="1">
      <c r="B57" s="261"/>
      <c r="C57" s="265" t="s">
        <v>354</v>
      </c>
      <c r="D57" s="265"/>
      <c r="E57" s="265"/>
      <c r="F57" s="265"/>
      <c r="G57" s="265"/>
      <c r="H57" s="265"/>
      <c r="I57" s="265"/>
      <c r="J57" s="265"/>
      <c r="K57" s="263"/>
    </row>
    <row r="58" spans="2:11" ht="15" customHeight="1">
      <c r="B58" s="261"/>
      <c r="C58" s="267"/>
      <c r="D58" s="265" t="s">
        <v>355</v>
      </c>
      <c r="E58" s="265"/>
      <c r="F58" s="265"/>
      <c r="G58" s="265"/>
      <c r="H58" s="265"/>
      <c r="I58" s="265"/>
      <c r="J58" s="265"/>
      <c r="K58" s="263"/>
    </row>
    <row r="59" spans="2:11" ht="15" customHeight="1">
      <c r="B59" s="261"/>
      <c r="C59" s="267"/>
      <c r="D59" s="265" t="s">
        <v>356</v>
      </c>
      <c r="E59" s="265"/>
      <c r="F59" s="265"/>
      <c r="G59" s="265"/>
      <c r="H59" s="265"/>
      <c r="I59" s="265"/>
      <c r="J59" s="265"/>
      <c r="K59" s="263"/>
    </row>
    <row r="60" spans="2:11" ht="15" customHeight="1">
      <c r="B60" s="261"/>
      <c r="C60" s="267"/>
      <c r="D60" s="265" t="s">
        <v>357</v>
      </c>
      <c r="E60" s="265"/>
      <c r="F60" s="265"/>
      <c r="G60" s="265"/>
      <c r="H60" s="265"/>
      <c r="I60" s="265"/>
      <c r="J60" s="265"/>
      <c r="K60" s="263"/>
    </row>
    <row r="61" spans="2:11" ht="15" customHeight="1">
      <c r="B61" s="261"/>
      <c r="C61" s="267"/>
      <c r="D61" s="265" t="s">
        <v>358</v>
      </c>
      <c r="E61" s="265"/>
      <c r="F61" s="265"/>
      <c r="G61" s="265"/>
      <c r="H61" s="265"/>
      <c r="I61" s="265"/>
      <c r="J61" s="265"/>
      <c r="K61" s="263"/>
    </row>
    <row r="62" spans="2:11" ht="15" customHeight="1">
      <c r="B62" s="261"/>
      <c r="C62" s="267"/>
      <c r="D62" s="270" t="s">
        <v>359</v>
      </c>
      <c r="E62" s="270"/>
      <c r="F62" s="270"/>
      <c r="G62" s="270"/>
      <c r="H62" s="270"/>
      <c r="I62" s="270"/>
      <c r="J62" s="270"/>
      <c r="K62" s="263"/>
    </row>
    <row r="63" spans="2:11" ht="15" customHeight="1">
      <c r="B63" s="261"/>
      <c r="C63" s="267"/>
      <c r="D63" s="265" t="s">
        <v>360</v>
      </c>
      <c r="E63" s="265"/>
      <c r="F63" s="265"/>
      <c r="G63" s="265"/>
      <c r="H63" s="265"/>
      <c r="I63" s="265"/>
      <c r="J63" s="265"/>
      <c r="K63" s="263"/>
    </row>
    <row r="64" spans="2:11" ht="12.75" customHeight="1">
      <c r="B64" s="261"/>
      <c r="C64" s="267"/>
      <c r="D64" s="267"/>
      <c r="E64" s="271"/>
      <c r="F64" s="267"/>
      <c r="G64" s="267"/>
      <c r="H64" s="267"/>
      <c r="I64" s="267"/>
      <c r="J64" s="267"/>
      <c r="K64" s="263"/>
    </row>
    <row r="65" spans="2:11" ht="15" customHeight="1">
      <c r="B65" s="261"/>
      <c r="C65" s="267"/>
      <c r="D65" s="265" t="s">
        <v>361</v>
      </c>
      <c r="E65" s="265"/>
      <c r="F65" s="265"/>
      <c r="G65" s="265"/>
      <c r="H65" s="265"/>
      <c r="I65" s="265"/>
      <c r="J65" s="265"/>
      <c r="K65" s="263"/>
    </row>
    <row r="66" spans="2:11" ht="15" customHeight="1">
      <c r="B66" s="261"/>
      <c r="C66" s="267"/>
      <c r="D66" s="270" t="s">
        <v>362</v>
      </c>
      <c r="E66" s="270"/>
      <c r="F66" s="270"/>
      <c r="G66" s="270"/>
      <c r="H66" s="270"/>
      <c r="I66" s="270"/>
      <c r="J66" s="270"/>
      <c r="K66" s="263"/>
    </row>
    <row r="67" spans="2:11" ht="15" customHeight="1">
      <c r="B67" s="261"/>
      <c r="C67" s="267"/>
      <c r="D67" s="265" t="s">
        <v>363</v>
      </c>
      <c r="E67" s="265"/>
      <c r="F67" s="265"/>
      <c r="G67" s="265"/>
      <c r="H67" s="265"/>
      <c r="I67" s="265"/>
      <c r="J67" s="265"/>
      <c r="K67" s="263"/>
    </row>
    <row r="68" spans="2:11" ht="15" customHeight="1">
      <c r="B68" s="261"/>
      <c r="C68" s="267"/>
      <c r="D68" s="265" t="s">
        <v>364</v>
      </c>
      <c r="E68" s="265"/>
      <c r="F68" s="265"/>
      <c r="G68" s="265"/>
      <c r="H68" s="265"/>
      <c r="I68" s="265"/>
      <c r="J68" s="265"/>
      <c r="K68" s="263"/>
    </row>
    <row r="69" spans="2:11" ht="15" customHeight="1">
      <c r="B69" s="261"/>
      <c r="C69" s="267"/>
      <c r="D69" s="265" t="s">
        <v>365</v>
      </c>
      <c r="E69" s="265"/>
      <c r="F69" s="265"/>
      <c r="G69" s="265"/>
      <c r="H69" s="265"/>
      <c r="I69" s="265"/>
      <c r="J69" s="265"/>
      <c r="K69" s="263"/>
    </row>
    <row r="70" spans="2:11" ht="15" customHeight="1">
      <c r="B70" s="261"/>
      <c r="C70" s="267"/>
      <c r="D70" s="265" t="s">
        <v>366</v>
      </c>
      <c r="E70" s="265"/>
      <c r="F70" s="265"/>
      <c r="G70" s="265"/>
      <c r="H70" s="265"/>
      <c r="I70" s="265"/>
      <c r="J70" s="265"/>
      <c r="K70" s="263"/>
    </row>
    <row r="71" spans="2:11" ht="12.75" customHeight="1">
      <c r="B71" s="272"/>
      <c r="C71" s="273"/>
      <c r="D71" s="273"/>
      <c r="E71" s="273"/>
      <c r="F71" s="273"/>
      <c r="G71" s="273"/>
      <c r="H71" s="273"/>
      <c r="I71" s="273"/>
      <c r="J71" s="273"/>
      <c r="K71" s="274"/>
    </row>
    <row r="72" spans="2:11" ht="18.75" customHeight="1">
      <c r="B72" s="275"/>
      <c r="C72" s="275"/>
      <c r="D72" s="275"/>
      <c r="E72" s="275"/>
      <c r="F72" s="275"/>
      <c r="G72" s="275"/>
      <c r="H72" s="275"/>
      <c r="I72" s="275"/>
      <c r="J72" s="275"/>
      <c r="K72" s="276"/>
    </row>
    <row r="73" spans="2:11" ht="18.75" customHeight="1">
      <c r="B73" s="276"/>
      <c r="C73" s="276"/>
      <c r="D73" s="276"/>
      <c r="E73" s="276"/>
      <c r="F73" s="276"/>
      <c r="G73" s="276"/>
      <c r="H73" s="276"/>
      <c r="I73" s="276"/>
      <c r="J73" s="276"/>
      <c r="K73" s="276"/>
    </row>
    <row r="74" spans="2:11" ht="7.5" customHeight="1">
      <c r="B74" s="277"/>
      <c r="C74" s="278"/>
      <c r="D74" s="278"/>
      <c r="E74" s="278"/>
      <c r="F74" s="278"/>
      <c r="G74" s="278"/>
      <c r="H74" s="278"/>
      <c r="I74" s="278"/>
      <c r="J74" s="278"/>
      <c r="K74" s="279"/>
    </row>
    <row r="75" spans="2:11" ht="45" customHeight="1">
      <c r="B75" s="280"/>
      <c r="C75" s="281" t="s">
        <v>367</v>
      </c>
      <c r="D75" s="281"/>
      <c r="E75" s="281"/>
      <c r="F75" s="281"/>
      <c r="G75" s="281"/>
      <c r="H75" s="281"/>
      <c r="I75" s="281"/>
      <c r="J75" s="281"/>
      <c r="K75" s="282"/>
    </row>
    <row r="76" spans="2:11" ht="17.25" customHeight="1">
      <c r="B76" s="280"/>
      <c r="C76" s="283" t="s">
        <v>368</v>
      </c>
      <c r="D76" s="283"/>
      <c r="E76" s="283"/>
      <c r="F76" s="283" t="s">
        <v>369</v>
      </c>
      <c r="G76" s="284"/>
      <c r="H76" s="283" t="s">
        <v>55</v>
      </c>
      <c r="I76" s="283" t="s">
        <v>58</v>
      </c>
      <c r="J76" s="283" t="s">
        <v>370</v>
      </c>
      <c r="K76" s="282"/>
    </row>
    <row r="77" spans="2:11" ht="17.25" customHeight="1">
      <c r="B77" s="280"/>
      <c r="C77" s="285" t="s">
        <v>371</v>
      </c>
      <c r="D77" s="285"/>
      <c r="E77" s="285"/>
      <c r="F77" s="286" t="s">
        <v>372</v>
      </c>
      <c r="G77" s="287"/>
      <c r="H77" s="285"/>
      <c r="I77" s="285"/>
      <c r="J77" s="285" t="s">
        <v>373</v>
      </c>
      <c r="K77" s="282"/>
    </row>
    <row r="78" spans="2:11" ht="5.25" customHeight="1">
      <c r="B78" s="280"/>
      <c r="C78" s="288"/>
      <c r="D78" s="288"/>
      <c r="E78" s="288"/>
      <c r="F78" s="288"/>
      <c r="G78" s="289"/>
      <c r="H78" s="288"/>
      <c r="I78" s="288"/>
      <c r="J78" s="288"/>
      <c r="K78" s="282"/>
    </row>
    <row r="79" spans="2:11" ht="15" customHeight="1">
      <c r="B79" s="280"/>
      <c r="C79" s="268" t="s">
        <v>54</v>
      </c>
      <c r="D79" s="288"/>
      <c r="E79" s="288"/>
      <c r="F79" s="290" t="s">
        <v>374</v>
      </c>
      <c r="G79" s="289"/>
      <c r="H79" s="268" t="s">
        <v>375</v>
      </c>
      <c r="I79" s="268" t="s">
        <v>376</v>
      </c>
      <c r="J79" s="268">
        <v>20</v>
      </c>
      <c r="K79" s="282"/>
    </row>
    <row r="80" spans="2:11" ht="15" customHeight="1">
      <c r="B80" s="280"/>
      <c r="C80" s="268" t="s">
        <v>377</v>
      </c>
      <c r="D80" s="268"/>
      <c r="E80" s="268"/>
      <c r="F80" s="290" t="s">
        <v>374</v>
      </c>
      <c r="G80" s="289"/>
      <c r="H80" s="268" t="s">
        <v>378</v>
      </c>
      <c r="I80" s="268" t="s">
        <v>376</v>
      </c>
      <c r="J80" s="268">
        <v>120</v>
      </c>
      <c r="K80" s="282"/>
    </row>
    <row r="81" spans="2:11" ht="15" customHeight="1">
      <c r="B81" s="291"/>
      <c r="C81" s="268" t="s">
        <v>379</v>
      </c>
      <c r="D81" s="268"/>
      <c r="E81" s="268"/>
      <c r="F81" s="290" t="s">
        <v>380</v>
      </c>
      <c r="G81" s="289"/>
      <c r="H81" s="268" t="s">
        <v>381</v>
      </c>
      <c r="I81" s="268" t="s">
        <v>376</v>
      </c>
      <c r="J81" s="268">
        <v>50</v>
      </c>
      <c r="K81" s="282"/>
    </row>
    <row r="82" spans="2:11" ht="15" customHeight="1">
      <c r="B82" s="291"/>
      <c r="C82" s="268" t="s">
        <v>382</v>
      </c>
      <c r="D82" s="268"/>
      <c r="E82" s="268"/>
      <c r="F82" s="290" t="s">
        <v>374</v>
      </c>
      <c r="G82" s="289"/>
      <c r="H82" s="268" t="s">
        <v>383</v>
      </c>
      <c r="I82" s="268" t="s">
        <v>384</v>
      </c>
      <c r="J82" s="268"/>
      <c r="K82" s="282"/>
    </row>
    <row r="83" spans="2:11" ht="15" customHeight="1">
      <c r="B83" s="291"/>
      <c r="C83" s="292" t="s">
        <v>385</v>
      </c>
      <c r="D83" s="292"/>
      <c r="E83" s="292"/>
      <c r="F83" s="293" t="s">
        <v>380</v>
      </c>
      <c r="G83" s="292"/>
      <c r="H83" s="292" t="s">
        <v>386</v>
      </c>
      <c r="I83" s="292" t="s">
        <v>376</v>
      </c>
      <c r="J83" s="292">
        <v>15</v>
      </c>
      <c r="K83" s="282"/>
    </row>
    <row r="84" spans="2:11" ht="15" customHeight="1">
      <c r="B84" s="291"/>
      <c r="C84" s="292" t="s">
        <v>387</v>
      </c>
      <c r="D84" s="292"/>
      <c r="E84" s="292"/>
      <c r="F84" s="293" t="s">
        <v>380</v>
      </c>
      <c r="G84" s="292"/>
      <c r="H84" s="292" t="s">
        <v>388</v>
      </c>
      <c r="I84" s="292" t="s">
        <v>376</v>
      </c>
      <c r="J84" s="292">
        <v>15</v>
      </c>
      <c r="K84" s="282"/>
    </row>
    <row r="85" spans="2:11" ht="15" customHeight="1">
      <c r="B85" s="291"/>
      <c r="C85" s="292" t="s">
        <v>389</v>
      </c>
      <c r="D85" s="292"/>
      <c r="E85" s="292"/>
      <c r="F85" s="293" t="s">
        <v>380</v>
      </c>
      <c r="G85" s="292"/>
      <c r="H85" s="292" t="s">
        <v>390</v>
      </c>
      <c r="I85" s="292" t="s">
        <v>376</v>
      </c>
      <c r="J85" s="292">
        <v>20</v>
      </c>
      <c r="K85" s="282"/>
    </row>
    <row r="86" spans="2:11" ht="15" customHeight="1">
      <c r="B86" s="291"/>
      <c r="C86" s="292" t="s">
        <v>391</v>
      </c>
      <c r="D86" s="292"/>
      <c r="E86" s="292"/>
      <c r="F86" s="293" t="s">
        <v>380</v>
      </c>
      <c r="G86" s="292"/>
      <c r="H86" s="292" t="s">
        <v>392</v>
      </c>
      <c r="I86" s="292" t="s">
        <v>376</v>
      </c>
      <c r="J86" s="292">
        <v>20</v>
      </c>
      <c r="K86" s="282"/>
    </row>
    <row r="87" spans="2:11" ht="15" customHeight="1">
      <c r="B87" s="291"/>
      <c r="C87" s="268" t="s">
        <v>393</v>
      </c>
      <c r="D87" s="268"/>
      <c r="E87" s="268"/>
      <c r="F87" s="290" t="s">
        <v>380</v>
      </c>
      <c r="G87" s="289"/>
      <c r="H87" s="268" t="s">
        <v>394</v>
      </c>
      <c r="I87" s="268" t="s">
        <v>376</v>
      </c>
      <c r="J87" s="268">
        <v>50</v>
      </c>
      <c r="K87" s="282"/>
    </row>
    <row r="88" spans="2:11" ht="15" customHeight="1">
      <c r="B88" s="291"/>
      <c r="C88" s="268" t="s">
        <v>395</v>
      </c>
      <c r="D88" s="268"/>
      <c r="E88" s="268"/>
      <c r="F88" s="290" t="s">
        <v>380</v>
      </c>
      <c r="G88" s="289"/>
      <c r="H88" s="268" t="s">
        <v>396</v>
      </c>
      <c r="I88" s="268" t="s">
        <v>376</v>
      </c>
      <c r="J88" s="268">
        <v>20</v>
      </c>
      <c r="K88" s="282"/>
    </row>
    <row r="89" spans="2:11" ht="15" customHeight="1">
      <c r="B89" s="291"/>
      <c r="C89" s="268" t="s">
        <v>397</v>
      </c>
      <c r="D89" s="268"/>
      <c r="E89" s="268"/>
      <c r="F89" s="290" t="s">
        <v>380</v>
      </c>
      <c r="G89" s="289"/>
      <c r="H89" s="268" t="s">
        <v>398</v>
      </c>
      <c r="I89" s="268" t="s">
        <v>376</v>
      </c>
      <c r="J89" s="268">
        <v>20</v>
      </c>
      <c r="K89" s="282"/>
    </row>
    <row r="90" spans="2:11" ht="15" customHeight="1">
      <c r="B90" s="291"/>
      <c r="C90" s="268" t="s">
        <v>399</v>
      </c>
      <c r="D90" s="268"/>
      <c r="E90" s="268"/>
      <c r="F90" s="290" t="s">
        <v>380</v>
      </c>
      <c r="G90" s="289"/>
      <c r="H90" s="268" t="s">
        <v>400</v>
      </c>
      <c r="I90" s="268" t="s">
        <v>376</v>
      </c>
      <c r="J90" s="268">
        <v>50</v>
      </c>
      <c r="K90" s="282"/>
    </row>
    <row r="91" spans="2:11" ht="15" customHeight="1">
      <c r="B91" s="291"/>
      <c r="C91" s="268" t="s">
        <v>401</v>
      </c>
      <c r="D91" s="268"/>
      <c r="E91" s="268"/>
      <c r="F91" s="290" t="s">
        <v>380</v>
      </c>
      <c r="G91" s="289"/>
      <c r="H91" s="268" t="s">
        <v>401</v>
      </c>
      <c r="I91" s="268" t="s">
        <v>376</v>
      </c>
      <c r="J91" s="268">
        <v>50</v>
      </c>
      <c r="K91" s="282"/>
    </row>
    <row r="92" spans="2:11" ht="15" customHeight="1">
      <c r="B92" s="291"/>
      <c r="C92" s="268" t="s">
        <v>402</v>
      </c>
      <c r="D92" s="268"/>
      <c r="E92" s="268"/>
      <c r="F92" s="290" t="s">
        <v>380</v>
      </c>
      <c r="G92" s="289"/>
      <c r="H92" s="268" t="s">
        <v>403</v>
      </c>
      <c r="I92" s="268" t="s">
        <v>376</v>
      </c>
      <c r="J92" s="268">
        <v>255</v>
      </c>
      <c r="K92" s="282"/>
    </row>
    <row r="93" spans="2:11" ht="15" customHeight="1">
      <c r="B93" s="291"/>
      <c r="C93" s="268" t="s">
        <v>404</v>
      </c>
      <c r="D93" s="268"/>
      <c r="E93" s="268"/>
      <c r="F93" s="290" t="s">
        <v>374</v>
      </c>
      <c r="G93" s="289"/>
      <c r="H93" s="268" t="s">
        <v>405</v>
      </c>
      <c r="I93" s="268" t="s">
        <v>406</v>
      </c>
      <c r="J93" s="268"/>
      <c r="K93" s="282"/>
    </row>
    <row r="94" spans="2:11" ht="15" customHeight="1">
      <c r="B94" s="291"/>
      <c r="C94" s="268" t="s">
        <v>407</v>
      </c>
      <c r="D94" s="268"/>
      <c r="E94" s="268"/>
      <c r="F94" s="290" t="s">
        <v>374</v>
      </c>
      <c r="G94" s="289"/>
      <c r="H94" s="268" t="s">
        <v>408</v>
      </c>
      <c r="I94" s="268" t="s">
        <v>409</v>
      </c>
      <c r="J94" s="268"/>
      <c r="K94" s="282"/>
    </row>
    <row r="95" spans="2:11" ht="15" customHeight="1">
      <c r="B95" s="291"/>
      <c r="C95" s="268" t="s">
        <v>410</v>
      </c>
      <c r="D95" s="268"/>
      <c r="E95" s="268"/>
      <c r="F95" s="290" t="s">
        <v>374</v>
      </c>
      <c r="G95" s="289"/>
      <c r="H95" s="268" t="s">
        <v>410</v>
      </c>
      <c r="I95" s="268" t="s">
        <v>409</v>
      </c>
      <c r="J95" s="268"/>
      <c r="K95" s="282"/>
    </row>
    <row r="96" spans="2:11" ht="15" customHeight="1">
      <c r="B96" s="291"/>
      <c r="C96" s="268" t="s">
        <v>39</v>
      </c>
      <c r="D96" s="268"/>
      <c r="E96" s="268"/>
      <c r="F96" s="290" t="s">
        <v>374</v>
      </c>
      <c r="G96" s="289"/>
      <c r="H96" s="268" t="s">
        <v>411</v>
      </c>
      <c r="I96" s="268" t="s">
        <v>409</v>
      </c>
      <c r="J96" s="268"/>
      <c r="K96" s="282"/>
    </row>
    <row r="97" spans="2:11" ht="15" customHeight="1">
      <c r="B97" s="291"/>
      <c r="C97" s="268" t="s">
        <v>49</v>
      </c>
      <c r="D97" s="268"/>
      <c r="E97" s="268"/>
      <c r="F97" s="290" t="s">
        <v>374</v>
      </c>
      <c r="G97" s="289"/>
      <c r="H97" s="268" t="s">
        <v>412</v>
      </c>
      <c r="I97" s="268" t="s">
        <v>409</v>
      </c>
      <c r="J97" s="268"/>
      <c r="K97" s="282"/>
    </row>
    <row r="98" spans="2:11" ht="15" customHeight="1">
      <c r="B98" s="294"/>
      <c r="C98" s="295"/>
      <c r="D98" s="295"/>
      <c r="E98" s="295"/>
      <c r="F98" s="295"/>
      <c r="G98" s="295"/>
      <c r="H98" s="295"/>
      <c r="I98" s="295"/>
      <c r="J98" s="295"/>
      <c r="K98" s="296"/>
    </row>
    <row r="99" spans="2:11" ht="18.75" customHeight="1">
      <c r="B99" s="297"/>
      <c r="C99" s="298"/>
      <c r="D99" s="298"/>
      <c r="E99" s="298"/>
      <c r="F99" s="298"/>
      <c r="G99" s="298"/>
      <c r="H99" s="298"/>
      <c r="I99" s="298"/>
      <c r="J99" s="298"/>
      <c r="K99" s="297"/>
    </row>
    <row r="100" spans="2:11" ht="18.75" customHeight="1">
      <c r="B100" s="276"/>
      <c r="C100" s="276"/>
      <c r="D100" s="276"/>
      <c r="E100" s="276"/>
      <c r="F100" s="276"/>
      <c r="G100" s="276"/>
      <c r="H100" s="276"/>
      <c r="I100" s="276"/>
      <c r="J100" s="276"/>
      <c r="K100" s="276"/>
    </row>
    <row r="101" spans="2:11" ht="7.5" customHeight="1">
      <c r="B101" s="277"/>
      <c r="C101" s="278"/>
      <c r="D101" s="278"/>
      <c r="E101" s="278"/>
      <c r="F101" s="278"/>
      <c r="G101" s="278"/>
      <c r="H101" s="278"/>
      <c r="I101" s="278"/>
      <c r="J101" s="278"/>
      <c r="K101" s="279"/>
    </row>
    <row r="102" spans="2:11" ht="45" customHeight="1">
      <c r="B102" s="280"/>
      <c r="C102" s="281" t="s">
        <v>413</v>
      </c>
      <c r="D102" s="281"/>
      <c r="E102" s="281"/>
      <c r="F102" s="281"/>
      <c r="G102" s="281"/>
      <c r="H102" s="281"/>
      <c r="I102" s="281"/>
      <c r="J102" s="281"/>
      <c r="K102" s="282"/>
    </row>
    <row r="103" spans="2:11" ht="17.25" customHeight="1">
      <c r="B103" s="280"/>
      <c r="C103" s="283" t="s">
        <v>368</v>
      </c>
      <c r="D103" s="283"/>
      <c r="E103" s="283"/>
      <c r="F103" s="283" t="s">
        <v>369</v>
      </c>
      <c r="G103" s="284"/>
      <c r="H103" s="283" t="s">
        <v>55</v>
      </c>
      <c r="I103" s="283" t="s">
        <v>58</v>
      </c>
      <c r="J103" s="283" t="s">
        <v>370</v>
      </c>
      <c r="K103" s="282"/>
    </row>
    <row r="104" spans="2:11" ht="17.25" customHeight="1">
      <c r="B104" s="280"/>
      <c r="C104" s="285" t="s">
        <v>371</v>
      </c>
      <c r="D104" s="285"/>
      <c r="E104" s="285"/>
      <c r="F104" s="286" t="s">
        <v>372</v>
      </c>
      <c r="G104" s="287"/>
      <c r="H104" s="285"/>
      <c r="I104" s="285"/>
      <c r="J104" s="285" t="s">
        <v>373</v>
      </c>
      <c r="K104" s="282"/>
    </row>
    <row r="105" spans="2:11" ht="5.25" customHeight="1">
      <c r="B105" s="280"/>
      <c r="C105" s="283"/>
      <c r="D105" s="283"/>
      <c r="E105" s="283"/>
      <c r="F105" s="283"/>
      <c r="G105" s="299"/>
      <c r="H105" s="283"/>
      <c r="I105" s="283"/>
      <c r="J105" s="283"/>
      <c r="K105" s="282"/>
    </row>
    <row r="106" spans="2:11" ht="15" customHeight="1">
      <c r="B106" s="280"/>
      <c r="C106" s="268" t="s">
        <v>54</v>
      </c>
      <c r="D106" s="288"/>
      <c r="E106" s="288"/>
      <c r="F106" s="290" t="s">
        <v>374</v>
      </c>
      <c r="G106" s="299"/>
      <c r="H106" s="268" t="s">
        <v>414</v>
      </c>
      <c r="I106" s="268" t="s">
        <v>376</v>
      </c>
      <c r="J106" s="268">
        <v>20</v>
      </c>
      <c r="K106" s="282"/>
    </row>
    <row r="107" spans="2:11" ht="15" customHeight="1">
      <c r="B107" s="280"/>
      <c r="C107" s="268" t="s">
        <v>377</v>
      </c>
      <c r="D107" s="268"/>
      <c r="E107" s="268"/>
      <c r="F107" s="290" t="s">
        <v>374</v>
      </c>
      <c r="G107" s="268"/>
      <c r="H107" s="268" t="s">
        <v>414</v>
      </c>
      <c r="I107" s="268" t="s">
        <v>376</v>
      </c>
      <c r="J107" s="268">
        <v>120</v>
      </c>
      <c r="K107" s="282"/>
    </row>
    <row r="108" spans="2:11" ht="15" customHeight="1">
      <c r="B108" s="291"/>
      <c r="C108" s="268" t="s">
        <v>379</v>
      </c>
      <c r="D108" s="268"/>
      <c r="E108" s="268"/>
      <c r="F108" s="290" t="s">
        <v>380</v>
      </c>
      <c r="G108" s="268"/>
      <c r="H108" s="268" t="s">
        <v>414</v>
      </c>
      <c r="I108" s="268" t="s">
        <v>376</v>
      </c>
      <c r="J108" s="268">
        <v>50</v>
      </c>
      <c r="K108" s="282"/>
    </row>
    <row r="109" spans="2:11" ht="15" customHeight="1">
      <c r="B109" s="291"/>
      <c r="C109" s="268" t="s">
        <v>382</v>
      </c>
      <c r="D109" s="268"/>
      <c r="E109" s="268"/>
      <c r="F109" s="290" t="s">
        <v>374</v>
      </c>
      <c r="G109" s="268"/>
      <c r="H109" s="268" t="s">
        <v>414</v>
      </c>
      <c r="I109" s="268" t="s">
        <v>384</v>
      </c>
      <c r="J109" s="268"/>
      <c r="K109" s="282"/>
    </row>
    <row r="110" spans="2:11" ht="15" customHeight="1">
      <c r="B110" s="291"/>
      <c r="C110" s="268" t="s">
        <v>393</v>
      </c>
      <c r="D110" s="268"/>
      <c r="E110" s="268"/>
      <c r="F110" s="290" t="s">
        <v>380</v>
      </c>
      <c r="G110" s="268"/>
      <c r="H110" s="268" t="s">
        <v>414</v>
      </c>
      <c r="I110" s="268" t="s">
        <v>376</v>
      </c>
      <c r="J110" s="268">
        <v>50</v>
      </c>
      <c r="K110" s="282"/>
    </row>
    <row r="111" spans="2:11" ht="15" customHeight="1">
      <c r="B111" s="291"/>
      <c r="C111" s="268" t="s">
        <v>401</v>
      </c>
      <c r="D111" s="268"/>
      <c r="E111" s="268"/>
      <c r="F111" s="290" t="s">
        <v>380</v>
      </c>
      <c r="G111" s="268"/>
      <c r="H111" s="268" t="s">
        <v>414</v>
      </c>
      <c r="I111" s="268" t="s">
        <v>376</v>
      </c>
      <c r="J111" s="268">
        <v>50</v>
      </c>
      <c r="K111" s="282"/>
    </row>
    <row r="112" spans="2:11" ht="15" customHeight="1">
      <c r="B112" s="291"/>
      <c r="C112" s="268" t="s">
        <v>399</v>
      </c>
      <c r="D112" s="268"/>
      <c r="E112" s="268"/>
      <c r="F112" s="290" t="s">
        <v>380</v>
      </c>
      <c r="G112" s="268"/>
      <c r="H112" s="268" t="s">
        <v>414</v>
      </c>
      <c r="I112" s="268" t="s">
        <v>376</v>
      </c>
      <c r="J112" s="268">
        <v>50</v>
      </c>
      <c r="K112" s="282"/>
    </row>
    <row r="113" spans="2:11" ht="15" customHeight="1">
      <c r="B113" s="291"/>
      <c r="C113" s="268" t="s">
        <v>54</v>
      </c>
      <c r="D113" s="268"/>
      <c r="E113" s="268"/>
      <c r="F113" s="290" t="s">
        <v>374</v>
      </c>
      <c r="G113" s="268"/>
      <c r="H113" s="268" t="s">
        <v>415</v>
      </c>
      <c r="I113" s="268" t="s">
        <v>376</v>
      </c>
      <c r="J113" s="268">
        <v>20</v>
      </c>
      <c r="K113" s="282"/>
    </row>
    <row r="114" spans="2:11" ht="15" customHeight="1">
      <c r="B114" s="291"/>
      <c r="C114" s="268" t="s">
        <v>416</v>
      </c>
      <c r="D114" s="268"/>
      <c r="E114" s="268"/>
      <c r="F114" s="290" t="s">
        <v>374</v>
      </c>
      <c r="G114" s="268"/>
      <c r="H114" s="268" t="s">
        <v>417</v>
      </c>
      <c r="I114" s="268" t="s">
        <v>376</v>
      </c>
      <c r="J114" s="268">
        <v>120</v>
      </c>
      <c r="K114" s="282"/>
    </row>
    <row r="115" spans="2:11" ht="15" customHeight="1">
      <c r="B115" s="291"/>
      <c r="C115" s="268" t="s">
        <v>39</v>
      </c>
      <c r="D115" s="268"/>
      <c r="E115" s="268"/>
      <c r="F115" s="290" t="s">
        <v>374</v>
      </c>
      <c r="G115" s="268"/>
      <c r="H115" s="268" t="s">
        <v>418</v>
      </c>
      <c r="I115" s="268" t="s">
        <v>409</v>
      </c>
      <c r="J115" s="268"/>
      <c r="K115" s="282"/>
    </row>
    <row r="116" spans="2:11" ht="15" customHeight="1">
      <c r="B116" s="291"/>
      <c r="C116" s="268" t="s">
        <v>49</v>
      </c>
      <c r="D116" s="268"/>
      <c r="E116" s="268"/>
      <c r="F116" s="290" t="s">
        <v>374</v>
      </c>
      <c r="G116" s="268"/>
      <c r="H116" s="268" t="s">
        <v>419</v>
      </c>
      <c r="I116" s="268" t="s">
        <v>409</v>
      </c>
      <c r="J116" s="268"/>
      <c r="K116" s="282"/>
    </row>
    <row r="117" spans="2:11" ht="15" customHeight="1">
      <c r="B117" s="291"/>
      <c r="C117" s="268" t="s">
        <v>58</v>
      </c>
      <c r="D117" s="268"/>
      <c r="E117" s="268"/>
      <c r="F117" s="290" t="s">
        <v>374</v>
      </c>
      <c r="G117" s="268"/>
      <c r="H117" s="268" t="s">
        <v>420</v>
      </c>
      <c r="I117" s="268" t="s">
        <v>421</v>
      </c>
      <c r="J117" s="268"/>
      <c r="K117" s="282"/>
    </row>
    <row r="118" spans="2:11" ht="15" customHeight="1">
      <c r="B118" s="294"/>
      <c r="C118" s="300"/>
      <c r="D118" s="300"/>
      <c r="E118" s="300"/>
      <c r="F118" s="300"/>
      <c r="G118" s="300"/>
      <c r="H118" s="300"/>
      <c r="I118" s="300"/>
      <c r="J118" s="300"/>
      <c r="K118" s="296"/>
    </row>
    <row r="119" spans="2:11" ht="18.75" customHeight="1">
      <c r="B119" s="301"/>
      <c r="C119" s="265"/>
      <c r="D119" s="265"/>
      <c r="E119" s="265"/>
      <c r="F119" s="302"/>
      <c r="G119" s="265"/>
      <c r="H119" s="265"/>
      <c r="I119" s="265"/>
      <c r="J119" s="265"/>
      <c r="K119" s="301"/>
    </row>
    <row r="120" spans="2:11" ht="18.75" customHeight="1">
      <c r="B120" s="276"/>
      <c r="C120" s="276"/>
      <c r="D120" s="276"/>
      <c r="E120" s="276"/>
      <c r="F120" s="276"/>
      <c r="G120" s="276"/>
      <c r="H120" s="276"/>
      <c r="I120" s="276"/>
      <c r="J120" s="276"/>
      <c r="K120" s="276"/>
    </row>
    <row r="121" spans="2:11" ht="7.5" customHeight="1">
      <c r="B121" s="303"/>
      <c r="C121" s="304"/>
      <c r="D121" s="304"/>
      <c r="E121" s="304"/>
      <c r="F121" s="304"/>
      <c r="G121" s="304"/>
      <c r="H121" s="304"/>
      <c r="I121" s="304"/>
      <c r="J121" s="304"/>
      <c r="K121" s="305"/>
    </row>
    <row r="122" spans="2:11" ht="45" customHeight="1">
      <c r="B122" s="306"/>
      <c r="C122" s="259" t="s">
        <v>422</v>
      </c>
      <c r="D122" s="259"/>
      <c r="E122" s="259"/>
      <c r="F122" s="259"/>
      <c r="G122" s="259"/>
      <c r="H122" s="259"/>
      <c r="I122" s="259"/>
      <c r="J122" s="259"/>
      <c r="K122" s="307"/>
    </row>
    <row r="123" spans="2:11" ht="17.25" customHeight="1">
      <c r="B123" s="308"/>
      <c r="C123" s="283" t="s">
        <v>368</v>
      </c>
      <c r="D123" s="283"/>
      <c r="E123" s="283"/>
      <c r="F123" s="283" t="s">
        <v>369</v>
      </c>
      <c r="G123" s="284"/>
      <c r="H123" s="283" t="s">
        <v>55</v>
      </c>
      <c r="I123" s="283" t="s">
        <v>58</v>
      </c>
      <c r="J123" s="283" t="s">
        <v>370</v>
      </c>
      <c r="K123" s="309"/>
    </row>
    <row r="124" spans="2:11" ht="17.25" customHeight="1">
      <c r="B124" s="308"/>
      <c r="C124" s="285" t="s">
        <v>371</v>
      </c>
      <c r="D124" s="285"/>
      <c r="E124" s="285"/>
      <c r="F124" s="286" t="s">
        <v>372</v>
      </c>
      <c r="G124" s="287"/>
      <c r="H124" s="285"/>
      <c r="I124" s="285"/>
      <c r="J124" s="285" t="s">
        <v>373</v>
      </c>
      <c r="K124" s="309"/>
    </row>
    <row r="125" spans="2:11" ht="5.25" customHeight="1">
      <c r="B125" s="310"/>
      <c r="C125" s="288"/>
      <c r="D125" s="288"/>
      <c r="E125" s="288"/>
      <c r="F125" s="288"/>
      <c r="G125" s="268"/>
      <c r="H125" s="288"/>
      <c r="I125" s="288"/>
      <c r="J125" s="288"/>
      <c r="K125" s="311"/>
    </row>
    <row r="126" spans="2:11" ht="15" customHeight="1">
      <c r="B126" s="310"/>
      <c r="C126" s="268" t="s">
        <v>377</v>
      </c>
      <c r="D126" s="288"/>
      <c r="E126" s="288"/>
      <c r="F126" s="290" t="s">
        <v>374</v>
      </c>
      <c r="G126" s="268"/>
      <c r="H126" s="268" t="s">
        <v>414</v>
      </c>
      <c r="I126" s="268" t="s">
        <v>376</v>
      </c>
      <c r="J126" s="268">
        <v>120</v>
      </c>
      <c r="K126" s="312"/>
    </row>
    <row r="127" spans="2:11" ht="15" customHeight="1">
      <c r="B127" s="310"/>
      <c r="C127" s="268" t="s">
        <v>423</v>
      </c>
      <c r="D127" s="268"/>
      <c r="E127" s="268"/>
      <c r="F127" s="290" t="s">
        <v>374</v>
      </c>
      <c r="G127" s="268"/>
      <c r="H127" s="268" t="s">
        <v>424</v>
      </c>
      <c r="I127" s="268" t="s">
        <v>376</v>
      </c>
      <c r="J127" s="268" t="s">
        <v>425</v>
      </c>
      <c r="K127" s="312"/>
    </row>
    <row r="128" spans="2:11" ht="15" customHeight="1">
      <c r="B128" s="310"/>
      <c r="C128" s="268" t="s">
        <v>322</v>
      </c>
      <c r="D128" s="268"/>
      <c r="E128" s="268"/>
      <c r="F128" s="290" t="s">
        <v>374</v>
      </c>
      <c r="G128" s="268"/>
      <c r="H128" s="268" t="s">
        <v>426</v>
      </c>
      <c r="I128" s="268" t="s">
        <v>376</v>
      </c>
      <c r="J128" s="268" t="s">
        <v>425</v>
      </c>
      <c r="K128" s="312"/>
    </row>
    <row r="129" spans="2:11" ht="15" customHeight="1">
      <c r="B129" s="310"/>
      <c r="C129" s="268" t="s">
        <v>385</v>
      </c>
      <c r="D129" s="268"/>
      <c r="E129" s="268"/>
      <c r="F129" s="290" t="s">
        <v>380</v>
      </c>
      <c r="G129" s="268"/>
      <c r="H129" s="268" t="s">
        <v>386</v>
      </c>
      <c r="I129" s="268" t="s">
        <v>376</v>
      </c>
      <c r="J129" s="268">
        <v>15</v>
      </c>
      <c r="K129" s="312"/>
    </row>
    <row r="130" spans="2:11" ht="15" customHeight="1">
      <c r="B130" s="310"/>
      <c r="C130" s="292" t="s">
        <v>387</v>
      </c>
      <c r="D130" s="292"/>
      <c r="E130" s="292"/>
      <c r="F130" s="293" t="s">
        <v>380</v>
      </c>
      <c r="G130" s="292"/>
      <c r="H130" s="292" t="s">
        <v>388</v>
      </c>
      <c r="I130" s="292" t="s">
        <v>376</v>
      </c>
      <c r="J130" s="292">
        <v>15</v>
      </c>
      <c r="K130" s="312"/>
    </row>
    <row r="131" spans="2:11" ht="15" customHeight="1">
      <c r="B131" s="310"/>
      <c r="C131" s="292" t="s">
        <v>389</v>
      </c>
      <c r="D131" s="292"/>
      <c r="E131" s="292"/>
      <c r="F131" s="293" t="s">
        <v>380</v>
      </c>
      <c r="G131" s="292"/>
      <c r="H131" s="292" t="s">
        <v>390</v>
      </c>
      <c r="I131" s="292" t="s">
        <v>376</v>
      </c>
      <c r="J131" s="292">
        <v>20</v>
      </c>
      <c r="K131" s="312"/>
    </row>
    <row r="132" spans="2:11" ht="15" customHeight="1">
      <c r="B132" s="310"/>
      <c r="C132" s="292" t="s">
        <v>391</v>
      </c>
      <c r="D132" s="292"/>
      <c r="E132" s="292"/>
      <c r="F132" s="293" t="s">
        <v>380</v>
      </c>
      <c r="G132" s="292"/>
      <c r="H132" s="292" t="s">
        <v>392</v>
      </c>
      <c r="I132" s="292" t="s">
        <v>376</v>
      </c>
      <c r="J132" s="292">
        <v>20</v>
      </c>
      <c r="K132" s="312"/>
    </row>
    <row r="133" spans="2:11" ht="15" customHeight="1">
      <c r="B133" s="310"/>
      <c r="C133" s="268" t="s">
        <v>379</v>
      </c>
      <c r="D133" s="268"/>
      <c r="E133" s="268"/>
      <c r="F133" s="290" t="s">
        <v>380</v>
      </c>
      <c r="G133" s="268"/>
      <c r="H133" s="268" t="s">
        <v>414</v>
      </c>
      <c r="I133" s="268" t="s">
        <v>376</v>
      </c>
      <c r="J133" s="268">
        <v>50</v>
      </c>
      <c r="K133" s="312"/>
    </row>
    <row r="134" spans="2:11" ht="15" customHeight="1">
      <c r="B134" s="310"/>
      <c r="C134" s="268" t="s">
        <v>393</v>
      </c>
      <c r="D134" s="268"/>
      <c r="E134" s="268"/>
      <c r="F134" s="290" t="s">
        <v>380</v>
      </c>
      <c r="G134" s="268"/>
      <c r="H134" s="268" t="s">
        <v>414</v>
      </c>
      <c r="I134" s="268" t="s">
        <v>376</v>
      </c>
      <c r="J134" s="268">
        <v>50</v>
      </c>
      <c r="K134" s="312"/>
    </row>
    <row r="135" spans="2:11" ht="15" customHeight="1">
      <c r="B135" s="310"/>
      <c r="C135" s="268" t="s">
        <v>399</v>
      </c>
      <c r="D135" s="268"/>
      <c r="E135" s="268"/>
      <c r="F135" s="290" t="s">
        <v>380</v>
      </c>
      <c r="G135" s="268"/>
      <c r="H135" s="268" t="s">
        <v>414</v>
      </c>
      <c r="I135" s="268" t="s">
        <v>376</v>
      </c>
      <c r="J135" s="268">
        <v>50</v>
      </c>
      <c r="K135" s="312"/>
    </row>
    <row r="136" spans="2:11" ht="15" customHeight="1">
      <c r="B136" s="310"/>
      <c r="C136" s="268" t="s">
        <v>401</v>
      </c>
      <c r="D136" s="268"/>
      <c r="E136" s="268"/>
      <c r="F136" s="290" t="s">
        <v>380</v>
      </c>
      <c r="G136" s="268"/>
      <c r="H136" s="268" t="s">
        <v>414</v>
      </c>
      <c r="I136" s="268" t="s">
        <v>376</v>
      </c>
      <c r="J136" s="268">
        <v>50</v>
      </c>
      <c r="K136" s="312"/>
    </row>
    <row r="137" spans="2:11" ht="15" customHeight="1">
      <c r="B137" s="310"/>
      <c r="C137" s="268" t="s">
        <v>402</v>
      </c>
      <c r="D137" s="268"/>
      <c r="E137" s="268"/>
      <c r="F137" s="290" t="s">
        <v>380</v>
      </c>
      <c r="G137" s="268"/>
      <c r="H137" s="268" t="s">
        <v>427</v>
      </c>
      <c r="I137" s="268" t="s">
        <v>376</v>
      </c>
      <c r="J137" s="268">
        <v>255</v>
      </c>
      <c r="K137" s="312"/>
    </row>
    <row r="138" spans="2:11" ht="15" customHeight="1">
      <c r="B138" s="310"/>
      <c r="C138" s="268" t="s">
        <v>404</v>
      </c>
      <c r="D138" s="268"/>
      <c r="E138" s="268"/>
      <c r="F138" s="290" t="s">
        <v>374</v>
      </c>
      <c r="G138" s="268"/>
      <c r="H138" s="268" t="s">
        <v>428</v>
      </c>
      <c r="I138" s="268" t="s">
        <v>406</v>
      </c>
      <c r="J138" s="268"/>
      <c r="K138" s="312"/>
    </row>
    <row r="139" spans="2:11" ht="15" customHeight="1">
      <c r="B139" s="310"/>
      <c r="C139" s="268" t="s">
        <v>407</v>
      </c>
      <c r="D139" s="268"/>
      <c r="E139" s="268"/>
      <c r="F139" s="290" t="s">
        <v>374</v>
      </c>
      <c r="G139" s="268"/>
      <c r="H139" s="268" t="s">
        <v>429</v>
      </c>
      <c r="I139" s="268" t="s">
        <v>409</v>
      </c>
      <c r="J139" s="268"/>
      <c r="K139" s="312"/>
    </row>
    <row r="140" spans="2:11" ht="15" customHeight="1">
      <c r="B140" s="310"/>
      <c r="C140" s="268" t="s">
        <v>410</v>
      </c>
      <c r="D140" s="268"/>
      <c r="E140" s="268"/>
      <c r="F140" s="290" t="s">
        <v>374</v>
      </c>
      <c r="G140" s="268"/>
      <c r="H140" s="268" t="s">
        <v>410</v>
      </c>
      <c r="I140" s="268" t="s">
        <v>409</v>
      </c>
      <c r="J140" s="268"/>
      <c r="K140" s="312"/>
    </row>
    <row r="141" spans="2:11" ht="15" customHeight="1">
      <c r="B141" s="310"/>
      <c r="C141" s="268" t="s">
        <v>39</v>
      </c>
      <c r="D141" s="268"/>
      <c r="E141" s="268"/>
      <c r="F141" s="290" t="s">
        <v>374</v>
      </c>
      <c r="G141" s="268"/>
      <c r="H141" s="268" t="s">
        <v>430</v>
      </c>
      <c r="I141" s="268" t="s">
        <v>409</v>
      </c>
      <c r="J141" s="268"/>
      <c r="K141" s="312"/>
    </row>
    <row r="142" spans="2:11" ht="15" customHeight="1">
      <c r="B142" s="310"/>
      <c r="C142" s="268" t="s">
        <v>431</v>
      </c>
      <c r="D142" s="268"/>
      <c r="E142" s="268"/>
      <c r="F142" s="290" t="s">
        <v>374</v>
      </c>
      <c r="G142" s="268"/>
      <c r="H142" s="268" t="s">
        <v>432</v>
      </c>
      <c r="I142" s="268" t="s">
        <v>409</v>
      </c>
      <c r="J142" s="268"/>
      <c r="K142" s="312"/>
    </row>
    <row r="143" spans="2:11" ht="15" customHeight="1">
      <c r="B143" s="313"/>
      <c r="C143" s="314"/>
      <c r="D143" s="314"/>
      <c r="E143" s="314"/>
      <c r="F143" s="314"/>
      <c r="G143" s="314"/>
      <c r="H143" s="314"/>
      <c r="I143" s="314"/>
      <c r="J143" s="314"/>
      <c r="K143" s="315"/>
    </row>
    <row r="144" spans="2:11" ht="18.75" customHeight="1">
      <c r="B144" s="265"/>
      <c r="C144" s="265"/>
      <c r="D144" s="265"/>
      <c r="E144" s="265"/>
      <c r="F144" s="302"/>
      <c r="G144" s="265"/>
      <c r="H144" s="265"/>
      <c r="I144" s="265"/>
      <c r="J144" s="265"/>
      <c r="K144" s="265"/>
    </row>
    <row r="145" spans="2:11" ht="18.75" customHeight="1">
      <c r="B145" s="276"/>
      <c r="C145" s="276"/>
      <c r="D145" s="276"/>
      <c r="E145" s="276"/>
      <c r="F145" s="276"/>
      <c r="G145" s="276"/>
      <c r="H145" s="276"/>
      <c r="I145" s="276"/>
      <c r="J145" s="276"/>
      <c r="K145" s="276"/>
    </row>
    <row r="146" spans="2:11" ht="7.5" customHeight="1">
      <c r="B146" s="277"/>
      <c r="C146" s="278"/>
      <c r="D146" s="278"/>
      <c r="E146" s="278"/>
      <c r="F146" s="278"/>
      <c r="G146" s="278"/>
      <c r="H146" s="278"/>
      <c r="I146" s="278"/>
      <c r="J146" s="278"/>
      <c r="K146" s="279"/>
    </row>
    <row r="147" spans="2:11" ht="45" customHeight="1">
      <c r="B147" s="280"/>
      <c r="C147" s="281" t="s">
        <v>433</v>
      </c>
      <c r="D147" s="281"/>
      <c r="E147" s="281"/>
      <c r="F147" s="281"/>
      <c r="G147" s="281"/>
      <c r="H147" s="281"/>
      <c r="I147" s="281"/>
      <c r="J147" s="281"/>
      <c r="K147" s="282"/>
    </row>
    <row r="148" spans="2:11" ht="17.25" customHeight="1">
      <c r="B148" s="280"/>
      <c r="C148" s="283" t="s">
        <v>368</v>
      </c>
      <c r="D148" s="283"/>
      <c r="E148" s="283"/>
      <c r="F148" s="283" t="s">
        <v>369</v>
      </c>
      <c r="G148" s="284"/>
      <c r="H148" s="283" t="s">
        <v>55</v>
      </c>
      <c r="I148" s="283" t="s">
        <v>58</v>
      </c>
      <c r="J148" s="283" t="s">
        <v>370</v>
      </c>
      <c r="K148" s="282"/>
    </row>
    <row r="149" spans="2:11" ht="17.25" customHeight="1">
      <c r="B149" s="280"/>
      <c r="C149" s="285" t="s">
        <v>371</v>
      </c>
      <c r="D149" s="285"/>
      <c r="E149" s="285"/>
      <c r="F149" s="286" t="s">
        <v>372</v>
      </c>
      <c r="G149" s="287"/>
      <c r="H149" s="285"/>
      <c r="I149" s="285"/>
      <c r="J149" s="285" t="s">
        <v>373</v>
      </c>
      <c r="K149" s="282"/>
    </row>
    <row r="150" spans="2:11" ht="5.25" customHeight="1">
      <c r="B150" s="291"/>
      <c r="C150" s="288"/>
      <c r="D150" s="288"/>
      <c r="E150" s="288"/>
      <c r="F150" s="288"/>
      <c r="G150" s="289"/>
      <c r="H150" s="288"/>
      <c r="I150" s="288"/>
      <c r="J150" s="288"/>
      <c r="K150" s="312"/>
    </row>
    <row r="151" spans="2:11" ht="15" customHeight="1">
      <c r="B151" s="291"/>
      <c r="C151" s="316" t="s">
        <v>377</v>
      </c>
      <c r="D151" s="268"/>
      <c r="E151" s="268"/>
      <c r="F151" s="317" t="s">
        <v>374</v>
      </c>
      <c r="G151" s="268"/>
      <c r="H151" s="316" t="s">
        <v>414</v>
      </c>
      <c r="I151" s="316" t="s">
        <v>376</v>
      </c>
      <c r="J151" s="316">
        <v>120</v>
      </c>
      <c r="K151" s="312"/>
    </row>
    <row r="152" spans="2:11" ht="15" customHeight="1">
      <c r="B152" s="291"/>
      <c r="C152" s="316" t="s">
        <v>423</v>
      </c>
      <c r="D152" s="268"/>
      <c r="E152" s="268"/>
      <c r="F152" s="317" t="s">
        <v>374</v>
      </c>
      <c r="G152" s="268"/>
      <c r="H152" s="316" t="s">
        <v>434</v>
      </c>
      <c r="I152" s="316" t="s">
        <v>376</v>
      </c>
      <c r="J152" s="316" t="s">
        <v>425</v>
      </c>
      <c r="K152" s="312"/>
    </row>
    <row r="153" spans="2:11" ht="15" customHeight="1">
      <c r="B153" s="291"/>
      <c r="C153" s="316" t="s">
        <v>322</v>
      </c>
      <c r="D153" s="268"/>
      <c r="E153" s="268"/>
      <c r="F153" s="317" t="s">
        <v>374</v>
      </c>
      <c r="G153" s="268"/>
      <c r="H153" s="316" t="s">
        <v>435</v>
      </c>
      <c r="I153" s="316" t="s">
        <v>376</v>
      </c>
      <c r="J153" s="316" t="s">
        <v>425</v>
      </c>
      <c r="K153" s="312"/>
    </row>
    <row r="154" spans="2:11" ht="15" customHeight="1">
      <c r="B154" s="291"/>
      <c r="C154" s="316" t="s">
        <v>379</v>
      </c>
      <c r="D154" s="268"/>
      <c r="E154" s="268"/>
      <c r="F154" s="317" t="s">
        <v>380</v>
      </c>
      <c r="G154" s="268"/>
      <c r="H154" s="316" t="s">
        <v>414</v>
      </c>
      <c r="I154" s="316" t="s">
        <v>376</v>
      </c>
      <c r="J154" s="316">
        <v>50</v>
      </c>
      <c r="K154" s="312"/>
    </row>
    <row r="155" spans="2:11" ht="15" customHeight="1">
      <c r="B155" s="291"/>
      <c r="C155" s="316" t="s">
        <v>382</v>
      </c>
      <c r="D155" s="268"/>
      <c r="E155" s="268"/>
      <c r="F155" s="317" t="s">
        <v>374</v>
      </c>
      <c r="G155" s="268"/>
      <c r="H155" s="316" t="s">
        <v>414</v>
      </c>
      <c r="I155" s="316" t="s">
        <v>384</v>
      </c>
      <c r="J155" s="316"/>
      <c r="K155" s="312"/>
    </row>
    <row r="156" spans="2:11" ht="15" customHeight="1">
      <c r="B156" s="291"/>
      <c r="C156" s="316" t="s">
        <v>393</v>
      </c>
      <c r="D156" s="268"/>
      <c r="E156" s="268"/>
      <c r="F156" s="317" t="s">
        <v>380</v>
      </c>
      <c r="G156" s="268"/>
      <c r="H156" s="316" t="s">
        <v>414</v>
      </c>
      <c r="I156" s="316" t="s">
        <v>376</v>
      </c>
      <c r="J156" s="316">
        <v>50</v>
      </c>
      <c r="K156" s="312"/>
    </row>
    <row r="157" spans="2:11" ht="15" customHeight="1">
      <c r="B157" s="291"/>
      <c r="C157" s="316" t="s">
        <v>401</v>
      </c>
      <c r="D157" s="268"/>
      <c r="E157" s="268"/>
      <c r="F157" s="317" t="s">
        <v>380</v>
      </c>
      <c r="G157" s="268"/>
      <c r="H157" s="316" t="s">
        <v>414</v>
      </c>
      <c r="I157" s="316" t="s">
        <v>376</v>
      </c>
      <c r="J157" s="316">
        <v>50</v>
      </c>
      <c r="K157" s="312"/>
    </row>
    <row r="158" spans="2:11" ht="15" customHeight="1">
      <c r="B158" s="291"/>
      <c r="C158" s="316" t="s">
        <v>399</v>
      </c>
      <c r="D158" s="268"/>
      <c r="E158" s="268"/>
      <c r="F158" s="317" t="s">
        <v>380</v>
      </c>
      <c r="G158" s="268"/>
      <c r="H158" s="316" t="s">
        <v>414</v>
      </c>
      <c r="I158" s="316" t="s">
        <v>376</v>
      </c>
      <c r="J158" s="316">
        <v>50</v>
      </c>
      <c r="K158" s="312"/>
    </row>
    <row r="159" spans="2:11" ht="15" customHeight="1">
      <c r="B159" s="291"/>
      <c r="C159" s="316" t="s">
        <v>83</v>
      </c>
      <c r="D159" s="268"/>
      <c r="E159" s="268"/>
      <c r="F159" s="317" t="s">
        <v>374</v>
      </c>
      <c r="G159" s="268"/>
      <c r="H159" s="316" t="s">
        <v>436</v>
      </c>
      <c r="I159" s="316" t="s">
        <v>376</v>
      </c>
      <c r="J159" s="316" t="s">
        <v>437</v>
      </c>
      <c r="K159" s="312"/>
    </row>
    <row r="160" spans="2:11" ht="15" customHeight="1">
      <c r="B160" s="291"/>
      <c r="C160" s="316" t="s">
        <v>438</v>
      </c>
      <c r="D160" s="268"/>
      <c r="E160" s="268"/>
      <c r="F160" s="317" t="s">
        <v>374</v>
      </c>
      <c r="G160" s="268"/>
      <c r="H160" s="316" t="s">
        <v>439</v>
      </c>
      <c r="I160" s="316" t="s">
        <v>409</v>
      </c>
      <c r="J160" s="316"/>
      <c r="K160" s="312"/>
    </row>
    <row r="161" spans="2:11" ht="15" customHeight="1">
      <c r="B161" s="318"/>
      <c r="C161" s="300"/>
      <c r="D161" s="300"/>
      <c r="E161" s="300"/>
      <c r="F161" s="300"/>
      <c r="G161" s="300"/>
      <c r="H161" s="300"/>
      <c r="I161" s="300"/>
      <c r="J161" s="300"/>
      <c r="K161" s="319"/>
    </row>
    <row r="162" spans="2:11" ht="18.75" customHeight="1">
      <c r="B162" s="265"/>
      <c r="C162" s="268"/>
      <c r="D162" s="268"/>
      <c r="E162" s="268"/>
      <c r="F162" s="290"/>
      <c r="G162" s="268"/>
      <c r="H162" s="268"/>
      <c r="I162" s="268"/>
      <c r="J162" s="268"/>
      <c r="K162" s="265"/>
    </row>
    <row r="163" spans="2:11" ht="18.75" customHeight="1">
      <c r="B163" s="276"/>
      <c r="C163" s="276"/>
      <c r="D163" s="276"/>
      <c r="E163" s="276"/>
      <c r="F163" s="276"/>
      <c r="G163" s="276"/>
      <c r="H163" s="276"/>
      <c r="I163" s="276"/>
      <c r="J163" s="276"/>
      <c r="K163" s="276"/>
    </row>
    <row r="164" spans="2:11" ht="7.5" customHeight="1">
      <c r="B164" s="255"/>
      <c r="C164" s="256"/>
      <c r="D164" s="256"/>
      <c r="E164" s="256"/>
      <c r="F164" s="256"/>
      <c r="G164" s="256"/>
      <c r="H164" s="256"/>
      <c r="I164" s="256"/>
      <c r="J164" s="256"/>
      <c r="K164" s="257"/>
    </row>
    <row r="165" spans="2:11" ht="45" customHeight="1">
      <c r="B165" s="258"/>
      <c r="C165" s="259" t="s">
        <v>440</v>
      </c>
      <c r="D165" s="259"/>
      <c r="E165" s="259"/>
      <c r="F165" s="259"/>
      <c r="G165" s="259"/>
      <c r="H165" s="259"/>
      <c r="I165" s="259"/>
      <c r="J165" s="259"/>
      <c r="K165" s="260"/>
    </row>
    <row r="166" spans="2:11" ht="17.25" customHeight="1">
      <c r="B166" s="258"/>
      <c r="C166" s="283" t="s">
        <v>368</v>
      </c>
      <c r="D166" s="283"/>
      <c r="E166" s="283"/>
      <c r="F166" s="283" t="s">
        <v>369</v>
      </c>
      <c r="G166" s="320"/>
      <c r="H166" s="321" t="s">
        <v>55</v>
      </c>
      <c r="I166" s="321" t="s">
        <v>58</v>
      </c>
      <c r="J166" s="283" t="s">
        <v>370</v>
      </c>
      <c r="K166" s="260"/>
    </row>
    <row r="167" spans="2:11" ht="17.25" customHeight="1">
      <c r="B167" s="261"/>
      <c r="C167" s="285" t="s">
        <v>371</v>
      </c>
      <c r="D167" s="285"/>
      <c r="E167" s="285"/>
      <c r="F167" s="286" t="s">
        <v>372</v>
      </c>
      <c r="G167" s="322"/>
      <c r="H167" s="323"/>
      <c r="I167" s="323"/>
      <c r="J167" s="285" t="s">
        <v>373</v>
      </c>
      <c r="K167" s="263"/>
    </row>
    <row r="168" spans="2:11" ht="5.25" customHeight="1">
      <c r="B168" s="291"/>
      <c r="C168" s="288"/>
      <c r="D168" s="288"/>
      <c r="E168" s="288"/>
      <c r="F168" s="288"/>
      <c r="G168" s="289"/>
      <c r="H168" s="288"/>
      <c r="I168" s="288"/>
      <c r="J168" s="288"/>
      <c r="K168" s="312"/>
    </row>
    <row r="169" spans="2:11" ht="15" customHeight="1">
      <c r="B169" s="291"/>
      <c r="C169" s="268" t="s">
        <v>377</v>
      </c>
      <c r="D169" s="268"/>
      <c r="E169" s="268"/>
      <c r="F169" s="290" t="s">
        <v>374</v>
      </c>
      <c r="G169" s="268"/>
      <c r="H169" s="268" t="s">
        <v>414</v>
      </c>
      <c r="I169" s="268" t="s">
        <v>376</v>
      </c>
      <c r="J169" s="268">
        <v>120</v>
      </c>
      <c r="K169" s="312"/>
    </row>
    <row r="170" spans="2:11" ht="15" customHeight="1">
      <c r="B170" s="291"/>
      <c r="C170" s="268" t="s">
        <v>423</v>
      </c>
      <c r="D170" s="268"/>
      <c r="E170" s="268"/>
      <c r="F170" s="290" t="s">
        <v>374</v>
      </c>
      <c r="G170" s="268"/>
      <c r="H170" s="268" t="s">
        <v>424</v>
      </c>
      <c r="I170" s="268" t="s">
        <v>376</v>
      </c>
      <c r="J170" s="268" t="s">
        <v>425</v>
      </c>
      <c r="K170" s="312"/>
    </row>
    <row r="171" spans="2:11" ht="15" customHeight="1">
      <c r="B171" s="291"/>
      <c r="C171" s="268" t="s">
        <v>322</v>
      </c>
      <c r="D171" s="268"/>
      <c r="E171" s="268"/>
      <c r="F171" s="290" t="s">
        <v>374</v>
      </c>
      <c r="G171" s="268"/>
      <c r="H171" s="268" t="s">
        <v>441</v>
      </c>
      <c r="I171" s="268" t="s">
        <v>376</v>
      </c>
      <c r="J171" s="268" t="s">
        <v>425</v>
      </c>
      <c r="K171" s="312"/>
    </row>
    <row r="172" spans="2:11" ht="15" customHeight="1">
      <c r="B172" s="291"/>
      <c r="C172" s="268" t="s">
        <v>379</v>
      </c>
      <c r="D172" s="268"/>
      <c r="E172" s="268"/>
      <c r="F172" s="290" t="s">
        <v>380</v>
      </c>
      <c r="G172" s="268"/>
      <c r="H172" s="268" t="s">
        <v>441</v>
      </c>
      <c r="I172" s="268" t="s">
        <v>376</v>
      </c>
      <c r="J172" s="268">
        <v>50</v>
      </c>
      <c r="K172" s="312"/>
    </row>
    <row r="173" spans="2:11" ht="15" customHeight="1">
      <c r="B173" s="291"/>
      <c r="C173" s="268" t="s">
        <v>382</v>
      </c>
      <c r="D173" s="268"/>
      <c r="E173" s="268"/>
      <c r="F173" s="290" t="s">
        <v>374</v>
      </c>
      <c r="G173" s="268"/>
      <c r="H173" s="268" t="s">
        <v>441</v>
      </c>
      <c r="I173" s="268" t="s">
        <v>384</v>
      </c>
      <c r="J173" s="268"/>
      <c r="K173" s="312"/>
    </row>
    <row r="174" spans="2:11" ht="15" customHeight="1">
      <c r="B174" s="291"/>
      <c r="C174" s="268" t="s">
        <v>393</v>
      </c>
      <c r="D174" s="268"/>
      <c r="E174" s="268"/>
      <c r="F174" s="290" t="s">
        <v>380</v>
      </c>
      <c r="G174" s="268"/>
      <c r="H174" s="268" t="s">
        <v>441</v>
      </c>
      <c r="I174" s="268" t="s">
        <v>376</v>
      </c>
      <c r="J174" s="268">
        <v>50</v>
      </c>
      <c r="K174" s="312"/>
    </row>
    <row r="175" spans="2:11" ht="15" customHeight="1">
      <c r="B175" s="291"/>
      <c r="C175" s="268" t="s">
        <v>401</v>
      </c>
      <c r="D175" s="268"/>
      <c r="E175" s="268"/>
      <c r="F175" s="290" t="s">
        <v>380</v>
      </c>
      <c r="G175" s="268"/>
      <c r="H175" s="268" t="s">
        <v>441</v>
      </c>
      <c r="I175" s="268" t="s">
        <v>376</v>
      </c>
      <c r="J175" s="268">
        <v>50</v>
      </c>
      <c r="K175" s="312"/>
    </row>
    <row r="176" spans="2:11" ht="15" customHeight="1">
      <c r="B176" s="291"/>
      <c r="C176" s="268" t="s">
        <v>399</v>
      </c>
      <c r="D176" s="268"/>
      <c r="E176" s="268"/>
      <c r="F176" s="290" t="s">
        <v>380</v>
      </c>
      <c r="G176" s="268"/>
      <c r="H176" s="268" t="s">
        <v>441</v>
      </c>
      <c r="I176" s="268" t="s">
        <v>376</v>
      </c>
      <c r="J176" s="268">
        <v>50</v>
      </c>
      <c r="K176" s="312"/>
    </row>
    <row r="177" spans="2:11" ht="15" customHeight="1">
      <c r="B177" s="291"/>
      <c r="C177" s="268" t="s">
        <v>93</v>
      </c>
      <c r="D177" s="268"/>
      <c r="E177" s="268"/>
      <c r="F177" s="290" t="s">
        <v>374</v>
      </c>
      <c r="G177" s="268"/>
      <c r="H177" s="268" t="s">
        <v>442</v>
      </c>
      <c r="I177" s="268" t="s">
        <v>443</v>
      </c>
      <c r="J177" s="268"/>
      <c r="K177" s="312"/>
    </row>
    <row r="178" spans="2:11" ht="15" customHeight="1">
      <c r="B178" s="291"/>
      <c r="C178" s="268" t="s">
        <v>58</v>
      </c>
      <c r="D178" s="268"/>
      <c r="E178" s="268"/>
      <c r="F178" s="290" t="s">
        <v>374</v>
      </c>
      <c r="G178" s="268"/>
      <c r="H178" s="268" t="s">
        <v>444</v>
      </c>
      <c r="I178" s="268" t="s">
        <v>445</v>
      </c>
      <c r="J178" s="268">
        <v>1</v>
      </c>
      <c r="K178" s="312"/>
    </row>
    <row r="179" spans="2:11" ht="15" customHeight="1">
      <c r="B179" s="291"/>
      <c r="C179" s="268" t="s">
        <v>54</v>
      </c>
      <c r="D179" s="268"/>
      <c r="E179" s="268"/>
      <c r="F179" s="290" t="s">
        <v>374</v>
      </c>
      <c r="G179" s="268"/>
      <c r="H179" s="268" t="s">
        <v>446</v>
      </c>
      <c r="I179" s="268" t="s">
        <v>376</v>
      </c>
      <c r="J179" s="268">
        <v>20</v>
      </c>
      <c r="K179" s="312"/>
    </row>
    <row r="180" spans="2:11" ht="15" customHeight="1">
      <c r="B180" s="291"/>
      <c r="C180" s="268" t="s">
        <v>55</v>
      </c>
      <c r="D180" s="268"/>
      <c r="E180" s="268"/>
      <c r="F180" s="290" t="s">
        <v>374</v>
      </c>
      <c r="G180" s="268"/>
      <c r="H180" s="268" t="s">
        <v>447</v>
      </c>
      <c r="I180" s="268" t="s">
        <v>376</v>
      </c>
      <c r="J180" s="268">
        <v>255</v>
      </c>
      <c r="K180" s="312"/>
    </row>
    <row r="181" spans="2:11" ht="15" customHeight="1">
      <c r="B181" s="291"/>
      <c r="C181" s="268" t="s">
        <v>94</v>
      </c>
      <c r="D181" s="268"/>
      <c r="E181" s="268"/>
      <c r="F181" s="290" t="s">
        <v>374</v>
      </c>
      <c r="G181" s="268"/>
      <c r="H181" s="268" t="s">
        <v>338</v>
      </c>
      <c r="I181" s="268" t="s">
        <v>376</v>
      </c>
      <c r="J181" s="268">
        <v>10</v>
      </c>
      <c r="K181" s="312"/>
    </row>
    <row r="182" spans="2:11" ht="15" customHeight="1">
      <c r="B182" s="291"/>
      <c r="C182" s="268" t="s">
        <v>95</v>
      </c>
      <c r="D182" s="268"/>
      <c r="E182" s="268"/>
      <c r="F182" s="290" t="s">
        <v>374</v>
      </c>
      <c r="G182" s="268"/>
      <c r="H182" s="268" t="s">
        <v>448</v>
      </c>
      <c r="I182" s="268" t="s">
        <v>409</v>
      </c>
      <c r="J182" s="268"/>
      <c r="K182" s="312"/>
    </row>
    <row r="183" spans="2:11" ht="15" customHeight="1">
      <c r="B183" s="291"/>
      <c r="C183" s="268" t="s">
        <v>449</v>
      </c>
      <c r="D183" s="268"/>
      <c r="E183" s="268"/>
      <c r="F183" s="290" t="s">
        <v>374</v>
      </c>
      <c r="G183" s="268"/>
      <c r="H183" s="268" t="s">
        <v>450</v>
      </c>
      <c r="I183" s="268" t="s">
        <v>409</v>
      </c>
      <c r="J183" s="268"/>
      <c r="K183" s="312"/>
    </row>
    <row r="184" spans="2:11" ht="15" customHeight="1">
      <c r="B184" s="291"/>
      <c r="C184" s="268" t="s">
        <v>438</v>
      </c>
      <c r="D184" s="268"/>
      <c r="E184" s="268"/>
      <c r="F184" s="290" t="s">
        <v>374</v>
      </c>
      <c r="G184" s="268"/>
      <c r="H184" s="268" t="s">
        <v>451</v>
      </c>
      <c r="I184" s="268" t="s">
        <v>409</v>
      </c>
      <c r="J184" s="268"/>
      <c r="K184" s="312"/>
    </row>
    <row r="185" spans="2:11" ht="15" customHeight="1">
      <c r="B185" s="291"/>
      <c r="C185" s="268" t="s">
        <v>97</v>
      </c>
      <c r="D185" s="268"/>
      <c r="E185" s="268"/>
      <c r="F185" s="290" t="s">
        <v>380</v>
      </c>
      <c r="G185" s="268"/>
      <c r="H185" s="268" t="s">
        <v>452</v>
      </c>
      <c r="I185" s="268" t="s">
        <v>376</v>
      </c>
      <c r="J185" s="268">
        <v>50</v>
      </c>
      <c r="K185" s="312"/>
    </row>
    <row r="186" spans="2:11" ht="15" customHeight="1">
      <c r="B186" s="291"/>
      <c r="C186" s="268" t="s">
        <v>453</v>
      </c>
      <c r="D186" s="268"/>
      <c r="E186" s="268"/>
      <c r="F186" s="290" t="s">
        <v>380</v>
      </c>
      <c r="G186" s="268"/>
      <c r="H186" s="268" t="s">
        <v>454</v>
      </c>
      <c r="I186" s="268" t="s">
        <v>455</v>
      </c>
      <c r="J186" s="268"/>
      <c r="K186" s="312"/>
    </row>
    <row r="187" spans="2:11" ht="15" customHeight="1">
      <c r="B187" s="291"/>
      <c r="C187" s="268" t="s">
        <v>456</v>
      </c>
      <c r="D187" s="268"/>
      <c r="E187" s="268"/>
      <c r="F187" s="290" t="s">
        <v>380</v>
      </c>
      <c r="G187" s="268"/>
      <c r="H187" s="268" t="s">
        <v>457</v>
      </c>
      <c r="I187" s="268" t="s">
        <v>455</v>
      </c>
      <c r="J187" s="268"/>
      <c r="K187" s="312"/>
    </row>
    <row r="188" spans="2:11" ht="15" customHeight="1">
      <c r="B188" s="291"/>
      <c r="C188" s="268" t="s">
        <v>458</v>
      </c>
      <c r="D188" s="268"/>
      <c r="E188" s="268"/>
      <c r="F188" s="290" t="s">
        <v>380</v>
      </c>
      <c r="G188" s="268"/>
      <c r="H188" s="268" t="s">
        <v>459</v>
      </c>
      <c r="I188" s="268" t="s">
        <v>455</v>
      </c>
      <c r="J188" s="268"/>
      <c r="K188" s="312"/>
    </row>
    <row r="189" spans="2:11" ht="15" customHeight="1">
      <c r="B189" s="291"/>
      <c r="C189" s="324" t="s">
        <v>460</v>
      </c>
      <c r="D189" s="268"/>
      <c r="E189" s="268"/>
      <c r="F189" s="290" t="s">
        <v>380</v>
      </c>
      <c r="G189" s="268"/>
      <c r="H189" s="268" t="s">
        <v>461</v>
      </c>
      <c r="I189" s="268" t="s">
        <v>462</v>
      </c>
      <c r="J189" s="325" t="s">
        <v>463</v>
      </c>
      <c r="K189" s="312"/>
    </row>
    <row r="190" spans="2:11" ht="15" customHeight="1">
      <c r="B190" s="291"/>
      <c r="C190" s="275" t="s">
        <v>43</v>
      </c>
      <c r="D190" s="268"/>
      <c r="E190" s="268"/>
      <c r="F190" s="290" t="s">
        <v>374</v>
      </c>
      <c r="G190" s="268"/>
      <c r="H190" s="265" t="s">
        <v>464</v>
      </c>
      <c r="I190" s="268" t="s">
        <v>465</v>
      </c>
      <c r="J190" s="268"/>
      <c r="K190" s="312"/>
    </row>
    <row r="191" spans="2:11" ht="15" customHeight="1">
      <c r="B191" s="291"/>
      <c r="C191" s="275" t="s">
        <v>466</v>
      </c>
      <c r="D191" s="268"/>
      <c r="E191" s="268"/>
      <c r="F191" s="290" t="s">
        <v>374</v>
      </c>
      <c r="G191" s="268"/>
      <c r="H191" s="268" t="s">
        <v>467</v>
      </c>
      <c r="I191" s="268" t="s">
        <v>409</v>
      </c>
      <c r="J191" s="268"/>
      <c r="K191" s="312"/>
    </row>
    <row r="192" spans="2:11" ht="15" customHeight="1">
      <c r="B192" s="291"/>
      <c r="C192" s="275" t="s">
        <v>468</v>
      </c>
      <c r="D192" s="268"/>
      <c r="E192" s="268"/>
      <c r="F192" s="290" t="s">
        <v>374</v>
      </c>
      <c r="G192" s="268"/>
      <c r="H192" s="268" t="s">
        <v>469</v>
      </c>
      <c r="I192" s="268" t="s">
        <v>409</v>
      </c>
      <c r="J192" s="268"/>
      <c r="K192" s="312"/>
    </row>
    <row r="193" spans="2:11" ht="15" customHeight="1">
      <c r="B193" s="291"/>
      <c r="C193" s="275" t="s">
        <v>470</v>
      </c>
      <c r="D193" s="268"/>
      <c r="E193" s="268"/>
      <c r="F193" s="290" t="s">
        <v>380</v>
      </c>
      <c r="G193" s="268"/>
      <c r="H193" s="268" t="s">
        <v>471</v>
      </c>
      <c r="I193" s="268" t="s">
        <v>409</v>
      </c>
      <c r="J193" s="268"/>
      <c r="K193" s="312"/>
    </row>
    <row r="194" spans="2:11" ht="15" customHeight="1">
      <c r="B194" s="318"/>
      <c r="C194" s="326"/>
      <c r="D194" s="300"/>
      <c r="E194" s="300"/>
      <c r="F194" s="300"/>
      <c r="G194" s="300"/>
      <c r="H194" s="300"/>
      <c r="I194" s="300"/>
      <c r="J194" s="300"/>
      <c r="K194" s="319"/>
    </row>
    <row r="195" spans="2:11" ht="18.75" customHeight="1">
      <c r="B195" s="265"/>
      <c r="C195" s="268"/>
      <c r="D195" s="268"/>
      <c r="E195" s="268"/>
      <c r="F195" s="290"/>
      <c r="G195" s="268"/>
      <c r="H195" s="268"/>
      <c r="I195" s="268"/>
      <c r="J195" s="268"/>
      <c r="K195" s="265"/>
    </row>
    <row r="196" spans="2:11" ht="18.75" customHeight="1">
      <c r="B196" s="265"/>
      <c r="C196" s="268"/>
      <c r="D196" s="268"/>
      <c r="E196" s="268"/>
      <c r="F196" s="290"/>
      <c r="G196" s="268"/>
      <c r="H196" s="268"/>
      <c r="I196" s="268"/>
      <c r="J196" s="268"/>
      <c r="K196" s="265"/>
    </row>
    <row r="197" spans="2:11" ht="18.75" customHeight="1">
      <c r="B197" s="276"/>
      <c r="C197" s="276"/>
      <c r="D197" s="276"/>
      <c r="E197" s="276"/>
      <c r="F197" s="276"/>
      <c r="G197" s="276"/>
      <c r="H197" s="276"/>
      <c r="I197" s="276"/>
      <c r="J197" s="276"/>
      <c r="K197" s="276"/>
    </row>
    <row r="198" spans="2:11" ht="13.5">
      <c r="B198" s="255"/>
      <c r="C198" s="256"/>
      <c r="D198" s="256"/>
      <c r="E198" s="256"/>
      <c r="F198" s="256"/>
      <c r="G198" s="256"/>
      <c r="H198" s="256"/>
      <c r="I198" s="256"/>
      <c r="J198" s="256"/>
      <c r="K198" s="257"/>
    </row>
    <row r="199" spans="2:11" ht="21">
      <c r="B199" s="258"/>
      <c r="C199" s="259" t="s">
        <v>472</v>
      </c>
      <c r="D199" s="259"/>
      <c r="E199" s="259"/>
      <c r="F199" s="259"/>
      <c r="G199" s="259"/>
      <c r="H199" s="259"/>
      <c r="I199" s="259"/>
      <c r="J199" s="259"/>
      <c r="K199" s="260"/>
    </row>
    <row r="200" spans="2:11" ht="25.5" customHeight="1">
      <c r="B200" s="258"/>
      <c r="C200" s="327" t="s">
        <v>473</v>
      </c>
      <c r="D200" s="327"/>
      <c r="E200" s="327"/>
      <c r="F200" s="327" t="s">
        <v>474</v>
      </c>
      <c r="G200" s="328"/>
      <c r="H200" s="327" t="s">
        <v>475</v>
      </c>
      <c r="I200" s="327"/>
      <c r="J200" s="327"/>
      <c r="K200" s="260"/>
    </row>
    <row r="201" spans="2:11" ht="5.25" customHeight="1">
      <c r="B201" s="291"/>
      <c r="C201" s="288"/>
      <c r="D201" s="288"/>
      <c r="E201" s="288"/>
      <c r="F201" s="288"/>
      <c r="G201" s="268"/>
      <c r="H201" s="288"/>
      <c r="I201" s="288"/>
      <c r="J201" s="288"/>
      <c r="K201" s="312"/>
    </row>
    <row r="202" spans="2:11" ht="15" customHeight="1">
      <c r="B202" s="291"/>
      <c r="C202" s="268" t="s">
        <v>465</v>
      </c>
      <c r="D202" s="268"/>
      <c r="E202" s="268"/>
      <c r="F202" s="290" t="s">
        <v>44</v>
      </c>
      <c r="G202" s="268"/>
      <c r="H202" s="268" t="s">
        <v>476</v>
      </c>
      <c r="I202" s="268"/>
      <c r="J202" s="268"/>
      <c r="K202" s="312"/>
    </row>
    <row r="203" spans="2:11" ht="15" customHeight="1">
      <c r="B203" s="291"/>
      <c r="C203" s="297"/>
      <c r="D203" s="268"/>
      <c r="E203" s="268"/>
      <c r="F203" s="290" t="s">
        <v>45</v>
      </c>
      <c r="G203" s="268"/>
      <c r="H203" s="268" t="s">
        <v>477</v>
      </c>
      <c r="I203" s="268"/>
      <c r="J203" s="268"/>
      <c r="K203" s="312"/>
    </row>
    <row r="204" spans="2:11" ht="15" customHeight="1">
      <c r="B204" s="291"/>
      <c r="C204" s="297"/>
      <c r="D204" s="268"/>
      <c r="E204" s="268"/>
      <c r="F204" s="290" t="s">
        <v>48</v>
      </c>
      <c r="G204" s="268"/>
      <c r="H204" s="268" t="s">
        <v>478</v>
      </c>
      <c r="I204" s="268"/>
      <c r="J204" s="268"/>
      <c r="K204" s="312"/>
    </row>
    <row r="205" spans="2:11" ht="15" customHeight="1">
      <c r="B205" s="291"/>
      <c r="C205" s="268"/>
      <c r="D205" s="268"/>
      <c r="E205" s="268"/>
      <c r="F205" s="290" t="s">
        <v>46</v>
      </c>
      <c r="G205" s="268"/>
      <c r="H205" s="268" t="s">
        <v>479</v>
      </c>
      <c r="I205" s="268"/>
      <c r="J205" s="268"/>
      <c r="K205" s="312"/>
    </row>
    <row r="206" spans="2:11" ht="15" customHeight="1">
      <c r="B206" s="291"/>
      <c r="C206" s="268"/>
      <c r="D206" s="268"/>
      <c r="E206" s="268"/>
      <c r="F206" s="290" t="s">
        <v>47</v>
      </c>
      <c r="G206" s="268"/>
      <c r="H206" s="268" t="s">
        <v>480</v>
      </c>
      <c r="I206" s="268"/>
      <c r="J206" s="268"/>
      <c r="K206" s="312"/>
    </row>
    <row r="207" spans="2:11" ht="15" customHeight="1">
      <c r="B207" s="291"/>
      <c r="C207" s="268"/>
      <c r="D207" s="268"/>
      <c r="E207" s="268"/>
      <c r="F207" s="290"/>
      <c r="G207" s="268"/>
      <c r="H207" s="268"/>
      <c r="I207" s="268"/>
      <c r="J207" s="268"/>
      <c r="K207" s="312"/>
    </row>
    <row r="208" spans="2:11" ht="15" customHeight="1">
      <c r="B208" s="291"/>
      <c r="C208" s="268" t="s">
        <v>421</v>
      </c>
      <c r="D208" s="268"/>
      <c r="E208" s="268"/>
      <c r="F208" s="290" t="s">
        <v>77</v>
      </c>
      <c r="G208" s="268"/>
      <c r="H208" s="268" t="s">
        <v>481</v>
      </c>
      <c r="I208" s="268"/>
      <c r="J208" s="268"/>
      <c r="K208" s="312"/>
    </row>
    <row r="209" spans="2:11" ht="15" customHeight="1">
      <c r="B209" s="291"/>
      <c r="C209" s="297"/>
      <c r="D209" s="268"/>
      <c r="E209" s="268"/>
      <c r="F209" s="290" t="s">
        <v>316</v>
      </c>
      <c r="G209" s="268"/>
      <c r="H209" s="268" t="s">
        <v>317</v>
      </c>
      <c r="I209" s="268"/>
      <c r="J209" s="268"/>
      <c r="K209" s="312"/>
    </row>
    <row r="210" spans="2:11" ht="15" customHeight="1">
      <c r="B210" s="291"/>
      <c r="C210" s="268"/>
      <c r="D210" s="268"/>
      <c r="E210" s="268"/>
      <c r="F210" s="290" t="s">
        <v>314</v>
      </c>
      <c r="G210" s="268"/>
      <c r="H210" s="268" t="s">
        <v>482</v>
      </c>
      <c r="I210" s="268"/>
      <c r="J210" s="268"/>
      <c r="K210" s="312"/>
    </row>
    <row r="211" spans="2:11" ht="15" customHeight="1">
      <c r="B211" s="329"/>
      <c r="C211" s="297"/>
      <c r="D211" s="297"/>
      <c r="E211" s="297"/>
      <c r="F211" s="290" t="s">
        <v>318</v>
      </c>
      <c r="G211" s="275"/>
      <c r="H211" s="316" t="s">
        <v>319</v>
      </c>
      <c r="I211" s="316"/>
      <c r="J211" s="316"/>
      <c r="K211" s="330"/>
    </row>
    <row r="212" spans="2:11" ht="15" customHeight="1">
      <c r="B212" s="329"/>
      <c r="C212" s="297"/>
      <c r="D212" s="297"/>
      <c r="E212" s="297"/>
      <c r="F212" s="290" t="s">
        <v>320</v>
      </c>
      <c r="G212" s="275"/>
      <c r="H212" s="316" t="s">
        <v>483</v>
      </c>
      <c r="I212" s="316"/>
      <c r="J212" s="316"/>
      <c r="K212" s="330"/>
    </row>
    <row r="213" spans="2:11" ht="15" customHeight="1">
      <c r="B213" s="329"/>
      <c r="C213" s="297"/>
      <c r="D213" s="297"/>
      <c r="E213" s="297"/>
      <c r="F213" s="331"/>
      <c r="G213" s="275"/>
      <c r="H213" s="332"/>
      <c r="I213" s="332"/>
      <c r="J213" s="332"/>
      <c r="K213" s="330"/>
    </row>
    <row r="214" spans="2:11" ht="15" customHeight="1">
      <c r="B214" s="329"/>
      <c r="C214" s="268" t="s">
        <v>445</v>
      </c>
      <c r="D214" s="297"/>
      <c r="E214" s="297"/>
      <c r="F214" s="290">
        <v>1</v>
      </c>
      <c r="G214" s="275"/>
      <c r="H214" s="316" t="s">
        <v>484</v>
      </c>
      <c r="I214" s="316"/>
      <c r="J214" s="316"/>
      <c r="K214" s="330"/>
    </row>
    <row r="215" spans="2:11" ht="15" customHeight="1">
      <c r="B215" s="329"/>
      <c r="C215" s="297"/>
      <c r="D215" s="297"/>
      <c r="E215" s="297"/>
      <c r="F215" s="290">
        <v>2</v>
      </c>
      <c r="G215" s="275"/>
      <c r="H215" s="316" t="s">
        <v>485</v>
      </c>
      <c r="I215" s="316"/>
      <c r="J215" s="316"/>
      <c r="K215" s="330"/>
    </row>
    <row r="216" spans="2:11" ht="15" customHeight="1">
      <c r="B216" s="329"/>
      <c r="C216" s="297"/>
      <c r="D216" s="297"/>
      <c r="E216" s="297"/>
      <c r="F216" s="290">
        <v>3</v>
      </c>
      <c r="G216" s="275"/>
      <c r="H216" s="316" t="s">
        <v>486</v>
      </c>
      <c r="I216" s="316"/>
      <c r="J216" s="316"/>
      <c r="K216" s="330"/>
    </row>
    <row r="217" spans="2:11" ht="15" customHeight="1">
      <c r="B217" s="329"/>
      <c r="C217" s="297"/>
      <c r="D217" s="297"/>
      <c r="E217" s="297"/>
      <c r="F217" s="290">
        <v>4</v>
      </c>
      <c r="G217" s="275"/>
      <c r="H217" s="316" t="s">
        <v>487</v>
      </c>
      <c r="I217" s="316"/>
      <c r="J217" s="316"/>
      <c r="K217" s="330"/>
    </row>
    <row r="218" spans="2:1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DESKTOP-GQL5SSP\pc</dc:creator>
  <cp:keywords/>
  <dc:description/>
  <cp:lastModifiedBy>DESKTOP-GQL5SSP\pc</cp:lastModifiedBy>
  <dcterms:created xsi:type="dcterms:W3CDTF">2019-02-28T11:34:33Z</dcterms:created>
  <dcterms:modified xsi:type="dcterms:W3CDTF">2019-02-28T11:34:35Z</dcterms:modified>
  <cp:category/>
  <cp:version/>
  <cp:contentType/>
  <cp:contentStatus/>
</cp:coreProperties>
</file>