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26 - Rekonstrukce vsypov..." sheetId="2" r:id="rId2"/>
    <sheet name="Pokyny pro vyplnění" sheetId="3" r:id="rId3"/>
  </sheets>
  <definedNames>
    <definedName name="_xlnm.Print_Area" localSheetId="0">'Rekapitulace stavby'!$D$4:$AO$33,'Rekapitulace stavby'!$C$39:$AQ$53</definedName>
    <definedName name="_xlnm._FilterDatabase" localSheetId="1" hidden="1">'026 - Rekonstrukce vsypov...'!$C$82:$K$276</definedName>
    <definedName name="_xlnm.Print_Area" localSheetId="1">'026 - Rekonstrukce vsypov...'!$C$4:$J$34,'026 - Rekonstrukce vsypov...'!$C$40:$J$66,'026 - Rekonstrukce vsypov...'!$C$72:$K$276</definedName>
    <definedName name="_xlnm.Print_Area" localSheetId="2">'Pokyny pro vyplnění'!$B$2:$K$69,'Pokyny pro vyplnění'!$B$72:$K$116,'Pokyny pro vyplnění'!$B$119:$K$188,'Pokyny pro vyplnění'!$B$196:$K$216</definedName>
    <definedName name="_xlnm.Print_Titles" localSheetId="0">'Rekapitulace stavby'!$49:$49</definedName>
    <definedName name="_xlnm.Print_Titles" localSheetId="1">'026 - Rekonstrukce vsypov...'!$82:$82</definedName>
  </definedNames>
  <calcPr fullCalcOnLoad="1"/>
</workbook>
</file>

<file path=xl/sharedStrings.xml><?xml version="1.0" encoding="utf-8"?>
<sst xmlns="http://schemas.openxmlformats.org/spreadsheetml/2006/main" count="2521" uniqueCount="652">
  <si>
    <t>Export VZ</t>
  </si>
  <si>
    <t>List obsahuje:</t>
  </si>
  <si>
    <t>1) Rekapitulace stavby</t>
  </si>
  <si>
    <t>2) Rekapitulace objektů stavby a soupisů prací</t>
  </si>
  <si>
    <t>3.0</t>
  </si>
  <si>
    <t>ZAMOK</t>
  </si>
  <si>
    <t>False</t>
  </si>
  <si>
    <t>{899d69eb-71c5-4246-9f20-67a1e5c3466e}</t>
  </si>
  <si>
    <t>0,01</t>
  </si>
  <si>
    <t>21</t>
  </si>
  <si>
    <t>15</t>
  </si>
  <si>
    <t>REKAPITULACE STAVBY</t>
  </si>
  <si>
    <t>v ---  níže se nacházejí doplnkové a pomocné údaje k sestavám  --- v</t>
  </si>
  <si>
    <t>Návod na vyplnění</t>
  </si>
  <si>
    <t>0,001</t>
  </si>
  <si>
    <t>Kód:</t>
  </si>
  <si>
    <t>026</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</si>
  <si>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</si>
  <si>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</si>
  <si>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Rekonstrukce vsypové loučky na hřbitově Děčín – Folknáře</t>
  </si>
  <si>
    <t>KSO:</t>
  </si>
  <si>
    <t/>
  </si>
  <si>
    <t>CC-CZ:</t>
  </si>
  <si>
    <t>Místo:</t>
  </si>
  <si>
    <t>Děčín – Folknáře</t>
  </si>
  <si>
    <t>Datum:</t>
  </si>
  <si>
    <t>1. 8. 2018</t>
  </si>
  <si>
    <t>Zadavatel:</t>
  </si>
  <si>
    <t>IČ:</t>
  </si>
  <si>
    <t>261238</t>
  </si>
  <si>
    <t>Statutární město Děčín</t>
  </si>
  <si>
    <t>DIČ:</t>
  </si>
  <si>
    <t>Uchazeč:</t>
  </si>
  <si>
    <t>Vyplň údaj</t>
  </si>
  <si>
    <t>Projektant:</t>
  </si>
  <si>
    <t>69288992</t>
  </si>
  <si>
    <t>Vladimír Vidai</t>
  </si>
  <si>
    <t>CZ5705170625</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</si>
  <si>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</si>
  <si>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</si>
  <si>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</si>
  <si>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</si>
  <si>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</si>
  <si>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</si>
  <si>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</si>
  <si>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</si>
  <si>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</si>
  <si>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</si>
  <si>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</si>
  <si>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</si>
  <si>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</si>
  <si>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</si>
  <si>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</si>
  <si>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</si>
  <si>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</si>
  <si>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</si>
  <si>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</si>
  <si>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</si>
  <si>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</si>
  <si>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</si>
  <si>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</si>
  <si>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</si>
  <si>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</si>
  <si>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</si>
  <si>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</si>
  <si>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</si>
  <si>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</si>
  <si>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</si>
  <si>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</si>
  <si>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</si>
  <si>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</si>
  <si>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</si>
  <si>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</si>
  <si>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</si>
  <si>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</si>
  <si>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</si>
  <si>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</si>
  <si>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</si>
  <si>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</si>
  <si>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</si>
  <si>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</si>
  <si>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</si>
  <si>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1) Krycí list soupisu</t>
  </si>
  <si>
    <t>2) Rekapitulace</t>
  </si>
  <si>
    <t>3) Soupis prací</t>
  </si>
  <si>
    <t>Zpět na list:</t>
  </si>
  <si>
    <t>Rekapitulace stavby</t>
  </si>
  <si>
    <t>2</t>
  </si>
  <si>
    <t>KRYCÍ LIST SOUPISU</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</si>
  <si>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</si>
  <si>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</si>
  <si>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</si>
  <si>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</si>
  <si>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</si>
  <si>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</si>
  <si>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</si>
  <si>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</si>
  <si>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</si>
  <si>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</si>
  <si>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</si>
  <si>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91 - Doplňující konstrukce a práce</t>
  </si>
  <si>
    <t xml:space="preserve">    997 - Přesun sutě</t>
  </si>
  <si>
    <t xml:space="preserve">    998 - Přesun hmot</t>
  </si>
  <si>
    <t>VRN - Vedlejší rozpočtové náklady</t>
  </si>
  <si>
    <t xml:space="preserve">    VRN1 - Průzkumné, geodetické a projektové práce</t>
  </si>
  <si>
    <t xml:space="preserve">    VRN3 - Zařízení staveniště</t>
  </si>
  <si>
    <t xml:space="preserve">    VRN6 - Územní vlivy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</si>
  <si>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</si>
  <si>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</si>
  <si>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</si>
  <si>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</si>
  <si>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</si>
  <si>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</si>
  <si>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</si>
  <si>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</si>
  <si>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</si>
  <si>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</si>
  <si>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</si>
  <si>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</si>
  <si>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</si>
  <si>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</si>
  <si>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</si>
  <si>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</si>
  <si>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</si>
  <si>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</si>
  <si>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</si>
  <si>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1132040-R</t>
  </si>
  <si>
    <t>Vyjmutí a přemístění kamenných desek se štítky s údaji o zde uložených zesnulých s přemístěním v místě stavby</t>
  </si>
  <si>
    <t>kus</t>
  </si>
  <si>
    <t>R-položka</t>
  </si>
  <si>
    <t>4</t>
  </si>
  <si>
    <t>-460368130</t>
  </si>
  <si>
    <t>VV</t>
  </si>
  <si>
    <t>3+10+21</t>
  </si>
  <si>
    <t>113204111</t>
  </si>
  <si>
    <t>Vytrhání obrub s vybouráním lože, s přemístěním hmot na skládku na vzdálenost do 3 m nebo s naložením na dopravní prostředek záhonových</t>
  </si>
  <si>
    <t>m</t>
  </si>
  <si>
    <t>CS ÚRS 2018 01</t>
  </si>
  <si>
    <t>558845736</t>
  </si>
  <si>
    <t>PSC</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</si>
  <si>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</si>
  <si>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6,21+10,71+3,582+9,26+8,82+16,492+2,60+5,72+10,02+3,51+4,00+4,80+10,2</t>
  </si>
  <si>
    <t>3</t>
  </si>
  <si>
    <t>122202201</t>
  </si>
  <si>
    <t>Odkopávky a prokopávky nezapažené pro silnice s přemístěním výkopku v příčných profilech na vzdálenost do 15 m nebo s naložením na dopravní prostředek v hornině tř. 3 do 100 m3</t>
  </si>
  <si>
    <t>m3</t>
  </si>
  <si>
    <t>1760753771</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</si>
  <si>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</si>
  <si>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4,00*0,60*0,20</t>
  </si>
  <si>
    <t>3,00*1,80*0,20</t>
  </si>
  <si>
    <t>Součet</t>
  </si>
  <si>
    <t>122202209</t>
  </si>
  <si>
    <t>Odkopávky a prokopávky nezapažené pro silnice s přemístěním výkopku v příčných profilech na vzdálenost do 15 m nebo s naložením na dopravní prostředek v hornině tř. 3 Příplatek k cenám za lepivost horniny tř. 3</t>
  </si>
  <si>
    <t>-1723063379</t>
  </si>
  <si>
    <t>5</t>
  </si>
  <si>
    <t>132212102</t>
  </si>
  <si>
    <t>Hloubení zapažených i nezapažených rýh šířky do 600 mm ručním nebo pneumatickým nářadím s urovnáním dna do předepsaného profilu a spádu v horninách tř. 3 nesoudržných</t>
  </si>
  <si>
    <t>720674681</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</si>
  <si>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</si>
  <si>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"obrubník"(4,00+3,60+3,30)*0,30*0,25</t>
  </si>
  <si>
    <t>"obrubník"(3,75+3,50+2*6,50)*0,30*0,25</t>
  </si>
  <si>
    <t>"obrubník"(2,50+5,20+3,80+9,20)*0,30*0,25</t>
  </si>
  <si>
    <t>6</t>
  </si>
  <si>
    <t>132212109</t>
  </si>
  <si>
    <t>Hloubení zapažených i nezapažených rýh šířky do 600 mm ručním nebo pneumatickým nářadím s urovnáním dna do předepsaného profilu a spádu v horninách tř. 3 Příplatek k cenám za lepivost horniny tř. 3</t>
  </si>
  <si>
    <t>1263670483</t>
  </si>
  <si>
    <t>7</t>
  </si>
  <si>
    <t>132212202</t>
  </si>
  <si>
    <t>Hloubení zapažených i nezapažených rýh šířky přes 600 do 2 000 mm ručním nebo pneumatickým nářadím s urovnáním dna do předepsaného profilu a spádu v horninách tř. 3 nesoudržných</t>
  </si>
  <si>
    <t>-1596580612</t>
  </si>
  <si>
    <t xml:space="preserve">Poznámka k souboru cen:
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 </t>
  </si>
  <si>
    <t>P</t>
  </si>
  <si>
    <t>Poznámka k položce:
podél hřbitovní komunikace</t>
  </si>
  <si>
    <t>6,51*1,00*0,20</t>
  </si>
  <si>
    <t>(4,24+6,35+3,18+5,80)*1,00*0,20</t>
  </si>
  <si>
    <t>(3*3,10+4,01+2,93+3,36)*1,00*0,20</t>
  </si>
  <si>
    <t>8</t>
  </si>
  <si>
    <t>132212209</t>
  </si>
  <si>
    <t>Hloubení zapažených i nezapažených rýh šířky přes 600 do 2 000 mm ručním nebo pneumatickým nářadím s urovnáním dna do předepsaného profilu a spádu v horninách tř. 3 Příplatek k cenám za lepivost horniny tř. 3</t>
  </si>
  <si>
    <t>1042624419</t>
  </si>
  <si>
    <t>9</t>
  </si>
  <si>
    <t>162201211</t>
  </si>
  <si>
    <t>Vodorovné přemístění výkopku nebo sypaniny stavebním kolečkem s naložením a vyprázdněním kolečka na hromady nebo do dopravního prostředku na vzdálenost do 10 m z horniny tř. 1 až 4</t>
  </si>
  <si>
    <t>-1576757124</t>
  </si>
  <si>
    <t>1,56+3,89+9,136-7,777</t>
  </si>
  <si>
    <t>10</t>
  </si>
  <si>
    <t>162201219</t>
  </si>
  <si>
    <t>Vodorovné přemístění výkopku nebo sypaniny stavebním kolečkem s naložením a vyprázdněním kolečka na hromady nebo do dopravního prostředku na vzdálenost do 10 m z horniny Příplatek k ceně za každých dalších 10 m</t>
  </si>
  <si>
    <t>194355152</t>
  </si>
  <si>
    <t>11</t>
  </si>
  <si>
    <t>162701105</t>
  </si>
  <si>
    <t>Vodorovné přemístění výkopku nebo sypaniny po suchu na obvyklém dopravním prostředku, bez naložení výkopku, avšak se složením bez rozhrnutí z horniny tř. 1 až 4 na vzdálenost přes 9 000 do 10 000 m</t>
  </si>
  <si>
    <t>-290473285</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</si>
  <si>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</si>
  <si>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12</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</si>
  <si>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</si>
  <si>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</si>
  <si>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-1096035163</t>
  </si>
  <si>
    <t>6,809*5 'Přepočtené koeficientem množství</t>
  </si>
  <si>
    <t>13</t>
  </si>
  <si>
    <t>1627021-R</t>
  </si>
  <si>
    <t>Uložení shrabu na skládce včetně poplatku za skládku</t>
  </si>
  <si>
    <t>m2</t>
  </si>
  <si>
    <t>R-Položka</t>
  </si>
  <si>
    <t>-624836961</t>
  </si>
  <si>
    <t>14</t>
  </si>
  <si>
    <t>171101141</t>
  </si>
  <si>
    <t>Uložení sypaniny do násypů s rozprostřením sypaniny ve vrstvách a s hrubým urovnáním zhutněných s uzavřením povrchu násypu z jakýchkoliv hornin pro jakýkoliv způsob uložení, při průměrném množství násypu do 0,75 m3 na 1 m</t>
  </si>
  <si>
    <t>434041961</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</si>
  <si>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</si>
  <si>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6,51*0,20*0,30</t>
  </si>
  <si>
    <t>(4,24+6,35+3,18+5,80)*0,20*0,30</t>
  </si>
  <si>
    <t>(3*3,10+4,01+2,93+3,36)*0,20*0,30</t>
  </si>
  <si>
    <t>2*(4,00+3,60+3,30)*0,10*0,20</t>
  </si>
  <si>
    <t>2*(3,75+3,50+2*6,50)*0,10*0,20</t>
  </si>
  <si>
    <t>2*(2,50+5,20+3,80+9,20)*0,10*0,20</t>
  </si>
  <si>
    <t>Mezisoučet - doplnění po osazení obrubníků</t>
  </si>
  <si>
    <t>4*0,70*0,60*0,20</t>
  </si>
  <si>
    <t>11*1,17*0,60*0,20</t>
  </si>
  <si>
    <t>22*0,41*0,60*0,20</t>
  </si>
  <si>
    <t>Mezisoučet - doplnění pod mulčovací textilii mezi kamenné desky</t>
  </si>
  <si>
    <t>171201201</t>
  </si>
  <si>
    <t>Uložení sypaniny na skládky</t>
  </si>
  <si>
    <t>1903875592</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</si>
  <si>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</si>
  <si>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16</t>
  </si>
  <si>
    <t>M</t>
  </si>
  <si>
    <t>94620001</t>
  </si>
  <si>
    <t>poplatek za uložení stavebního odpadu zeminy a kamení  zatříděného kódem 170 504</t>
  </si>
  <si>
    <t>t</t>
  </si>
  <si>
    <t>1505153372</t>
  </si>
  <si>
    <t>6,809*1,6 'Přepočtené koeficientem množství</t>
  </si>
  <si>
    <t>17</t>
  </si>
  <si>
    <t>181111111</t>
  </si>
  <si>
    <t>Plošná úprava terénu v zemině tř. 1 až 4 s urovnáním povrchu bez doplnění ornice souvislé plochy do 500 m2 při nerovnostech terénu přes 50 do 100 mm v rovině nebo na svahu do 1:5</t>
  </si>
  <si>
    <t>1182379931</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</si>
  <si>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</si>
  <si>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370,091   "odečteno z AUTOCADU</t>
  </si>
  <si>
    <t>18</t>
  </si>
  <si>
    <t>181411131</t>
  </si>
  <si>
    <t>Založení trávníku na půdě předem připravené plochy do 1000 m2 výsevem včetně utažení parkového v rovině nebo na svahu do 1:5</t>
  </si>
  <si>
    <t>1019374283</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</si>
  <si>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</si>
  <si>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19</t>
  </si>
  <si>
    <t>00572410</t>
  </si>
  <si>
    <t>osivo směs travní parková</t>
  </si>
  <si>
    <t>kg</t>
  </si>
  <si>
    <t>-1040671042</t>
  </si>
  <si>
    <t>370,091*0,015 'Přepočtené koeficientem množství</t>
  </si>
  <si>
    <t>20</t>
  </si>
  <si>
    <t>181951102</t>
  </si>
  <si>
    <t>Úprava pláně vyrovnáním výškových rozdílů v hornině tř. 1 až 4 se zhutněním</t>
  </si>
  <si>
    <t>-1217727885</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</si>
  <si>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</si>
  <si>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6,51*1,00</t>
  </si>
  <si>
    <t>(4,24+6,35+3,18+5,80)*1,00</t>
  </si>
  <si>
    <t>(3*3,10+4,01+2,93+3,36)*1,00</t>
  </si>
  <si>
    <t>182303111</t>
  </si>
  <si>
    <t>Doplnění zeminy nebo substrátu na travnatých plochách tloušťky do 50 mm v rovině nebo na svahu do 1:5</t>
  </si>
  <si>
    <t>1919585822</t>
  </si>
  <si>
    <t xml:space="preserve">Poznámka k souboru cen:
1. V cenách jsou započteny i náklady na vodorovné přemístění na vzdálenost do 3 m. 2. V cenách nejsou započteny náklady na substrát. </t>
  </si>
  <si>
    <t>22</t>
  </si>
  <si>
    <t>10371500</t>
  </si>
  <si>
    <t>substrát pro trávníky VL</t>
  </si>
  <si>
    <t>-1464083191</t>
  </si>
  <si>
    <t>370,091*0,02 'Přepočtené koeficientem množství</t>
  </si>
  <si>
    <t>23</t>
  </si>
  <si>
    <t>184802111</t>
  </si>
  <si>
    <t>Chemické odplevelení půdy před založením kultury, trávníku nebo zpevněných ploch o výměře jednotlivě přes 20 m2 v rovině nebo na svahu do 1:5 postřikem na široko</t>
  </si>
  <si>
    <t>1760138954</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</si>
  <si>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</si>
  <si>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24</t>
  </si>
  <si>
    <t>184911161</t>
  </si>
  <si>
    <t>Mulčování záhonů kačírkem nebo drceným kamenivem tloušťky mulče přes 50 do 100 mm v rovině nebo na svahu do 1:5</t>
  </si>
  <si>
    <t>637283348</t>
  </si>
  <si>
    <t xml:space="preserve">Poznámka k souboru cen:
1. V cenách jsou započteny i náklady na naložení odpadu na dopravní prostředek, odvoz do 20 km a složení odpadu. 2. V cenách nejsou započteny náklady na: a) uložení odpadu na skládku, b) mulč v podobě kačírku nebo drceného kameniva, tento se oceňuje ve specifikaci. 3. Ceny jsou určeny pro zpracování materiálem o frakci do 63 mm. Nad velikost této frakce se práce oceňuje individuálně. </t>
  </si>
  <si>
    <t>6,51*0,60</t>
  </si>
  <si>
    <t>(4,24+6,35+3,18+5,80)*0,60</t>
  </si>
  <si>
    <t>(3*3,10+4,01+2,93+3,36)*0,60</t>
  </si>
  <si>
    <t>Mezisoučet - plochy mezi obrubníky</t>
  </si>
  <si>
    <t>-1*1,30*0,60</t>
  </si>
  <si>
    <t>-2*0,83*0,55</t>
  </si>
  <si>
    <t>-6*0,60*0,40</t>
  </si>
  <si>
    <t>-1*0,98*0,28</t>
  </si>
  <si>
    <t>-1*0,60*0,40</t>
  </si>
  <si>
    <t>-1*1,40*0,28</t>
  </si>
  <si>
    <t>-1*1,00*0,28</t>
  </si>
  <si>
    <t>-18*0,60*0,40</t>
  </si>
  <si>
    <t>-1*0,74*0,51</t>
  </si>
  <si>
    <t>-1*0,85*0,42</t>
  </si>
  <si>
    <t>Mezisoučet - odpočet plochy kamenných desek</t>
  </si>
  <si>
    <t>25</t>
  </si>
  <si>
    <t>583438-R</t>
  </si>
  <si>
    <t>mramorová drť dekorační na hroby vel. 9 mm - 12 mm bílá</t>
  </si>
  <si>
    <t>-616600120</t>
  </si>
  <si>
    <t>Poznámka k položce:
upřesnění s investorem</t>
  </si>
  <si>
    <t>17,795*0,199 'Přepočtené koeficientem množství</t>
  </si>
  <si>
    <t>26</t>
  </si>
  <si>
    <t>184911311</t>
  </si>
  <si>
    <t>Položení mulčovací textilie proti prorůstání plevelů kolem vysázených rostlin v rovině nebo na svahu do 1:5</t>
  </si>
  <si>
    <t>1548151576</t>
  </si>
  <si>
    <t xml:space="preserve">Poznámka k souboru cen:
1. V cenách o sklonu svahu přes 1:1 jsou uvažovány podmínky pro svahy běžně schůdné; bez použití lezeckých technik. V případě použití lezeckých technik se tyto náklady oceňují individuálně. </t>
  </si>
  <si>
    <t>Poznámka k položce:
mezi obrubníky okolo kamenných desek</t>
  </si>
  <si>
    <t>27</t>
  </si>
  <si>
    <t>69311080</t>
  </si>
  <si>
    <t>geotextilie netkaná PES 200 g/m2</t>
  </si>
  <si>
    <t>1314461169</t>
  </si>
  <si>
    <t>45,68*1,1 'Přepočtené koeficientem množství</t>
  </si>
  <si>
    <t>28</t>
  </si>
  <si>
    <t>185802113</t>
  </si>
  <si>
    <t>Hnojení půdy nebo trávníku v rovině nebo na svahu do 1:5 umělým hnojivem na široko</t>
  </si>
  <si>
    <t>1915275505</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</si>
  <si>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</si>
  <si>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29</t>
  </si>
  <si>
    <t>25191155</t>
  </si>
  <si>
    <t xml:space="preserve">hnojivo </t>
  </si>
  <si>
    <t>-108574883</t>
  </si>
  <si>
    <t>30</t>
  </si>
  <si>
    <t>185811211</t>
  </si>
  <si>
    <t>Vyhrabání trávníku souvislé plochy do 1000 m2 v rovině nebo na svahu do 1:5</t>
  </si>
  <si>
    <t>-805750021</t>
  </si>
  <si>
    <t xml:space="preserve">Poznámka k souboru cen:
1. V cenách jsou započteny i náklady spojené s uložením shrabu na hromady, naložením na dopravní prostředek, odvozem do 20 km. 2. V cenách nejsou započteny náklady na uložení shrabu na skládku. 3. Ceny jsou určeny pouze pro jarní vyhrabání. 4. V cenách o sklonu svahu přes 1:1 jsou uvažovány podmínky pro svahy běžně schůdné; bez použití lezeckých technik. V případě použití lezeckých technik se tyto náklady oceňují individuálně. </t>
  </si>
  <si>
    <t>Zakládání</t>
  </si>
  <si>
    <t>31</t>
  </si>
  <si>
    <t>278381521</t>
  </si>
  <si>
    <t>Základ pod kamenné desky z betonu s bedněním, odbedněním, bez úpravy povrchu z betonu prostého objemu souvislé základové konstrukce do 5 m3 tř. C 12/15, složitosti I</t>
  </si>
  <si>
    <t>2045485577</t>
  </si>
  <si>
    <t xml:space="preserve">Poznámka k souboru cen:
1. Podlévání provizorně podklínovaných patek usazených strojů a technologických zařízení se oceňuje cenami souboru cen 278 38-3 Zálivka pod stroje nebo technologická zařízení této části katalogu nebo cenami 631 31- . . Mazanina a 632 45-1031 až -1034 Vyrovnávací potěr cementový části A05 Podlahy a podlahové konstrukce katalogu 801-1 Budovy a haly – zděné a monolitické. 2. Od objemu betonu se odečítá objem všech kotevních otvorů. Jejich zalití se oceňuje cenami souboru cen 278 31-1 . Zálivka kotevních otvorů této části katalogu. </t>
  </si>
  <si>
    <t>1*1,30*0,60*0,20</t>
  </si>
  <si>
    <t>2*0,83*0,60*0,20</t>
  </si>
  <si>
    <t>6*0,60*0,60*0,20</t>
  </si>
  <si>
    <t>1*0,98*0,60*0,20</t>
  </si>
  <si>
    <t>1*0,60*0,60*0,20</t>
  </si>
  <si>
    <t>1*1,40*0,60*0,20</t>
  </si>
  <si>
    <t>1*1,00*0,60*0,20</t>
  </si>
  <si>
    <t>18*0,60*0,60*0,20</t>
  </si>
  <si>
    <t>1*0,70*0,60*0,20</t>
  </si>
  <si>
    <t>1*0,95*0,60*0,20</t>
  </si>
  <si>
    <t>Svislé a kompletní konstrukce</t>
  </si>
  <si>
    <t>32</t>
  </si>
  <si>
    <t>338171113</t>
  </si>
  <si>
    <t>Osazování sloupků a vzpěr plotových ocelových trubkových nebo profilovaných výšky do 2,00 m se zabetonováním (tř. C 25/30) do 0,08 m3 do připravených jamek</t>
  </si>
  <si>
    <t>-337718422</t>
  </si>
  <si>
    <t xml:space="preserve">Poznámka k souboru cen:
1. Ceny lze použít i pro zalití (zabetonování) vzpěr rohových sloupků. 2. V cenách nejsou započteny náklady na sloupky a vzpěry. Jejich dodání se oceňuje ve specifikaci. 3. Výškou sloupku se rozumí jeho délka před osazením. 4. Montáž pletiva se oceňuje cenami souboru cen 348 17 Osazení oplocení. 5. V cenách osazování do zemního vrutu je započten i štěrk fixující sloupek. </t>
  </si>
  <si>
    <t>(6,40+9,30+22,50+23,50)/2,5+2,32</t>
  </si>
  <si>
    <t>33</t>
  </si>
  <si>
    <t>553422-R</t>
  </si>
  <si>
    <t>sloupek s očky pro osazení řetězu dl. 900 mm, průměr 48 mm, síla stěny 2,5 mm</t>
  </si>
  <si>
    <t>-100195757</t>
  </si>
  <si>
    <t>Poznámka k položce:
provrchová úprava žárové zinkování s tmavým nátěrem v odstínu dle výběru investora</t>
  </si>
  <si>
    <t>34</t>
  </si>
  <si>
    <t>3484013-R</t>
  </si>
  <si>
    <t>Montáž zavěšení řetězu</t>
  </si>
  <si>
    <t>1479044673</t>
  </si>
  <si>
    <t>6,40+9,30+22,50+23,50</t>
  </si>
  <si>
    <t>35</t>
  </si>
  <si>
    <t>553423-R</t>
  </si>
  <si>
    <t>řetěz svařovaný ocelový  A 8/10</t>
  </si>
  <si>
    <t>1428146605</t>
  </si>
  <si>
    <t>Poznámka k položce:
- Povrchová úprava řetězu shodná se sloupky - žárové zinkování s nátěrem v tmavém odstínu
- Řetěz a barevný odstín dle výběru investora</t>
  </si>
  <si>
    <t>61,7*1,08 'Přepočtené koeficientem množství</t>
  </si>
  <si>
    <t>Vodorovné konstrukce</t>
  </si>
  <si>
    <t>36</t>
  </si>
  <si>
    <t>451571221</t>
  </si>
  <si>
    <t>Podklad pod dlažbu ze štěrkopísku tl. do 100 mm</t>
  </si>
  <si>
    <t>1309105699</t>
  </si>
  <si>
    <t xml:space="preserve">Poznámka k souboru cen:
1. V cenách jsou započteny i náklady na zvětšení objemu štěrkopísku způsobené nerovností podloží. </t>
  </si>
  <si>
    <t>4,00*0,60</t>
  </si>
  <si>
    <t>3,00*1,80</t>
  </si>
  <si>
    <t>37</t>
  </si>
  <si>
    <t>4655112-R</t>
  </si>
  <si>
    <t>Nepravidelná dlažba z přírodního kamene vodorovná nebo plocha ve sklonu do 1:2 s dodáním hmot na sucho, s vyplněním spár drnem v ploše do 20 m2</t>
  </si>
  <si>
    <t>1511777888</t>
  </si>
  <si>
    <t xml:space="preserve">Poznámka k položce:
materiál: porfyrický analcimický tefrit, tmavošedé barvy
příklad materiálu: nepravidelné ploché kameny různých tvarů, označení divoká dlažba, lom Dubičná, okres Česká Lípa, </t>
  </si>
  <si>
    <t>Komunikace pozemní</t>
  </si>
  <si>
    <t>38</t>
  </si>
  <si>
    <t>596911111</t>
  </si>
  <si>
    <t>Kladení šlapáků z jednotlivých kusů do lože ze štěrkopísku nebo z prohozené zeminy v rovině nebo na svahu do 1:5</t>
  </si>
  <si>
    <t>-1093595895</t>
  </si>
  <si>
    <t xml:space="preserve">Poznámka k souboru cen:
1. V cenách jsou započteny i náklady na případné naložení odpadu na dopravní prostředek, odvoz na vzdálenost do 20 km a složení. 2. V cenách nejsou započteny náklady na: a) provedení zemních prací; tyto práce se oceňují cenami katalogu 800-1 Zemní práce, b) zřízení lože; tyto práce se oceňují cenami souborů cen 564 . . - , části A01 katalogu 822-1 Komunikace pozemní a letiště. </t>
  </si>
  <si>
    <t>16,196+58,963</t>
  </si>
  <si>
    <t>39</t>
  </si>
  <si>
    <t>599142111</t>
  </si>
  <si>
    <t>Úprava zálivky dilatačních nebo pracovních spár v cementobetonovém krytu</t>
  </si>
  <si>
    <t>64906655</t>
  </si>
  <si>
    <t xml:space="preserve">Poznámka k souboru cen:
1. Ceny lze použít i pro spáry v cementobetonovém krytu pro pěší. 2. V cenách jsou započteny i náklady na odstranění zvětralé asfaltové zálivky, na vyčištění spár, zalití spár asfaltovou zálivkou, nátěr asfaltovým lakem a posyp drtí. </t>
  </si>
  <si>
    <t>Poznámka k položce:
spára mezi obrubníkem a hřbitovní komunikací</t>
  </si>
  <si>
    <t>6,51+4,24+6,35+3,18+5,80+3*3,10+4,01+2,93+3,36</t>
  </si>
  <si>
    <t>91</t>
  </si>
  <si>
    <t>Doplňující konstrukce a práce</t>
  </si>
  <si>
    <t>40</t>
  </si>
  <si>
    <t>9145300-R</t>
  </si>
  <si>
    <t>Montáž, připevnění štítků z označením souřadnic vsypových jamek na kamenné obrubníky</t>
  </si>
  <si>
    <t>2079193709</t>
  </si>
  <si>
    <t>41</t>
  </si>
  <si>
    <t>354420-R</t>
  </si>
  <si>
    <t xml:space="preserve">štítek nerez s trojciferným číslem </t>
  </si>
  <si>
    <t>-584040158</t>
  </si>
  <si>
    <t>Poznámka k položce:
- velikost štítku: 25 x 40 mm
- materiál: nerezová ocel
- technologie výroby: gravírování
- velikost a provedení dle výběru investora</t>
  </si>
  <si>
    <t>42</t>
  </si>
  <si>
    <t>916241213</t>
  </si>
  <si>
    <t>Osazení obrubníku kamenného se zřízením lože, s vyspárováním cementovou maltou stojatého s boční opěrou z betonu prostého, do lože z betonu prostého</t>
  </si>
  <si>
    <t>1373492309</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</si>
  <si>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</si>
  <si>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0,60+2*4,00+3,60+3,30</t>
  </si>
  <si>
    <t>3,75+3,50+2*6,50</t>
  </si>
  <si>
    <t>2,50+5,20+3,80+9,20</t>
  </si>
  <si>
    <t>2*6,51</t>
  </si>
  <si>
    <t>2*(4,24+6,35+3,18+5,80)+2*0,60</t>
  </si>
  <si>
    <t>2*(3*3,10+4,01+2,93+3,36)+2*0,60</t>
  </si>
  <si>
    <t>43</t>
  </si>
  <si>
    <t>583803-R</t>
  </si>
  <si>
    <t xml:space="preserve">obrubník kamenný </t>
  </si>
  <si>
    <t>2144481</t>
  </si>
  <si>
    <t xml:space="preserve">Poznámka k položce:
Nové obrubníky budou přírodní, kamenné z porfyrického analcimického tefritu, tmavošedé barvy rozměr lícních ploch – šířka 80 až 100 mm a délka 160 až 260 mm, výška 150 až 170 mm. Styčné plochy, ložné a lícní jsou štípané (příklad materiálu: lom Dubičná okres Česká Lípa). </t>
  </si>
  <si>
    <t>44</t>
  </si>
  <si>
    <t>919735112</t>
  </si>
  <si>
    <t>Řezání stávajícího živičného krytu nebo podkladu hloubky přes 50 do 100 mm</t>
  </si>
  <si>
    <t>714112641</t>
  </si>
  <si>
    <t xml:space="preserve">Poznámka k souboru cen:
1. V cenách jsou započteny i náklady na spotřebu vody. </t>
  </si>
  <si>
    <t>997</t>
  </si>
  <si>
    <t>Přesun sutě</t>
  </si>
  <si>
    <t>45</t>
  </si>
  <si>
    <t>997221571</t>
  </si>
  <si>
    <t>Vodorovná doprava vybouraných hmot bez naložení, ale se složením a s hrubým urovnáním na vzdálenost do 1 km</t>
  </si>
  <si>
    <t>-220954143</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</si>
  <si>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</si>
  <si>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46</t>
  </si>
  <si>
    <t>997221579</t>
  </si>
  <si>
    <t>Vodorovná doprava vybouraných hmot bez naložení, ale se složením a s hrubým urovnáním na vzdálenost Příplatek k ceně za každý další i započatý 1 km přes 1 km</t>
  </si>
  <si>
    <t>1639060560</t>
  </si>
  <si>
    <t>3,837*14 'Přepočtené koeficientem množství</t>
  </si>
  <si>
    <t>47</t>
  </si>
  <si>
    <t>997221612</t>
  </si>
  <si>
    <t>Nakládání na dopravní prostředky pro vodorovnou dopravu vybouraných hmot</t>
  </si>
  <si>
    <t>-1413572490</t>
  </si>
  <si>
    <t xml:space="preserve">Poznámka k souboru cen:
1. Ceny lze použít i pro překládání při lomené dopravě. 2. Ceny nelze použít při dopravě po železnici, po vodě nebo neobvyklými dopravními prostředky. </t>
  </si>
  <si>
    <t>48</t>
  </si>
  <si>
    <t>-955967316</t>
  </si>
  <si>
    <t>998</t>
  </si>
  <si>
    <t>Přesun hmot</t>
  </si>
  <si>
    <t>49</t>
  </si>
  <si>
    <t>998231411</t>
  </si>
  <si>
    <t>Přesun hmot pro sadovnické a krajinářské úpravy - ručně bez užití mechanizace vodorovná dopravní vzdálenost do 100 m</t>
  </si>
  <si>
    <t>2137044567</t>
  </si>
  <si>
    <t>VRN</t>
  </si>
  <si>
    <t>Vedlejší rozpočtové náklady</t>
  </si>
  <si>
    <t>VRN1</t>
  </si>
  <si>
    <t>Průzkumné, geodetické a projektové práce</t>
  </si>
  <si>
    <t>50</t>
  </si>
  <si>
    <t>012103000</t>
  </si>
  <si>
    <t>Vytyčovací práce před výstavbou</t>
  </si>
  <si>
    <t>kpl</t>
  </si>
  <si>
    <t>1024</t>
  </si>
  <si>
    <t>1257667854</t>
  </si>
  <si>
    <t>Poznámka k položce:
Na stávajících kamenných obrubnících ze Syenitu jsou připevněny štítky s označením souřadnic vsypových jamek. Poloha těchto štítků se souřadnicemi musí být na nově osazených obrubnících zachována. Před odstraněním stávajících obrubníků musí být vytyčeny pevné pomocné body. Těmito pomocnými body bude jednoznačně určena poloha tak, aby bylo možné na nově osazené obrubníky připevnit štítky do původních poloh.</t>
  </si>
  <si>
    <t>VRN3</t>
  </si>
  <si>
    <t>Zařízení staveniště</t>
  </si>
  <si>
    <t>51</t>
  </si>
  <si>
    <t>034103000</t>
  </si>
  <si>
    <t>Ohrazení staveniště</t>
  </si>
  <si>
    <t>-2069652622</t>
  </si>
  <si>
    <t>Poznámka k položce:
v průběhu stavebních prací bude zábor hřbitovní komunikace zabezpečen a ohrazen zábabranou proti vniknutí osob na pracoviště, staveniště tak, aby se zamezilo pádu, úrazu osob</t>
  </si>
  <si>
    <t>VRN6</t>
  </si>
  <si>
    <t>Územní vlivy</t>
  </si>
  <si>
    <t>52</t>
  </si>
  <si>
    <t>062303000</t>
  </si>
  <si>
    <t>Použití nízkotonážních dopravních prostředků s nosností do 3,5 tuny</t>
  </si>
  <si>
    <t>484155165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</si>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</sst>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35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7"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22" xfId="0" applyNumberFormat="1" applyFont="1" applyBorder="1" applyAlignment="1" applyProtection="1">
      <alignment vertical="center"/>
      <protection/>
    </xf>
    <xf numFmtId="4" fontId="29" fillId="0" borderId="23" xfId="0" applyNumberFormat="1" applyFont="1" applyBorder="1" applyAlignment="1" applyProtection="1">
      <alignment vertical="center"/>
      <protection/>
    </xf>
    <xf numFmtId="166" fontId="29" fillId="0" borderId="23"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0"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1"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2" fillId="0" borderId="15" xfId="0" applyNumberFormat="1" applyFont="1" applyBorder="1" applyAlignment="1" applyProtection="1">
      <alignment/>
      <protection/>
    </xf>
    <xf numFmtId="166" fontId="32" fillId="0" borderId="16" xfId="0" applyNumberFormat="1" applyFont="1" applyBorder="1" applyAlignment="1" applyProtection="1">
      <alignment/>
      <protection/>
    </xf>
    <xf numFmtId="4" fontId="33"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4"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35" fillId="0" borderId="0" xfId="0" applyFont="1" applyAlignment="1" applyProtection="1">
      <alignment vertical="center" wrapText="1"/>
      <protection/>
    </xf>
    <xf numFmtId="0" fontId="0" fillId="0" borderId="17"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36" fillId="0" borderId="27" xfId="0" applyFont="1" applyBorder="1" applyAlignment="1" applyProtection="1">
      <alignment horizontal="center" vertical="center"/>
      <protection/>
    </xf>
    <xf numFmtId="49" fontId="36" fillId="0" borderId="27" xfId="0" applyNumberFormat="1" applyFont="1" applyBorder="1" applyAlignment="1" applyProtection="1">
      <alignment horizontal="left" vertical="center" wrapText="1"/>
      <protection/>
    </xf>
    <xf numFmtId="0" fontId="36" fillId="0" borderId="27" xfId="0" applyFont="1" applyBorder="1" applyAlignment="1" applyProtection="1">
      <alignment horizontal="left" vertical="center" wrapText="1"/>
      <protection/>
    </xf>
    <xf numFmtId="0" fontId="36" fillId="0" borderId="27" xfId="0" applyFont="1" applyBorder="1" applyAlignment="1" applyProtection="1">
      <alignment horizontal="center" vertical="center" wrapText="1"/>
      <protection/>
    </xf>
    <xf numFmtId="167" fontId="36" fillId="0" borderId="27" xfId="0" applyNumberFormat="1" applyFont="1" applyBorder="1" applyAlignment="1" applyProtection="1">
      <alignment vertical="center"/>
      <protection/>
    </xf>
    <xf numFmtId="4" fontId="36" fillId="3" borderId="27" xfId="0" applyNumberFormat="1" applyFont="1" applyFill="1" applyBorder="1" applyAlignment="1" applyProtection="1">
      <alignment vertical="center"/>
      <protection locked="0"/>
    </xf>
    <xf numFmtId="4" fontId="36" fillId="0" borderId="27" xfId="0" applyNumberFormat="1" applyFont="1" applyBorder="1" applyAlignment="1" applyProtection="1">
      <alignment vertical="center"/>
      <protection/>
    </xf>
    <xf numFmtId="0" fontId="36" fillId="0" borderId="4" xfId="0" applyFont="1" applyBorder="1" applyAlignment="1">
      <alignment vertical="center"/>
    </xf>
    <xf numFmtId="0" fontId="36" fillId="3" borderId="27"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8"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3" xfId="0" applyFont="1" applyBorder="1" applyAlignment="1" applyProtection="1">
      <alignment horizontal="left" vertical="center"/>
      <protection locked="0"/>
    </xf>
    <xf numFmtId="0" fontId="28"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8"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8"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54"/>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spans="2:71"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21</v>
      </c>
      <c r="AO7" s="28"/>
      <c r="AP7" s="28"/>
      <c r="AQ7" s="30"/>
      <c r="BE7" s="38"/>
      <c r="BS7" s="23" t="s">
        <v>8</v>
      </c>
    </row>
    <row r="8" spans="2:71" ht="14.4" customHeight="1">
      <c r="B8" s="27"/>
      <c r="C8" s="28"/>
      <c r="D8" s="39"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25</v>
      </c>
      <c r="AL8" s="28"/>
      <c r="AM8" s="28"/>
      <c r="AN8" s="40" t="s">
        <v>26</v>
      </c>
      <c r="AO8" s="28"/>
      <c r="AP8" s="28"/>
      <c r="AQ8" s="30"/>
      <c r="BE8" s="38"/>
      <c r="BS8" s="23" t="s">
        <v>8</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8</v>
      </c>
    </row>
    <row r="10" spans="2:71" ht="14.4" customHeight="1">
      <c r="B10" s="27"/>
      <c r="C10" s="28"/>
      <c r="D10" s="39"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28</v>
      </c>
      <c r="AL10" s="28"/>
      <c r="AM10" s="28"/>
      <c r="AN10" s="34" t="s">
        <v>29</v>
      </c>
      <c r="AO10" s="28"/>
      <c r="AP10" s="28"/>
      <c r="AQ10" s="30"/>
      <c r="BE10" s="38"/>
      <c r="BS10" s="23" t="s">
        <v>8</v>
      </c>
    </row>
    <row r="11" spans="2:71" ht="18.45" customHeight="1">
      <c r="B11" s="27"/>
      <c r="C11" s="28"/>
      <c r="D11" s="28"/>
      <c r="E11" s="34" t="s">
        <v>30</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31</v>
      </c>
      <c r="AL11" s="28"/>
      <c r="AM11" s="28"/>
      <c r="AN11" s="34" t="s">
        <v>21</v>
      </c>
      <c r="AO11" s="28"/>
      <c r="AP11" s="28"/>
      <c r="AQ11" s="30"/>
      <c r="BE11" s="38"/>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spans="2:71" ht="14.4" customHeight="1">
      <c r="B13" s="27"/>
      <c r="C13" s="28"/>
      <c r="D13" s="39" t="s">
        <v>32</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28</v>
      </c>
      <c r="AL13" s="28"/>
      <c r="AM13" s="28"/>
      <c r="AN13" s="41" t="s">
        <v>33</v>
      </c>
      <c r="AO13" s="28"/>
      <c r="AP13" s="28"/>
      <c r="AQ13" s="30"/>
      <c r="BE13" s="38"/>
      <c r="BS13" s="23" t="s">
        <v>8</v>
      </c>
    </row>
    <row r="14" spans="2:71" ht="13.5">
      <c r="B14" s="27"/>
      <c r="C14" s="28"/>
      <c r="D14" s="28"/>
      <c r="E14" s="41" t="s">
        <v>33</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31</v>
      </c>
      <c r="AL14" s="28"/>
      <c r="AM14" s="28"/>
      <c r="AN14" s="41" t="s">
        <v>33</v>
      </c>
      <c r="AO14" s="28"/>
      <c r="AP14" s="28"/>
      <c r="AQ14" s="30"/>
      <c r="BE14" s="38"/>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34</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28</v>
      </c>
      <c r="AL16" s="28"/>
      <c r="AM16" s="28"/>
      <c r="AN16" s="34" t="s">
        <v>35</v>
      </c>
      <c r="AO16" s="28"/>
      <c r="AP16" s="28"/>
      <c r="AQ16" s="30"/>
      <c r="BE16" s="38"/>
      <c r="BS16" s="23" t="s">
        <v>6</v>
      </c>
    </row>
    <row r="17" spans="2:71" ht="18.45" customHeight="1">
      <c r="B17" s="27"/>
      <c r="C17" s="28"/>
      <c r="D17" s="28"/>
      <c r="E17" s="34" t="s">
        <v>36</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31</v>
      </c>
      <c r="AL17" s="28"/>
      <c r="AM17" s="28"/>
      <c r="AN17" s="34" t="s">
        <v>37</v>
      </c>
      <c r="AO17" s="28"/>
      <c r="AP17" s="28"/>
      <c r="AQ17" s="30"/>
      <c r="BE17" s="38"/>
      <c r="BS17" s="23" t="s">
        <v>38</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39</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spans="2:71" ht="57" customHeight="1">
      <c r="B20" s="27"/>
      <c r="C20" s="28"/>
      <c r="D20" s="28"/>
      <c r="E20" s="43" t="s">
        <v>40</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pans="2:57" s="1" customFormat="1" ht="25.9" customHeight="1">
      <c r="B23" s="45"/>
      <c r="C23" s="46"/>
      <c r="D23" s="47" t="s">
        <v>41</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pans="2:57" s="1" customFormat="1" ht="6.95"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pans="2:57" s="1" customFormat="1" ht="13.5">
      <c r="B25" s="45"/>
      <c r="C25" s="46"/>
      <c r="D25" s="46"/>
      <c r="E25" s="46"/>
      <c r="F25" s="46"/>
      <c r="G25" s="46"/>
      <c r="H25" s="46"/>
      <c r="I25" s="46"/>
      <c r="J25" s="46"/>
      <c r="K25" s="46"/>
      <c r="L25" s="51" t="s">
        <v>42</v>
      </c>
      <c r="M25" s="51"/>
      <c r="N25" s="51"/>
      <c r="O25" s="51"/>
      <c r="P25" s="46"/>
      <c r="Q25" s="46"/>
      <c r="R25" s="46"/>
      <c r="S25" s="46"/>
      <c r="T25" s="46"/>
      <c r="U25" s="46"/>
      <c r="V25" s="46"/>
      <c r="W25" s="51" t="s">
        <v>43</v>
      </c>
      <c r="X25" s="51"/>
      <c r="Y25" s="51"/>
      <c r="Z25" s="51"/>
      <c r="AA25" s="51"/>
      <c r="AB25" s="51"/>
      <c r="AC25" s="51"/>
      <c r="AD25" s="51"/>
      <c r="AE25" s="51"/>
      <c r="AF25" s="46"/>
      <c r="AG25" s="46"/>
      <c r="AH25" s="46"/>
      <c r="AI25" s="46"/>
      <c r="AJ25" s="46"/>
      <c r="AK25" s="51" t="s">
        <v>44</v>
      </c>
      <c r="AL25" s="51"/>
      <c r="AM25" s="51"/>
      <c r="AN25" s="51"/>
      <c r="AO25" s="51"/>
      <c r="AP25" s="46"/>
      <c r="AQ25" s="50"/>
      <c r="BE25" s="38"/>
    </row>
    <row r="26" spans="2:57" s="2" customFormat="1" ht="14.4" customHeight="1">
      <c r="B26" s="52"/>
      <c r="C26" s="53"/>
      <c r="D26" s="54" t="s">
        <v>45</v>
      </c>
      <c r="E26" s="53"/>
      <c r="F26" s="54" t="s">
        <v>46</v>
      </c>
      <c r="G26" s="53"/>
      <c r="H26" s="53"/>
      <c r="I26" s="53"/>
      <c r="J26" s="53"/>
      <c r="K26" s="53"/>
      <c r="L26" s="55">
        <v>0.21</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pans="2:57" s="2" customFormat="1" ht="14.4" customHeight="1">
      <c r="B27" s="52"/>
      <c r="C27" s="53"/>
      <c r="D27" s="53"/>
      <c r="E27" s="53"/>
      <c r="F27" s="54" t="s">
        <v>47</v>
      </c>
      <c r="G27" s="53"/>
      <c r="H27" s="53"/>
      <c r="I27" s="53"/>
      <c r="J27" s="53"/>
      <c r="K27" s="53"/>
      <c r="L27" s="55">
        <v>0.15</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spans="2:57" s="2" customFormat="1" ht="14.4" customHeight="1" hidden="1">
      <c r="B28" s="52"/>
      <c r="C28" s="53"/>
      <c r="D28" s="53"/>
      <c r="E28" s="53"/>
      <c r="F28" s="54" t="s">
        <v>48</v>
      </c>
      <c r="G28" s="53"/>
      <c r="H28" s="53"/>
      <c r="I28" s="53"/>
      <c r="J28" s="53"/>
      <c r="K28" s="53"/>
      <c r="L28" s="55">
        <v>0.21</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spans="2:57" s="2" customFormat="1" ht="14.4" customHeight="1" hidden="1">
      <c r="B29" s="52"/>
      <c r="C29" s="53"/>
      <c r="D29" s="53"/>
      <c r="E29" s="53"/>
      <c r="F29" s="54" t="s">
        <v>49</v>
      </c>
      <c r="G29" s="53"/>
      <c r="H29" s="53"/>
      <c r="I29" s="53"/>
      <c r="J29" s="53"/>
      <c r="K29" s="53"/>
      <c r="L29" s="55">
        <v>0.15</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spans="2:57" s="2" customFormat="1" ht="14.4" customHeight="1" hidden="1">
      <c r="B30" s="52"/>
      <c r="C30" s="53"/>
      <c r="D30" s="53"/>
      <c r="E30" s="53"/>
      <c r="F30" s="54" t="s">
        <v>50</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pans="2:57" s="1" customFormat="1" ht="6.95"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pans="2:57" s="1" customFormat="1" ht="25.9" customHeight="1">
      <c r="B32" s="45"/>
      <c r="C32" s="58"/>
      <c r="D32" s="59" t="s">
        <v>51</v>
      </c>
      <c r="E32" s="60"/>
      <c r="F32" s="60"/>
      <c r="G32" s="60"/>
      <c r="H32" s="60"/>
      <c r="I32" s="60"/>
      <c r="J32" s="60"/>
      <c r="K32" s="60"/>
      <c r="L32" s="60"/>
      <c r="M32" s="60"/>
      <c r="N32" s="60"/>
      <c r="O32" s="60"/>
      <c r="P32" s="60"/>
      <c r="Q32" s="60"/>
      <c r="R32" s="60"/>
      <c r="S32" s="60"/>
      <c r="T32" s="61" t="s">
        <v>52</v>
      </c>
      <c r="U32" s="60"/>
      <c r="V32" s="60"/>
      <c r="W32" s="60"/>
      <c r="X32" s="62" t="s">
        <v>53</v>
      </c>
      <c r="Y32" s="60"/>
      <c r="Z32" s="60"/>
      <c r="AA32" s="60"/>
      <c r="AB32" s="60"/>
      <c r="AC32" s="60"/>
      <c r="AD32" s="60"/>
      <c r="AE32" s="60"/>
      <c r="AF32" s="60"/>
      <c r="AG32" s="60"/>
      <c r="AH32" s="60"/>
      <c r="AI32" s="60"/>
      <c r="AJ32" s="60"/>
      <c r="AK32" s="63">
        <f>SUM(AK23:AK30)</f>
        <v>0</v>
      </c>
      <c r="AL32" s="60"/>
      <c r="AM32" s="60"/>
      <c r="AN32" s="60"/>
      <c r="AO32" s="64"/>
      <c r="AP32" s="58"/>
      <c r="AQ32" s="65"/>
      <c r="BE32" s="38"/>
    </row>
    <row r="33" spans="2:43" s="1" customFormat="1" ht="6.95"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pans="2:43" s="1" customFormat="1" ht="6.95"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pans="2:44" s="1" customFormat="1" ht="6.95"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pans="2:44" s="1" customFormat="1" ht="36.95" customHeight="1">
      <c r="B39" s="45"/>
      <c r="C39" s="72" t="s">
        <v>54</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pans="2:44" s="1" customFormat="1" ht="6.95"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pans="2:44" s="3" customFormat="1" ht="14.4" customHeight="1">
      <c r="B41" s="74"/>
      <c r="C41" s="75" t="s">
        <v>15</v>
      </c>
      <c r="D41" s="76"/>
      <c r="E41" s="76"/>
      <c r="F41" s="76"/>
      <c r="G41" s="76"/>
      <c r="H41" s="76"/>
      <c r="I41" s="76"/>
      <c r="J41" s="76"/>
      <c r="K41" s="76"/>
      <c r="L41" s="76" t="str">
        <f>K5</f>
        <v>026</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pans="2:44" s="4" customFormat="1" ht="36.95" customHeight="1">
      <c r="B42" s="78"/>
      <c r="C42" s="79" t="s">
        <v>18</v>
      </c>
      <c r="D42" s="80"/>
      <c r="E42" s="80"/>
      <c r="F42" s="80"/>
      <c r="G42" s="80"/>
      <c r="H42" s="80"/>
      <c r="I42" s="80"/>
      <c r="J42" s="80"/>
      <c r="K42" s="80"/>
      <c r="L42" s="81" t="str">
        <f>K6</f>
        <v>Rekonstrukce vsypové loučky na hřbitově Děčín – Folknáře</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pans="2:44" s="1" customFormat="1" ht="6.95"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pans="2:44" s="1" customFormat="1" ht="13.5">
      <c r="B44" s="45"/>
      <c r="C44" s="75" t="s">
        <v>23</v>
      </c>
      <c r="D44" s="73"/>
      <c r="E44" s="73"/>
      <c r="F44" s="73"/>
      <c r="G44" s="73"/>
      <c r="H44" s="73"/>
      <c r="I44" s="73"/>
      <c r="J44" s="73"/>
      <c r="K44" s="73"/>
      <c r="L44" s="83" t="str">
        <f>IF(K8="","",K8)</f>
        <v>Děčín – Folknáře</v>
      </c>
      <c r="M44" s="73"/>
      <c r="N44" s="73"/>
      <c r="O44" s="73"/>
      <c r="P44" s="73"/>
      <c r="Q44" s="73"/>
      <c r="R44" s="73"/>
      <c r="S44" s="73"/>
      <c r="T44" s="73"/>
      <c r="U44" s="73"/>
      <c r="V44" s="73"/>
      <c r="W44" s="73"/>
      <c r="X44" s="73"/>
      <c r="Y44" s="73"/>
      <c r="Z44" s="73"/>
      <c r="AA44" s="73"/>
      <c r="AB44" s="73"/>
      <c r="AC44" s="73"/>
      <c r="AD44" s="73"/>
      <c r="AE44" s="73"/>
      <c r="AF44" s="73"/>
      <c r="AG44" s="73"/>
      <c r="AH44" s="73"/>
      <c r="AI44" s="75" t="s">
        <v>25</v>
      </c>
      <c r="AJ44" s="73"/>
      <c r="AK44" s="73"/>
      <c r="AL44" s="73"/>
      <c r="AM44" s="84" t="str">
        <f>IF(AN8="","",AN8)</f>
        <v>1. 8. 2018</v>
      </c>
      <c r="AN44" s="84"/>
      <c r="AO44" s="73"/>
      <c r="AP44" s="73"/>
      <c r="AQ44" s="73"/>
      <c r="AR44" s="71"/>
    </row>
    <row r="45" spans="2:44" s="1" customFormat="1" ht="6.95"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pans="2:56" s="1" customFormat="1" ht="13.5">
      <c r="B46" s="45"/>
      <c r="C46" s="75" t="s">
        <v>27</v>
      </c>
      <c r="D46" s="73"/>
      <c r="E46" s="73"/>
      <c r="F46" s="73"/>
      <c r="G46" s="73"/>
      <c r="H46" s="73"/>
      <c r="I46" s="73"/>
      <c r="J46" s="73"/>
      <c r="K46" s="73"/>
      <c r="L46" s="76" t="str">
        <f>IF(E11="","",E11)</f>
        <v>Statutární město Děčín</v>
      </c>
      <c r="M46" s="73"/>
      <c r="N46" s="73"/>
      <c r="O46" s="73"/>
      <c r="P46" s="73"/>
      <c r="Q46" s="73"/>
      <c r="R46" s="73"/>
      <c r="S46" s="73"/>
      <c r="T46" s="73"/>
      <c r="U46" s="73"/>
      <c r="V46" s="73"/>
      <c r="W46" s="73"/>
      <c r="X46" s="73"/>
      <c r="Y46" s="73"/>
      <c r="Z46" s="73"/>
      <c r="AA46" s="73"/>
      <c r="AB46" s="73"/>
      <c r="AC46" s="73"/>
      <c r="AD46" s="73"/>
      <c r="AE46" s="73"/>
      <c r="AF46" s="73"/>
      <c r="AG46" s="73"/>
      <c r="AH46" s="73"/>
      <c r="AI46" s="75" t="s">
        <v>34</v>
      </c>
      <c r="AJ46" s="73"/>
      <c r="AK46" s="73"/>
      <c r="AL46" s="73"/>
      <c r="AM46" s="76" t="str">
        <f>IF(E17="","",E17)</f>
        <v>Vladimír Vidai</v>
      </c>
      <c r="AN46" s="76"/>
      <c r="AO46" s="76"/>
      <c r="AP46" s="76"/>
      <c r="AQ46" s="73"/>
      <c r="AR46" s="71"/>
      <c r="AS46" s="85" t="s">
        <v>55</v>
      </c>
      <c r="AT46" s="86"/>
      <c r="AU46" s="87"/>
      <c r="AV46" s="87"/>
      <c r="AW46" s="87"/>
      <c r="AX46" s="87"/>
      <c r="AY46" s="87"/>
      <c r="AZ46" s="87"/>
      <c r="BA46" s="87"/>
      <c r="BB46" s="87"/>
      <c r="BC46" s="87"/>
      <c r="BD46" s="88"/>
    </row>
    <row r="47" spans="2:56" s="1" customFormat="1" ht="13.5">
      <c r="B47" s="45"/>
      <c r="C47" s="75" t="s">
        <v>32</v>
      </c>
      <c r="D47" s="73"/>
      <c r="E47" s="73"/>
      <c r="F47" s="73"/>
      <c r="G47" s="73"/>
      <c r="H47" s="73"/>
      <c r="I47" s="73"/>
      <c r="J47" s="73"/>
      <c r="K47" s="73"/>
      <c r="L47" s="76" t="str">
        <f>IF(E14="Vyplň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pans="2:56"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pans="2:56" s="1" customFormat="1" ht="29.25" customHeight="1">
      <c r="B49" s="45"/>
      <c r="C49" s="95" t="s">
        <v>56</v>
      </c>
      <c r="D49" s="96"/>
      <c r="E49" s="96"/>
      <c r="F49" s="96"/>
      <c r="G49" s="96"/>
      <c r="H49" s="97"/>
      <c r="I49" s="98" t="s">
        <v>57</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58</v>
      </c>
      <c r="AH49" s="96"/>
      <c r="AI49" s="96"/>
      <c r="AJ49" s="96"/>
      <c r="AK49" s="96"/>
      <c r="AL49" s="96"/>
      <c r="AM49" s="96"/>
      <c r="AN49" s="98" t="s">
        <v>59</v>
      </c>
      <c r="AO49" s="96"/>
      <c r="AP49" s="96"/>
      <c r="AQ49" s="100" t="s">
        <v>60</v>
      </c>
      <c r="AR49" s="71"/>
      <c r="AS49" s="101" t="s">
        <v>61</v>
      </c>
      <c r="AT49" s="102" t="s">
        <v>62</v>
      </c>
      <c r="AU49" s="102" t="s">
        <v>63</v>
      </c>
      <c r="AV49" s="102" t="s">
        <v>64</v>
      </c>
      <c r="AW49" s="102" t="s">
        <v>65</v>
      </c>
      <c r="AX49" s="102" t="s">
        <v>66</v>
      </c>
      <c r="AY49" s="102" t="s">
        <v>67</v>
      </c>
      <c r="AZ49" s="102" t="s">
        <v>68</v>
      </c>
      <c r="BA49" s="102" t="s">
        <v>69</v>
      </c>
      <c r="BB49" s="102" t="s">
        <v>70</v>
      </c>
      <c r="BC49" s="102" t="s">
        <v>71</v>
      </c>
      <c r="BD49" s="103" t="s">
        <v>72</v>
      </c>
    </row>
    <row r="50" spans="2:56"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pans="2:90" s="4" customFormat="1" ht="32.4" customHeight="1">
      <c r="B51" s="78"/>
      <c r="C51" s="107" t="s">
        <v>73</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ROUND(AG52,2)</f>
        <v>0</v>
      </c>
      <c r="AH51" s="109"/>
      <c r="AI51" s="109"/>
      <c r="AJ51" s="109"/>
      <c r="AK51" s="109"/>
      <c r="AL51" s="109"/>
      <c r="AM51" s="109"/>
      <c r="AN51" s="110">
        <f>SUM(AG51,AT51)</f>
        <v>0</v>
      </c>
      <c r="AO51" s="110"/>
      <c r="AP51" s="110"/>
      <c r="AQ51" s="111" t="s">
        <v>21</v>
      </c>
      <c r="AR51" s="82"/>
      <c r="AS51" s="112">
        <f>ROUND(AS52,2)</f>
        <v>0</v>
      </c>
      <c r="AT51" s="113">
        <f>ROUND(SUM(AV51:AW51),2)</f>
        <v>0</v>
      </c>
      <c r="AU51" s="114">
        <f>ROUND(AU52,5)</f>
        <v>0</v>
      </c>
      <c r="AV51" s="113">
        <f>ROUND(AZ51*L26,2)</f>
        <v>0</v>
      </c>
      <c r="AW51" s="113">
        <f>ROUND(BA51*L27,2)</f>
        <v>0</v>
      </c>
      <c r="AX51" s="113">
        <f>ROUND(BB51*L26,2)</f>
        <v>0</v>
      </c>
      <c r="AY51" s="113">
        <f>ROUND(BC51*L27,2)</f>
        <v>0</v>
      </c>
      <c r="AZ51" s="113">
        <f>ROUND(AZ52,2)</f>
        <v>0</v>
      </c>
      <c r="BA51" s="113">
        <f>ROUND(BA52,2)</f>
        <v>0</v>
      </c>
      <c r="BB51" s="113">
        <f>ROUND(BB52,2)</f>
        <v>0</v>
      </c>
      <c r="BC51" s="113">
        <f>ROUND(BC52,2)</f>
        <v>0</v>
      </c>
      <c r="BD51" s="115">
        <f>ROUND(BD52,2)</f>
        <v>0</v>
      </c>
      <c r="BS51" s="116" t="s">
        <v>74</v>
      </c>
      <c r="BT51" s="116" t="s">
        <v>75</v>
      </c>
      <c r="BV51" s="116" t="s">
        <v>76</v>
      </c>
      <c r="BW51" s="116" t="s">
        <v>7</v>
      </c>
      <c r="BX51" s="116" t="s">
        <v>77</v>
      </c>
      <c r="CL51" s="116" t="s">
        <v>21</v>
      </c>
    </row>
    <row r="52" spans="1:90" s="5" customFormat="1" ht="31.5" customHeight="1">
      <c r="A52" s="117" t="s">
        <v>78</v>
      </c>
      <c r="B52" s="118"/>
      <c r="C52" s="119"/>
      <c r="D52" s="120" t="s">
        <v>16</v>
      </c>
      <c r="E52" s="120"/>
      <c r="F52" s="120"/>
      <c r="G52" s="120"/>
      <c r="H52" s="120"/>
      <c r="I52" s="121"/>
      <c r="J52" s="120" t="s">
        <v>19</v>
      </c>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2">
        <f>'026 - Rekonstrukce vsypov...'!J25</f>
        <v>0</v>
      </c>
      <c r="AH52" s="121"/>
      <c r="AI52" s="121"/>
      <c r="AJ52" s="121"/>
      <c r="AK52" s="121"/>
      <c r="AL52" s="121"/>
      <c r="AM52" s="121"/>
      <c r="AN52" s="122">
        <f>SUM(AG52,AT52)</f>
        <v>0</v>
      </c>
      <c r="AO52" s="121"/>
      <c r="AP52" s="121"/>
      <c r="AQ52" s="123" t="s">
        <v>79</v>
      </c>
      <c r="AR52" s="124"/>
      <c r="AS52" s="125">
        <v>0</v>
      </c>
      <c r="AT52" s="126">
        <f>ROUND(SUM(AV52:AW52),2)</f>
        <v>0</v>
      </c>
      <c r="AU52" s="127">
        <f>'026 - Rekonstrukce vsypov...'!P83</f>
        <v>0</v>
      </c>
      <c r="AV52" s="126">
        <f>'026 - Rekonstrukce vsypov...'!J28</f>
        <v>0</v>
      </c>
      <c r="AW52" s="126">
        <f>'026 - Rekonstrukce vsypov...'!J29</f>
        <v>0</v>
      </c>
      <c r="AX52" s="126">
        <f>'026 - Rekonstrukce vsypov...'!J30</f>
        <v>0</v>
      </c>
      <c r="AY52" s="126">
        <f>'026 - Rekonstrukce vsypov...'!J31</f>
        <v>0</v>
      </c>
      <c r="AZ52" s="126">
        <f>'026 - Rekonstrukce vsypov...'!F28</f>
        <v>0</v>
      </c>
      <c r="BA52" s="126">
        <f>'026 - Rekonstrukce vsypov...'!F29</f>
        <v>0</v>
      </c>
      <c r="BB52" s="126">
        <f>'026 - Rekonstrukce vsypov...'!F30</f>
        <v>0</v>
      </c>
      <c r="BC52" s="126">
        <f>'026 - Rekonstrukce vsypov...'!F31</f>
        <v>0</v>
      </c>
      <c r="BD52" s="128">
        <f>'026 - Rekonstrukce vsypov...'!F32</f>
        <v>0</v>
      </c>
      <c r="BT52" s="129" t="s">
        <v>80</v>
      </c>
      <c r="BU52" s="129" t="s">
        <v>81</v>
      </c>
      <c r="BV52" s="129" t="s">
        <v>76</v>
      </c>
      <c r="BW52" s="129" t="s">
        <v>7</v>
      </c>
      <c r="BX52" s="129" t="s">
        <v>77</v>
      </c>
      <c r="CL52" s="129" t="s">
        <v>21</v>
      </c>
    </row>
    <row r="53" spans="2:44" s="1" customFormat="1" ht="30" customHeight="1">
      <c r="B53" s="45"/>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1"/>
    </row>
    <row r="54" spans="2:44" s="1" customFormat="1" ht="6.95" customHeight="1">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71"/>
    </row>
  </sheetData>
  <sheetProtection password="CC35" sheet="1" objects="1" scenarios="1" formatColumns="0" formatRows="0"/>
  <mergeCells count="4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G51:AM51"/>
    <mergeCell ref="AN51:AP51"/>
    <mergeCell ref="AR2:BE2"/>
  </mergeCells>
  <hyperlinks>
    <hyperlink ref="K1:S1" location="C2" display="1) Rekapitulace stavby"/>
    <hyperlink ref="W1:AI1" location="C51" display="2) Rekapitulace objektů stavby a soupisů prací"/>
    <hyperlink ref="A52" location="'026 - Rekonstrukce vsypov...'!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27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1"/>
      <c r="C1" s="131"/>
      <c r="D1" s="132" t="s">
        <v>1</v>
      </c>
      <c r="E1" s="131"/>
      <c r="F1" s="133" t="s">
        <v>82</v>
      </c>
      <c r="G1" s="133" t="s">
        <v>83</v>
      </c>
      <c r="H1" s="133"/>
      <c r="I1" s="134"/>
      <c r="J1" s="133" t="s">
        <v>84</v>
      </c>
      <c r="K1" s="132" t="s">
        <v>85</v>
      </c>
      <c r="L1" s="133" t="s">
        <v>86</v>
      </c>
      <c r="M1" s="133"/>
      <c r="N1" s="133"/>
      <c r="O1" s="133"/>
      <c r="P1" s="133"/>
      <c r="Q1" s="133"/>
      <c r="R1" s="133"/>
      <c r="S1" s="133"/>
      <c r="T1" s="13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7</v>
      </c>
    </row>
    <row r="3" spans="2:46" ht="6.95" customHeight="1">
      <c r="B3" s="24"/>
      <c r="C3" s="25"/>
      <c r="D3" s="25"/>
      <c r="E3" s="25"/>
      <c r="F3" s="25"/>
      <c r="G3" s="25"/>
      <c r="H3" s="25"/>
      <c r="I3" s="135"/>
      <c r="J3" s="25"/>
      <c r="K3" s="26"/>
      <c r="AT3" s="23" t="s">
        <v>87</v>
      </c>
    </row>
    <row r="4" spans="2:46" ht="36.95" customHeight="1">
      <c r="B4" s="27"/>
      <c r="C4" s="28"/>
      <c r="D4" s="29" t="s">
        <v>88</v>
      </c>
      <c r="E4" s="28"/>
      <c r="F4" s="28"/>
      <c r="G4" s="28"/>
      <c r="H4" s="28"/>
      <c r="I4" s="136"/>
      <c r="J4" s="28"/>
      <c r="K4" s="30"/>
      <c r="M4" s="31" t="s">
        <v>12</v>
      </c>
      <c r="AT4" s="23" t="s">
        <v>6</v>
      </c>
    </row>
    <row r="5" spans="2:11" ht="6.95" customHeight="1">
      <c r="B5" s="27"/>
      <c r="C5" s="28"/>
      <c r="D5" s="28"/>
      <c r="E5" s="28"/>
      <c r="F5" s="28"/>
      <c r="G5" s="28"/>
      <c r="H5" s="28"/>
      <c r="I5" s="136"/>
      <c r="J5" s="28"/>
      <c r="K5" s="30"/>
    </row>
    <row r="6" spans="2:11" s="1" customFormat="1" ht="13.5">
      <c r="B6" s="45"/>
      <c r="C6" s="46"/>
      <c r="D6" s="39" t="s">
        <v>18</v>
      </c>
      <c r="E6" s="46"/>
      <c r="F6" s="46"/>
      <c r="G6" s="46"/>
      <c r="H6" s="46"/>
      <c r="I6" s="137"/>
      <c r="J6" s="46"/>
      <c r="K6" s="50"/>
    </row>
    <row r="7" spans="2:11" s="1" customFormat="1" ht="36.95" customHeight="1">
      <c r="B7" s="45"/>
      <c r="C7" s="46"/>
      <c r="D7" s="46"/>
      <c r="E7" s="138" t="s">
        <v>19</v>
      </c>
      <c r="F7" s="46"/>
      <c r="G7" s="46"/>
      <c r="H7" s="46"/>
      <c r="I7" s="137"/>
      <c r="J7" s="46"/>
      <c r="K7" s="50"/>
    </row>
    <row r="8" spans="2:11" s="1" customFormat="1" ht="13.5">
      <c r="B8" s="45"/>
      <c r="C8" s="46"/>
      <c r="D8" s="46"/>
      <c r="E8" s="46"/>
      <c r="F8" s="46"/>
      <c r="G8" s="46"/>
      <c r="H8" s="46"/>
      <c r="I8" s="137"/>
      <c r="J8" s="46"/>
      <c r="K8" s="50"/>
    </row>
    <row r="9" spans="2:11" s="1" customFormat="1" ht="14.4" customHeight="1">
      <c r="B9" s="45"/>
      <c r="C9" s="46"/>
      <c r="D9" s="39" t="s">
        <v>20</v>
      </c>
      <c r="E9" s="46"/>
      <c r="F9" s="34" t="s">
        <v>21</v>
      </c>
      <c r="G9" s="46"/>
      <c r="H9" s="46"/>
      <c r="I9" s="139" t="s">
        <v>22</v>
      </c>
      <c r="J9" s="34" t="s">
        <v>21</v>
      </c>
      <c r="K9" s="50"/>
    </row>
    <row r="10" spans="2:11" s="1" customFormat="1" ht="14.4" customHeight="1">
      <c r="B10" s="45"/>
      <c r="C10" s="46"/>
      <c r="D10" s="39" t="s">
        <v>23</v>
      </c>
      <c r="E10" s="46"/>
      <c r="F10" s="34" t="s">
        <v>24</v>
      </c>
      <c r="G10" s="46"/>
      <c r="H10" s="46"/>
      <c r="I10" s="139" t="s">
        <v>25</v>
      </c>
      <c r="J10" s="140" t="str">
        <f>'Rekapitulace stavby'!AN8</f>
        <v>1. 8. 2018</v>
      </c>
      <c r="K10" s="50"/>
    </row>
    <row r="11" spans="2:11" s="1" customFormat="1" ht="10.8" customHeight="1">
      <c r="B11" s="45"/>
      <c r="C11" s="46"/>
      <c r="D11" s="46"/>
      <c r="E11" s="46"/>
      <c r="F11" s="46"/>
      <c r="G11" s="46"/>
      <c r="H11" s="46"/>
      <c r="I11" s="137"/>
      <c r="J11" s="46"/>
      <c r="K11" s="50"/>
    </row>
    <row r="12" spans="2:11" s="1" customFormat="1" ht="14.4" customHeight="1">
      <c r="B12" s="45"/>
      <c r="C12" s="46"/>
      <c r="D12" s="39" t="s">
        <v>27</v>
      </c>
      <c r="E12" s="46"/>
      <c r="F12" s="46"/>
      <c r="G12" s="46"/>
      <c r="H12" s="46"/>
      <c r="I12" s="139" t="s">
        <v>28</v>
      </c>
      <c r="J12" s="34" t="s">
        <v>29</v>
      </c>
      <c r="K12" s="50"/>
    </row>
    <row r="13" spans="2:11" s="1" customFormat="1" ht="18" customHeight="1">
      <c r="B13" s="45"/>
      <c r="C13" s="46"/>
      <c r="D13" s="46"/>
      <c r="E13" s="34" t="s">
        <v>30</v>
      </c>
      <c r="F13" s="46"/>
      <c r="G13" s="46"/>
      <c r="H13" s="46"/>
      <c r="I13" s="139" t="s">
        <v>31</v>
      </c>
      <c r="J13" s="34" t="s">
        <v>21</v>
      </c>
      <c r="K13" s="50"/>
    </row>
    <row r="14" spans="2:11" s="1" customFormat="1" ht="6.95" customHeight="1">
      <c r="B14" s="45"/>
      <c r="C14" s="46"/>
      <c r="D14" s="46"/>
      <c r="E14" s="46"/>
      <c r="F14" s="46"/>
      <c r="G14" s="46"/>
      <c r="H14" s="46"/>
      <c r="I14" s="137"/>
      <c r="J14" s="46"/>
      <c r="K14" s="50"/>
    </row>
    <row r="15" spans="2:11" s="1" customFormat="1" ht="14.4" customHeight="1">
      <c r="B15" s="45"/>
      <c r="C15" s="46"/>
      <c r="D15" s="39" t="s">
        <v>32</v>
      </c>
      <c r="E15" s="46"/>
      <c r="F15" s="46"/>
      <c r="G15" s="46"/>
      <c r="H15" s="46"/>
      <c r="I15" s="139" t="s">
        <v>28</v>
      </c>
      <c r="J15" s="34" t="str">
        <f>IF('Rekapitulace stavby'!AN13="Vyplň údaj","",IF('Rekapitulace stavby'!AN13="","",'Rekapitulace stavby'!AN13))</f>
        <v/>
      </c>
      <c r="K15" s="50"/>
    </row>
    <row r="16" spans="2:11" s="1" customFormat="1" ht="18" customHeight="1">
      <c r="B16" s="45"/>
      <c r="C16" s="46"/>
      <c r="D16" s="46"/>
      <c r="E16" s="34" t="str">
        <f>IF('Rekapitulace stavby'!E14="Vyplň údaj","",IF('Rekapitulace stavby'!E14="","",'Rekapitulace stavby'!E14))</f>
        <v/>
      </c>
      <c r="F16" s="46"/>
      <c r="G16" s="46"/>
      <c r="H16" s="46"/>
      <c r="I16" s="139" t="s">
        <v>31</v>
      </c>
      <c r="J16" s="34" t="str">
        <f>IF('Rekapitulace stavby'!AN14="Vyplň údaj","",IF('Rekapitulace stavby'!AN14="","",'Rekapitulace stavby'!AN14))</f>
        <v/>
      </c>
      <c r="K16" s="50"/>
    </row>
    <row r="17" spans="2:11" s="1" customFormat="1" ht="6.95" customHeight="1">
      <c r="B17" s="45"/>
      <c r="C17" s="46"/>
      <c r="D17" s="46"/>
      <c r="E17" s="46"/>
      <c r="F17" s="46"/>
      <c r="G17" s="46"/>
      <c r="H17" s="46"/>
      <c r="I17" s="137"/>
      <c r="J17" s="46"/>
      <c r="K17" s="50"/>
    </row>
    <row r="18" spans="2:11" s="1" customFormat="1" ht="14.4" customHeight="1">
      <c r="B18" s="45"/>
      <c r="C18" s="46"/>
      <c r="D18" s="39" t="s">
        <v>34</v>
      </c>
      <c r="E18" s="46"/>
      <c r="F18" s="46"/>
      <c r="G18" s="46"/>
      <c r="H18" s="46"/>
      <c r="I18" s="139" t="s">
        <v>28</v>
      </c>
      <c r="J18" s="34" t="s">
        <v>35</v>
      </c>
      <c r="K18" s="50"/>
    </row>
    <row r="19" spans="2:11" s="1" customFormat="1" ht="18" customHeight="1">
      <c r="B19" s="45"/>
      <c r="C19" s="46"/>
      <c r="D19" s="46"/>
      <c r="E19" s="34" t="s">
        <v>36</v>
      </c>
      <c r="F19" s="46"/>
      <c r="G19" s="46"/>
      <c r="H19" s="46"/>
      <c r="I19" s="139" t="s">
        <v>31</v>
      </c>
      <c r="J19" s="34" t="s">
        <v>37</v>
      </c>
      <c r="K19" s="50"/>
    </row>
    <row r="20" spans="2:11" s="1" customFormat="1" ht="6.95" customHeight="1">
      <c r="B20" s="45"/>
      <c r="C20" s="46"/>
      <c r="D20" s="46"/>
      <c r="E20" s="46"/>
      <c r="F20" s="46"/>
      <c r="G20" s="46"/>
      <c r="H20" s="46"/>
      <c r="I20" s="137"/>
      <c r="J20" s="46"/>
      <c r="K20" s="50"/>
    </row>
    <row r="21" spans="2:11" s="1" customFormat="1" ht="14.4" customHeight="1">
      <c r="B21" s="45"/>
      <c r="C21" s="46"/>
      <c r="D21" s="39" t="s">
        <v>39</v>
      </c>
      <c r="E21" s="46"/>
      <c r="F21" s="46"/>
      <c r="G21" s="46"/>
      <c r="H21" s="46"/>
      <c r="I21" s="137"/>
      <c r="J21" s="46"/>
      <c r="K21" s="50"/>
    </row>
    <row r="22" spans="2:11" s="6" customFormat="1" ht="71.25" customHeight="1">
      <c r="B22" s="141"/>
      <c r="C22" s="142"/>
      <c r="D22" s="142"/>
      <c r="E22" s="43" t="s">
        <v>40</v>
      </c>
      <c r="F22" s="43"/>
      <c r="G22" s="43"/>
      <c r="H22" s="43"/>
      <c r="I22" s="143"/>
      <c r="J22" s="142"/>
      <c r="K22" s="144"/>
    </row>
    <row r="23" spans="2:11" s="1" customFormat="1" ht="6.95" customHeight="1">
      <c r="B23" s="45"/>
      <c r="C23" s="46"/>
      <c r="D23" s="46"/>
      <c r="E23" s="46"/>
      <c r="F23" s="46"/>
      <c r="G23" s="46"/>
      <c r="H23" s="46"/>
      <c r="I23" s="137"/>
      <c r="J23" s="46"/>
      <c r="K23" s="50"/>
    </row>
    <row r="24" spans="2:11" s="1" customFormat="1" ht="6.95" customHeight="1">
      <c r="B24" s="45"/>
      <c r="C24" s="46"/>
      <c r="D24" s="105"/>
      <c r="E24" s="105"/>
      <c r="F24" s="105"/>
      <c r="G24" s="105"/>
      <c r="H24" s="105"/>
      <c r="I24" s="145"/>
      <c r="J24" s="105"/>
      <c r="K24" s="146"/>
    </row>
    <row r="25" spans="2:11" s="1" customFormat="1" ht="25.4" customHeight="1">
      <c r="B25" s="45"/>
      <c r="C25" s="46"/>
      <c r="D25" s="147" t="s">
        <v>41</v>
      </c>
      <c r="E25" s="46"/>
      <c r="F25" s="46"/>
      <c r="G25" s="46"/>
      <c r="H25" s="46"/>
      <c r="I25" s="137"/>
      <c r="J25" s="148">
        <f>ROUND(J83,2)</f>
        <v>0</v>
      </c>
      <c r="K25" s="50"/>
    </row>
    <row r="26" spans="2:11" s="1" customFormat="1" ht="6.95" customHeight="1">
      <c r="B26" s="45"/>
      <c r="C26" s="46"/>
      <c r="D26" s="105"/>
      <c r="E26" s="105"/>
      <c r="F26" s="105"/>
      <c r="G26" s="105"/>
      <c r="H26" s="105"/>
      <c r="I26" s="145"/>
      <c r="J26" s="105"/>
      <c r="K26" s="146"/>
    </row>
    <row r="27" spans="2:11" s="1" customFormat="1" ht="14.4" customHeight="1">
      <c r="B27" s="45"/>
      <c r="C27" s="46"/>
      <c r="D27" s="46"/>
      <c r="E27" s="46"/>
      <c r="F27" s="51" t="s">
        <v>43</v>
      </c>
      <c r="G27" s="46"/>
      <c r="H27" s="46"/>
      <c r="I27" s="149" t="s">
        <v>42</v>
      </c>
      <c r="J27" s="51" t="s">
        <v>44</v>
      </c>
      <c r="K27" s="50"/>
    </row>
    <row r="28" spans="2:11" s="1" customFormat="1" ht="14.4" customHeight="1">
      <c r="B28" s="45"/>
      <c r="C28" s="46"/>
      <c r="D28" s="54" t="s">
        <v>45</v>
      </c>
      <c r="E28" s="54" t="s">
        <v>46</v>
      </c>
      <c r="F28" s="150">
        <f>ROUND(SUM(BE83:BE276),2)</f>
        <v>0</v>
      </c>
      <c r="G28" s="46"/>
      <c r="H28" s="46"/>
      <c r="I28" s="151">
        <v>0.21</v>
      </c>
      <c r="J28" s="150">
        <f>ROUND(ROUND((SUM(BE83:BE276)),2)*I28,2)</f>
        <v>0</v>
      </c>
      <c r="K28" s="50"/>
    </row>
    <row r="29" spans="2:11" s="1" customFormat="1" ht="14.4" customHeight="1">
      <c r="B29" s="45"/>
      <c r="C29" s="46"/>
      <c r="D29" s="46"/>
      <c r="E29" s="54" t="s">
        <v>47</v>
      </c>
      <c r="F29" s="150">
        <f>ROUND(SUM(BF83:BF276),2)</f>
        <v>0</v>
      </c>
      <c r="G29" s="46"/>
      <c r="H29" s="46"/>
      <c r="I29" s="151">
        <v>0.15</v>
      </c>
      <c r="J29" s="150">
        <f>ROUND(ROUND((SUM(BF83:BF276)),2)*I29,2)</f>
        <v>0</v>
      </c>
      <c r="K29" s="50"/>
    </row>
    <row r="30" spans="2:11" s="1" customFormat="1" ht="14.4" customHeight="1" hidden="1">
      <c r="B30" s="45"/>
      <c r="C30" s="46"/>
      <c r="D30" s="46"/>
      <c r="E30" s="54" t="s">
        <v>48</v>
      </c>
      <c r="F30" s="150">
        <f>ROUND(SUM(BG83:BG276),2)</f>
        <v>0</v>
      </c>
      <c r="G30" s="46"/>
      <c r="H30" s="46"/>
      <c r="I30" s="151">
        <v>0.21</v>
      </c>
      <c r="J30" s="150">
        <v>0</v>
      </c>
      <c r="K30" s="50"/>
    </row>
    <row r="31" spans="2:11" s="1" customFormat="1" ht="14.4" customHeight="1" hidden="1">
      <c r="B31" s="45"/>
      <c r="C31" s="46"/>
      <c r="D31" s="46"/>
      <c r="E31" s="54" t="s">
        <v>49</v>
      </c>
      <c r="F31" s="150">
        <f>ROUND(SUM(BH83:BH276),2)</f>
        <v>0</v>
      </c>
      <c r="G31" s="46"/>
      <c r="H31" s="46"/>
      <c r="I31" s="151">
        <v>0.15</v>
      </c>
      <c r="J31" s="150">
        <v>0</v>
      </c>
      <c r="K31" s="50"/>
    </row>
    <row r="32" spans="2:11" s="1" customFormat="1" ht="14.4" customHeight="1" hidden="1">
      <c r="B32" s="45"/>
      <c r="C32" s="46"/>
      <c r="D32" s="46"/>
      <c r="E32" s="54" t="s">
        <v>50</v>
      </c>
      <c r="F32" s="150">
        <f>ROUND(SUM(BI83:BI276),2)</f>
        <v>0</v>
      </c>
      <c r="G32" s="46"/>
      <c r="H32" s="46"/>
      <c r="I32" s="151">
        <v>0</v>
      </c>
      <c r="J32" s="150">
        <v>0</v>
      </c>
      <c r="K32" s="50"/>
    </row>
    <row r="33" spans="2:11" s="1" customFormat="1" ht="6.95" customHeight="1">
      <c r="B33" s="45"/>
      <c r="C33" s="46"/>
      <c r="D33" s="46"/>
      <c r="E33" s="46"/>
      <c r="F33" s="46"/>
      <c r="G33" s="46"/>
      <c r="H33" s="46"/>
      <c r="I33" s="137"/>
      <c r="J33" s="46"/>
      <c r="K33" s="50"/>
    </row>
    <row r="34" spans="2:11" s="1" customFormat="1" ht="25.4" customHeight="1">
      <c r="B34" s="45"/>
      <c r="C34" s="152"/>
      <c r="D34" s="153" t="s">
        <v>51</v>
      </c>
      <c r="E34" s="97"/>
      <c r="F34" s="97"/>
      <c r="G34" s="154" t="s">
        <v>52</v>
      </c>
      <c r="H34" s="155" t="s">
        <v>53</v>
      </c>
      <c r="I34" s="156"/>
      <c r="J34" s="157">
        <f>SUM(J25:J32)</f>
        <v>0</v>
      </c>
      <c r="K34" s="158"/>
    </row>
    <row r="35" spans="2:11" s="1" customFormat="1" ht="14.4" customHeight="1">
      <c r="B35" s="66"/>
      <c r="C35" s="67"/>
      <c r="D35" s="67"/>
      <c r="E35" s="67"/>
      <c r="F35" s="67"/>
      <c r="G35" s="67"/>
      <c r="H35" s="67"/>
      <c r="I35" s="159"/>
      <c r="J35" s="67"/>
      <c r="K35" s="68"/>
    </row>
    <row r="39" spans="2:11" s="1" customFormat="1" ht="6.95" customHeight="1">
      <c r="B39" s="160"/>
      <c r="C39" s="161"/>
      <c r="D39" s="161"/>
      <c r="E39" s="161"/>
      <c r="F39" s="161"/>
      <c r="G39" s="161"/>
      <c r="H39" s="161"/>
      <c r="I39" s="162"/>
      <c r="J39" s="161"/>
      <c r="K39" s="163"/>
    </row>
    <row r="40" spans="2:11" s="1" customFormat="1" ht="36.95" customHeight="1">
      <c r="B40" s="45"/>
      <c r="C40" s="29" t="s">
        <v>89</v>
      </c>
      <c r="D40" s="46"/>
      <c r="E40" s="46"/>
      <c r="F40" s="46"/>
      <c r="G40" s="46"/>
      <c r="H40" s="46"/>
      <c r="I40" s="137"/>
      <c r="J40" s="46"/>
      <c r="K40" s="50"/>
    </row>
    <row r="41" spans="2:11" s="1" customFormat="1" ht="6.95" customHeight="1">
      <c r="B41" s="45"/>
      <c r="C41" s="46"/>
      <c r="D41" s="46"/>
      <c r="E41" s="46"/>
      <c r="F41" s="46"/>
      <c r="G41" s="46"/>
      <c r="H41" s="46"/>
      <c r="I41" s="137"/>
      <c r="J41" s="46"/>
      <c r="K41" s="50"/>
    </row>
    <row r="42" spans="2:11" s="1" customFormat="1" ht="14.4" customHeight="1">
      <c r="B42" s="45"/>
      <c r="C42" s="39" t="s">
        <v>18</v>
      </c>
      <c r="D42" s="46"/>
      <c r="E42" s="46"/>
      <c r="F42" s="46"/>
      <c r="G42" s="46"/>
      <c r="H42" s="46"/>
      <c r="I42" s="137"/>
      <c r="J42" s="46"/>
      <c r="K42" s="50"/>
    </row>
    <row r="43" spans="2:11" s="1" customFormat="1" ht="17.25" customHeight="1">
      <c r="B43" s="45"/>
      <c r="C43" s="46"/>
      <c r="D43" s="46"/>
      <c r="E43" s="138" t="str">
        <f>E7</f>
        <v>Rekonstrukce vsypové loučky na hřbitově Děčín – Folknáře</v>
      </c>
      <c r="F43" s="46"/>
      <c r="G43" s="46"/>
      <c r="H43" s="46"/>
      <c r="I43" s="137"/>
      <c r="J43" s="46"/>
      <c r="K43" s="50"/>
    </row>
    <row r="44" spans="2:11" s="1" customFormat="1" ht="6.95" customHeight="1">
      <c r="B44" s="45"/>
      <c r="C44" s="46"/>
      <c r="D44" s="46"/>
      <c r="E44" s="46"/>
      <c r="F44" s="46"/>
      <c r="G44" s="46"/>
      <c r="H44" s="46"/>
      <c r="I44" s="137"/>
      <c r="J44" s="46"/>
      <c r="K44" s="50"/>
    </row>
    <row r="45" spans="2:11" s="1" customFormat="1" ht="18" customHeight="1">
      <c r="B45" s="45"/>
      <c r="C45" s="39" t="s">
        <v>23</v>
      </c>
      <c r="D45" s="46"/>
      <c r="E45" s="46"/>
      <c r="F45" s="34" t="str">
        <f>F10</f>
        <v>Děčín – Folknáře</v>
      </c>
      <c r="G45" s="46"/>
      <c r="H45" s="46"/>
      <c r="I45" s="139" t="s">
        <v>25</v>
      </c>
      <c r="J45" s="140" t="str">
        <f>IF(J10="","",J10)</f>
        <v>1. 8. 2018</v>
      </c>
      <c r="K45" s="50"/>
    </row>
    <row r="46" spans="2:11" s="1" customFormat="1" ht="6.95" customHeight="1">
      <c r="B46" s="45"/>
      <c r="C46" s="46"/>
      <c r="D46" s="46"/>
      <c r="E46" s="46"/>
      <c r="F46" s="46"/>
      <c r="G46" s="46"/>
      <c r="H46" s="46"/>
      <c r="I46" s="137"/>
      <c r="J46" s="46"/>
      <c r="K46" s="50"/>
    </row>
    <row r="47" spans="2:11" s="1" customFormat="1" ht="13.5">
      <c r="B47" s="45"/>
      <c r="C47" s="39" t="s">
        <v>27</v>
      </c>
      <c r="D47" s="46"/>
      <c r="E47" s="46"/>
      <c r="F47" s="34" t="str">
        <f>E13</f>
        <v>Statutární město Děčín</v>
      </c>
      <c r="G47" s="46"/>
      <c r="H47" s="46"/>
      <c r="I47" s="139" t="s">
        <v>34</v>
      </c>
      <c r="J47" s="43" t="str">
        <f>E19</f>
        <v>Vladimír Vidai</v>
      </c>
      <c r="K47" s="50"/>
    </row>
    <row r="48" spans="2:11" s="1" customFormat="1" ht="14.4" customHeight="1">
      <c r="B48" s="45"/>
      <c r="C48" s="39" t="s">
        <v>32</v>
      </c>
      <c r="D48" s="46"/>
      <c r="E48" s="46"/>
      <c r="F48" s="34" t="str">
        <f>IF(E16="","",E16)</f>
        <v/>
      </c>
      <c r="G48" s="46"/>
      <c r="H48" s="46"/>
      <c r="I48" s="137"/>
      <c r="J48" s="164"/>
      <c r="K48" s="50"/>
    </row>
    <row r="49" spans="2:11" s="1" customFormat="1" ht="10.3" customHeight="1">
      <c r="B49" s="45"/>
      <c r="C49" s="46"/>
      <c r="D49" s="46"/>
      <c r="E49" s="46"/>
      <c r="F49" s="46"/>
      <c r="G49" s="46"/>
      <c r="H49" s="46"/>
      <c r="I49" s="137"/>
      <c r="J49" s="46"/>
      <c r="K49" s="50"/>
    </row>
    <row r="50" spans="2:11" s="1" customFormat="1" ht="29.25" customHeight="1">
      <c r="B50" s="45"/>
      <c r="C50" s="165" t="s">
        <v>90</v>
      </c>
      <c r="D50" s="152"/>
      <c r="E50" s="152"/>
      <c r="F50" s="152"/>
      <c r="G50" s="152"/>
      <c r="H50" s="152"/>
      <c r="I50" s="166"/>
      <c r="J50" s="167" t="s">
        <v>91</v>
      </c>
      <c r="K50" s="168"/>
    </row>
    <row r="51" spans="2:11" s="1" customFormat="1" ht="10.3" customHeight="1">
      <c r="B51" s="45"/>
      <c r="C51" s="46"/>
      <c r="D51" s="46"/>
      <c r="E51" s="46"/>
      <c r="F51" s="46"/>
      <c r="G51" s="46"/>
      <c r="H51" s="46"/>
      <c r="I51" s="137"/>
      <c r="J51" s="46"/>
      <c r="K51" s="50"/>
    </row>
    <row r="52" spans="2:47" s="1" customFormat="1" ht="29.25" customHeight="1">
      <c r="B52" s="45"/>
      <c r="C52" s="169" t="s">
        <v>92</v>
      </c>
      <c r="D52" s="46"/>
      <c r="E52" s="46"/>
      <c r="F52" s="46"/>
      <c r="G52" s="46"/>
      <c r="H52" s="46"/>
      <c r="I52" s="137"/>
      <c r="J52" s="148">
        <f>J83</f>
        <v>0</v>
      </c>
      <c r="K52" s="50"/>
      <c r="AU52" s="23" t="s">
        <v>93</v>
      </c>
    </row>
    <row r="53" spans="2:11" s="7" customFormat="1" ht="24.95" customHeight="1">
      <c r="B53" s="170"/>
      <c r="C53" s="171"/>
      <c r="D53" s="172" t="s">
        <v>94</v>
      </c>
      <c r="E53" s="173"/>
      <c r="F53" s="173"/>
      <c r="G53" s="173"/>
      <c r="H53" s="173"/>
      <c r="I53" s="174"/>
      <c r="J53" s="175">
        <f>J84</f>
        <v>0</v>
      </c>
      <c r="K53" s="176"/>
    </row>
    <row r="54" spans="2:11" s="8" customFormat="1" ht="19.9" customHeight="1">
      <c r="B54" s="177"/>
      <c r="C54" s="178"/>
      <c r="D54" s="179" t="s">
        <v>95</v>
      </c>
      <c r="E54" s="180"/>
      <c r="F54" s="180"/>
      <c r="G54" s="180"/>
      <c r="H54" s="180"/>
      <c r="I54" s="181"/>
      <c r="J54" s="182">
        <f>J85</f>
        <v>0</v>
      </c>
      <c r="K54" s="183"/>
    </row>
    <row r="55" spans="2:11" s="8" customFormat="1" ht="19.9" customHeight="1">
      <c r="B55" s="177"/>
      <c r="C55" s="178"/>
      <c r="D55" s="179" t="s">
        <v>96</v>
      </c>
      <c r="E55" s="180"/>
      <c r="F55" s="180"/>
      <c r="G55" s="180"/>
      <c r="H55" s="180"/>
      <c r="I55" s="181"/>
      <c r="J55" s="182">
        <f>J197</f>
        <v>0</v>
      </c>
      <c r="K55" s="183"/>
    </row>
    <row r="56" spans="2:11" s="8" customFormat="1" ht="19.9" customHeight="1">
      <c r="B56" s="177"/>
      <c r="C56" s="178"/>
      <c r="D56" s="179" t="s">
        <v>97</v>
      </c>
      <c r="E56" s="180"/>
      <c r="F56" s="180"/>
      <c r="G56" s="180"/>
      <c r="H56" s="180"/>
      <c r="I56" s="181"/>
      <c r="J56" s="182">
        <f>J212</f>
        <v>0</v>
      </c>
      <c r="K56" s="183"/>
    </row>
    <row r="57" spans="2:11" s="8" customFormat="1" ht="19.9" customHeight="1">
      <c r="B57" s="177"/>
      <c r="C57" s="178"/>
      <c r="D57" s="179" t="s">
        <v>98</v>
      </c>
      <c r="E57" s="180"/>
      <c r="F57" s="180"/>
      <c r="G57" s="180"/>
      <c r="H57" s="180"/>
      <c r="I57" s="181"/>
      <c r="J57" s="182">
        <f>J223</f>
        <v>0</v>
      </c>
      <c r="K57" s="183"/>
    </row>
    <row r="58" spans="2:11" s="8" customFormat="1" ht="19.9" customHeight="1">
      <c r="B58" s="177"/>
      <c r="C58" s="178"/>
      <c r="D58" s="179" t="s">
        <v>99</v>
      </c>
      <c r="E58" s="180"/>
      <c r="F58" s="180"/>
      <c r="G58" s="180"/>
      <c r="H58" s="180"/>
      <c r="I58" s="181"/>
      <c r="J58" s="182">
        <f>J231</f>
        <v>0</v>
      </c>
      <c r="K58" s="183"/>
    </row>
    <row r="59" spans="2:11" s="8" customFormat="1" ht="19.9" customHeight="1">
      <c r="B59" s="177"/>
      <c r="C59" s="178"/>
      <c r="D59" s="179" t="s">
        <v>100</v>
      </c>
      <c r="E59" s="180"/>
      <c r="F59" s="180"/>
      <c r="G59" s="180"/>
      <c r="H59" s="180"/>
      <c r="I59" s="181"/>
      <c r="J59" s="182">
        <f>J239</f>
        <v>0</v>
      </c>
      <c r="K59" s="183"/>
    </row>
    <row r="60" spans="2:11" s="8" customFormat="1" ht="19.9" customHeight="1">
      <c r="B60" s="177"/>
      <c r="C60" s="178"/>
      <c r="D60" s="179" t="s">
        <v>101</v>
      </c>
      <c r="E60" s="180"/>
      <c r="F60" s="180"/>
      <c r="G60" s="180"/>
      <c r="H60" s="180"/>
      <c r="I60" s="181"/>
      <c r="J60" s="182">
        <f>J257</f>
        <v>0</v>
      </c>
      <c r="K60" s="183"/>
    </row>
    <row r="61" spans="2:11" s="8" customFormat="1" ht="19.9" customHeight="1">
      <c r="B61" s="177"/>
      <c r="C61" s="178"/>
      <c r="D61" s="179" t="s">
        <v>102</v>
      </c>
      <c r="E61" s="180"/>
      <c r="F61" s="180"/>
      <c r="G61" s="180"/>
      <c r="H61" s="180"/>
      <c r="I61" s="181"/>
      <c r="J61" s="182">
        <f>J266</f>
        <v>0</v>
      </c>
      <c r="K61" s="183"/>
    </row>
    <row r="62" spans="2:11" s="7" customFormat="1" ht="24.95" customHeight="1">
      <c r="B62" s="170"/>
      <c r="C62" s="171"/>
      <c r="D62" s="172" t="s">
        <v>103</v>
      </c>
      <c r="E62" s="173"/>
      <c r="F62" s="173"/>
      <c r="G62" s="173"/>
      <c r="H62" s="173"/>
      <c r="I62" s="174"/>
      <c r="J62" s="175">
        <f>J268</f>
        <v>0</v>
      </c>
      <c r="K62" s="176"/>
    </row>
    <row r="63" spans="2:11" s="8" customFormat="1" ht="19.9" customHeight="1">
      <c r="B63" s="177"/>
      <c r="C63" s="178"/>
      <c r="D63" s="179" t="s">
        <v>104</v>
      </c>
      <c r="E63" s="180"/>
      <c r="F63" s="180"/>
      <c r="G63" s="180"/>
      <c r="H63" s="180"/>
      <c r="I63" s="181"/>
      <c r="J63" s="182">
        <f>J269</f>
        <v>0</v>
      </c>
      <c r="K63" s="183"/>
    </row>
    <row r="64" spans="2:11" s="8" customFormat="1" ht="19.9" customHeight="1">
      <c r="B64" s="177"/>
      <c r="C64" s="178"/>
      <c r="D64" s="179" t="s">
        <v>105</v>
      </c>
      <c r="E64" s="180"/>
      <c r="F64" s="180"/>
      <c r="G64" s="180"/>
      <c r="H64" s="180"/>
      <c r="I64" s="181"/>
      <c r="J64" s="182">
        <f>J272</f>
        <v>0</v>
      </c>
      <c r="K64" s="183"/>
    </row>
    <row r="65" spans="2:11" s="8" customFormat="1" ht="19.9" customHeight="1">
      <c r="B65" s="177"/>
      <c r="C65" s="178"/>
      <c r="D65" s="179" t="s">
        <v>106</v>
      </c>
      <c r="E65" s="180"/>
      <c r="F65" s="180"/>
      <c r="G65" s="180"/>
      <c r="H65" s="180"/>
      <c r="I65" s="181"/>
      <c r="J65" s="182">
        <f>J275</f>
        <v>0</v>
      </c>
      <c r="K65" s="183"/>
    </row>
    <row r="66" spans="2:11" s="1" customFormat="1" ht="21.8" customHeight="1">
      <c r="B66" s="45"/>
      <c r="C66" s="46"/>
      <c r="D66" s="46"/>
      <c r="E66" s="46"/>
      <c r="F66" s="46"/>
      <c r="G66" s="46"/>
      <c r="H66" s="46"/>
      <c r="I66" s="137"/>
      <c r="J66" s="46"/>
      <c r="K66" s="50"/>
    </row>
    <row r="67" spans="2:11" s="1" customFormat="1" ht="6.95" customHeight="1">
      <c r="B67" s="66"/>
      <c r="C67" s="67"/>
      <c r="D67" s="67"/>
      <c r="E67" s="67"/>
      <c r="F67" s="67"/>
      <c r="G67" s="67"/>
      <c r="H67" s="67"/>
      <c r="I67" s="159"/>
      <c r="J67" s="67"/>
      <c r="K67" s="68"/>
    </row>
    <row r="71" spans="2:12" s="1" customFormat="1" ht="6.95" customHeight="1">
      <c r="B71" s="69"/>
      <c r="C71" s="70"/>
      <c r="D71" s="70"/>
      <c r="E71" s="70"/>
      <c r="F71" s="70"/>
      <c r="G71" s="70"/>
      <c r="H71" s="70"/>
      <c r="I71" s="162"/>
      <c r="J71" s="70"/>
      <c r="K71" s="70"/>
      <c r="L71" s="71"/>
    </row>
    <row r="72" spans="2:12" s="1" customFormat="1" ht="36.95" customHeight="1">
      <c r="B72" s="45"/>
      <c r="C72" s="72" t="s">
        <v>107</v>
      </c>
      <c r="D72" s="73"/>
      <c r="E72" s="73"/>
      <c r="F72" s="73"/>
      <c r="G72" s="73"/>
      <c r="H72" s="73"/>
      <c r="I72" s="184"/>
      <c r="J72" s="73"/>
      <c r="K72" s="73"/>
      <c r="L72" s="71"/>
    </row>
    <row r="73" spans="2:12" s="1" customFormat="1" ht="6.95" customHeight="1">
      <c r="B73" s="45"/>
      <c r="C73" s="73"/>
      <c r="D73" s="73"/>
      <c r="E73" s="73"/>
      <c r="F73" s="73"/>
      <c r="G73" s="73"/>
      <c r="H73" s="73"/>
      <c r="I73" s="184"/>
      <c r="J73" s="73"/>
      <c r="K73" s="73"/>
      <c r="L73" s="71"/>
    </row>
    <row r="74" spans="2:12" s="1" customFormat="1" ht="14.4" customHeight="1">
      <c r="B74" s="45"/>
      <c r="C74" s="75" t="s">
        <v>18</v>
      </c>
      <c r="D74" s="73"/>
      <c r="E74" s="73"/>
      <c r="F74" s="73"/>
      <c r="G74" s="73"/>
      <c r="H74" s="73"/>
      <c r="I74" s="184"/>
      <c r="J74" s="73"/>
      <c r="K74" s="73"/>
      <c r="L74" s="71"/>
    </row>
    <row r="75" spans="2:12" s="1" customFormat="1" ht="17.25" customHeight="1">
      <c r="B75" s="45"/>
      <c r="C75" s="73"/>
      <c r="D75" s="73"/>
      <c r="E75" s="81" t="str">
        <f>E7</f>
        <v>Rekonstrukce vsypové loučky na hřbitově Děčín – Folknáře</v>
      </c>
      <c r="F75" s="73"/>
      <c r="G75" s="73"/>
      <c r="H75" s="73"/>
      <c r="I75" s="184"/>
      <c r="J75" s="73"/>
      <c r="K75" s="73"/>
      <c r="L75" s="71"/>
    </row>
    <row r="76" spans="2:12" s="1" customFormat="1" ht="6.95" customHeight="1">
      <c r="B76" s="45"/>
      <c r="C76" s="73"/>
      <c r="D76" s="73"/>
      <c r="E76" s="73"/>
      <c r="F76" s="73"/>
      <c r="G76" s="73"/>
      <c r="H76" s="73"/>
      <c r="I76" s="184"/>
      <c r="J76" s="73"/>
      <c r="K76" s="73"/>
      <c r="L76" s="71"/>
    </row>
    <row r="77" spans="2:12" s="1" customFormat="1" ht="18" customHeight="1">
      <c r="B77" s="45"/>
      <c r="C77" s="75" t="s">
        <v>23</v>
      </c>
      <c r="D77" s="73"/>
      <c r="E77" s="73"/>
      <c r="F77" s="185" t="str">
        <f>F10</f>
        <v>Děčín – Folknáře</v>
      </c>
      <c r="G77" s="73"/>
      <c r="H77" s="73"/>
      <c r="I77" s="186" t="s">
        <v>25</v>
      </c>
      <c r="J77" s="84" t="str">
        <f>IF(J10="","",J10)</f>
        <v>1. 8. 2018</v>
      </c>
      <c r="K77" s="73"/>
      <c r="L77" s="71"/>
    </row>
    <row r="78" spans="2:12" s="1" customFormat="1" ht="6.95" customHeight="1">
      <c r="B78" s="45"/>
      <c r="C78" s="73"/>
      <c r="D78" s="73"/>
      <c r="E78" s="73"/>
      <c r="F78" s="73"/>
      <c r="G78" s="73"/>
      <c r="H78" s="73"/>
      <c r="I78" s="184"/>
      <c r="J78" s="73"/>
      <c r="K78" s="73"/>
      <c r="L78" s="71"/>
    </row>
    <row r="79" spans="2:12" s="1" customFormat="1" ht="13.5">
      <c r="B79" s="45"/>
      <c r="C79" s="75" t="s">
        <v>27</v>
      </c>
      <c r="D79" s="73"/>
      <c r="E79" s="73"/>
      <c r="F79" s="185" t="str">
        <f>E13</f>
        <v>Statutární město Děčín</v>
      </c>
      <c r="G79" s="73"/>
      <c r="H79" s="73"/>
      <c r="I79" s="186" t="s">
        <v>34</v>
      </c>
      <c r="J79" s="185" t="str">
        <f>E19</f>
        <v>Vladimír Vidai</v>
      </c>
      <c r="K79" s="73"/>
      <c r="L79" s="71"/>
    </row>
    <row r="80" spans="2:12" s="1" customFormat="1" ht="14.4" customHeight="1">
      <c r="B80" s="45"/>
      <c r="C80" s="75" t="s">
        <v>32</v>
      </c>
      <c r="D80" s="73"/>
      <c r="E80" s="73"/>
      <c r="F80" s="185" t="str">
        <f>IF(E16="","",E16)</f>
        <v/>
      </c>
      <c r="G80" s="73"/>
      <c r="H80" s="73"/>
      <c r="I80" s="184"/>
      <c r="J80" s="73"/>
      <c r="K80" s="73"/>
      <c r="L80" s="71"/>
    </row>
    <row r="81" spans="2:12" s="1" customFormat="1" ht="10.3" customHeight="1">
      <c r="B81" s="45"/>
      <c r="C81" s="73"/>
      <c r="D81" s="73"/>
      <c r="E81" s="73"/>
      <c r="F81" s="73"/>
      <c r="G81" s="73"/>
      <c r="H81" s="73"/>
      <c r="I81" s="184"/>
      <c r="J81" s="73"/>
      <c r="K81" s="73"/>
      <c r="L81" s="71"/>
    </row>
    <row r="82" spans="2:20" s="9" customFormat="1" ht="29.25" customHeight="1">
      <c r="B82" s="187"/>
      <c r="C82" s="188" t="s">
        <v>108</v>
      </c>
      <c r="D82" s="189" t="s">
        <v>60</v>
      </c>
      <c r="E82" s="189" t="s">
        <v>56</v>
      </c>
      <c r="F82" s="189" t="s">
        <v>109</v>
      </c>
      <c r="G82" s="189" t="s">
        <v>110</v>
      </c>
      <c r="H82" s="189" t="s">
        <v>111</v>
      </c>
      <c r="I82" s="190" t="s">
        <v>112</v>
      </c>
      <c r="J82" s="189" t="s">
        <v>91</v>
      </c>
      <c r="K82" s="191" t="s">
        <v>113</v>
      </c>
      <c r="L82" s="192"/>
      <c r="M82" s="101" t="s">
        <v>114</v>
      </c>
      <c r="N82" s="102" t="s">
        <v>45</v>
      </c>
      <c r="O82" s="102" t="s">
        <v>115</v>
      </c>
      <c r="P82" s="102" t="s">
        <v>116</v>
      </c>
      <c r="Q82" s="102" t="s">
        <v>117</v>
      </c>
      <c r="R82" s="102" t="s">
        <v>118</v>
      </c>
      <c r="S82" s="102" t="s">
        <v>119</v>
      </c>
      <c r="T82" s="103" t="s">
        <v>120</v>
      </c>
    </row>
    <row r="83" spans="2:63" s="1" customFormat="1" ht="29.25" customHeight="1">
      <c r="B83" s="45"/>
      <c r="C83" s="107" t="s">
        <v>92</v>
      </c>
      <c r="D83" s="73"/>
      <c r="E83" s="73"/>
      <c r="F83" s="73"/>
      <c r="G83" s="73"/>
      <c r="H83" s="73"/>
      <c r="I83" s="184"/>
      <c r="J83" s="193">
        <f>BK83</f>
        <v>0</v>
      </c>
      <c r="K83" s="73"/>
      <c r="L83" s="71"/>
      <c r="M83" s="104"/>
      <c r="N83" s="105"/>
      <c r="O83" s="105"/>
      <c r="P83" s="194">
        <f>P84+P268</f>
        <v>0</v>
      </c>
      <c r="Q83" s="105"/>
      <c r="R83" s="194">
        <f>R84+R268</f>
        <v>54.03324477</v>
      </c>
      <c r="S83" s="105"/>
      <c r="T83" s="195">
        <f>T84+T268</f>
        <v>3.8369600000000004</v>
      </c>
      <c r="AT83" s="23" t="s">
        <v>74</v>
      </c>
      <c r="AU83" s="23" t="s">
        <v>93</v>
      </c>
      <c r="BK83" s="196">
        <f>BK84+BK268</f>
        <v>0</v>
      </c>
    </row>
    <row r="84" spans="2:63" s="10" customFormat="1" ht="37.4" customHeight="1">
      <c r="B84" s="197"/>
      <c r="C84" s="198"/>
      <c r="D84" s="199" t="s">
        <v>74</v>
      </c>
      <c r="E84" s="200" t="s">
        <v>121</v>
      </c>
      <c r="F84" s="200" t="s">
        <v>122</v>
      </c>
      <c r="G84" s="198"/>
      <c r="H84" s="198"/>
      <c r="I84" s="201"/>
      <c r="J84" s="202">
        <f>BK84</f>
        <v>0</v>
      </c>
      <c r="K84" s="198"/>
      <c r="L84" s="203"/>
      <c r="M84" s="204"/>
      <c r="N84" s="205"/>
      <c r="O84" s="205"/>
      <c r="P84" s="206">
        <f>P85+P197+P212+P223+P231+P239+P257+P266</f>
        <v>0</v>
      </c>
      <c r="Q84" s="205"/>
      <c r="R84" s="206">
        <f>R85+R197+R212+R223+R231+R239+R257+R266</f>
        <v>54.03324477</v>
      </c>
      <c r="S84" s="205"/>
      <c r="T84" s="207">
        <f>T85+T197+T212+T223+T231+T239+T257+T266</f>
        <v>3.8369600000000004</v>
      </c>
      <c r="AR84" s="208" t="s">
        <v>80</v>
      </c>
      <c r="AT84" s="209" t="s">
        <v>74</v>
      </c>
      <c r="AU84" s="209" t="s">
        <v>75</v>
      </c>
      <c r="AY84" s="208" t="s">
        <v>123</v>
      </c>
      <c r="BK84" s="210">
        <f>BK85+BK197+BK212+BK223+BK231+BK239+BK257+BK266</f>
        <v>0</v>
      </c>
    </row>
    <row r="85" spans="2:63" s="10" customFormat="1" ht="19.9" customHeight="1">
      <c r="B85" s="197"/>
      <c r="C85" s="198"/>
      <c r="D85" s="199" t="s">
        <v>74</v>
      </c>
      <c r="E85" s="211" t="s">
        <v>80</v>
      </c>
      <c r="F85" s="211" t="s">
        <v>124</v>
      </c>
      <c r="G85" s="198"/>
      <c r="H85" s="198"/>
      <c r="I85" s="201"/>
      <c r="J85" s="212">
        <f>BK85</f>
        <v>0</v>
      </c>
      <c r="K85" s="198"/>
      <c r="L85" s="203"/>
      <c r="M85" s="204"/>
      <c r="N85" s="205"/>
      <c r="O85" s="205"/>
      <c r="P85" s="206">
        <f>SUM(P86:P196)</f>
        <v>0</v>
      </c>
      <c r="Q85" s="205"/>
      <c r="R85" s="206">
        <f>SUM(R86:R196)</f>
        <v>5.131020599999999</v>
      </c>
      <c r="S85" s="205"/>
      <c r="T85" s="207">
        <f>SUM(T86:T196)</f>
        <v>3.8369600000000004</v>
      </c>
      <c r="AR85" s="208" t="s">
        <v>80</v>
      </c>
      <c r="AT85" s="209" t="s">
        <v>74</v>
      </c>
      <c r="AU85" s="209" t="s">
        <v>80</v>
      </c>
      <c r="AY85" s="208" t="s">
        <v>123</v>
      </c>
      <c r="BK85" s="210">
        <f>SUM(BK86:BK196)</f>
        <v>0</v>
      </c>
    </row>
    <row r="86" spans="2:65" s="1" customFormat="1" ht="25.5" customHeight="1">
      <c r="B86" s="45"/>
      <c r="C86" s="213" t="s">
        <v>80</v>
      </c>
      <c r="D86" s="213" t="s">
        <v>125</v>
      </c>
      <c r="E86" s="214" t="s">
        <v>126</v>
      </c>
      <c r="F86" s="215" t="s">
        <v>127</v>
      </c>
      <c r="G86" s="216" t="s">
        <v>128</v>
      </c>
      <c r="H86" s="217">
        <v>34</v>
      </c>
      <c r="I86" s="218"/>
      <c r="J86" s="219">
        <f>ROUND(I86*H86,2)</f>
        <v>0</v>
      </c>
      <c r="K86" s="215" t="s">
        <v>129</v>
      </c>
      <c r="L86" s="71"/>
      <c r="M86" s="220" t="s">
        <v>21</v>
      </c>
      <c r="N86" s="221" t="s">
        <v>46</v>
      </c>
      <c r="O86" s="46"/>
      <c r="P86" s="222">
        <f>O86*H86</f>
        <v>0</v>
      </c>
      <c r="Q86" s="222">
        <v>0</v>
      </c>
      <c r="R86" s="222">
        <f>Q86*H86</f>
        <v>0</v>
      </c>
      <c r="S86" s="222">
        <v>0</v>
      </c>
      <c r="T86" s="223">
        <f>S86*H86</f>
        <v>0</v>
      </c>
      <c r="AR86" s="23" t="s">
        <v>130</v>
      </c>
      <c r="AT86" s="23" t="s">
        <v>125</v>
      </c>
      <c r="AU86" s="23" t="s">
        <v>87</v>
      </c>
      <c r="AY86" s="23" t="s">
        <v>123</v>
      </c>
      <c r="BE86" s="224">
        <f>IF(N86="základní",J86,0)</f>
        <v>0</v>
      </c>
      <c r="BF86" s="224">
        <f>IF(N86="snížená",J86,0)</f>
        <v>0</v>
      </c>
      <c r="BG86" s="224">
        <f>IF(N86="zákl. přenesená",J86,0)</f>
        <v>0</v>
      </c>
      <c r="BH86" s="224">
        <f>IF(N86="sníž. přenesená",J86,0)</f>
        <v>0</v>
      </c>
      <c r="BI86" s="224">
        <f>IF(N86="nulová",J86,0)</f>
        <v>0</v>
      </c>
      <c r="BJ86" s="23" t="s">
        <v>80</v>
      </c>
      <c r="BK86" s="224">
        <f>ROUND(I86*H86,2)</f>
        <v>0</v>
      </c>
      <c r="BL86" s="23" t="s">
        <v>130</v>
      </c>
      <c r="BM86" s="23" t="s">
        <v>131</v>
      </c>
    </row>
    <row r="87" spans="2:51" s="11" customFormat="1" ht="13.5">
      <c r="B87" s="225"/>
      <c r="C87" s="226"/>
      <c r="D87" s="227" t="s">
        <v>132</v>
      </c>
      <c r="E87" s="228" t="s">
        <v>21</v>
      </c>
      <c r="F87" s="229" t="s">
        <v>133</v>
      </c>
      <c r="G87" s="226"/>
      <c r="H87" s="230">
        <v>34</v>
      </c>
      <c r="I87" s="231"/>
      <c r="J87" s="226"/>
      <c r="K87" s="226"/>
      <c r="L87" s="232"/>
      <c r="M87" s="233"/>
      <c r="N87" s="234"/>
      <c r="O87" s="234"/>
      <c r="P87" s="234"/>
      <c r="Q87" s="234"/>
      <c r="R87" s="234"/>
      <c r="S87" s="234"/>
      <c r="T87" s="235"/>
      <c r="AT87" s="236" t="s">
        <v>132</v>
      </c>
      <c r="AU87" s="236" t="s">
        <v>87</v>
      </c>
      <c r="AV87" s="11" t="s">
        <v>87</v>
      </c>
      <c r="AW87" s="11" t="s">
        <v>38</v>
      </c>
      <c r="AX87" s="11" t="s">
        <v>80</v>
      </c>
      <c r="AY87" s="236" t="s">
        <v>123</v>
      </c>
    </row>
    <row r="88" spans="2:65" s="1" customFormat="1" ht="25.5" customHeight="1">
      <c r="B88" s="45"/>
      <c r="C88" s="213" t="s">
        <v>87</v>
      </c>
      <c r="D88" s="213" t="s">
        <v>125</v>
      </c>
      <c r="E88" s="214" t="s">
        <v>134</v>
      </c>
      <c r="F88" s="215" t="s">
        <v>135</v>
      </c>
      <c r="G88" s="216" t="s">
        <v>136</v>
      </c>
      <c r="H88" s="217">
        <v>95.924</v>
      </c>
      <c r="I88" s="218"/>
      <c r="J88" s="219">
        <f>ROUND(I88*H88,2)</f>
        <v>0</v>
      </c>
      <c r="K88" s="215" t="s">
        <v>137</v>
      </c>
      <c r="L88" s="71"/>
      <c r="M88" s="220" t="s">
        <v>21</v>
      </c>
      <c r="N88" s="221" t="s">
        <v>46</v>
      </c>
      <c r="O88" s="46"/>
      <c r="P88" s="222">
        <f>O88*H88</f>
        <v>0</v>
      </c>
      <c r="Q88" s="222">
        <v>0</v>
      </c>
      <c r="R88" s="222">
        <f>Q88*H88</f>
        <v>0</v>
      </c>
      <c r="S88" s="222">
        <v>0.04</v>
      </c>
      <c r="T88" s="223">
        <f>S88*H88</f>
        <v>3.8369600000000004</v>
      </c>
      <c r="AR88" s="23" t="s">
        <v>130</v>
      </c>
      <c r="AT88" s="23" t="s">
        <v>125</v>
      </c>
      <c r="AU88" s="23" t="s">
        <v>87</v>
      </c>
      <c r="AY88" s="23" t="s">
        <v>123</v>
      </c>
      <c r="BE88" s="224">
        <f>IF(N88="základní",J88,0)</f>
        <v>0</v>
      </c>
      <c r="BF88" s="224">
        <f>IF(N88="snížená",J88,0)</f>
        <v>0</v>
      </c>
      <c r="BG88" s="224">
        <f>IF(N88="zákl. přenesená",J88,0)</f>
        <v>0</v>
      </c>
      <c r="BH88" s="224">
        <f>IF(N88="sníž. přenesená",J88,0)</f>
        <v>0</v>
      </c>
      <c r="BI88" s="224">
        <f>IF(N88="nulová",J88,0)</f>
        <v>0</v>
      </c>
      <c r="BJ88" s="23" t="s">
        <v>80</v>
      </c>
      <c r="BK88" s="224">
        <f>ROUND(I88*H88,2)</f>
        <v>0</v>
      </c>
      <c r="BL88" s="23" t="s">
        <v>130</v>
      </c>
      <c r="BM88" s="23" t="s">
        <v>138</v>
      </c>
    </row>
    <row r="89" spans="2:47" s="1" customFormat="1" ht="13.5">
      <c r="B89" s="45"/>
      <c r="C89" s="73"/>
      <c r="D89" s="227" t="s">
        <v>139</v>
      </c>
      <c r="E89" s="73"/>
      <c r="F89" s="237" t="s">
        <v>140</v>
      </c>
      <c r="G89" s="73"/>
      <c r="H89" s="73"/>
      <c r="I89" s="184"/>
      <c r="J89" s="73"/>
      <c r="K89" s="73"/>
      <c r="L89" s="71"/>
      <c r="M89" s="238"/>
      <c r="N89" s="46"/>
      <c r="O89" s="46"/>
      <c r="P89" s="46"/>
      <c r="Q89" s="46"/>
      <c r="R89" s="46"/>
      <c r="S89" s="46"/>
      <c r="T89" s="94"/>
      <c r="AT89" s="23" t="s">
        <v>139</v>
      </c>
      <c r="AU89" s="23" t="s">
        <v>87</v>
      </c>
    </row>
    <row r="90" spans="2:51" s="11" customFormat="1" ht="13.5">
      <c r="B90" s="225"/>
      <c r="C90" s="226"/>
      <c r="D90" s="227" t="s">
        <v>132</v>
      </c>
      <c r="E90" s="228" t="s">
        <v>21</v>
      </c>
      <c r="F90" s="229" t="s">
        <v>141</v>
      </c>
      <c r="G90" s="226"/>
      <c r="H90" s="230">
        <v>95.924</v>
      </c>
      <c r="I90" s="231"/>
      <c r="J90" s="226"/>
      <c r="K90" s="226"/>
      <c r="L90" s="232"/>
      <c r="M90" s="233"/>
      <c r="N90" s="234"/>
      <c r="O90" s="234"/>
      <c r="P90" s="234"/>
      <c r="Q90" s="234"/>
      <c r="R90" s="234"/>
      <c r="S90" s="234"/>
      <c r="T90" s="235"/>
      <c r="AT90" s="236" t="s">
        <v>132</v>
      </c>
      <c r="AU90" s="236" t="s">
        <v>87</v>
      </c>
      <c r="AV90" s="11" t="s">
        <v>87</v>
      </c>
      <c r="AW90" s="11" t="s">
        <v>38</v>
      </c>
      <c r="AX90" s="11" t="s">
        <v>80</v>
      </c>
      <c r="AY90" s="236" t="s">
        <v>123</v>
      </c>
    </row>
    <row r="91" spans="2:65" s="1" customFormat="1" ht="38.25" customHeight="1">
      <c r="B91" s="45"/>
      <c r="C91" s="213" t="s">
        <v>142</v>
      </c>
      <c r="D91" s="213" t="s">
        <v>125</v>
      </c>
      <c r="E91" s="214" t="s">
        <v>143</v>
      </c>
      <c r="F91" s="215" t="s">
        <v>144</v>
      </c>
      <c r="G91" s="216" t="s">
        <v>145</v>
      </c>
      <c r="H91" s="217">
        <v>1.56</v>
      </c>
      <c r="I91" s="218"/>
      <c r="J91" s="219">
        <f>ROUND(I91*H91,2)</f>
        <v>0</v>
      </c>
      <c r="K91" s="215" t="s">
        <v>137</v>
      </c>
      <c r="L91" s="71"/>
      <c r="M91" s="220" t="s">
        <v>21</v>
      </c>
      <c r="N91" s="221" t="s">
        <v>46</v>
      </c>
      <c r="O91" s="46"/>
      <c r="P91" s="222">
        <f>O91*H91</f>
        <v>0</v>
      </c>
      <c r="Q91" s="222">
        <v>0</v>
      </c>
      <c r="R91" s="222">
        <f>Q91*H91</f>
        <v>0</v>
      </c>
      <c r="S91" s="222">
        <v>0</v>
      </c>
      <c r="T91" s="223">
        <f>S91*H91</f>
        <v>0</v>
      </c>
      <c r="AR91" s="23" t="s">
        <v>130</v>
      </c>
      <c r="AT91" s="23" t="s">
        <v>125</v>
      </c>
      <c r="AU91" s="23" t="s">
        <v>87</v>
      </c>
      <c r="AY91" s="23" t="s">
        <v>123</v>
      </c>
      <c r="BE91" s="224">
        <f>IF(N91="základní",J91,0)</f>
        <v>0</v>
      </c>
      <c r="BF91" s="224">
        <f>IF(N91="snížená",J91,0)</f>
        <v>0</v>
      </c>
      <c r="BG91" s="224">
        <f>IF(N91="zákl. přenesená",J91,0)</f>
        <v>0</v>
      </c>
      <c r="BH91" s="224">
        <f>IF(N91="sníž. přenesená",J91,0)</f>
        <v>0</v>
      </c>
      <c r="BI91" s="224">
        <f>IF(N91="nulová",J91,0)</f>
        <v>0</v>
      </c>
      <c r="BJ91" s="23" t="s">
        <v>80</v>
      </c>
      <c r="BK91" s="224">
        <f>ROUND(I91*H91,2)</f>
        <v>0</v>
      </c>
      <c r="BL91" s="23" t="s">
        <v>130</v>
      </c>
      <c r="BM91" s="23" t="s">
        <v>146</v>
      </c>
    </row>
    <row r="92" spans="2:47" s="1" customFormat="1" ht="13.5">
      <c r="B92" s="45"/>
      <c r="C92" s="73"/>
      <c r="D92" s="227" t="s">
        <v>139</v>
      </c>
      <c r="E92" s="73"/>
      <c r="F92" s="237" t="s">
        <v>147</v>
      </c>
      <c r="G92" s="73"/>
      <c r="H92" s="73"/>
      <c r="I92" s="184"/>
      <c r="J92" s="73"/>
      <c r="K92" s="73"/>
      <c r="L92" s="71"/>
      <c r="M92" s="238"/>
      <c r="N92" s="46"/>
      <c r="O92" s="46"/>
      <c r="P92" s="46"/>
      <c r="Q92" s="46"/>
      <c r="R92" s="46"/>
      <c r="S92" s="46"/>
      <c r="T92" s="94"/>
      <c r="AT92" s="23" t="s">
        <v>139</v>
      </c>
      <c r="AU92" s="23" t="s">
        <v>87</v>
      </c>
    </row>
    <row r="93" spans="2:51" s="11" customFormat="1" ht="13.5">
      <c r="B93" s="225"/>
      <c r="C93" s="226"/>
      <c r="D93" s="227" t="s">
        <v>132</v>
      </c>
      <c r="E93" s="228" t="s">
        <v>21</v>
      </c>
      <c r="F93" s="229" t="s">
        <v>148</v>
      </c>
      <c r="G93" s="226"/>
      <c r="H93" s="230">
        <v>0.48</v>
      </c>
      <c r="I93" s="231"/>
      <c r="J93" s="226"/>
      <c r="K93" s="226"/>
      <c r="L93" s="232"/>
      <c r="M93" s="233"/>
      <c r="N93" s="234"/>
      <c r="O93" s="234"/>
      <c r="P93" s="234"/>
      <c r="Q93" s="234"/>
      <c r="R93" s="234"/>
      <c r="S93" s="234"/>
      <c r="T93" s="235"/>
      <c r="AT93" s="236" t="s">
        <v>132</v>
      </c>
      <c r="AU93" s="236" t="s">
        <v>87</v>
      </c>
      <c r="AV93" s="11" t="s">
        <v>87</v>
      </c>
      <c r="AW93" s="11" t="s">
        <v>38</v>
      </c>
      <c r="AX93" s="11" t="s">
        <v>75</v>
      </c>
      <c r="AY93" s="236" t="s">
        <v>123</v>
      </c>
    </row>
    <row r="94" spans="2:51" s="11" customFormat="1" ht="13.5">
      <c r="B94" s="225"/>
      <c r="C94" s="226"/>
      <c r="D94" s="227" t="s">
        <v>132</v>
      </c>
      <c r="E94" s="228" t="s">
        <v>21</v>
      </c>
      <c r="F94" s="229" t="s">
        <v>149</v>
      </c>
      <c r="G94" s="226"/>
      <c r="H94" s="230">
        <v>1.08</v>
      </c>
      <c r="I94" s="231"/>
      <c r="J94" s="226"/>
      <c r="K94" s="226"/>
      <c r="L94" s="232"/>
      <c r="M94" s="233"/>
      <c r="N94" s="234"/>
      <c r="O94" s="234"/>
      <c r="P94" s="234"/>
      <c r="Q94" s="234"/>
      <c r="R94" s="234"/>
      <c r="S94" s="234"/>
      <c r="T94" s="235"/>
      <c r="AT94" s="236" t="s">
        <v>132</v>
      </c>
      <c r="AU94" s="236" t="s">
        <v>87</v>
      </c>
      <c r="AV94" s="11" t="s">
        <v>87</v>
      </c>
      <c r="AW94" s="11" t="s">
        <v>38</v>
      </c>
      <c r="AX94" s="11" t="s">
        <v>75</v>
      </c>
      <c r="AY94" s="236" t="s">
        <v>123</v>
      </c>
    </row>
    <row r="95" spans="2:51" s="12" customFormat="1" ht="13.5">
      <c r="B95" s="239"/>
      <c r="C95" s="240"/>
      <c r="D95" s="227" t="s">
        <v>132</v>
      </c>
      <c r="E95" s="241" t="s">
        <v>21</v>
      </c>
      <c r="F95" s="242" t="s">
        <v>150</v>
      </c>
      <c r="G95" s="240"/>
      <c r="H95" s="243">
        <v>1.56</v>
      </c>
      <c r="I95" s="244"/>
      <c r="J95" s="240"/>
      <c r="K95" s="240"/>
      <c r="L95" s="245"/>
      <c r="M95" s="246"/>
      <c r="N95" s="247"/>
      <c r="O95" s="247"/>
      <c r="P95" s="247"/>
      <c r="Q95" s="247"/>
      <c r="R95" s="247"/>
      <c r="S95" s="247"/>
      <c r="T95" s="248"/>
      <c r="AT95" s="249" t="s">
        <v>132</v>
      </c>
      <c r="AU95" s="249" t="s">
        <v>87</v>
      </c>
      <c r="AV95" s="12" t="s">
        <v>130</v>
      </c>
      <c r="AW95" s="12" t="s">
        <v>38</v>
      </c>
      <c r="AX95" s="12" t="s">
        <v>80</v>
      </c>
      <c r="AY95" s="249" t="s">
        <v>123</v>
      </c>
    </row>
    <row r="96" spans="2:65" s="1" customFormat="1" ht="38.25" customHeight="1">
      <c r="B96" s="45"/>
      <c r="C96" s="213" t="s">
        <v>130</v>
      </c>
      <c r="D96" s="213" t="s">
        <v>125</v>
      </c>
      <c r="E96" s="214" t="s">
        <v>151</v>
      </c>
      <c r="F96" s="215" t="s">
        <v>152</v>
      </c>
      <c r="G96" s="216" t="s">
        <v>145</v>
      </c>
      <c r="H96" s="217">
        <v>1.56</v>
      </c>
      <c r="I96" s="218"/>
      <c r="J96" s="219">
        <f>ROUND(I96*H96,2)</f>
        <v>0</v>
      </c>
      <c r="K96" s="215" t="s">
        <v>137</v>
      </c>
      <c r="L96" s="71"/>
      <c r="M96" s="220" t="s">
        <v>21</v>
      </c>
      <c r="N96" s="221" t="s">
        <v>46</v>
      </c>
      <c r="O96" s="46"/>
      <c r="P96" s="222">
        <f>O96*H96</f>
        <v>0</v>
      </c>
      <c r="Q96" s="222">
        <v>0</v>
      </c>
      <c r="R96" s="222">
        <f>Q96*H96</f>
        <v>0</v>
      </c>
      <c r="S96" s="222">
        <v>0</v>
      </c>
      <c r="T96" s="223">
        <f>S96*H96</f>
        <v>0</v>
      </c>
      <c r="AR96" s="23" t="s">
        <v>130</v>
      </c>
      <c r="AT96" s="23" t="s">
        <v>125</v>
      </c>
      <c r="AU96" s="23" t="s">
        <v>87</v>
      </c>
      <c r="AY96" s="23" t="s">
        <v>123</v>
      </c>
      <c r="BE96" s="224">
        <f>IF(N96="základní",J96,0)</f>
        <v>0</v>
      </c>
      <c r="BF96" s="224">
        <f>IF(N96="snížená",J96,0)</f>
        <v>0</v>
      </c>
      <c r="BG96" s="224">
        <f>IF(N96="zákl. přenesená",J96,0)</f>
        <v>0</v>
      </c>
      <c r="BH96" s="224">
        <f>IF(N96="sníž. přenesená",J96,0)</f>
        <v>0</v>
      </c>
      <c r="BI96" s="224">
        <f>IF(N96="nulová",J96,0)</f>
        <v>0</v>
      </c>
      <c r="BJ96" s="23" t="s">
        <v>80</v>
      </c>
      <c r="BK96" s="224">
        <f>ROUND(I96*H96,2)</f>
        <v>0</v>
      </c>
      <c r="BL96" s="23" t="s">
        <v>130</v>
      </c>
      <c r="BM96" s="23" t="s">
        <v>153</v>
      </c>
    </row>
    <row r="97" spans="2:47" s="1" customFormat="1" ht="13.5">
      <c r="B97" s="45"/>
      <c r="C97" s="73"/>
      <c r="D97" s="227" t="s">
        <v>139</v>
      </c>
      <c r="E97" s="73"/>
      <c r="F97" s="237" t="s">
        <v>147</v>
      </c>
      <c r="G97" s="73"/>
      <c r="H97" s="73"/>
      <c r="I97" s="184"/>
      <c r="J97" s="73"/>
      <c r="K97" s="73"/>
      <c r="L97" s="71"/>
      <c r="M97" s="238"/>
      <c r="N97" s="46"/>
      <c r="O97" s="46"/>
      <c r="P97" s="46"/>
      <c r="Q97" s="46"/>
      <c r="R97" s="46"/>
      <c r="S97" s="46"/>
      <c r="T97" s="94"/>
      <c r="AT97" s="23" t="s">
        <v>139</v>
      </c>
      <c r="AU97" s="23" t="s">
        <v>87</v>
      </c>
    </row>
    <row r="98" spans="2:65" s="1" customFormat="1" ht="38.25" customHeight="1">
      <c r="B98" s="45"/>
      <c r="C98" s="213" t="s">
        <v>154</v>
      </c>
      <c r="D98" s="213" t="s">
        <v>125</v>
      </c>
      <c r="E98" s="214" t="s">
        <v>155</v>
      </c>
      <c r="F98" s="215" t="s">
        <v>156</v>
      </c>
      <c r="G98" s="216" t="s">
        <v>145</v>
      </c>
      <c r="H98" s="217">
        <v>3.89</v>
      </c>
      <c r="I98" s="218"/>
      <c r="J98" s="219">
        <f>ROUND(I98*H98,2)</f>
        <v>0</v>
      </c>
      <c r="K98" s="215" t="s">
        <v>137</v>
      </c>
      <c r="L98" s="71"/>
      <c r="M98" s="220" t="s">
        <v>21</v>
      </c>
      <c r="N98" s="221" t="s">
        <v>46</v>
      </c>
      <c r="O98" s="46"/>
      <c r="P98" s="222">
        <f>O98*H98</f>
        <v>0</v>
      </c>
      <c r="Q98" s="222">
        <v>0</v>
      </c>
      <c r="R98" s="222">
        <f>Q98*H98</f>
        <v>0</v>
      </c>
      <c r="S98" s="222">
        <v>0</v>
      </c>
      <c r="T98" s="223">
        <f>S98*H98</f>
        <v>0</v>
      </c>
      <c r="AR98" s="23" t="s">
        <v>130</v>
      </c>
      <c r="AT98" s="23" t="s">
        <v>125</v>
      </c>
      <c r="AU98" s="23" t="s">
        <v>87</v>
      </c>
      <c r="AY98" s="23" t="s">
        <v>123</v>
      </c>
      <c r="BE98" s="224">
        <f>IF(N98="základní",J98,0)</f>
        <v>0</v>
      </c>
      <c r="BF98" s="224">
        <f>IF(N98="snížená",J98,0)</f>
        <v>0</v>
      </c>
      <c r="BG98" s="224">
        <f>IF(N98="zákl. přenesená",J98,0)</f>
        <v>0</v>
      </c>
      <c r="BH98" s="224">
        <f>IF(N98="sníž. přenesená",J98,0)</f>
        <v>0</v>
      </c>
      <c r="BI98" s="224">
        <f>IF(N98="nulová",J98,0)</f>
        <v>0</v>
      </c>
      <c r="BJ98" s="23" t="s">
        <v>80</v>
      </c>
      <c r="BK98" s="224">
        <f>ROUND(I98*H98,2)</f>
        <v>0</v>
      </c>
      <c r="BL98" s="23" t="s">
        <v>130</v>
      </c>
      <c r="BM98" s="23" t="s">
        <v>157</v>
      </c>
    </row>
    <row r="99" spans="2:47" s="1" customFormat="1" ht="13.5">
      <c r="B99" s="45"/>
      <c r="C99" s="73"/>
      <c r="D99" s="227" t="s">
        <v>139</v>
      </c>
      <c r="E99" s="73"/>
      <c r="F99" s="237" t="s">
        <v>158</v>
      </c>
      <c r="G99" s="73"/>
      <c r="H99" s="73"/>
      <c r="I99" s="184"/>
      <c r="J99" s="73"/>
      <c r="K99" s="73"/>
      <c r="L99" s="71"/>
      <c r="M99" s="238"/>
      <c r="N99" s="46"/>
      <c r="O99" s="46"/>
      <c r="P99" s="46"/>
      <c r="Q99" s="46"/>
      <c r="R99" s="46"/>
      <c r="S99" s="46"/>
      <c r="T99" s="94"/>
      <c r="AT99" s="23" t="s">
        <v>139</v>
      </c>
      <c r="AU99" s="23" t="s">
        <v>87</v>
      </c>
    </row>
    <row r="100" spans="2:51" s="11" customFormat="1" ht="13.5">
      <c r="B100" s="225"/>
      <c r="C100" s="226"/>
      <c r="D100" s="227" t="s">
        <v>132</v>
      </c>
      <c r="E100" s="228" t="s">
        <v>21</v>
      </c>
      <c r="F100" s="229" t="s">
        <v>159</v>
      </c>
      <c r="G100" s="226"/>
      <c r="H100" s="230">
        <v>0.818</v>
      </c>
      <c r="I100" s="231"/>
      <c r="J100" s="226"/>
      <c r="K100" s="226"/>
      <c r="L100" s="232"/>
      <c r="M100" s="233"/>
      <c r="N100" s="234"/>
      <c r="O100" s="234"/>
      <c r="P100" s="234"/>
      <c r="Q100" s="234"/>
      <c r="R100" s="234"/>
      <c r="S100" s="234"/>
      <c r="T100" s="235"/>
      <c r="AT100" s="236" t="s">
        <v>132</v>
      </c>
      <c r="AU100" s="236" t="s">
        <v>87</v>
      </c>
      <c r="AV100" s="11" t="s">
        <v>87</v>
      </c>
      <c r="AW100" s="11" t="s">
        <v>38</v>
      </c>
      <c r="AX100" s="11" t="s">
        <v>75</v>
      </c>
      <c r="AY100" s="236" t="s">
        <v>123</v>
      </c>
    </row>
    <row r="101" spans="2:51" s="11" customFormat="1" ht="13.5">
      <c r="B101" s="225"/>
      <c r="C101" s="226"/>
      <c r="D101" s="227" t="s">
        <v>132</v>
      </c>
      <c r="E101" s="228" t="s">
        <v>21</v>
      </c>
      <c r="F101" s="229" t="s">
        <v>160</v>
      </c>
      <c r="G101" s="226"/>
      <c r="H101" s="230">
        <v>1.519</v>
      </c>
      <c r="I101" s="231"/>
      <c r="J101" s="226"/>
      <c r="K101" s="226"/>
      <c r="L101" s="232"/>
      <c r="M101" s="233"/>
      <c r="N101" s="234"/>
      <c r="O101" s="234"/>
      <c r="P101" s="234"/>
      <c r="Q101" s="234"/>
      <c r="R101" s="234"/>
      <c r="S101" s="234"/>
      <c r="T101" s="235"/>
      <c r="AT101" s="236" t="s">
        <v>132</v>
      </c>
      <c r="AU101" s="236" t="s">
        <v>87</v>
      </c>
      <c r="AV101" s="11" t="s">
        <v>87</v>
      </c>
      <c r="AW101" s="11" t="s">
        <v>38</v>
      </c>
      <c r="AX101" s="11" t="s">
        <v>75</v>
      </c>
      <c r="AY101" s="236" t="s">
        <v>123</v>
      </c>
    </row>
    <row r="102" spans="2:51" s="11" customFormat="1" ht="13.5">
      <c r="B102" s="225"/>
      <c r="C102" s="226"/>
      <c r="D102" s="227" t="s">
        <v>132</v>
      </c>
      <c r="E102" s="228" t="s">
        <v>21</v>
      </c>
      <c r="F102" s="229" t="s">
        <v>161</v>
      </c>
      <c r="G102" s="226"/>
      <c r="H102" s="230">
        <v>1.553</v>
      </c>
      <c r="I102" s="231"/>
      <c r="J102" s="226"/>
      <c r="K102" s="226"/>
      <c r="L102" s="232"/>
      <c r="M102" s="233"/>
      <c r="N102" s="234"/>
      <c r="O102" s="234"/>
      <c r="P102" s="234"/>
      <c r="Q102" s="234"/>
      <c r="R102" s="234"/>
      <c r="S102" s="234"/>
      <c r="T102" s="235"/>
      <c r="AT102" s="236" t="s">
        <v>132</v>
      </c>
      <c r="AU102" s="236" t="s">
        <v>87</v>
      </c>
      <c r="AV102" s="11" t="s">
        <v>87</v>
      </c>
      <c r="AW102" s="11" t="s">
        <v>38</v>
      </c>
      <c r="AX102" s="11" t="s">
        <v>75</v>
      </c>
      <c r="AY102" s="236" t="s">
        <v>123</v>
      </c>
    </row>
    <row r="103" spans="2:51" s="12" customFormat="1" ht="13.5">
      <c r="B103" s="239"/>
      <c r="C103" s="240"/>
      <c r="D103" s="227" t="s">
        <v>132</v>
      </c>
      <c r="E103" s="241" t="s">
        <v>21</v>
      </c>
      <c r="F103" s="242" t="s">
        <v>150</v>
      </c>
      <c r="G103" s="240"/>
      <c r="H103" s="243">
        <v>3.89</v>
      </c>
      <c r="I103" s="244"/>
      <c r="J103" s="240"/>
      <c r="K103" s="240"/>
      <c r="L103" s="245"/>
      <c r="M103" s="246"/>
      <c r="N103" s="247"/>
      <c r="O103" s="247"/>
      <c r="P103" s="247"/>
      <c r="Q103" s="247"/>
      <c r="R103" s="247"/>
      <c r="S103" s="247"/>
      <c r="T103" s="248"/>
      <c r="AT103" s="249" t="s">
        <v>132</v>
      </c>
      <c r="AU103" s="249" t="s">
        <v>87</v>
      </c>
      <c r="AV103" s="12" t="s">
        <v>130</v>
      </c>
      <c r="AW103" s="12" t="s">
        <v>38</v>
      </c>
      <c r="AX103" s="12" t="s">
        <v>80</v>
      </c>
      <c r="AY103" s="249" t="s">
        <v>123</v>
      </c>
    </row>
    <row r="104" spans="2:65" s="1" customFormat="1" ht="38.25" customHeight="1">
      <c r="B104" s="45"/>
      <c r="C104" s="213" t="s">
        <v>162</v>
      </c>
      <c r="D104" s="213" t="s">
        <v>125</v>
      </c>
      <c r="E104" s="214" t="s">
        <v>163</v>
      </c>
      <c r="F104" s="215" t="s">
        <v>164</v>
      </c>
      <c r="G104" s="216" t="s">
        <v>145</v>
      </c>
      <c r="H104" s="217">
        <v>3.89</v>
      </c>
      <c r="I104" s="218"/>
      <c r="J104" s="219">
        <f>ROUND(I104*H104,2)</f>
        <v>0</v>
      </c>
      <c r="K104" s="215" t="s">
        <v>137</v>
      </c>
      <c r="L104" s="71"/>
      <c r="M104" s="220" t="s">
        <v>21</v>
      </c>
      <c r="N104" s="221" t="s">
        <v>46</v>
      </c>
      <c r="O104" s="46"/>
      <c r="P104" s="222">
        <f>O104*H104</f>
        <v>0</v>
      </c>
      <c r="Q104" s="222">
        <v>0</v>
      </c>
      <c r="R104" s="222">
        <f>Q104*H104</f>
        <v>0</v>
      </c>
      <c r="S104" s="222">
        <v>0</v>
      </c>
      <c r="T104" s="223">
        <f>S104*H104</f>
        <v>0</v>
      </c>
      <c r="AR104" s="23" t="s">
        <v>130</v>
      </c>
      <c r="AT104" s="23" t="s">
        <v>125</v>
      </c>
      <c r="AU104" s="23" t="s">
        <v>87</v>
      </c>
      <c r="AY104" s="23" t="s">
        <v>123</v>
      </c>
      <c r="BE104" s="224">
        <f>IF(N104="základní",J104,0)</f>
        <v>0</v>
      </c>
      <c r="BF104" s="224">
        <f>IF(N104="snížená",J104,0)</f>
        <v>0</v>
      </c>
      <c r="BG104" s="224">
        <f>IF(N104="zákl. přenesená",J104,0)</f>
        <v>0</v>
      </c>
      <c r="BH104" s="224">
        <f>IF(N104="sníž. přenesená",J104,0)</f>
        <v>0</v>
      </c>
      <c r="BI104" s="224">
        <f>IF(N104="nulová",J104,0)</f>
        <v>0</v>
      </c>
      <c r="BJ104" s="23" t="s">
        <v>80</v>
      </c>
      <c r="BK104" s="224">
        <f>ROUND(I104*H104,2)</f>
        <v>0</v>
      </c>
      <c r="BL104" s="23" t="s">
        <v>130</v>
      </c>
      <c r="BM104" s="23" t="s">
        <v>165</v>
      </c>
    </row>
    <row r="105" spans="2:47" s="1" customFormat="1" ht="13.5">
      <c r="B105" s="45"/>
      <c r="C105" s="73"/>
      <c r="D105" s="227" t="s">
        <v>139</v>
      </c>
      <c r="E105" s="73"/>
      <c r="F105" s="237" t="s">
        <v>158</v>
      </c>
      <c r="G105" s="73"/>
      <c r="H105" s="73"/>
      <c r="I105" s="184"/>
      <c r="J105" s="73"/>
      <c r="K105" s="73"/>
      <c r="L105" s="71"/>
      <c r="M105" s="238"/>
      <c r="N105" s="46"/>
      <c r="O105" s="46"/>
      <c r="P105" s="46"/>
      <c r="Q105" s="46"/>
      <c r="R105" s="46"/>
      <c r="S105" s="46"/>
      <c r="T105" s="94"/>
      <c r="AT105" s="23" t="s">
        <v>139</v>
      </c>
      <c r="AU105" s="23" t="s">
        <v>87</v>
      </c>
    </row>
    <row r="106" spans="2:65" s="1" customFormat="1" ht="38.25" customHeight="1">
      <c r="B106" s="45"/>
      <c r="C106" s="213" t="s">
        <v>166</v>
      </c>
      <c r="D106" s="213" t="s">
        <v>125</v>
      </c>
      <c r="E106" s="214" t="s">
        <v>167</v>
      </c>
      <c r="F106" s="215" t="s">
        <v>168</v>
      </c>
      <c r="G106" s="216" t="s">
        <v>145</v>
      </c>
      <c r="H106" s="217">
        <v>9.136</v>
      </c>
      <c r="I106" s="218"/>
      <c r="J106" s="219">
        <f>ROUND(I106*H106,2)</f>
        <v>0</v>
      </c>
      <c r="K106" s="215" t="s">
        <v>137</v>
      </c>
      <c r="L106" s="71"/>
      <c r="M106" s="220" t="s">
        <v>21</v>
      </c>
      <c r="N106" s="221" t="s">
        <v>46</v>
      </c>
      <c r="O106" s="46"/>
      <c r="P106" s="222">
        <f>O106*H106</f>
        <v>0</v>
      </c>
      <c r="Q106" s="222">
        <v>0</v>
      </c>
      <c r="R106" s="222">
        <f>Q106*H106</f>
        <v>0</v>
      </c>
      <c r="S106" s="222">
        <v>0</v>
      </c>
      <c r="T106" s="223">
        <f>S106*H106</f>
        <v>0</v>
      </c>
      <c r="AR106" s="23" t="s">
        <v>130</v>
      </c>
      <c r="AT106" s="23" t="s">
        <v>125</v>
      </c>
      <c r="AU106" s="23" t="s">
        <v>87</v>
      </c>
      <c r="AY106" s="23" t="s">
        <v>123</v>
      </c>
      <c r="BE106" s="224">
        <f>IF(N106="základní",J106,0)</f>
        <v>0</v>
      </c>
      <c r="BF106" s="224">
        <f>IF(N106="snížená",J106,0)</f>
        <v>0</v>
      </c>
      <c r="BG106" s="224">
        <f>IF(N106="zákl. přenesená",J106,0)</f>
        <v>0</v>
      </c>
      <c r="BH106" s="224">
        <f>IF(N106="sníž. přenesená",J106,0)</f>
        <v>0</v>
      </c>
      <c r="BI106" s="224">
        <f>IF(N106="nulová",J106,0)</f>
        <v>0</v>
      </c>
      <c r="BJ106" s="23" t="s">
        <v>80</v>
      </c>
      <c r="BK106" s="224">
        <f>ROUND(I106*H106,2)</f>
        <v>0</v>
      </c>
      <c r="BL106" s="23" t="s">
        <v>130</v>
      </c>
      <c r="BM106" s="23" t="s">
        <v>169</v>
      </c>
    </row>
    <row r="107" spans="2:47" s="1" customFormat="1" ht="13.5">
      <c r="B107" s="45"/>
      <c r="C107" s="73"/>
      <c r="D107" s="227" t="s">
        <v>139</v>
      </c>
      <c r="E107" s="73"/>
      <c r="F107" s="237" t="s">
        <v>170</v>
      </c>
      <c r="G107" s="73"/>
      <c r="H107" s="73"/>
      <c r="I107" s="184"/>
      <c r="J107" s="73"/>
      <c r="K107" s="73"/>
      <c r="L107" s="71"/>
      <c r="M107" s="238"/>
      <c r="N107" s="46"/>
      <c r="O107" s="46"/>
      <c r="P107" s="46"/>
      <c r="Q107" s="46"/>
      <c r="R107" s="46"/>
      <c r="S107" s="46"/>
      <c r="T107" s="94"/>
      <c r="AT107" s="23" t="s">
        <v>139</v>
      </c>
      <c r="AU107" s="23" t="s">
        <v>87</v>
      </c>
    </row>
    <row r="108" spans="2:47" s="1" customFormat="1" ht="13.5">
      <c r="B108" s="45"/>
      <c r="C108" s="73"/>
      <c r="D108" s="227" t="s">
        <v>171</v>
      </c>
      <c r="E108" s="73"/>
      <c r="F108" s="237" t="s">
        <v>172</v>
      </c>
      <c r="G108" s="73"/>
      <c r="H108" s="73"/>
      <c r="I108" s="184"/>
      <c r="J108" s="73"/>
      <c r="K108" s="73"/>
      <c r="L108" s="71"/>
      <c r="M108" s="238"/>
      <c r="N108" s="46"/>
      <c r="O108" s="46"/>
      <c r="P108" s="46"/>
      <c r="Q108" s="46"/>
      <c r="R108" s="46"/>
      <c r="S108" s="46"/>
      <c r="T108" s="94"/>
      <c r="AT108" s="23" t="s">
        <v>171</v>
      </c>
      <c r="AU108" s="23" t="s">
        <v>87</v>
      </c>
    </row>
    <row r="109" spans="2:51" s="11" customFormat="1" ht="13.5">
      <c r="B109" s="225"/>
      <c r="C109" s="226"/>
      <c r="D109" s="227" t="s">
        <v>132</v>
      </c>
      <c r="E109" s="228" t="s">
        <v>21</v>
      </c>
      <c r="F109" s="229" t="s">
        <v>173</v>
      </c>
      <c r="G109" s="226"/>
      <c r="H109" s="230">
        <v>1.302</v>
      </c>
      <c r="I109" s="231"/>
      <c r="J109" s="226"/>
      <c r="K109" s="226"/>
      <c r="L109" s="232"/>
      <c r="M109" s="233"/>
      <c r="N109" s="234"/>
      <c r="O109" s="234"/>
      <c r="P109" s="234"/>
      <c r="Q109" s="234"/>
      <c r="R109" s="234"/>
      <c r="S109" s="234"/>
      <c r="T109" s="235"/>
      <c r="AT109" s="236" t="s">
        <v>132</v>
      </c>
      <c r="AU109" s="236" t="s">
        <v>87</v>
      </c>
      <c r="AV109" s="11" t="s">
        <v>87</v>
      </c>
      <c r="AW109" s="11" t="s">
        <v>38</v>
      </c>
      <c r="AX109" s="11" t="s">
        <v>75</v>
      </c>
      <c r="AY109" s="236" t="s">
        <v>123</v>
      </c>
    </row>
    <row r="110" spans="2:51" s="11" customFormat="1" ht="13.5">
      <c r="B110" s="225"/>
      <c r="C110" s="226"/>
      <c r="D110" s="227" t="s">
        <v>132</v>
      </c>
      <c r="E110" s="228" t="s">
        <v>21</v>
      </c>
      <c r="F110" s="229" t="s">
        <v>174</v>
      </c>
      <c r="G110" s="226"/>
      <c r="H110" s="230">
        <v>3.914</v>
      </c>
      <c r="I110" s="231"/>
      <c r="J110" s="226"/>
      <c r="K110" s="226"/>
      <c r="L110" s="232"/>
      <c r="M110" s="233"/>
      <c r="N110" s="234"/>
      <c r="O110" s="234"/>
      <c r="P110" s="234"/>
      <c r="Q110" s="234"/>
      <c r="R110" s="234"/>
      <c r="S110" s="234"/>
      <c r="T110" s="235"/>
      <c r="AT110" s="236" t="s">
        <v>132</v>
      </c>
      <c r="AU110" s="236" t="s">
        <v>87</v>
      </c>
      <c r="AV110" s="11" t="s">
        <v>87</v>
      </c>
      <c r="AW110" s="11" t="s">
        <v>38</v>
      </c>
      <c r="AX110" s="11" t="s">
        <v>75</v>
      </c>
      <c r="AY110" s="236" t="s">
        <v>123</v>
      </c>
    </row>
    <row r="111" spans="2:51" s="11" customFormat="1" ht="13.5">
      <c r="B111" s="225"/>
      <c r="C111" s="226"/>
      <c r="D111" s="227" t="s">
        <v>132</v>
      </c>
      <c r="E111" s="228" t="s">
        <v>21</v>
      </c>
      <c r="F111" s="229" t="s">
        <v>175</v>
      </c>
      <c r="G111" s="226"/>
      <c r="H111" s="230">
        <v>3.92</v>
      </c>
      <c r="I111" s="231"/>
      <c r="J111" s="226"/>
      <c r="K111" s="226"/>
      <c r="L111" s="232"/>
      <c r="M111" s="233"/>
      <c r="N111" s="234"/>
      <c r="O111" s="234"/>
      <c r="P111" s="234"/>
      <c r="Q111" s="234"/>
      <c r="R111" s="234"/>
      <c r="S111" s="234"/>
      <c r="T111" s="235"/>
      <c r="AT111" s="236" t="s">
        <v>132</v>
      </c>
      <c r="AU111" s="236" t="s">
        <v>87</v>
      </c>
      <c r="AV111" s="11" t="s">
        <v>87</v>
      </c>
      <c r="AW111" s="11" t="s">
        <v>38</v>
      </c>
      <c r="AX111" s="11" t="s">
        <v>75</v>
      </c>
      <c r="AY111" s="236" t="s">
        <v>123</v>
      </c>
    </row>
    <row r="112" spans="2:51" s="12" customFormat="1" ht="13.5">
      <c r="B112" s="239"/>
      <c r="C112" s="240"/>
      <c r="D112" s="227" t="s">
        <v>132</v>
      </c>
      <c r="E112" s="241" t="s">
        <v>21</v>
      </c>
      <c r="F112" s="242" t="s">
        <v>150</v>
      </c>
      <c r="G112" s="240"/>
      <c r="H112" s="243">
        <v>9.136</v>
      </c>
      <c r="I112" s="244"/>
      <c r="J112" s="240"/>
      <c r="K112" s="240"/>
      <c r="L112" s="245"/>
      <c r="M112" s="246"/>
      <c r="N112" s="247"/>
      <c r="O112" s="247"/>
      <c r="P112" s="247"/>
      <c r="Q112" s="247"/>
      <c r="R112" s="247"/>
      <c r="S112" s="247"/>
      <c r="T112" s="248"/>
      <c r="AT112" s="249" t="s">
        <v>132</v>
      </c>
      <c r="AU112" s="249" t="s">
        <v>87</v>
      </c>
      <c r="AV112" s="12" t="s">
        <v>130</v>
      </c>
      <c r="AW112" s="12" t="s">
        <v>38</v>
      </c>
      <c r="AX112" s="12" t="s">
        <v>80</v>
      </c>
      <c r="AY112" s="249" t="s">
        <v>123</v>
      </c>
    </row>
    <row r="113" spans="2:65" s="1" customFormat="1" ht="38.25" customHeight="1">
      <c r="B113" s="45"/>
      <c r="C113" s="213" t="s">
        <v>176</v>
      </c>
      <c r="D113" s="213" t="s">
        <v>125</v>
      </c>
      <c r="E113" s="214" t="s">
        <v>177</v>
      </c>
      <c r="F113" s="215" t="s">
        <v>178</v>
      </c>
      <c r="G113" s="216" t="s">
        <v>145</v>
      </c>
      <c r="H113" s="217">
        <v>9.136</v>
      </c>
      <c r="I113" s="218"/>
      <c r="J113" s="219">
        <f>ROUND(I113*H113,2)</f>
        <v>0</v>
      </c>
      <c r="K113" s="215" t="s">
        <v>137</v>
      </c>
      <c r="L113" s="71"/>
      <c r="M113" s="220" t="s">
        <v>21</v>
      </c>
      <c r="N113" s="221" t="s">
        <v>46</v>
      </c>
      <c r="O113" s="46"/>
      <c r="P113" s="222">
        <f>O113*H113</f>
        <v>0</v>
      </c>
      <c r="Q113" s="222">
        <v>0</v>
      </c>
      <c r="R113" s="222">
        <f>Q113*H113</f>
        <v>0</v>
      </c>
      <c r="S113" s="222">
        <v>0</v>
      </c>
      <c r="T113" s="223">
        <f>S113*H113</f>
        <v>0</v>
      </c>
      <c r="AR113" s="23" t="s">
        <v>130</v>
      </c>
      <c r="AT113" s="23" t="s">
        <v>125</v>
      </c>
      <c r="AU113" s="23" t="s">
        <v>87</v>
      </c>
      <c r="AY113" s="23" t="s">
        <v>123</v>
      </c>
      <c r="BE113" s="224">
        <f>IF(N113="základní",J113,0)</f>
        <v>0</v>
      </c>
      <c r="BF113" s="224">
        <f>IF(N113="snížená",J113,0)</f>
        <v>0</v>
      </c>
      <c r="BG113" s="224">
        <f>IF(N113="zákl. přenesená",J113,0)</f>
        <v>0</v>
      </c>
      <c r="BH113" s="224">
        <f>IF(N113="sníž. přenesená",J113,0)</f>
        <v>0</v>
      </c>
      <c r="BI113" s="224">
        <f>IF(N113="nulová",J113,0)</f>
        <v>0</v>
      </c>
      <c r="BJ113" s="23" t="s">
        <v>80</v>
      </c>
      <c r="BK113" s="224">
        <f>ROUND(I113*H113,2)</f>
        <v>0</v>
      </c>
      <c r="BL113" s="23" t="s">
        <v>130</v>
      </c>
      <c r="BM113" s="23" t="s">
        <v>179</v>
      </c>
    </row>
    <row r="114" spans="2:47" s="1" customFormat="1" ht="13.5">
      <c r="B114" s="45"/>
      <c r="C114" s="73"/>
      <c r="D114" s="227" t="s">
        <v>139</v>
      </c>
      <c r="E114" s="73"/>
      <c r="F114" s="237" t="s">
        <v>170</v>
      </c>
      <c r="G114" s="73"/>
      <c r="H114" s="73"/>
      <c r="I114" s="184"/>
      <c r="J114" s="73"/>
      <c r="K114" s="73"/>
      <c r="L114" s="71"/>
      <c r="M114" s="238"/>
      <c r="N114" s="46"/>
      <c r="O114" s="46"/>
      <c r="P114" s="46"/>
      <c r="Q114" s="46"/>
      <c r="R114" s="46"/>
      <c r="S114" s="46"/>
      <c r="T114" s="94"/>
      <c r="AT114" s="23" t="s">
        <v>139</v>
      </c>
      <c r="AU114" s="23" t="s">
        <v>87</v>
      </c>
    </row>
    <row r="115" spans="2:65" s="1" customFormat="1" ht="38.25" customHeight="1">
      <c r="B115" s="45"/>
      <c r="C115" s="213" t="s">
        <v>180</v>
      </c>
      <c r="D115" s="213" t="s">
        <v>125</v>
      </c>
      <c r="E115" s="214" t="s">
        <v>181</v>
      </c>
      <c r="F115" s="215" t="s">
        <v>182</v>
      </c>
      <c r="G115" s="216" t="s">
        <v>145</v>
      </c>
      <c r="H115" s="217">
        <v>6.809</v>
      </c>
      <c r="I115" s="218"/>
      <c r="J115" s="219">
        <f>ROUND(I115*H115,2)</f>
        <v>0</v>
      </c>
      <c r="K115" s="215" t="s">
        <v>137</v>
      </c>
      <c r="L115" s="71"/>
      <c r="M115" s="220" t="s">
        <v>21</v>
      </c>
      <c r="N115" s="221" t="s">
        <v>46</v>
      </c>
      <c r="O115" s="46"/>
      <c r="P115" s="222">
        <f>O115*H115</f>
        <v>0</v>
      </c>
      <c r="Q115" s="222">
        <v>0</v>
      </c>
      <c r="R115" s="222">
        <f>Q115*H115</f>
        <v>0</v>
      </c>
      <c r="S115" s="222">
        <v>0</v>
      </c>
      <c r="T115" s="223">
        <f>S115*H115</f>
        <v>0</v>
      </c>
      <c r="AR115" s="23" t="s">
        <v>130</v>
      </c>
      <c r="AT115" s="23" t="s">
        <v>125</v>
      </c>
      <c r="AU115" s="23" t="s">
        <v>87</v>
      </c>
      <c r="AY115" s="23" t="s">
        <v>123</v>
      </c>
      <c r="BE115" s="224">
        <f>IF(N115="základní",J115,0)</f>
        <v>0</v>
      </c>
      <c r="BF115" s="224">
        <f>IF(N115="snížená",J115,0)</f>
        <v>0</v>
      </c>
      <c r="BG115" s="224">
        <f>IF(N115="zákl. přenesená",J115,0)</f>
        <v>0</v>
      </c>
      <c r="BH115" s="224">
        <f>IF(N115="sníž. přenesená",J115,0)</f>
        <v>0</v>
      </c>
      <c r="BI115" s="224">
        <f>IF(N115="nulová",J115,0)</f>
        <v>0</v>
      </c>
      <c r="BJ115" s="23" t="s">
        <v>80</v>
      </c>
      <c r="BK115" s="224">
        <f>ROUND(I115*H115,2)</f>
        <v>0</v>
      </c>
      <c r="BL115" s="23" t="s">
        <v>130</v>
      </c>
      <c r="BM115" s="23" t="s">
        <v>183</v>
      </c>
    </row>
    <row r="116" spans="2:51" s="11" customFormat="1" ht="13.5">
      <c r="B116" s="225"/>
      <c r="C116" s="226"/>
      <c r="D116" s="227" t="s">
        <v>132</v>
      </c>
      <c r="E116" s="228" t="s">
        <v>21</v>
      </c>
      <c r="F116" s="229" t="s">
        <v>184</v>
      </c>
      <c r="G116" s="226"/>
      <c r="H116" s="230">
        <v>6.809</v>
      </c>
      <c r="I116" s="231"/>
      <c r="J116" s="226"/>
      <c r="K116" s="226"/>
      <c r="L116" s="232"/>
      <c r="M116" s="233"/>
      <c r="N116" s="234"/>
      <c r="O116" s="234"/>
      <c r="P116" s="234"/>
      <c r="Q116" s="234"/>
      <c r="R116" s="234"/>
      <c r="S116" s="234"/>
      <c r="T116" s="235"/>
      <c r="AT116" s="236" t="s">
        <v>132</v>
      </c>
      <c r="AU116" s="236" t="s">
        <v>87</v>
      </c>
      <c r="AV116" s="11" t="s">
        <v>87</v>
      </c>
      <c r="AW116" s="11" t="s">
        <v>38</v>
      </c>
      <c r="AX116" s="11" t="s">
        <v>80</v>
      </c>
      <c r="AY116" s="236" t="s">
        <v>123</v>
      </c>
    </row>
    <row r="117" spans="2:65" s="1" customFormat="1" ht="38.25" customHeight="1">
      <c r="B117" s="45"/>
      <c r="C117" s="213" t="s">
        <v>185</v>
      </c>
      <c r="D117" s="213" t="s">
        <v>125</v>
      </c>
      <c r="E117" s="214" t="s">
        <v>186</v>
      </c>
      <c r="F117" s="215" t="s">
        <v>187</v>
      </c>
      <c r="G117" s="216" t="s">
        <v>145</v>
      </c>
      <c r="H117" s="217">
        <v>6.809</v>
      </c>
      <c r="I117" s="218"/>
      <c r="J117" s="219">
        <f>ROUND(I117*H117,2)</f>
        <v>0</v>
      </c>
      <c r="K117" s="215" t="s">
        <v>137</v>
      </c>
      <c r="L117" s="71"/>
      <c r="M117" s="220" t="s">
        <v>21</v>
      </c>
      <c r="N117" s="221" t="s">
        <v>46</v>
      </c>
      <c r="O117" s="46"/>
      <c r="P117" s="222">
        <f>O117*H117</f>
        <v>0</v>
      </c>
      <c r="Q117" s="222">
        <v>0</v>
      </c>
      <c r="R117" s="222">
        <f>Q117*H117</f>
        <v>0</v>
      </c>
      <c r="S117" s="222">
        <v>0</v>
      </c>
      <c r="T117" s="223">
        <f>S117*H117</f>
        <v>0</v>
      </c>
      <c r="AR117" s="23" t="s">
        <v>130</v>
      </c>
      <c r="AT117" s="23" t="s">
        <v>125</v>
      </c>
      <c r="AU117" s="23" t="s">
        <v>87</v>
      </c>
      <c r="AY117" s="23" t="s">
        <v>123</v>
      </c>
      <c r="BE117" s="224">
        <f>IF(N117="základní",J117,0)</f>
        <v>0</v>
      </c>
      <c r="BF117" s="224">
        <f>IF(N117="snížená",J117,0)</f>
        <v>0</v>
      </c>
      <c r="BG117" s="224">
        <f>IF(N117="zákl. přenesená",J117,0)</f>
        <v>0</v>
      </c>
      <c r="BH117" s="224">
        <f>IF(N117="sníž. přenesená",J117,0)</f>
        <v>0</v>
      </c>
      <c r="BI117" s="224">
        <f>IF(N117="nulová",J117,0)</f>
        <v>0</v>
      </c>
      <c r="BJ117" s="23" t="s">
        <v>80</v>
      </c>
      <c r="BK117" s="224">
        <f>ROUND(I117*H117,2)</f>
        <v>0</v>
      </c>
      <c r="BL117" s="23" t="s">
        <v>130</v>
      </c>
      <c r="BM117" s="23" t="s">
        <v>188</v>
      </c>
    </row>
    <row r="118" spans="2:65" s="1" customFormat="1" ht="38.25" customHeight="1">
      <c r="B118" s="45"/>
      <c r="C118" s="213" t="s">
        <v>189</v>
      </c>
      <c r="D118" s="213" t="s">
        <v>125</v>
      </c>
      <c r="E118" s="214" t="s">
        <v>190</v>
      </c>
      <c r="F118" s="215" t="s">
        <v>191</v>
      </c>
      <c r="G118" s="216" t="s">
        <v>145</v>
      </c>
      <c r="H118" s="217">
        <v>6.809</v>
      </c>
      <c r="I118" s="218"/>
      <c r="J118" s="219">
        <f>ROUND(I118*H118,2)</f>
        <v>0</v>
      </c>
      <c r="K118" s="215" t="s">
        <v>137</v>
      </c>
      <c r="L118" s="71"/>
      <c r="M118" s="220" t="s">
        <v>21</v>
      </c>
      <c r="N118" s="221" t="s">
        <v>46</v>
      </c>
      <c r="O118" s="46"/>
      <c r="P118" s="222">
        <f>O118*H118</f>
        <v>0</v>
      </c>
      <c r="Q118" s="222">
        <v>0</v>
      </c>
      <c r="R118" s="222">
        <f>Q118*H118</f>
        <v>0</v>
      </c>
      <c r="S118" s="222">
        <v>0</v>
      </c>
      <c r="T118" s="223">
        <f>S118*H118</f>
        <v>0</v>
      </c>
      <c r="AR118" s="23" t="s">
        <v>130</v>
      </c>
      <c r="AT118" s="23" t="s">
        <v>125</v>
      </c>
      <c r="AU118" s="23" t="s">
        <v>87</v>
      </c>
      <c r="AY118" s="23" t="s">
        <v>123</v>
      </c>
      <c r="BE118" s="224">
        <f>IF(N118="základní",J118,0)</f>
        <v>0</v>
      </c>
      <c r="BF118" s="224">
        <f>IF(N118="snížená",J118,0)</f>
        <v>0</v>
      </c>
      <c r="BG118" s="224">
        <f>IF(N118="zákl. přenesená",J118,0)</f>
        <v>0</v>
      </c>
      <c r="BH118" s="224">
        <f>IF(N118="sníž. přenesená",J118,0)</f>
        <v>0</v>
      </c>
      <c r="BI118" s="224">
        <f>IF(N118="nulová",J118,0)</f>
        <v>0</v>
      </c>
      <c r="BJ118" s="23" t="s">
        <v>80</v>
      </c>
      <c r="BK118" s="224">
        <f>ROUND(I118*H118,2)</f>
        <v>0</v>
      </c>
      <c r="BL118" s="23" t="s">
        <v>130</v>
      </c>
      <c r="BM118" s="23" t="s">
        <v>192</v>
      </c>
    </row>
    <row r="119" spans="2:47" s="1" customFormat="1" ht="13.5">
      <c r="B119" s="45"/>
      <c r="C119" s="73"/>
      <c r="D119" s="227" t="s">
        <v>139</v>
      </c>
      <c r="E119" s="73"/>
      <c r="F119" s="237" t="s">
        <v>193</v>
      </c>
      <c r="G119" s="73"/>
      <c r="H119" s="73"/>
      <c r="I119" s="184"/>
      <c r="J119" s="73"/>
      <c r="K119" s="73"/>
      <c r="L119" s="71"/>
      <c r="M119" s="238"/>
      <c r="N119" s="46"/>
      <c r="O119" s="46"/>
      <c r="P119" s="46"/>
      <c r="Q119" s="46"/>
      <c r="R119" s="46"/>
      <c r="S119" s="46"/>
      <c r="T119" s="94"/>
      <c r="AT119" s="23" t="s">
        <v>139</v>
      </c>
      <c r="AU119" s="23" t="s">
        <v>87</v>
      </c>
    </row>
    <row r="120" spans="2:65" s="1" customFormat="1" ht="51" customHeight="1">
      <c r="B120" s="45"/>
      <c r="C120" s="213" t="s">
        <v>194</v>
      </c>
      <c r="D120" s="213" t="s">
        <v>125</v>
      </c>
      <c r="E120" s="214" t="s">
        <v>195</v>
      </c>
      <c r="F120" s="215" t="s">
        <v>196</v>
      </c>
      <c r="G120" s="216" t="s">
        <v>145</v>
      </c>
      <c r="H120" s="217">
        <v>34.045</v>
      </c>
      <c r="I120" s="218"/>
      <c r="J120" s="219">
        <f>ROUND(I120*H120,2)</f>
        <v>0</v>
      </c>
      <c r="K120" s="215" t="s">
        <v>137</v>
      </c>
      <c r="L120" s="71"/>
      <c r="M120" s="220" t="s">
        <v>21</v>
      </c>
      <c r="N120" s="221" t="s">
        <v>46</v>
      </c>
      <c r="O120" s="46"/>
      <c r="P120" s="222">
        <f>O120*H120</f>
        <v>0</v>
      </c>
      <c r="Q120" s="222">
        <v>0</v>
      </c>
      <c r="R120" s="222">
        <f>Q120*H120</f>
        <v>0</v>
      </c>
      <c r="S120" s="222">
        <v>0</v>
      </c>
      <c r="T120" s="223">
        <f>S120*H120</f>
        <v>0</v>
      </c>
      <c r="AR120" s="23" t="s">
        <v>130</v>
      </c>
      <c r="AT120" s="23" t="s">
        <v>125</v>
      </c>
      <c r="AU120" s="23" t="s">
        <v>87</v>
      </c>
      <c r="AY120" s="23" t="s">
        <v>123</v>
      </c>
      <c r="BE120" s="224">
        <f>IF(N120="základní",J120,0)</f>
        <v>0</v>
      </c>
      <c r="BF120" s="224">
        <f>IF(N120="snížená",J120,0)</f>
        <v>0</v>
      </c>
      <c r="BG120" s="224">
        <f>IF(N120="zákl. přenesená",J120,0)</f>
        <v>0</v>
      </c>
      <c r="BH120" s="224">
        <f>IF(N120="sníž. přenesená",J120,0)</f>
        <v>0</v>
      </c>
      <c r="BI120" s="224">
        <f>IF(N120="nulová",J120,0)</f>
        <v>0</v>
      </c>
      <c r="BJ120" s="23" t="s">
        <v>80</v>
      </c>
      <c r="BK120" s="224">
        <f>ROUND(I120*H120,2)</f>
        <v>0</v>
      </c>
      <c r="BL120" s="23" t="s">
        <v>130</v>
      </c>
      <c r="BM120" s="23" t="s">
        <v>197</v>
      </c>
    </row>
    <row r="121" spans="2:47" s="1" customFormat="1" ht="13.5">
      <c r="B121" s="45"/>
      <c r="C121" s="73"/>
      <c r="D121" s="227" t="s">
        <v>139</v>
      </c>
      <c r="E121" s="73"/>
      <c r="F121" s="237" t="s">
        <v>193</v>
      </c>
      <c r="G121" s="73"/>
      <c r="H121" s="73"/>
      <c r="I121" s="184"/>
      <c r="J121" s="73"/>
      <c r="K121" s="73"/>
      <c r="L121" s="71"/>
      <c r="M121" s="238"/>
      <c r="N121" s="46"/>
      <c r="O121" s="46"/>
      <c r="P121" s="46"/>
      <c r="Q121" s="46"/>
      <c r="R121" s="46"/>
      <c r="S121" s="46"/>
      <c r="T121" s="94"/>
      <c r="AT121" s="23" t="s">
        <v>139</v>
      </c>
      <c r="AU121" s="23" t="s">
        <v>87</v>
      </c>
    </row>
    <row r="122" spans="2:51" s="11" customFormat="1" ht="13.5">
      <c r="B122" s="225"/>
      <c r="C122" s="226"/>
      <c r="D122" s="227" t="s">
        <v>132</v>
      </c>
      <c r="E122" s="226"/>
      <c r="F122" s="229" t="s">
        <v>198</v>
      </c>
      <c r="G122" s="226"/>
      <c r="H122" s="230">
        <v>34.045</v>
      </c>
      <c r="I122" s="231"/>
      <c r="J122" s="226"/>
      <c r="K122" s="226"/>
      <c r="L122" s="232"/>
      <c r="M122" s="233"/>
      <c r="N122" s="234"/>
      <c r="O122" s="234"/>
      <c r="P122" s="234"/>
      <c r="Q122" s="234"/>
      <c r="R122" s="234"/>
      <c r="S122" s="234"/>
      <c r="T122" s="235"/>
      <c r="AT122" s="236" t="s">
        <v>132</v>
      </c>
      <c r="AU122" s="236" t="s">
        <v>87</v>
      </c>
      <c r="AV122" s="11" t="s">
        <v>87</v>
      </c>
      <c r="AW122" s="11" t="s">
        <v>6</v>
      </c>
      <c r="AX122" s="11" t="s">
        <v>80</v>
      </c>
      <c r="AY122" s="236" t="s">
        <v>123</v>
      </c>
    </row>
    <row r="123" spans="2:65" s="1" customFormat="1" ht="16.5" customHeight="1">
      <c r="B123" s="45"/>
      <c r="C123" s="213" t="s">
        <v>199</v>
      </c>
      <c r="D123" s="213" t="s">
        <v>125</v>
      </c>
      <c r="E123" s="214" t="s">
        <v>200</v>
      </c>
      <c r="F123" s="215" t="s">
        <v>201</v>
      </c>
      <c r="G123" s="216" t="s">
        <v>202</v>
      </c>
      <c r="H123" s="217">
        <v>370.091</v>
      </c>
      <c r="I123" s="218"/>
      <c r="J123" s="219">
        <f>ROUND(I123*H123,2)</f>
        <v>0</v>
      </c>
      <c r="K123" s="215" t="s">
        <v>203</v>
      </c>
      <c r="L123" s="71"/>
      <c r="M123" s="220" t="s">
        <v>21</v>
      </c>
      <c r="N123" s="221" t="s">
        <v>46</v>
      </c>
      <c r="O123" s="46"/>
      <c r="P123" s="222">
        <f>O123*H123</f>
        <v>0</v>
      </c>
      <c r="Q123" s="222">
        <v>0</v>
      </c>
      <c r="R123" s="222">
        <f>Q123*H123</f>
        <v>0</v>
      </c>
      <c r="S123" s="222">
        <v>0</v>
      </c>
      <c r="T123" s="223">
        <f>S123*H123</f>
        <v>0</v>
      </c>
      <c r="AR123" s="23" t="s">
        <v>130</v>
      </c>
      <c r="AT123" s="23" t="s">
        <v>125</v>
      </c>
      <c r="AU123" s="23" t="s">
        <v>87</v>
      </c>
      <c r="AY123" s="23" t="s">
        <v>123</v>
      </c>
      <c r="BE123" s="224">
        <f>IF(N123="základní",J123,0)</f>
        <v>0</v>
      </c>
      <c r="BF123" s="224">
        <f>IF(N123="snížená",J123,0)</f>
        <v>0</v>
      </c>
      <c r="BG123" s="224">
        <f>IF(N123="zákl. přenesená",J123,0)</f>
        <v>0</v>
      </c>
      <c r="BH123" s="224">
        <f>IF(N123="sníž. přenesená",J123,0)</f>
        <v>0</v>
      </c>
      <c r="BI123" s="224">
        <f>IF(N123="nulová",J123,0)</f>
        <v>0</v>
      </c>
      <c r="BJ123" s="23" t="s">
        <v>80</v>
      </c>
      <c r="BK123" s="224">
        <f>ROUND(I123*H123,2)</f>
        <v>0</v>
      </c>
      <c r="BL123" s="23" t="s">
        <v>130</v>
      </c>
      <c r="BM123" s="23" t="s">
        <v>204</v>
      </c>
    </row>
    <row r="124" spans="2:65" s="1" customFormat="1" ht="51" customHeight="1">
      <c r="B124" s="45"/>
      <c r="C124" s="213" t="s">
        <v>205</v>
      </c>
      <c r="D124" s="213" t="s">
        <v>125</v>
      </c>
      <c r="E124" s="214" t="s">
        <v>206</v>
      </c>
      <c r="F124" s="215" t="s">
        <v>207</v>
      </c>
      <c r="G124" s="216" t="s">
        <v>145</v>
      </c>
      <c r="H124" s="217">
        <v>7.777</v>
      </c>
      <c r="I124" s="218"/>
      <c r="J124" s="219">
        <f>ROUND(I124*H124,2)</f>
        <v>0</v>
      </c>
      <c r="K124" s="215" t="s">
        <v>137</v>
      </c>
      <c r="L124" s="71"/>
      <c r="M124" s="220" t="s">
        <v>21</v>
      </c>
      <c r="N124" s="221" t="s">
        <v>46</v>
      </c>
      <c r="O124" s="46"/>
      <c r="P124" s="222">
        <f>O124*H124</f>
        <v>0</v>
      </c>
      <c r="Q124" s="222">
        <v>0</v>
      </c>
      <c r="R124" s="222">
        <f>Q124*H124</f>
        <v>0</v>
      </c>
      <c r="S124" s="222">
        <v>0</v>
      </c>
      <c r="T124" s="223">
        <f>S124*H124</f>
        <v>0</v>
      </c>
      <c r="AR124" s="23" t="s">
        <v>130</v>
      </c>
      <c r="AT124" s="23" t="s">
        <v>125</v>
      </c>
      <c r="AU124" s="23" t="s">
        <v>87</v>
      </c>
      <c r="AY124" s="23" t="s">
        <v>123</v>
      </c>
      <c r="BE124" s="224">
        <f>IF(N124="základní",J124,0)</f>
        <v>0</v>
      </c>
      <c r="BF124" s="224">
        <f>IF(N124="snížená",J124,0)</f>
        <v>0</v>
      </c>
      <c r="BG124" s="224">
        <f>IF(N124="zákl. přenesená",J124,0)</f>
        <v>0</v>
      </c>
      <c r="BH124" s="224">
        <f>IF(N124="sníž. přenesená",J124,0)</f>
        <v>0</v>
      </c>
      <c r="BI124" s="224">
        <f>IF(N124="nulová",J124,0)</f>
        <v>0</v>
      </c>
      <c r="BJ124" s="23" t="s">
        <v>80</v>
      </c>
      <c r="BK124" s="224">
        <f>ROUND(I124*H124,2)</f>
        <v>0</v>
      </c>
      <c r="BL124" s="23" t="s">
        <v>130</v>
      </c>
      <c r="BM124" s="23" t="s">
        <v>208</v>
      </c>
    </row>
    <row r="125" spans="2:47" s="1" customFormat="1" ht="13.5">
      <c r="B125" s="45"/>
      <c r="C125" s="73"/>
      <c r="D125" s="227" t="s">
        <v>139</v>
      </c>
      <c r="E125" s="73"/>
      <c r="F125" s="237" t="s">
        <v>209</v>
      </c>
      <c r="G125" s="73"/>
      <c r="H125" s="73"/>
      <c r="I125" s="184"/>
      <c r="J125" s="73"/>
      <c r="K125" s="73"/>
      <c r="L125" s="71"/>
      <c r="M125" s="238"/>
      <c r="N125" s="46"/>
      <c r="O125" s="46"/>
      <c r="P125" s="46"/>
      <c r="Q125" s="46"/>
      <c r="R125" s="46"/>
      <c r="S125" s="46"/>
      <c r="T125" s="94"/>
      <c r="AT125" s="23" t="s">
        <v>139</v>
      </c>
      <c r="AU125" s="23" t="s">
        <v>87</v>
      </c>
    </row>
    <row r="126" spans="2:51" s="11" customFormat="1" ht="13.5">
      <c r="B126" s="225"/>
      <c r="C126" s="226"/>
      <c r="D126" s="227" t="s">
        <v>132</v>
      </c>
      <c r="E126" s="228" t="s">
        <v>21</v>
      </c>
      <c r="F126" s="229" t="s">
        <v>210</v>
      </c>
      <c r="G126" s="226"/>
      <c r="H126" s="230">
        <v>0.391</v>
      </c>
      <c r="I126" s="231"/>
      <c r="J126" s="226"/>
      <c r="K126" s="226"/>
      <c r="L126" s="232"/>
      <c r="M126" s="233"/>
      <c r="N126" s="234"/>
      <c r="O126" s="234"/>
      <c r="P126" s="234"/>
      <c r="Q126" s="234"/>
      <c r="R126" s="234"/>
      <c r="S126" s="234"/>
      <c r="T126" s="235"/>
      <c r="AT126" s="236" t="s">
        <v>132</v>
      </c>
      <c r="AU126" s="236" t="s">
        <v>87</v>
      </c>
      <c r="AV126" s="11" t="s">
        <v>87</v>
      </c>
      <c r="AW126" s="11" t="s">
        <v>38</v>
      </c>
      <c r="AX126" s="11" t="s">
        <v>75</v>
      </c>
      <c r="AY126" s="236" t="s">
        <v>123</v>
      </c>
    </row>
    <row r="127" spans="2:51" s="11" customFormat="1" ht="13.5">
      <c r="B127" s="225"/>
      <c r="C127" s="226"/>
      <c r="D127" s="227" t="s">
        <v>132</v>
      </c>
      <c r="E127" s="228" t="s">
        <v>21</v>
      </c>
      <c r="F127" s="229" t="s">
        <v>211</v>
      </c>
      <c r="G127" s="226"/>
      <c r="H127" s="230">
        <v>1.174</v>
      </c>
      <c r="I127" s="231"/>
      <c r="J127" s="226"/>
      <c r="K127" s="226"/>
      <c r="L127" s="232"/>
      <c r="M127" s="233"/>
      <c r="N127" s="234"/>
      <c r="O127" s="234"/>
      <c r="P127" s="234"/>
      <c r="Q127" s="234"/>
      <c r="R127" s="234"/>
      <c r="S127" s="234"/>
      <c r="T127" s="235"/>
      <c r="AT127" s="236" t="s">
        <v>132</v>
      </c>
      <c r="AU127" s="236" t="s">
        <v>87</v>
      </c>
      <c r="AV127" s="11" t="s">
        <v>87</v>
      </c>
      <c r="AW127" s="11" t="s">
        <v>38</v>
      </c>
      <c r="AX127" s="11" t="s">
        <v>75</v>
      </c>
      <c r="AY127" s="236" t="s">
        <v>123</v>
      </c>
    </row>
    <row r="128" spans="2:51" s="11" customFormat="1" ht="13.5">
      <c r="B128" s="225"/>
      <c r="C128" s="226"/>
      <c r="D128" s="227" t="s">
        <v>132</v>
      </c>
      <c r="E128" s="228" t="s">
        <v>21</v>
      </c>
      <c r="F128" s="229" t="s">
        <v>212</v>
      </c>
      <c r="G128" s="226"/>
      <c r="H128" s="230">
        <v>1.176</v>
      </c>
      <c r="I128" s="231"/>
      <c r="J128" s="226"/>
      <c r="K128" s="226"/>
      <c r="L128" s="232"/>
      <c r="M128" s="233"/>
      <c r="N128" s="234"/>
      <c r="O128" s="234"/>
      <c r="P128" s="234"/>
      <c r="Q128" s="234"/>
      <c r="R128" s="234"/>
      <c r="S128" s="234"/>
      <c r="T128" s="235"/>
      <c r="AT128" s="236" t="s">
        <v>132</v>
      </c>
      <c r="AU128" s="236" t="s">
        <v>87</v>
      </c>
      <c r="AV128" s="11" t="s">
        <v>87</v>
      </c>
      <c r="AW128" s="11" t="s">
        <v>38</v>
      </c>
      <c r="AX128" s="11" t="s">
        <v>75</v>
      </c>
      <c r="AY128" s="236" t="s">
        <v>123</v>
      </c>
    </row>
    <row r="129" spans="2:51" s="11" customFormat="1" ht="13.5">
      <c r="B129" s="225"/>
      <c r="C129" s="226"/>
      <c r="D129" s="227" t="s">
        <v>132</v>
      </c>
      <c r="E129" s="228" t="s">
        <v>21</v>
      </c>
      <c r="F129" s="229" t="s">
        <v>213</v>
      </c>
      <c r="G129" s="226"/>
      <c r="H129" s="230">
        <v>0.436</v>
      </c>
      <c r="I129" s="231"/>
      <c r="J129" s="226"/>
      <c r="K129" s="226"/>
      <c r="L129" s="232"/>
      <c r="M129" s="233"/>
      <c r="N129" s="234"/>
      <c r="O129" s="234"/>
      <c r="P129" s="234"/>
      <c r="Q129" s="234"/>
      <c r="R129" s="234"/>
      <c r="S129" s="234"/>
      <c r="T129" s="235"/>
      <c r="AT129" s="236" t="s">
        <v>132</v>
      </c>
      <c r="AU129" s="236" t="s">
        <v>87</v>
      </c>
      <c r="AV129" s="11" t="s">
        <v>87</v>
      </c>
      <c r="AW129" s="11" t="s">
        <v>38</v>
      </c>
      <c r="AX129" s="11" t="s">
        <v>75</v>
      </c>
      <c r="AY129" s="236" t="s">
        <v>123</v>
      </c>
    </row>
    <row r="130" spans="2:51" s="11" customFormat="1" ht="13.5">
      <c r="B130" s="225"/>
      <c r="C130" s="226"/>
      <c r="D130" s="227" t="s">
        <v>132</v>
      </c>
      <c r="E130" s="228" t="s">
        <v>21</v>
      </c>
      <c r="F130" s="229" t="s">
        <v>214</v>
      </c>
      <c r="G130" s="226"/>
      <c r="H130" s="230">
        <v>0.81</v>
      </c>
      <c r="I130" s="231"/>
      <c r="J130" s="226"/>
      <c r="K130" s="226"/>
      <c r="L130" s="232"/>
      <c r="M130" s="233"/>
      <c r="N130" s="234"/>
      <c r="O130" s="234"/>
      <c r="P130" s="234"/>
      <c r="Q130" s="234"/>
      <c r="R130" s="234"/>
      <c r="S130" s="234"/>
      <c r="T130" s="235"/>
      <c r="AT130" s="236" t="s">
        <v>132</v>
      </c>
      <c r="AU130" s="236" t="s">
        <v>87</v>
      </c>
      <c r="AV130" s="11" t="s">
        <v>87</v>
      </c>
      <c r="AW130" s="11" t="s">
        <v>38</v>
      </c>
      <c r="AX130" s="11" t="s">
        <v>75</v>
      </c>
      <c r="AY130" s="236" t="s">
        <v>123</v>
      </c>
    </row>
    <row r="131" spans="2:51" s="11" customFormat="1" ht="13.5">
      <c r="B131" s="225"/>
      <c r="C131" s="226"/>
      <c r="D131" s="227" t="s">
        <v>132</v>
      </c>
      <c r="E131" s="228" t="s">
        <v>21</v>
      </c>
      <c r="F131" s="229" t="s">
        <v>215</v>
      </c>
      <c r="G131" s="226"/>
      <c r="H131" s="230">
        <v>0.828</v>
      </c>
      <c r="I131" s="231"/>
      <c r="J131" s="226"/>
      <c r="K131" s="226"/>
      <c r="L131" s="232"/>
      <c r="M131" s="233"/>
      <c r="N131" s="234"/>
      <c r="O131" s="234"/>
      <c r="P131" s="234"/>
      <c r="Q131" s="234"/>
      <c r="R131" s="234"/>
      <c r="S131" s="234"/>
      <c r="T131" s="235"/>
      <c r="AT131" s="236" t="s">
        <v>132</v>
      </c>
      <c r="AU131" s="236" t="s">
        <v>87</v>
      </c>
      <c r="AV131" s="11" t="s">
        <v>87</v>
      </c>
      <c r="AW131" s="11" t="s">
        <v>38</v>
      </c>
      <c r="AX131" s="11" t="s">
        <v>75</v>
      </c>
      <c r="AY131" s="236" t="s">
        <v>123</v>
      </c>
    </row>
    <row r="132" spans="2:51" s="13" customFormat="1" ht="13.5">
      <c r="B132" s="250"/>
      <c r="C132" s="251"/>
      <c r="D132" s="227" t="s">
        <v>132</v>
      </c>
      <c r="E132" s="252" t="s">
        <v>21</v>
      </c>
      <c r="F132" s="253" t="s">
        <v>216</v>
      </c>
      <c r="G132" s="251"/>
      <c r="H132" s="254">
        <v>4.815</v>
      </c>
      <c r="I132" s="255"/>
      <c r="J132" s="251"/>
      <c r="K132" s="251"/>
      <c r="L132" s="256"/>
      <c r="M132" s="257"/>
      <c r="N132" s="258"/>
      <c r="O132" s="258"/>
      <c r="P132" s="258"/>
      <c r="Q132" s="258"/>
      <c r="R132" s="258"/>
      <c r="S132" s="258"/>
      <c r="T132" s="259"/>
      <c r="AT132" s="260" t="s">
        <v>132</v>
      </c>
      <c r="AU132" s="260" t="s">
        <v>87</v>
      </c>
      <c r="AV132" s="13" t="s">
        <v>142</v>
      </c>
      <c r="AW132" s="13" t="s">
        <v>38</v>
      </c>
      <c r="AX132" s="13" t="s">
        <v>75</v>
      </c>
      <c r="AY132" s="260" t="s">
        <v>123</v>
      </c>
    </row>
    <row r="133" spans="2:51" s="11" customFormat="1" ht="13.5">
      <c r="B133" s="225"/>
      <c r="C133" s="226"/>
      <c r="D133" s="227" t="s">
        <v>132</v>
      </c>
      <c r="E133" s="228" t="s">
        <v>21</v>
      </c>
      <c r="F133" s="229" t="s">
        <v>217</v>
      </c>
      <c r="G133" s="226"/>
      <c r="H133" s="230">
        <v>0.336</v>
      </c>
      <c r="I133" s="231"/>
      <c r="J133" s="226"/>
      <c r="K133" s="226"/>
      <c r="L133" s="232"/>
      <c r="M133" s="233"/>
      <c r="N133" s="234"/>
      <c r="O133" s="234"/>
      <c r="P133" s="234"/>
      <c r="Q133" s="234"/>
      <c r="R133" s="234"/>
      <c r="S133" s="234"/>
      <c r="T133" s="235"/>
      <c r="AT133" s="236" t="s">
        <v>132</v>
      </c>
      <c r="AU133" s="236" t="s">
        <v>87</v>
      </c>
      <c r="AV133" s="11" t="s">
        <v>87</v>
      </c>
      <c r="AW133" s="11" t="s">
        <v>38</v>
      </c>
      <c r="AX133" s="11" t="s">
        <v>75</v>
      </c>
      <c r="AY133" s="236" t="s">
        <v>123</v>
      </c>
    </row>
    <row r="134" spans="2:51" s="11" customFormat="1" ht="13.5">
      <c r="B134" s="225"/>
      <c r="C134" s="226"/>
      <c r="D134" s="227" t="s">
        <v>132</v>
      </c>
      <c r="E134" s="228" t="s">
        <v>21</v>
      </c>
      <c r="F134" s="229" t="s">
        <v>218</v>
      </c>
      <c r="G134" s="226"/>
      <c r="H134" s="230">
        <v>1.544</v>
      </c>
      <c r="I134" s="231"/>
      <c r="J134" s="226"/>
      <c r="K134" s="226"/>
      <c r="L134" s="232"/>
      <c r="M134" s="233"/>
      <c r="N134" s="234"/>
      <c r="O134" s="234"/>
      <c r="P134" s="234"/>
      <c r="Q134" s="234"/>
      <c r="R134" s="234"/>
      <c r="S134" s="234"/>
      <c r="T134" s="235"/>
      <c r="AT134" s="236" t="s">
        <v>132</v>
      </c>
      <c r="AU134" s="236" t="s">
        <v>87</v>
      </c>
      <c r="AV134" s="11" t="s">
        <v>87</v>
      </c>
      <c r="AW134" s="11" t="s">
        <v>38</v>
      </c>
      <c r="AX134" s="11" t="s">
        <v>75</v>
      </c>
      <c r="AY134" s="236" t="s">
        <v>123</v>
      </c>
    </row>
    <row r="135" spans="2:51" s="11" customFormat="1" ht="13.5">
      <c r="B135" s="225"/>
      <c r="C135" s="226"/>
      <c r="D135" s="227" t="s">
        <v>132</v>
      </c>
      <c r="E135" s="228" t="s">
        <v>21</v>
      </c>
      <c r="F135" s="229" t="s">
        <v>219</v>
      </c>
      <c r="G135" s="226"/>
      <c r="H135" s="230">
        <v>1.082</v>
      </c>
      <c r="I135" s="231"/>
      <c r="J135" s="226"/>
      <c r="K135" s="226"/>
      <c r="L135" s="232"/>
      <c r="M135" s="233"/>
      <c r="N135" s="234"/>
      <c r="O135" s="234"/>
      <c r="P135" s="234"/>
      <c r="Q135" s="234"/>
      <c r="R135" s="234"/>
      <c r="S135" s="234"/>
      <c r="T135" s="235"/>
      <c r="AT135" s="236" t="s">
        <v>132</v>
      </c>
      <c r="AU135" s="236" t="s">
        <v>87</v>
      </c>
      <c r="AV135" s="11" t="s">
        <v>87</v>
      </c>
      <c r="AW135" s="11" t="s">
        <v>38</v>
      </c>
      <c r="AX135" s="11" t="s">
        <v>75</v>
      </c>
      <c r="AY135" s="236" t="s">
        <v>123</v>
      </c>
    </row>
    <row r="136" spans="2:51" s="13" customFormat="1" ht="13.5">
      <c r="B136" s="250"/>
      <c r="C136" s="251"/>
      <c r="D136" s="227" t="s">
        <v>132</v>
      </c>
      <c r="E136" s="252" t="s">
        <v>21</v>
      </c>
      <c r="F136" s="253" t="s">
        <v>220</v>
      </c>
      <c r="G136" s="251"/>
      <c r="H136" s="254">
        <v>2.962</v>
      </c>
      <c r="I136" s="255"/>
      <c r="J136" s="251"/>
      <c r="K136" s="251"/>
      <c r="L136" s="256"/>
      <c r="M136" s="257"/>
      <c r="N136" s="258"/>
      <c r="O136" s="258"/>
      <c r="P136" s="258"/>
      <c r="Q136" s="258"/>
      <c r="R136" s="258"/>
      <c r="S136" s="258"/>
      <c r="T136" s="259"/>
      <c r="AT136" s="260" t="s">
        <v>132</v>
      </c>
      <c r="AU136" s="260" t="s">
        <v>87</v>
      </c>
      <c r="AV136" s="13" t="s">
        <v>142</v>
      </c>
      <c r="AW136" s="13" t="s">
        <v>38</v>
      </c>
      <c r="AX136" s="13" t="s">
        <v>75</v>
      </c>
      <c r="AY136" s="260" t="s">
        <v>123</v>
      </c>
    </row>
    <row r="137" spans="2:51" s="12" customFormat="1" ht="13.5">
      <c r="B137" s="239"/>
      <c r="C137" s="240"/>
      <c r="D137" s="227" t="s">
        <v>132</v>
      </c>
      <c r="E137" s="241" t="s">
        <v>21</v>
      </c>
      <c r="F137" s="242" t="s">
        <v>150</v>
      </c>
      <c r="G137" s="240"/>
      <c r="H137" s="243">
        <v>7.777</v>
      </c>
      <c r="I137" s="244"/>
      <c r="J137" s="240"/>
      <c r="K137" s="240"/>
      <c r="L137" s="245"/>
      <c r="M137" s="246"/>
      <c r="N137" s="247"/>
      <c r="O137" s="247"/>
      <c r="P137" s="247"/>
      <c r="Q137" s="247"/>
      <c r="R137" s="247"/>
      <c r="S137" s="247"/>
      <c r="T137" s="248"/>
      <c r="AT137" s="249" t="s">
        <v>132</v>
      </c>
      <c r="AU137" s="249" t="s">
        <v>87</v>
      </c>
      <c r="AV137" s="12" t="s">
        <v>130</v>
      </c>
      <c r="AW137" s="12" t="s">
        <v>38</v>
      </c>
      <c r="AX137" s="12" t="s">
        <v>80</v>
      </c>
      <c r="AY137" s="249" t="s">
        <v>123</v>
      </c>
    </row>
    <row r="138" spans="2:65" s="1" customFormat="1" ht="16.5" customHeight="1">
      <c r="B138" s="45"/>
      <c r="C138" s="213" t="s">
        <v>10</v>
      </c>
      <c r="D138" s="213" t="s">
        <v>125</v>
      </c>
      <c r="E138" s="214" t="s">
        <v>221</v>
      </c>
      <c r="F138" s="215" t="s">
        <v>222</v>
      </c>
      <c r="G138" s="216" t="s">
        <v>145</v>
      </c>
      <c r="H138" s="217">
        <v>6.809</v>
      </c>
      <c r="I138" s="218"/>
      <c r="J138" s="219">
        <f>ROUND(I138*H138,2)</f>
        <v>0</v>
      </c>
      <c r="K138" s="215" t="s">
        <v>137</v>
      </c>
      <c r="L138" s="71"/>
      <c r="M138" s="220" t="s">
        <v>21</v>
      </c>
      <c r="N138" s="221" t="s">
        <v>46</v>
      </c>
      <c r="O138" s="46"/>
      <c r="P138" s="222">
        <f>O138*H138</f>
        <v>0</v>
      </c>
      <c r="Q138" s="222">
        <v>0</v>
      </c>
      <c r="R138" s="222">
        <f>Q138*H138</f>
        <v>0</v>
      </c>
      <c r="S138" s="222">
        <v>0</v>
      </c>
      <c r="T138" s="223">
        <f>S138*H138</f>
        <v>0</v>
      </c>
      <c r="AR138" s="23" t="s">
        <v>130</v>
      </c>
      <c r="AT138" s="23" t="s">
        <v>125</v>
      </c>
      <c r="AU138" s="23" t="s">
        <v>87</v>
      </c>
      <c r="AY138" s="23" t="s">
        <v>123</v>
      </c>
      <c r="BE138" s="224">
        <f>IF(N138="základní",J138,0)</f>
        <v>0</v>
      </c>
      <c r="BF138" s="224">
        <f>IF(N138="snížená",J138,0)</f>
        <v>0</v>
      </c>
      <c r="BG138" s="224">
        <f>IF(N138="zákl. přenesená",J138,0)</f>
        <v>0</v>
      </c>
      <c r="BH138" s="224">
        <f>IF(N138="sníž. přenesená",J138,0)</f>
        <v>0</v>
      </c>
      <c r="BI138" s="224">
        <f>IF(N138="nulová",J138,0)</f>
        <v>0</v>
      </c>
      <c r="BJ138" s="23" t="s">
        <v>80</v>
      </c>
      <c r="BK138" s="224">
        <f>ROUND(I138*H138,2)</f>
        <v>0</v>
      </c>
      <c r="BL138" s="23" t="s">
        <v>130</v>
      </c>
      <c r="BM138" s="23" t="s">
        <v>223</v>
      </c>
    </row>
    <row r="139" spans="2:47" s="1" customFormat="1" ht="13.5">
      <c r="B139" s="45"/>
      <c r="C139" s="73"/>
      <c r="D139" s="227" t="s">
        <v>139</v>
      </c>
      <c r="E139" s="73"/>
      <c r="F139" s="237" t="s">
        <v>224</v>
      </c>
      <c r="G139" s="73"/>
      <c r="H139" s="73"/>
      <c r="I139" s="184"/>
      <c r="J139" s="73"/>
      <c r="K139" s="73"/>
      <c r="L139" s="71"/>
      <c r="M139" s="238"/>
      <c r="N139" s="46"/>
      <c r="O139" s="46"/>
      <c r="P139" s="46"/>
      <c r="Q139" s="46"/>
      <c r="R139" s="46"/>
      <c r="S139" s="46"/>
      <c r="T139" s="94"/>
      <c r="AT139" s="23" t="s">
        <v>139</v>
      </c>
      <c r="AU139" s="23" t="s">
        <v>87</v>
      </c>
    </row>
    <row r="140" spans="2:65" s="1" customFormat="1" ht="25.5" customHeight="1">
      <c r="B140" s="45"/>
      <c r="C140" s="261" t="s">
        <v>225</v>
      </c>
      <c r="D140" s="261" t="s">
        <v>226</v>
      </c>
      <c r="E140" s="262" t="s">
        <v>227</v>
      </c>
      <c r="F140" s="263" t="s">
        <v>228</v>
      </c>
      <c r="G140" s="264" t="s">
        <v>229</v>
      </c>
      <c r="H140" s="265">
        <v>10.894</v>
      </c>
      <c r="I140" s="266"/>
      <c r="J140" s="267">
        <f>ROUND(I140*H140,2)</f>
        <v>0</v>
      </c>
      <c r="K140" s="263" t="s">
        <v>137</v>
      </c>
      <c r="L140" s="268"/>
      <c r="M140" s="269" t="s">
        <v>21</v>
      </c>
      <c r="N140" s="270" t="s">
        <v>46</v>
      </c>
      <c r="O140" s="46"/>
      <c r="P140" s="222">
        <f>O140*H140</f>
        <v>0</v>
      </c>
      <c r="Q140" s="222">
        <v>0</v>
      </c>
      <c r="R140" s="222">
        <f>Q140*H140</f>
        <v>0</v>
      </c>
      <c r="S140" s="222">
        <v>0</v>
      </c>
      <c r="T140" s="223">
        <f>S140*H140</f>
        <v>0</v>
      </c>
      <c r="AR140" s="23" t="s">
        <v>176</v>
      </c>
      <c r="AT140" s="23" t="s">
        <v>226</v>
      </c>
      <c r="AU140" s="23" t="s">
        <v>87</v>
      </c>
      <c r="AY140" s="23" t="s">
        <v>123</v>
      </c>
      <c r="BE140" s="224">
        <f>IF(N140="základní",J140,0)</f>
        <v>0</v>
      </c>
      <c r="BF140" s="224">
        <f>IF(N140="snížená",J140,0)</f>
        <v>0</v>
      </c>
      <c r="BG140" s="224">
        <f>IF(N140="zákl. přenesená",J140,0)</f>
        <v>0</v>
      </c>
      <c r="BH140" s="224">
        <f>IF(N140="sníž. přenesená",J140,0)</f>
        <v>0</v>
      </c>
      <c r="BI140" s="224">
        <f>IF(N140="nulová",J140,0)</f>
        <v>0</v>
      </c>
      <c r="BJ140" s="23" t="s">
        <v>80</v>
      </c>
      <c r="BK140" s="224">
        <f>ROUND(I140*H140,2)</f>
        <v>0</v>
      </c>
      <c r="BL140" s="23" t="s">
        <v>130</v>
      </c>
      <c r="BM140" s="23" t="s">
        <v>230</v>
      </c>
    </row>
    <row r="141" spans="2:51" s="11" customFormat="1" ht="13.5">
      <c r="B141" s="225"/>
      <c r="C141" s="226"/>
      <c r="D141" s="227" t="s">
        <v>132</v>
      </c>
      <c r="E141" s="226"/>
      <c r="F141" s="229" t="s">
        <v>231</v>
      </c>
      <c r="G141" s="226"/>
      <c r="H141" s="230">
        <v>10.894</v>
      </c>
      <c r="I141" s="231"/>
      <c r="J141" s="226"/>
      <c r="K141" s="226"/>
      <c r="L141" s="232"/>
      <c r="M141" s="233"/>
      <c r="N141" s="234"/>
      <c r="O141" s="234"/>
      <c r="P141" s="234"/>
      <c r="Q141" s="234"/>
      <c r="R141" s="234"/>
      <c r="S141" s="234"/>
      <c r="T141" s="235"/>
      <c r="AT141" s="236" t="s">
        <v>132</v>
      </c>
      <c r="AU141" s="236" t="s">
        <v>87</v>
      </c>
      <c r="AV141" s="11" t="s">
        <v>87</v>
      </c>
      <c r="AW141" s="11" t="s">
        <v>6</v>
      </c>
      <c r="AX141" s="11" t="s">
        <v>80</v>
      </c>
      <c r="AY141" s="236" t="s">
        <v>123</v>
      </c>
    </row>
    <row r="142" spans="2:65" s="1" customFormat="1" ht="38.25" customHeight="1">
      <c r="B142" s="45"/>
      <c r="C142" s="213" t="s">
        <v>232</v>
      </c>
      <c r="D142" s="213" t="s">
        <v>125</v>
      </c>
      <c r="E142" s="214" t="s">
        <v>233</v>
      </c>
      <c r="F142" s="215" t="s">
        <v>234</v>
      </c>
      <c r="G142" s="216" t="s">
        <v>202</v>
      </c>
      <c r="H142" s="217">
        <v>370.091</v>
      </c>
      <c r="I142" s="218"/>
      <c r="J142" s="219">
        <f>ROUND(I142*H142,2)</f>
        <v>0</v>
      </c>
      <c r="K142" s="215" t="s">
        <v>137</v>
      </c>
      <c r="L142" s="71"/>
      <c r="M142" s="220" t="s">
        <v>21</v>
      </c>
      <c r="N142" s="221" t="s">
        <v>46</v>
      </c>
      <c r="O142" s="46"/>
      <c r="P142" s="222">
        <f>O142*H142</f>
        <v>0</v>
      </c>
      <c r="Q142" s="222">
        <v>0</v>
      </c>
      <c r="R142" s="222">
        <f>Q142*H142</f>
        <v>0</v>
      </c>
      <c r="S142" s="222">
        <v>0</v>
      </c>
      <c r="T142" s="223">
        <f>S142*H142</f>
        <v>0</v>
      </c>
      <c r="AR142" s="23" t="s">
        <v>130</v>
      </c>
      <c r="AT142" s="23" t="s">
        <v>125</v>
      </c>
      <c r="AU142" s="23" t="s">
        <v>87</v>
      </c>
      <c r="AY142" s="23" t="s">
        <v>123</v>
      </c>
      <c r="BE142" s="224">
        <f>IF(N142="základní",J142,0)</f>
        <v>0</v>
      </c>
      <c r="BF142" s="224">
        <f>IF(N142="snížená",J142,0)</f>
        <v>0</v>
      </c>
      <c r="BG142" s="224">
        <f>IF(N142="zákl. přenesená",J142,0)</f>
        <v>0</v>
      </c>
      <c r="BH142" s="224">
        <f>IF(N142="sníž. přenesená",J142,0)</f>
        <v>0</v>
      </c>
      <c r="BI142" s="224">
        <f>IF(N142="nulová",J142,0)</f>
        <v>0</v>
      </c>
      <c r="BJ142" s="23" t="s">
        <v>80</v>
      </c>
      <c r="BK142" s="224">
        <f>ROUND(I142*H142,2)</f>
        <v>0</v>
      </c>
      <c r="BL142" s="23" t="s">
        <v>130</v>
      </c>
      <c r="BM142" s="23" t="s">
        <v>235</v>
      </c>
    </row>
    <row r="143" spans="2:47" s="1" customFormat="1" ht="13.5">
      <c r="B143" s="45"/>
      <c r="C143" s="73"/>
      <c r="D143" s="227" t="s">
        <v>139</v>
      </c>
      <c r="E143" s="73"/>
      <c r="F143" s="237" t="s">
        <v>236</v>
      </c>
      <c r="G143" s="73"/>
      <c r="H143" s="73"/>
      <c r="I143" s="184"/>
      <c r="J143" s="73"/>
      <c r="K143" s="73"/>
      <c r="L143" s="71"/>
      <c r="M143" s="238"/>
      <c r="N143" s="46"/>
      <c r="O143" s="46"/>
      <c r="P143" s="46"/>
      <c r="Q143" s="46"/>
      <c r="R143" s="46"/>
      <c r="S143" s="46"/>
      <c r="T143" s="94"/>
      <c r="AT143" s="23" t="s">
        <v>139</v>
      </c>
      <c r="AU143" s="23" t="s">
        <v>87</v>
      </c>
    </row>
    <row r="144" spans="2:51" s="11" customFormat="1" ht="13.5">
      <c r="B144" s="225"/>
      <c r="C144" s="226"/>
      <c r="D144" s="227" t="s">
        <v>132</v>
      </c>
      <c r="E144" s="228" t="s">
        <v>21</v>
      </c>
      <c r="F144" s="229" t="s">
        <v>237</v>
      </c>
      <c r="G144" s="226"/>
      <c r="H144" s="230">
        <v>370.091</v>
      </c>
      <c r="I144" s="231"/>
      <c r="J144" s="226"/>
      <c r="K144" s="226"/>
      <c r="L144" s="232"/>
      <c r="M144" s="233"/>
      <c r="N144" s="234"/>
      <c r="O144" s="234"/>
      <c r="P144" s="234"/>
      <c r="Q144" s="234"/>
      <c r="R144" s="234"/>
      <c r="S144" s="234"/>
      <c r="T144" s="235"/>
      <c r="AT144" s="236" t="s">
        <v>132</v>
      </c>
      <c r="AU144" s="236" t="s">
        <v>87</v>
      </c>
      <c r="AV144" s="11" t="s">
        <v>87</v>
      </c>
      <c r="AW144" s="11" t="s">
        <v>38</v>
      </c>
      <c r="AX144" s="11" t="s">
        <v>80</v>
      </c>
      <c r="AY144" s="236" t="s">
        <v>123</v>
      </c>
    </row>
    <row r="145" spans="2:65" s="1" customFormat="1" ht="25.5" customHeight="1">
      <c r="B145" s="45"/>
      <c r="C145" s="213" t="s">
        <v>238</v>
      </c>
      <c r="D145" s="213" t="s">
        <v>125</v>
      </c>
      <c r="E145" s="214" t="s">
        <v>239</v>
      </c>
      <c r="F145" s="215" t="s">
        <v>240</v>
      </c>
      <c r="G145" s="216" t="s">
        <v>202</v>
      </c>
      <c r="H145" s="217">
        <v>370.091</v>
      </c>
      <c r="I145" s="218"/>
      <c r="J145" s="219">
        <f>ROUND(I145*H145,2)</f>
        <v>0</v>
      </c>
      <c r="K145" s="215" t="s">
        <v>137</v>
      </c>
      <c r="L145" s="71"/>
      <c r="M145" s="220" t="s">
        <v>21</v>
      </c>
      <c r="N145" s="221" t="s">
        <v>46</v>
      </c>
      <c r="O145" s="46"/>
      <c r="P145" s="222">
        <f>O145*H145</f>
        <v>0</v>
      </c>
      <c r="Q145" s="222">
        <v>0</v>
      </c>
      <c r="R145" s="222">
        <f>Q145*H145</f>
        <v>0</v>
      </c>
      <c r="S145" s="222">
        <v>0</v>
      </c>
      <c r="T145" s="223">
        <f>S145*H145</f>
        <v>0</v>
      </c>
      <c r="AR145" s="23" t="s">
        <v>130</v>
      </c>
      <c r="AT145" s="23" t="s">
        <v>125</v>
      </c>
      <c r="AU145" s="23" t="s">
        <v>87</v>
      </c>
      <c r="AY145" s="23" t="s">
        <v>123</v>
      </c>
      <c r="BE145" s="224">
        <f>IF(N145="základní",J145,0)</f>
        <v>0</v>
      </c>
      <c r="BF145" s="224">
        <f>IF(N145="snížená",J145,0)</f>
        <v>0</v>
      </c>
      <c r="BG145" s="224">
        <f>IF(N145="zákl. přenesená",J145,0)</f>
        <v>0</v>
      </c>
      <c r="BH145" s="224">
        <f>IF(N145="sníž. přenesená",J145,0)</f>
        <v>0</v>
      </c>
      <c r="BI145" s="224">
        <f>IF(N145="nulová",J145,0)</f>
        <v>0</v>
      </c>
      <c r="BJ145" s="23" t="s">
        <v>80</v>
      </c>
      <c r="BK145" s="224">
        <f>ROUND(I145*H145,2)</f>
        <v>0</v>
      </c>
      <c r="BL145" s="23" t="s">
        <v>130</v>
      </c>
      <c r="BM145" s="23" t="s">
        <v>241</v>
      </c>
    </row>
    <row r="146" spans="2:47" s="1" customFormat="1" ht="13.5">
      <c r="B146" s="45"/>
      <c r="C146" s="73"/>
      <c r="D146" s="227" t="s">
        <v>139</v>
      </c>
      <c r="E146" s="73"/>
      <c r="F146" s="237" t="s">
        <v>242</v>
      </c>
      <c r="G146" s="73"/>
      <c r="H146" s="73"/>
      <c r="I146" s="184"/>
      <c r="J146" s="73"/>
      <c r="K146" s="73"/>
      <c r="L146" s="71"/>
      <c r="M146" s="238"/>
      <c r="N146" s="46"/>
      <c r="O146" s="46"/>
      <c r="P146" s="46"/>
      <c r="Q146" s="46"/>
      <c r="R146" s="46"/>
      <c r="S146" s="46"/>
      <c r="T146" s="94"/>
      <c r="AT146" s="23" t="s">
        <v>139</v>
      </c>
      <c r="AU146" s="23" t="s">
        <v>87</v>
      </c>
    </row>
    <row r="147" spans="2:65" s="1" customFormat="1" ht="16.5" customHeight="1">
      <c r="B147" s="45"/>
      <c r="C147" s="261" t="s">
        <v>243</v>
      </c>
      <c r="D147" s="261" t="s">
        <v>226</v>
      </c>
      <c r="E147" s="262" t="s">
        <v>244</v>
      </c>
      <c r="F147" s="263" t="s">
        <v>245</v>
      </c>
      <c r="G147" s="264" t="s">
        <v>246</v>
      </c>
      <c r="H147" s="265">
        <v>5.551</v>
      </c>
      <c r="I147" s="266"/>
      <c r="J147" s="267">
        <f>ROUND(I147*H147,2)</f>
        <v>0</v>
      </c>
      <c r="K147" s="263" t="s">
        <v>137</v>
      </c>
      <c r="L147" s="268"/>
      <c r="M147" s="269" t="s">
        <v>21</v>
      </c>
      <c r="N147" s="270" t="s">
        <v>46</v>
      </c>
      <c r="O147" s="46"/>
      <c r="P147" s="222">
        <f>O147*H147</f>
        <v>0</v>
      </c>
      <c r="Q147" s="222">
        <v>0.001</v>
      </c>
      <c r="R147" s="222">
        <f>Q147*H147</f>
        <v>0.005551</v>
      </c>
      <c r="S147" s="222">
        <v>0</v>
      </c>
      <c r="T147" s="223">
        <f>S147*H147</f>
        <v>0</v>
      </c>
      <c r="AR147" s="23" t="s">
        <v>176</v>
      </c>
      <c r="AT147" s="23" t="s">
        <v>226</v>
      </c>
      <c r="AU147" s="23" t="s">
        <v>87</v>
      </c>
      <c r="AY147" s="23" t="s">
        <v>123</v>
      </c>
      <c r="BE147" s="224">
        <f>IF(N147="základní",J147,0)</f>
        <v>0</v>
      </c>
      <c r="BF147" s="224">
        <f>IF(N147="snížená",J147,0)</f>
        <v>0</v>
      </c>
      <c r="BG147" s="224">
        <f>IF(N147="zákl. přenesená",J147,0)</f>
        <v>0</v>
      </c>
      <c r="BH147" s="224">
        <f>IF(N147="sníž. přenesená",J147,0)</f>
        <v>0</v>
      </c>
      <c r="BI147" s="224">
        <f>IF(N147="nulová",J147,0)</f>
        <v>0</v>
      </c>
      <c r="BJ147" s="23" t="s">
        <v>80</v>
      </c>
      <c r="BK147" s="224">
        <f>ROUND(I147*H147,2)</f>
        <v>0</v>
      </c>
      <c r="BL147" s="23" t="s">
        <v>130</v>
      </c>
      <c r="BM147" s="23" t="s">
        <v>247</v>
      </c>
    </row>
    <row r="148" spans="2:51" s="11" customFormat="1" ht="13.5">
      <c r="B148" s="225"/>
      <c r="C148" s="226"/>
      <c r="D148" s="227" t="s">
        <v>132</v>
      </c>
      <c r="E148" s="226"/>
      <c r="F148" s="229" t="s">
        <v>248</v>
      </c>
      <c r="G148" s="226"/>
      <c r="H148" s="230">
        <v>5.551</v>
      </c>
      <c r="I148" s="231"/>
      <c r="J148" s="226"/>
      <c r="K148" s="226"/>
      <c r="L148" s="232"/>
      <c r="M148" s="233"/>
      <c r="N148" s="234"/>
      <c r="O148" s="234"/>
      <c r="P148" s="234"/>
      <c r="Q148" s="234"/>
      <c r="R148" s="234"/>
      <c r="S148" s="234"/>
      <c r="T148" s="235"/>
      <c r="AT148" s="236" t="s">
        <v>132</v>
      </c>
      <c r="AU148" s="236" t="s">
        <v>87</v>
      </c>
      <c r="AV148" s="11" t="s">
        <v>87</v>
      </c>
      <c r="AW148" s="11" t="s">
        <v>6</v>
      </c>
      <c r="AX148" s="11" t="s">
        <v>80</v>
      </c>
      <c r="AY148" s="236" t="s">
        <v>123</v>
      </c>
    </row>
    <row r="149" spans="2:65" s="1" customFormat="1" ht="25.5" customHeight="1">
      <c r="B149" s="45"/>
      <c r="C149" s="213" t="s">
        <v>249</v>
      </c>
      <c r="D149" s="213" t="s">
        <v>125</v>
      </c>
      <c r="E149" s="214" t="s">
        <v>250</v>
      </c>
      <c r="F149" s="215" t="s">
        <v>251</v>
      </c>
      <c r="G149" s="216" t="s">
        <v>202</v>
      </c>
      <c r="H149" s="217">
        <v>45.68</v>
      </c>
      <c r="I149" s="218"/>
      <c r="J149" s="219">
        <f>ROUND(I149*H149,2)</f>
        <v>0</v>
      </c>
      <c r="K149" s="215" t="s">
        <v>137</v>
      </c>
      <c r="L149" s="71"/>
      <c r="M149" s="220" t="s">
        <v>21</v>
      </c>
      <c r="N149" s="221" t="s">
        <v>46</v>
      </c>
      <c r="O149" s="46"/>
      <c r="P149" s="222">
        <f>O149*H149</f>
        <v>0</v>
      </c>
      <c r="Q149" s="222">
        <v>0</v>
      </c>
      <c r="R149" s="222">
        <f>Q149*H149</f>
        <v>0</v>
      </c>
      <c r="S149" s="222">
        <v>0</v>
      </c>
      <c r="T149" s="223">
        <f>S149*H149</f>
        <v>0</v>
      </c>
      <c r="AR149" s="23" t="s">
        <v>130</v>
      </c>
      <c r="AT149" s="23" t="s">
        <v>125</v>
      </c>
      <c r="AU149" s="23" t="s">
        <v>87</v>
      </c>
      <c r="AY149" s="23" t="s">
        <v>123</v>
      </c>
      <c r="BE149" s="224">
        <f>IF(N149="základní",J149,0)</f>
        <v>0</v>
      </c>
      <c r="BF149" s="224">
        <f>IF(N149="snížená",J149,0)</f>
        <v>0</v>
      </c>
      <c r="BG149" s="224">
        <f>IF(N149="zákl. přenesená",J149,0)</f>
        <v>0</v>
      </c>
      <c r="BH149" s="224">
        <f>IF(N149="sníž. přenesená",J149,0)</f>
        <v>0</v>
      </c>
      <c r="BI149" s="224">
        <f>IF(N149="nulová",J149,0)</f>
        <v>0</v>
      </c>
      <c r="BJ149" s="23" t="s">
        <v>80</v>
      </c>
      <c r="BK149" s="224">
        <f>ROUND(I149*H149,2)</f>
        <v>0</v>
      </c>
      <c r="BL149" s="23" t="s">
        <v>130</v>
      </c>
      <c r="BM149" s="23" t="s">
        <v>252</v>
      </c>
    </row>
    <row r="150" spans="2:47" s="1" customFormat="1" ht="13.5">
      <c r="B150" s="45"/>
      <c r="C150" s="73"/>
      <c r="D150" s="227" t="s">
        <v>139</v>
      </c>
      <c r="E150" s="73"/>
      <c r="F150" s="237" t="s">
        <v>253</v>
      </c>
      <c r="G150" s="73"/>
      <c r="H150" s="73"/>
      <c r="I150" s="184"/>
      <c r="J150" s="73"/>
      <c r="K150" s="73"/>
      <c r="L150" s="71"/>
      <c r="M150" s="238"/>
      <c r="N150" s="46"/>
      <c r="O150" s="46"/>
      <c r="P150" s="46"/>
      <c r="Q150" s="46"/>
      <c r="R150" s="46"/>
      <c r="S150" s="46"/>
      <c r="T150" s="94"/>
      <c r="AT150" s="23" t="s">
        <v>139</v>
      </c>
      <c r="AU150" s="23" t="s">
        <v>87</v>
      </c>
    </row>
    <row r="151" spans="2:51" s="11" customFormat="1" ht="13.5">
      <c r="B151" s="225"/>
      <c r="C151" s="226"/>
      <c r="D151" s="227" t="s">
        <v>132</v>
      </c>
      <c r="E151" s="228" t="s">
        <v>21</v>
      </c>
      <c r="F151" s="229" t="s">
        <v>254</v>
      </c>
      <c r="G151" s="226"/>
      <c r="H151" s="230">
        <v>6.51</v>
      </c>
      <c r="I151" s="231"/>
      <c r="J151" s="226"/>
      <c r="K151" s="226"/>
      <c r="L151" s="232"/>
      <c r="M151" s="233"/>
      <c r="N151" s="234"/>
      <c r="O151" s="234"/>
      <c r="P151" s="234"/>
      <c r="Q151" s="234"/>
      <c r="R151" s="234"/>
      <c r="S151" s="234"/>
      <c r="T151" s="235"/>
      <c r="AT151" s="236" t="s">
        <v>132</v>
      </c>
      <c r="AU151" s="236" t="s">
        <v>87</v>
      </c>
      <c r="AV151" s="11" t="s">
        <v>87</v>
      </c>
      <c r="AW151" s="11" t="s">
        <v>38</v>
      </c>
      <c r="AX151" s="11" t="s">
        <v>75</v>
      </c>
      <c r="AY151" s="236" t="s">
        <v>123</v>
      </c>
    </row>
    <row r="152" spans="2:51" s="11" customFormat="1" ht="13.5">
      <c r="B152" s="225"/>
      <c r="C152" s="226"/>
      <c r="D152" s="227" t="s">
        <v>132</v>
      </c>
      <c r="E152" s="228" t="s">
        <v>21</v>
      </c>
      <c r="F152" s="229" t="s">
        <v>255</v>
      </c>
      <c r="G152" s="226"/>
      <c r="H152" s="230">
        <v>19.57</v>
      </c>
      <c r="I152" s="231"/>
      <c r="J152" s="226"/>
      <c r="K152" s="226"/>
      <c r="L152" s="232"/>
      <c r="M152" s="233"/>
      <c r="N152" s="234"/>
      <c r="O152" s="234"/>
      <c r="P152" s="234"/>
      <c r="Q152" s="234"/>
      <c r="R152" s="234"/>
      <c r="S152" s="234"/>
      <c r="T152" s="235"/>
      <c r="AT152" s="236" t="s">
        <v>132</v>
      </c>
      <c r="AU152" s="236" t="s">
        <v>87</v>
      </c>
      <c r="AV152" s="11" t="s">
        <v>87</v>
      </c>
      <c r="AW152" s="11" t="s">
        <v>38</v>
      </c>
      <c r="AX152" s="11" t="s">
        <v>75</v>
      </c>
      <c r="AY152" s="236" t="s">
        <v>123</v>
      </c>
    </row>
    <row r="153" spans="2:51" s="11" customFormat="1" ht="13.5">
      <c r="B153" s="225"/>
      <c r="C153" s="226"/>
      <c r="D153" s="227" t="s">
        <v>132</v>
      </c>
      <c r="E153" s="228" t="s">
        <v>21</v>
      </c>
      <c r="F153" s="229" t="s">
        <v>256</v>
      </c>
      <c r="G153" s="226"/>
      <c r="H153" s="230">
        <v>19.6</v>
      </c>
      <c r="I153" s="231"/>
      <c r="J153" s="226"/>
      <c r="K153" s="226"/>
      <c r="L153" s="232"/>
      <c r="M153" s="233"/>
      <c r="N153" s="234"/>
      <c r="O153" s="234"/>
      <c r="P153" s="234"/>
      <c r="Q153" s="234"/>
      <c r="R153" s="234"/>
      <c r="S153" s="234"/>
      <c r="T153" s="235"/>
      <c r="AT153" s="236" t="s">
        <v>132</v>
      </c>
      <c r="AU153" s="236" t="s">
        <v>87</v>
      </c>
      <c r="AV153" s="11" t="s">
        <v>87</v>
      </c>
      <c r="AW153" s="11" t="s">
        <v>38</v>
      </c>
      <c r="AX153" s="11" t="s">
        <v>75</v>
      </c>
      <c r="AY153" s="236" t="s">
        <v>123</v>
      </c>
    </row>
    <row r="154" spans="2:51" s="12" customFormat="1" ht="13.5">
      <c r="B154" s="239"/>
      <c r="C154" s="240"/>
      <c r="D154" s="227" t="s">
        <v>132</v>
      </c>
      <c r="E154" s="241" t="s">
        <v>21</v>
      </c>
      <c r="F154" s="242" t="s">
        <v>150</v>
      </c>
      <c r="G154" s="240"/>
      <c r="H154" s="243">
        <v>45.68</v>
      </c>
      <c r="I154" s="244"/>
      <c r="J154" s="240"/>
      <c r="K154" s="240"/>
      <c r="L154" s="245"/>
      <c r="M154" s="246"/>
      <c r="N154" s="247"/>
      <c r="O154" s="247"/>
      <c r="P154" s="247"/>
      <c r="Q154" s="247"/>
      <c r="R154" s="247"/>
      <c r="S154" s="247"/>
      <c r="T154" s="248"/>
      <c r="AT154" s="249" t="s">
        <v>132</v>
      </c>
      <c r="AU154" s="249" t="s">
        <v>87</v>
      </c>
      <c r="AV154" s="12" t="s">
        <v>130</v>
      </c>
      <c r="AW154" s="12" t="s">
        <v>38</v>
      </c>
      <c r="AX154" s="12" t="s">
        <v>80</v>
      </c>
      <c r="AY154" s="249" t="s">
        <v>123</v>
      </c>
    </row>
    <row r="155" spans="2:65" s="1" customFormat="1" ht="25.5" customHeight="1">
      <c r="B155" s="45"/>
      <c r="C155" s="213" t="s">
        <v>9</v>
      </c>
      <c r="D155" s="213" t="s">
        <v>125</v>
      </c>
      <c r="E155" s="214" t="s">
        <v>257</v>
      </c>
      <c r="F155" s="215" t="s">
        <v>258</v>
      </c>
      <c r="G155" s="216" t="s">
        <v>202</v>
      </c>
      <c r="H155" s="217">
        <v>370.091</v>
      </c>
      <c r="I155" s="218"/>
      <c r="J155" s="219">
        <f>ROUND(I155*H155,2)</f>
        <v>0</v>
      </c>
      <c r="K155" s="215" t="s">
        <v>137</v>
      </c>
      <c r="L155" s="71"/>
      <c r="M155" s="220" t="s">
        <v>21</v>
      </c>
      <c r="N155" s="221" t="s">
        <v>46</v>
      </c>
      <c r="O155" s="46"/>
      <c r="P155" s="222">
        <f>O155*H155</f>
        <v>0</v>
      </c>
      <c r="Q155" s="222">
        <v>0</v>
      </c>
      <c r="R155" s="222">
        <f>Q155*H155</f>
        <v>0</v>
      </c>
      <c r="S155" s="222">
        <v>0</v>
      </c>
      <c r="T155" s="223">
        <f>S155*H155</f>
        <v>0</v>
      </c>
      <c r="AR155" s="23" t="s">
        <v>130</v>
      </c>
      <c r="AT155" s="23" t="s">
        <v>125</v>
      </c>
      <c r="AU155" s="23" t="s">
        <v>87</v>
      </c>
      <c r="AY155" s="23" t="s">
        <v>123</v>
      </c>
      <c r="BE155" s="224">
        <f>IF(N155="základní",J155,0)</f>
        <v>0</v>
      </c>
      <c r="BF155" s="224">
        <f>IF(N155="snížená",J155,0)</f>
        <v>0</v>
      </c>
      <c r="BG155" s="224">
        <f>IF(N155="zákl. přenesená",J155,0)</f>
        <v>0</v>
      </c>
      <c r="BH155" s="224">
        <f>IF(N155="sníž. přenesená",J155,0)</f>
        <v>0</v>
      </c>
      <c r="BI155" s="224">
        <f>IF(N155="nulová",J155,0)</f>
        <v>0</v>
      </c>
      <c r="BJ155" s="23" t="s">
        <v>80</v>
      </c>
      <c r="BK155" s="224">
        <f>ROUND(I155*H155,2)</f>
        <v>0</v>
      </c>
      <c r="BL155" s="23" t="s">
        <v>130</v>
      </c>
      <c r="BM155" s="23" t="s">
        <v>259</v>
      </c>
    </row>
    <row r="156" spans="2:47" s="1" customFormat="1" ht="13.5">
      <c r="B156" s="45"/>
      <c r="C156" s="73"/>
      <c r="D156" s="227" t="s">
        <v>139</v>
      </c>
      <c r="E156" s="73"/>
      <c r="F156" s="237" t="s">
        <v>260</v>
      </c>
      <c r="G156" s="73"/>
      <c r="H156" s="73"/>
      <c r="I156" s="184"/>
      <c r="J156" s="73"/>
      <c r="K156" s="73"/>
      <c r="L156" s="71"/>
      <c r="M156" s="238"/>
      <c r="N156" s="46"/>
      <c r="O156" s="46"/>
      <c r="P156" s="46"/>
      <c r="Q156" s="46"/>
      <c r="R156" s="46"/>
      <c r="S156" s="46"/>
      <c r="T156" s="94"/>
      <c r="AT156" s="23" t="s">
        <v>139</v>
      </c>
      <c r="AU156" s="23" t="s">
        <v>87</v>
      </c>
    </row>
    <row r="157" spans="2:65" s="1" customFormat="1" ht="16.5" customHeight="1">
      <c r="B157" s="45"/>
      <c r="C157" s="261" t="s">
        <v>261</v>
      </c>
      <c r="D157" s="261" t="s">
        <v>226</v>
      </c>
      <c r="E157" s="262" t="s">
        <v>262</v>
      </c>
      <c r="F157" s="263" t="s">
        <v>263</v>
      </c>
      <c r="G157" s="264" t="s">
        <v>145</v>
      </c>
      <c r="H157" s="265">
        <v>7.402</v>
      </c>
      <c r="I157" s="266"/>
      <c r="J157" s="267">
        <f>ROUND(I157*H157,2)</f>
        <v>0</v>
      </c>
      <c r="K157" s="263" t="s">
        <v>137</v>
      </c>
      <c r="L157" s="268"/>
      <c r="M157" s="269" t="s">
        <v>21</v>
      </c>
      <c r="N157" s="270" t="s">
        <v>46</v>
      </c>
      <c r="O157" s="46"/>
      <c r="P157" s="222">
        <f>O157*H157</f>
        <v>0</v>
      </c>
      <c r="Q157" s="222">
        <v>0.21</v>
      </c>
      <c r="R157" s="222">
        <f>Q157*H157</f>
        <v>1.55442</v>
      </c>
      <c r="S157" s="222">
        <v>0</v>
      </c>
      <c r="T157" s="223">
        <f>S157*H157</f>
        <v>0</v>
      </c>
      <c r="AR157" s="23" t="s">
        <v>176</v>
      </c>
      <c r="AT157" s="23" t="s">
        <v>226</v>
      </c>
      <c r="AU157" s="23" t="s">
        <v>87</v>
      </c>
      <c r="AY157" s="23" t="s">
        <v>123</v>
      </c>
      <c r="BE157" s="224">
        <f>IF(N157="základní",J157,0)</f>
        <v>0</v>
      </c>
      <c r="BF157" s="224">
        <f>IF(N157="snížená",J157,0)</f>
        <v>0</v>
      </c>
      <c r="BG157" s="224">
        <f>IF(N157="zákl. přenesená",J157,0)</f>
        <v>0</v>
      </c>
      <c r="BH157" s="224">
        <f>IF(N157="sníž. přenesená",J157,0)</f>
        <v>0</v>
      </c>
      <c r="BI157" s="224">
        <f>IF(N157="nulová",J157,0)</f>
        <v>0</v>
      </c>
      <c r="BJ157" s="23" t="s">
        <v>80</v>
      </c>
      <c r="BK157" s="224">
        <f>ROUND(I157*H157,2)</f>
        <v>0</v>
      </c>
      <c r="BL157" s="23" t="s">
        <v>130</v>
      </c>
      <c r="BM157" s="23" t="s">
        <v>264</v>
      </c>
    </row>
    <row r="158" spans="2:51" s="11" customFormat="1" ht="13.5">
      <c r="B158" s="225"/>
      <c r="C158" s="226"/>
      <c r="D158" s="227" t="s">
        <v>132</v>
      </c>
      <c r="E158" s="226"/>
      <c r="F158" s="229" t="s">
        <v>265</v>
      </c>
      <c r="G158" s="226"/>
      <c r="H158" s="230">
        <v>7.402</v>
      </c>
      <c r="I158" s="231"/>
      <c r="J158" s="226"/>
      <c r="K158" s="226"/>
      <c r="L158" s="232"/>
      <c r="M158" s="233"/>
      <c r="N158" s="234"/>
      <c r="O158" s="234"/>
      <c r="P158" s="234"/>
      <c r="Q158" s="234"/>
      <c r="R158" s="234"/>
      <c r="S158" s="234"/>
      <c r="T158" s="235"/>
      <c r="AT158" s="236" t="s">
        <v>132</v>
      </c>
      <c r="AU158" s="236" t="s">
        <v>87</v>
      </c>
      <c r="AV158" s="11" t="s">
        <v>87</v>
      </c>
      <c r="AW158" s="11" t="s">
        <v>6</v>
      </c>
      <c r="AX158" s="11" t="s">
        <v>80</v>
      </c>
      <c r="AY158" s="236" t="s">
        <v>123</v>
      </c>
    </row>
    <row r="159" spans="2:65" s="1" customFormat="1" ht="38.25" customHeight="1">
      <c r="B159" s="45"/>
      <c r="C159" s="213" t="s">
        <v>266</v>
      </c>
      <c r="D159" s="213" t="s">
        <v>125</v>
      </c>
      <c r="E159" s="214" t="s">
        <v>267</v>
      </c>
      <c r="F159" s="215" t="s">
        <v>268</v>
      </c>
      <c r="G159" s="216" t="s">
        <v>202</v>
      </c>
      <c r="H159" s="217">
        <v>370.091</v>
      </c>
      <c r="I159" s="218"/>
      <c r="J159" s="219">
        <f>ROUND(I159*H159,2)</f>
        <v>0</v>
      </c>
      <c r="K159" s="215" t="s">
        <v>137</v>
      </c>
      <c r="L159" s="71"/>
      <c r="M159" s="220" t="s">
        <v>21</v>
      </c>
      <c r="N159" s="221" t="s">
        <v>46</v>
      </c>
      <c r="O159" s="46"/>
      <c r="P159" s="222">
        <f>O159*H159</f>
        <v>0</v>
      </c>
      <c r="Q159" s="222">
        <v>0</v>
      </c>
      <c r="R159" s="222">
        <f>Q159*H159</f>
        <v>0</v>
      </c>
      <c r="S159" s="222">
        <v>0</v>
      </c>
      <c r="T159" s="223">
        <f>S159*H159</f>
        <v>0</v>
      </c>
      <c r="AR159" s="23" t="s">
        <v>130</v>
      </c>
      <c r="AT159" s="23" t="s">
        <v>125</v>
      </c>
      <c r="AU159" s="23" t="s">
        <v>87</v>
      </c>
      <c r="AY159" s="23" t="s">
        <v>123</v>
      </c>
      <c r="BE159" s="224">
        <f>IF(N159="základní",J159,0)</f>
        <v>0</v>
      </c>
      <c r="BF159" s="224">
        <f>IF(N159="snížená",J159,0)</f>
        <v>0</v>
      </c>
      <c r="BG159" s="224">
        <f>IF(N159="zákl. přenesená",J159,0)</f>
        <v>0</v>
      </c>
      <c r="BH159" s="224">
        <f>IF(N159="sníž. přenesená",J159,0)</f>
        <v>0</v>
      </c>
      <c r="BI159" s="224">
        <f>IF(N159="nulová",J159,0)</f>
        <v>0</v>
      </c>
      <c r="BJ159" s="23" t="s">
        <v>80</v>
      </c>
      <c r="BK159" s="224">
        <f>ROUND(I159*H159,2)</f>
        <v>0</v>
      </c>
      <c r="BL159" s="23" t="s">
        <v>130</v>
      </c>
      <c r="BM159" s="23" t="s">
        <v>269</v>
      </c>
    </row>
    <row r="160" spans="2:47" s="1" customFormat="1" ht="13.5">
      <c r="B160" s="45"/>
      <c r="C160" s="73"/>
      <c r="D160" s="227" t="s">
        <v>139</v>
      </c>
      <c r="E160" s="73"/>
      <c r="F160" s="237" t="s">
        <v>270</v>
      </c>
      <c r="G160" s="73"/>
      <c r="H160" s="73"/>
      <c r="I160" s="184"/>
      <c r="J160" s="73"/>
      <c r="K160" s="73"/>
      <c r="L160" s="71"/>
      <c r="M160" s="238"/>
      <c r="N160" s="46"/>
      <c r="O160" s="46"/>
      <c r="P160" s="46"/>
      <c r="Q160" s="46"/>
      <c r="R160" s="46"/>
      <c r="S160" s="46"/>
      <c r="T160" s="94"/>
      <c r="AT160" s="23" t="s">
        <v>139</v>
      </c>
      <c r="AU160" s="23" t="s">
        <v>87</v>
      </c>
    </row>
    <row r="161" spans="2:65" s="1" customFormat="1" ht="25.5" customHeight="1">
      <c r="B161" s="45"/>
      <c r="C161" s="213" t="s">
        <v>271</v>
      </c>
      <c r="D161" s="213" t="s">
        <v>125</v>
      </c>
      <c r="E161" s="214" t="s">
        <v>272</v>
      </c>
      <c r="F161" s="215" t="s">
        <v>273</v>
      </c>
      <c r="G161" s="216" t="s">
        <v>202</v>
      </c>
      <c r="H161" s="217">
        <v>17.795</v>
      </c>
      <c r="I161" s="218"/>
      <c r="J161" s="219">
        <f>ROUND(I161*H161,2)</f>
        <v>0</v>
      </c>
      <c r="K161" s="215" t="s">
        <v>137</v>
      </c>
      <c r="L161" s="71"/>
      <c r="M161" s="220" t="s">
        <v>21</v>
      </c>
      <c r="N161" s="221" t="s">
        <v>46</v>
      </c>
      <c r="O161" s="46"/>
      <c r="P161" s="222">
        <f>O161*H161</f>
        <v>0</v>
      </c>
      <c r="Q161" s="222">
        <v>0</v>
      </c>
      <c r="R161" s="222">
        <f>Q161*H161</f>
        <v>0</v>
      </c>
      <c r="S161" s="222">
        <v>0</v>
      </c>
      <c r="T161" s="223">
        <f>S161*H161</f>
        <v>0</v>
      </c>
      <c r="AR161" s="23" t="s">
        <v>130</v>
      </c>
      <c r="AT161" s="23" t="s">
        <v>125</v>
      </c>
      <c r="AU161" s="23" t="s">
        <v>87</v>
      </c>
      <c r="AY161" s="23" t="s">
        <v>123</v>
      </c>
      <c r="BE161" s="224">
        <f>IF(N161="základní",J161,0)</f>
        <v>0</v>
      </c>
      <c r="BF161" s="224">
        <f>IF(N161="snížená",J161,0)</f>
        <v>0</v>
      </c>
      <c r="BG161" s="224">
        <f>IF(N161="zákl. přenesená",J161,0)</f>
        <v>0</v>
      </c>
      <c r="BH161" s="224">
        <f>IF(N161="sníž. přenesená",J161,0)</f>
        <v>0</v>
      </c>
      <c r="BI161" s="224">
        <f>IF(N161="nulová",J161,0)</f>
        <v>0</v>
      </c>
      <c r="BJ161" s="23" t="s">
        <v>80</v>
      </c>
      <c r="BK161" s="224">
        <f>ROUND(I161*H161,2)</f>
        <v>0</v>
      </c>
      <c r="BL161" s="23" t="s">
        <v>130</v>
      </c>
      <c r="BM161" s="23" t="s">
        <v>274</v>
      </c>
    </row>
    <row r="162" spans="2:47" s="1" customFormat="1" ht="13.5">
      <c r="B162" s="45"/>
      <c r="C162" s="73"/>
      <c r="D162" s="227" t="s">
        <v>139</v>
      </c>
      <c r="E162" s="73"/>
      <c r="F162" s="237" t="s">
        <v>275</v>
      </c>
      <c r="G162" s="73"/>
      <c r="H162" s="73"/>
      <c r="I162" s="184"/>
      <c r="J162" s="73"/>
      <c r="K162" s="73"/>
      <c r="L162" s="71"/>
      <c r="M162" s="238"/>
      <c r="N162" s="46"/>
      <c r="O162" s="46"/>
      <c r="P162" s="46"/>
      <c r="Q162" s="46"/>
      <c r="R162" s="46"/>
      <c r="S162" s="46"/>
      <c r="T162" s="94"/>
      <c r="AT162" s="23" t="s">
        <v>139</v>
      </c>
      <c r="AU162" s="23" t="s">
        <v>87</v>
      </c>
    </row>
    <row r="163" spans="2:51" s="11" customFormat="1" ht="13.5">
      <c r="B163" s="225"/>
      <c r="C163" s="226"/>
      <c r="D163" s="227" t="s">
        <v>132</v>
      </c>
      <c r="E163" s="228" t="s">
        <v>21</v>
      </c>
      <c r="F163" s="229" t="s">
        <v>276</v>
      </c>
      <c r="G163" s="226"/>
      <c r="H163" s="230">
        <v>3.906</v>
      </c>
      <c r="I163" s="231"/>
      <c r="J163" s="226"/>
      <c r="K163" s="226"/>
      <c r="L163" s="232"/>
      <c r="M163" s="233"/>
      <c r="N163" s="234"/>
      <c r="O163" s="234"/>
      <c r="P163" s="234"/>
      <c r="Q163" s="234"/>
      <c r="R163" s="234"/>
      <c r="S163" s="234"/>
      <c r="T163" s="235"/>
      <c r="AT163" s="236" t="s">
        <v>132</v>
      </c>
      <c r="AU163" s="236" t="s">
        <v>87</v>
      </c>
      <c r="AV163" s="11" t="s">
        <v>87</v>
      </c>
      <c r="AW163" s="11" t="s">
        <v>38</v>
      </c>
      <c r="AX163" s="11" t="s">
        <v>75</v>
      </c>
      <c r="AY163" s="236" t="s">
        <v>123</v>
      </c>
    </row>
    <row r="164" spans="2:51" s="11" customFormat="1" ht="13.5">
      <c r="B164" s="225"/>
      <c r="C164" s="226"/>
      <c r="D164" s="227" t="s">
        <v>132</v>
      </c>
      <c r="E164" s="228" t="s">
        <v>21</v>
      </c>
      <c r="F164" s="229" t="s">
        <v>277</v>
      </c>
      <c r="G164" s="226"/>
      <c r="H164" s="230">
        <v>11.742</v>
      </c>
      <c r="I164" s="231"/>
      <c r="J164" s="226"/>
      <c r="K164" s="226"/>
      <c r="L164" s="232"/>
      <c r="M164" s="233"/>
      <c r="N164" s="234"/>
      <c r="O164" s="234"/>
      <c r="P164" s="234"/>
      <c r="Q164" s="234"/>
      <c r="R164" s="234"/>
      <c r="S164" s="234"/>
      <c r="T164" s="235"/>
      <c r="AT164" s="236" t="s">
        <v>132</v>
      </c>
      <c r="AU164" s="236" t="s">
        <v>87</v>
      </c>
      <c r="AV164" s="11" t="s">
        <v>87</v>
      </c>
      <c r="AW164" s="11" t="s">
        <v>38</v>
      </c>
      <c r="AX164" s="11" t="s">
        <v>75</v>
      </c>
      <c r="AY164" s="236" t="s">
        <v>123</v>
      </c>
    </row>
    <row r="165" spans="2:51" s="11" customFormat="1" ht="13.5">
      <c r="B165" s="225"/>
      <c r="C165" s="226"/>
      <c r="D165" s="227" t="s">
        <v>132</v>
      </c>
      <c r="E165" s="228" t="s">
        <v>21</v>
      </c>
      <c r="F165" s="229" t="s">
        <v>278</v>
      </c>
      <c r="G165" s="226"/>
      <c r="H165" s="230">
        <v>11.76</v>
      </c>
      <c r="I165" s="231"/>
      <c r="J165" s="226"/>
      <c r="K165" s="226"/>
      <c r="L165" s="232"/>
      <c r="M165" s="233"/>
      <c r="N165" s="234"/>
      <c r="O165" s="234"/>
      <c r="P165" s="234"/>
      <c r="Q165" s="234"/>
      <c r="R165" s="234"/>
      <c r="S165" s="234"/>
      <c r="T165" s="235"/>
      <c r="AT165" s="236" t="s">
        <v>132</v>
      </c>
      <c r="AU165" s="236" t="s">
        <v>87</v>
      </c>
      <c r="AV165" s="11" t="s">
        <v>87</v>
      </c>
      <c r="AW165" s="11" t="s">
        <v>38</v>
      </c>
      <c r="AX165" s="11" t="s">
        <v>75</v>
      </c>
      <c r="AY165" s="236" t="s">
        <v>123</v>
      </c>
    </row>
    <row r="166" spans="2:51" s="13" customFormat="1" ht="13.5">
      <c r="B166" s="250"/>
      <c r="C166" s="251"/>
      <c r="D166" s="227" t="s">
        <v>132</v>
      </c>
      <c r="E166" s="252" t="s">
        <v>21</v>
      </c>
      <c r="F166" s="253" t="s">
        <v>279</v>
      </c>
      <c r="G166" s="251"/>
      <c r="H166" s="254">
        <v>27.408</v>
      </c>
      <c r="I166" s="255"/>
      <c r="J166" s="251"/>
      <c r="K166" s="251"/>
      <c r="L166" s="256"/>
      <c r="M166" s="257"/>
      <c r="N166" s="258"/>
      <c r="O166" s="258"/>
      <c r="P166" s="258"/>
      <c r="Q166" s="258"/>
      <c r="R166" s="258"/>
      <c r="S166" s="258"/>
      <c r="T166" s="259"/>
      <c r="AT166" s="260" t="s">
        <v>132</v>
      </c>
      <c r="AU166" s="260" t="s">
        <v>87</v>
      </c>
      <c r="AV166" s="13" t="s">
        <v>142</v>
      </c>
      <c r="AW166" s="13" t="s">
        <v>38</v>
      </c>
      <c r="AX166" s="13" t="s">
        <v>75</v>
      </c>
      <c r="AY166" s="260" t="s">
        <v>123</v>
      </c>
    </row>
    <row r="167" spans="2:51" s="11" customFormat="1" ht="13.5">
      <c r="B167" s="225"/>
      <c r="C167" s="226"/>
      <c r="D167" s="227" t="s">
        <v>132</v>
      </c>
      <c r="E167" s="228" t="s">
        <v>21</v>
      </c>
      <c r="F167" s="229" t="s">
        <v>280</v>
      </c>
      <c r="G167" s="226"/>
      <c r="H167" s="230">
        <v>-0.78</v>
      </c>
      <c r="I167" s="231"/>
      <c r="J167" s="226"/>
      <c r="K167" s="226"/>
      <c r="L167" s="232"/>
      <c r="M167" s="233"/>
      <c r="N167" s="234"/>
      <c r="O167" s="234"/>
      <c r="P167" s="234"/>
      <c r="Q167" s="234"/>
      <c r="R167" s="234"/>
      <c r="S167" s="234"/>
      <c r="T167" s="235"/>
      <c r="AT167" s="236" t="s">
        <v>132</v>
      </c>
      <c r="AU167" s="236" t="s">
        <v>87</v>
      </c>
      <c r="AV167" s="11" t="s">
        <v>87</v>
      </c>
      <c r="AW167" s="11" t="s">
        <v>38</v>
      </c>
      <c r="AX167" s="11" t="s">
        <v>75</v>
      </c>
      <c r="AY167" s="236" t="s">
        <v>123</v>
      </c>
    </row>
    <row r="168" spans="2:51" s="11" customFormat="1" ht="13.5">
      <c r="B168" s="225"/>
      <c r="C168" s="226"/>
      <c r="D168" s="227" t="s">
        <v>132</v>
      </c>
      <c r="E168" s="228" t="s">
        <v>21</v>
      </c>
      <c r="F168" s="229" t="s">
        <v>281</v>
      </c>
      <c r="G168" s="226"/>
      <c r="H168" s="230">
        <v>-0.913</v>
      </c>
      <c r="I168" s="231"/>
      <c r="J168" s="226"/>
      <c r="K168" s="226"/>
      <c r="L168" s="232"/>
      <c r="M168" s="233"/>
      <c r="N168" s="234"/>
      <c r="O168" s="234"/>
      <c r="P168" s="234"/>
      <c r="Q168" s="234"/>
      <c r="R168" s="234"/>
      <c r="S168" s="234"/>
      <c r="T168" s="235"/>
      <c r="AT168" s="236" t="s">
        <v>132</v>
      </c>
      <c r="AU168" s="236" t="s">
        <v>87</v>
      </c>
      <c r="AV168" s="11" t="s">
        <v>87</v>
      </c>
      <c r="AW168" s="11" t="s">
        <v>38</v>
      </c>
      <c r="AX168" s="11" t="s">
        <v>75</v>
      </c>
      <c r="AY168" s="236" t="s">
        <v>123</v>
      </c>
    </row>
    <row r="169" spans="2:51" s="11" customFormat="1" ht="13.5">
      <c r="B169" s="225"/>
      <c r="C169" s="226"/>
      <c r="D169" s="227" t="s">
        <v>132</v>
      </c>
      <c r="E169" s="228" t="s">
        <v>21</v>
      </c>
      <c r="F169" s="229" t="s">
        <v>282</v>
      </c>
      <c r="G169" s="226"/>
      <c r="H169" s="230">
        <v>-1.44</v>
      </c>
      <c r="I169" s="231"/>
      <c r="J169" s="226"/>
      <c r="K169" s="226"/>
      <c r="L169" s="232"/>
      <c r="M169" s="233"/>
      <c r="N169" s="234"/>
      <c r="O169" s="234"/>
      <c r="P169" s="234"/>
      <c r="Q169" s="234"/>
      <c r="R169" s="234"/>
      <c r="S169" s="234"/>
      <c r="T169" s="235"/>
      <c r="AT169" s="236" t="s">
        <v>132</v>
      </c>
      <c r="AU169" s="236" t="s">
        <v>87</v>
      </c>
      <c r="AV169" s="11" t="s">
        <v>87</v>
      </c>
      <c r="AW169" s="11" t="s">
        <v>38</v>
      </c>
      <c r="AX169" s="11" t="s">
        <v>75</v>
      </c>
      <c r="AY169" s="236" t="s">
        <v>123</v>
      </c>
    </row>
    <row r="170" spans="2:51" s="11" customFormat="1" ht="13.5">
      <c r="B170" s="225"/>
      <c r="C170" s="226"/>
      <c r="D170" s="227" t="s">
        <v>132</v>
      </c>
      <c r="E170" s="228" t="s">
        <v>21</v>
      </c>
      <c r="F170" s="229" t="s">
        <v>283</v>
      </c>
      <c r="G170" s="226"/>
      <c r="H170" s="230">
        <v>-0.274</v>
      </c>
      <c r="I170" s="231"/>
      <c r="J170" s="226"/>
      <c r="K170" s="226"/>
      <c r="L170" s="232"/>
      <c r="M170" s="233"/>
      <c r="N170" s="234"/>
      <c r="O170" s="234"/>
      <c r="P170" s="234"/>
      <c r="Q170" s="234"/>
      <c r="R170" s="234"/>
      <c r="S170" s="234"/>
      <c r="T170" s="235"/>
      <c r="AT170" s="236" t="s">
        <v>132</v>
      </c>
      <c r="AU170" s="236" t="s">
        <v>87</v>
      </c>
      <c r="AV170" s="11" t="s">
        <v>87</v>
      </c>
      <c r="AW170" s="11" t="s">
        <v>38</v>
      </c>
      <c r="AX170" s="11" t="s">
        <v>75</v>
      </c>
      <c r="AY170" s="236" t="s">
        <v>123</v>
      </c>
    </row>
    <row r="171" spans="2:51" s="11" customFormat="1" ht="13.5">
      <c r="B171" s="225"/>
      <c r="C171" s="226"/>
      <c r="D171" s="227" t="s">
        <v>132</v>
      </c>
      <c r="E171" s="228" t="s">
        <v>21</v>
      </c>
      <c r="F171" s="229" t="s">
        <v>284</v>
      </c>
      <c r="G171" s="226"/>
      <c r="H171" s="230">
        <v>-0.24</v>
      </c>
      <c r="I171" s="231"/>
      <c r="J171" s="226"/>
      <c r="K171" s="226"/>
      <c r="L171" s="232"/>
      <c r="M171" s="233"/>
      <c r="N171" s="234"/>
      <c r="O171" s="234"/>
      <c r="P171" s="234"/>
      <c r="Q171" s="234"/>
      <c r="R171" s="234"/>
      <c r="S171" s="234"/>
      <c r="T171" s="235"/>
      <c r="AT171" s="236" t="s">
        <v>132</v>
      </c>
      <c r="AU171" s="236" t="s">
        <v>87</v>
      </c>
      <c r="AV171" s="11" t="s">
        <v>87</v>
      </c>
      <c r="AW171" s="11" t="s">
        <v>38</v>
      </c>
      <c r="AX171" s="11" t="s">
        <v>75</v>
      </c>
      <c r="AY171" s="236" t="s">
        <v>123</v>
      </c>
    </row>
    <row r="172" spans="2:51" s="11" customFormat="1" ht="13.5">
      <c r="B172" s="225"/>
      <c r="C172" s="226"/>
      <c r="D172" s="227" t="s">
        <v>132</v>
      </c>
      <c r="E172" s="228" t="s">
        <v>21</v>
      </c>
      <c r="F172" s="229" t="s">
        <v>285</v>
      </c>
      <c r="G172" s="226"/>
      <c r="H172" s="230">
        <v>-0.392</v>
      </c>
      <c r="I172" s="231"/>
      <c r="J172" s="226"/>
      <c r="K172" s="226"/>
      <c r="L172" s="232"/>
      <c r="M172" s="233"/>
      <c r="N172" s="234"/>
      <c r="O172" s="234"/>
      <c r="P172" s="234"/>
      <c r="Q172" s="234"/>
      <c r="R172" s="234"/>
      <c r="S172" s="234"/>
      <c r="T172" s="235"/>
      <c r="AT172" s="236" t="s">
        <v>132</v>
      </c>
      <c r="AU172" s="236" t="s">
        <v>87</v>
      </c>
      <c r="AV172" s="11" t="s">
        <v>87</v>
      </c>
      <c r="AW172" s="11" t="s">
        <v>38</v>
      </c>
      <c r="AX172" s="11" t="s">
        <v>75</v>
      </c>
      <c r="AY172" s="236" t="s">
        <v>123</v>
      </c>
    </row>
    <row r="173" spans="2:51" s="11" customFormat="1" ht="13.5">
      <c r="B173" s="225"/>
      <c r="C173" s="226"/>
      <c r="D173" s="227" t="s">
        <v>132</v>
      </c>
      <c r="E173" s="228" t="s">
        <v>21</v>
      </c>
      <c r="F173" s="229" t="s">
        <v>286</v>
      </c>
      <c r="G173" s="226"/>
      <c r="H173" s="230">
        <v>-0.28</v>
      </c>
      <c r="I173" s="231"/>
      <c r="J173" s="226"/>
      <c r="K173" s="226"/>
      <c r="L173" s="232"/>
      <c r="M173" s="233"/>
      <c r="N173" s="234"/>
      <c r="O173" s="234"/>
      <c r="P173" s="234"/>
      <c r="Q173" s="234"/>
      <c r="R173" s="234"/>
      <c r="S173" s="234"/>
      <c r="T173" s="235"/>
      <c r="AT173" s="236" t="s">
        <v>132</v>
      </c>
      <c r="AU173" s="236" t="s">
        <v>87</v>
      </c>
      <c r="AV173" s="11" t="s">
        <v>87</v>
      </c>
      <c r="AW173" s="11" t="s">
        <v>38</v>
      </c>
      <c r="AX173" s="11" t="s">
        <v>75</v>
      </c>
      <c r="AY173" s="236" t="s">
        <v>123</v>
      </c>
    </row>
    <row r="174" spans="2:51" s="11" customFormat="1" ht="13.5">
      <c r="B174" s="225"/>
      <c r="C174" s="226"/>
      <c r="D174" s="227" t="s">
        <v>132</v>
      </c>
      <c r="E174" s="228" t="s">
        <v>21</v>
      </c>
      <c r="F174" s="229" t="s">
        <v>287</v>
      </c>
      <c r="G174" s="226"/>
      <c r="H174" s="230">
        <v>-4.32</v>
      </c>
      <c r="I174" s="231"/>
      <c r="J174" s="226"/>
      <c r="K174" s="226"/>
      <c r="L174" s="232"/>
      <c r="M174" s="233"/>
      <c r="N174" s="234"/>
      <c r="O174" s="234"/>
      <c r="P174" s="234"/>
      <c r="Q174" s="234"/>
      <c r="R174" s="234"/>
      <c r="S174" s="234"/>
      <c r="T174" s="235"/>
      <c r="AT174" s="236" t="s">
        <v>132</v>
      </c>
      <c r="AU174" s="236" t="s">
        <v>87</v>
      </c>
      <c r="AV174" s="11" t="s">
        <v>87</v>
      </c>
      <c r="AW174" s="11" t="s">
        <v>38</v>
      </c>
      <c r="AX174" s="11" t="s">
        <v>75</v>
      </c>
      <c r="AY174" s="236" t="s">
        <v>123</v>
      </c>
    </row>
    <row r="175" spans="2:51" s="11" customFormat="1" ht="13.5">
      <c r="B175" s="225"/>
      <c r="C175" s="226"/>
      <c r="D175" s="227" t="s">
        <v>132</v>
      </c>
      <c r="E175" s="228" t="s">
        <v>21</v>
      </c>
      <c r="F175" s="229" t="s">
        <v>288</v>
      </c>
      <c r="G175" s="226"/>
      <c r="H175" s="230">
        <v>-0.377</v>
      </c>
      <c r="I175" s="231"/>
      <c r="J175" s="226"/>
      <c r="K175" s="226"/>
      <c r="L175" s="232"/>
      <c r="M175" s="233"/>
      <c r="N175" s="234"/>
      <c r="O175" s="234"/>
      <c r="P175" s="234"/>
      <c r="Q175" s="234"/>
      <c r="R175" s="234"/>
      <c r="S175" s="234"/>
      <c r="T175" s="235"/>
      <c r="AT175" s="236" t="s">
        <v>132</v>
      </c>
      <c r="AU175" s="236" t="s">
        <v>87</v>
      </c>
      <c r="AV175" s="11" t="s">
        <v>87</v>
      </c>
      <c r="AW175" s="11" t="s">
        <v>38</v>
      </c>
      <c r="AX175" s="11" t="s">
        <v>75</v>
      </c>
      <c r="AY175" s="236" t="s">
        <v>123</v>
      </c>
    </row>
    <row r="176" spans="2:51" s="11" customFormat="1" ht="13.5">
      <c r="B176" s="225"/>
      <c r="C176" s="226"/>
      <c r="D176" s="227" t="s">
        <v>132</v>
      </c>
      <c r="E176" s="228" t="s">
        <v>21</v>
      </c>
      <c r="F176" s="229" t="s">
        <v>284</v>
      </c>
      <c r="G176" s="226"/>
      <c r="H176" s="230">
        <v>-0.24</v>
      </c>
      <c r="I176" s="231"/>
      <c r="J176" s="226"/>
      <c r="K176" s="226"/>
      <c r="L176" s="232"/>
      <c r="M176" s="233"/>
      <c r="N176" s="234"/>
      <c r="O176" s="234"/>
      <c r="P176" s="234"/>
      <c r="Q176" s="234"/>
      <c r="R176" s="234"/>
      <c r="S176" s="234"/>
      <c r="T176" s="235"/>
      <c r="AT176" s="236" t="s">
        <v>132</v>
      </c>
      <c r="AU176" s="236" t="s">
        <v>87</v>
      </c>
      <c r="AV176" s="11" t="s">
        <v>87</v>
      </c>
      <c r="AW176" s="11" t="s">
        <v>38</v>
      </c>
      <c r="AX176" s="11" t="s">
        <v>75</v>
      </c>
      <c r="AY176" s="236" t="s">
        <v>123</v>
      </c>
    </row>
    <row r="177" spans="2:51" s="11" customFormat="1" ht="13.5">
      <c r="B177" s="225"/>
      <c r="C177" s="226"/>
      <c r="D177" s="227" t="s">
        <v>132</v>
      </c>
      <c r="E177" s="228" t="s">
        <v>21</v>
      </c>
      <c r="F177" s="229" t="s">
        <v>289</v>
      </c>
      <c r="G177" s="226"/>
      <c r="H177" s="230">
        <v>-0.357</v>
      </c>
      <c r="I177" s="231"/>
      <c r="J177" s="226"/>
      <c r="K177" s="226"/>
      <c r="L177" s="232"/>
      <c r="M177" s="233"/>
      <c r="N177" s="234"/>
      <c r="O177" s="234"/>
      <c r="P177" s="234"/>
      <c r="Q177" s="234"/>
      <c r="R177" s="234"/>
      <c r="S177" s="234"/>
      <c r="T177" s="235"/>
      <c r="AT177" s="236" t="s">
        <v>132</v>
      </c>
      <c r="AU177" s="236" t="s">
        <v>87</v>
      </c>
      <c r="AV177" s="11" t="s">
        <v>87</v>
      </c>
      <c r="AW177" s="11" t="s">
        <v>38</v>
      </c>
      <c r="AX177" s="11" t="s">
        <v>75</v>
      </c>
      <c r="AY177" s="236" t="s">
        <v>123</v>
      </c>
    </row>
    <row r="178" spans="2:51" s="13" customFormat="1" ht="13.5">
      <c r="B178" s="250"/>
      <c r="C178" s="251"/>
      <c r="D178" s="227" t="s">
        <v>132</v>
      </c>
      <c r="E178" s="252" t="s">
        <v>21</v>
      </c>
      <c r="F178" s="253" t="s">
        <v>290</v>
      </c>
      <c r="G178" s="251"/>
      <c r="H178" s="254">
        <v>-9.613</v>
      </c>
      <c r="I178" s="255"/>
      <c r="J178" s="251"/>
      <c r="K178" s="251"/>
      <c r="L178" s="256"/>
      <c r="M178" s="257"/>
      <c r="N178" s="258"/>
      <c r="O178" s="258"/>
      <c r="P178" s="258"/>
      <c r="Q178" s="258"/>
      <c r="R178" s="258"/>
      <c r="S178" s="258"/>
      <c r="T178" s="259"/>
      <c r="AT178" s="260" t="s">
        <v>132</v>
      </c>
      <c r="AU178" s="260" t="s">
        <v>87</v>
      </c>
      <c r="AV178" s="13" t="s">
        <v>142</v>
      </c>
      <c r="AW178" s="13" t="s">
        <v>38</v>
      </c>
      <c r="AX178" s="13" t="s">
        <v>75</v>
      </c>
      <c r="AY178" s="260" t="s">
        <v>123</v>
      </c>
    </row>
    <row r="179" spans="2:51" s="12" customFormat="1" ht="13.5">
      <c r="B179" s="239"/>
      <c r="C179" s="240"/>
      <c r="D179" s="227" t="s">
        <v>132</v>
      </c>
      <c r="E179" s="241" t="s">
        <v>21</v>
      </c>
      <c r="F179" s="242" t="s">
        <v>150</v>
      </c>
      <c r="G179" s="240"/>
      <c r="H179" s="243">
        <v>17.795</v>
      </c>
      <c r="I179" s="244"/>
      <c r="J179" s="240"/>
      <c r="K179" s="240"/>
      <c r="L179" s="245"/>
      <c r="M179" s="246"/>
      <c r="N179" s="247"/>
      <c r="O179" s="247"/>
      <c r="P179" s="247"/>
      <c r="Q179" s="247"/>
      <c r="R179" s="247"/>
      <c r="S179" s="247"/>
      <c r="T179" s="248"/>
      <c r="AT179" s="249" t="s">
        <v>132</v>
      </c>
      <c r="AU179" s="249" t="s">
        <v>87</v>
      </c>
      <c r="AV179" s="12" t="s">
        <v>130</v>
      </c>
      <c r="AW179" s="12" t="s">
        <v>38</v>
      </c>
      <c r="AX179" s="12" t="s">
        <v>80</v>
      </c>
      <c r="AY179" s="249" t="s">
        <v>123</v>
      </c>
    </row>
    <row r="180" spans="2:65" s="1" customFormat="1" ht="16.5" customHeight="1">
      <c r="B180" s="45"/>
      <c r="C180" s="261" t="s">
        <v>291</v>
      </c>
      <c r="D180" s="261" t="s">
        <v>226</v>
      </c>
      <c r="E180" s="262" t="s">
        <v>292</v>
      </c>
      <c r="F180" s="263" t="s">
        <v>293</v>
      </c>
      <c r="G180" s="264" t="s">
        <v>229</v>
      </c>
      <c r="H180" s="265">
        <v>3.541</v>
      </c>
      <c r="I180" s="266"/>
      <c r="J180" s="267">
        <f>ROUND(I180*H180,2)</f>
        <v>0</v>
      </c>
      <c r="K180" s="263" t="s">
        <v>129</v>
      </c>
      <c r="L180" s="268"/>
      <c r="M180" s="269" t="s">
        <v>21</v>
      </c>
      <c r="N180" s="270" t="s">
        <v>46</v>
      </c>
      <c r="O180" s="46"/>
      <c r="P180" s="222">
        <f>O180*H180</f>
        <v>0</v>
      </c>
      <c r="Q180" s="222">
        <v>1</v>
      </c>
      <c r="R180" s="222">
        <f>Q180*H180</f>
        <v>3.541</v>
      </c>
      <c r="S180" s="222">
        <v>0</v>
      </c>
      <c r="T180" s="223">
        <f>S180*H180</f>
        <v>0</v>
      </c>
      <c r="AR180" s="23" t="s">
        <v>176</v>
      </c>
      <c r="AT180" s="23" t="s">
        <v>226</v>
      </c>
      <c r="AU180" s="23" t="s">
        <v>87</v>
      </c>
      <c r="AY180" s="23" t="s">
        <v>123</v>
      </c>
      <c r="BE180" s="224">
        <f>IF(N180="základní",J180,0)</f>
        <v>0</v>
      </c>
      <c r="BF180" s="224">
        <f>IF(N180="snížená",J180,0)</f>
        <v>0</v>
      </c>
      <c r="BG180" s="224">
        <f>IF(N180="zákl. přenesená",J180,0)</f>
        <v>0</v>
      </c>
      <c r="BH180" s="224">
        <f>IF(N180="sníž. přenesená",J180,0)</f>
        <v>0</v>
      </c>
      <c r="BI180" s="224">
        <f>IF(N180="nulová",J180,0)</f>
        <v>0</v>
      </c>
      <c r="BJ180" s="23" t="s">
        <v>80</v>
      </c>
      <c r="BK180" s="224">
        <f>ROUND(I180*H180,2)</f>
        <v>0</v>
      </c>
      <c r="BL180" s="23" t="s">
        <v>130</v>
      </c>
      <c r="BM180" s="23" t="s">
        <v>294</v>
      </c>
    </row>
    <row r="181" spans="2:47" s="1" customFormat="1" ht="13.5">
      <c r="B181" s="45"/>
      <c r="C181" s="73"/>
      <c r="D181" s="227" t="s">
        <v>171</v>
      </c>
      <c r="E181" s="73"/>
      <c r="F181" s="237" t="s">
        <v>295</v>
      </c>
      <c r="G181" s="73"/>
      <c r="H181" s="73"/>
      <c r="I181" s="184"/>
      <c r="J181" s="73"/>
      <c r="K181" s="73"/>
      <c r="L181" s="71"/>
      <c r="M181" s="238"/>
      <c r="N181" s="46"/>
      <c r="O181" s="46"/>
      <c r="P181" s="46"/>
      <c r="Q181" s="46"/>
      <c r="R181" s="46"/>
      <c r="S181" s="46"/>
      <c r="T181" s="94"/>
      <c r="AT181" s="23" t="s">
        <v>171</v>
      </c>
      <c r="AU181" s="23" t="s">
        <v>87</v>
      </c>
    </row>
    <row r="182" spans="2:51" s="11" customFormat="1" ht="13.5">
      <c r="B182" s="225"/>
      <c r="C182" s="226"/>
      <c r="D182" s="227" t="s">
        <v>132</v>
      </c>
      <c r="E182" s="226"/>
      <c r="F182" s="229" t="s">
        <v>296</v>
      </c>
      <c r="G182" s="226"/>
      <c r="H182" s="230">
        <v>3.541</v>
      </c>
      <c r="I182" s="231"/>
      <c r="J182" s="226"/>
      <c r="K182" s="226"/>
      <c r="L182" s="232"/>
      <c r="M182" s="233"/>
      <c r="N182" s="234"/>
      <c r="O182" s="234"/>
      <c r="P182" s="234"/>
      <c r="Q182" s="234"/>
      <c r="R182" s="234"/>
      <c r="S182" s="234"/>
      <c r="T182" s="235"/>
      <c r="AT182" s="236" t="s">
        <v>132</v>
      </c>
      <c r="AU182" s="236" t="s">
        <v>87</v>
      </c>
      <c r="AV182" s="11" t="s">
        <v>87</v>
      </c>
      <c r="AW182" s="11" t="s">
        <v>6</v>
      </c>
      <c r="AX182" s="11" t="s">
        <v>80</v>
      </c>
      <c r="AY182" s="236" t="s">
        <v>123</v>
      </c>
    </row>
    <row r="183" spans="2:65" s="1" customFormat="1" ht="25.5" customHeight="1">
      <c r="B183" s="45"/>
      <c r="C183" s="213" t="s">
        <v>297</v>
      </c>
      <c r="D183" s="213" t="s">
        <v>125</v>
      </c>
      <c r="E183" s="214" t="s">
        <v>298</v>
      </c>
      <c r="F183" s="215" t="s">
        <v>299</v>
      </c>
      <c r="G183" s="216" t="s">
        <v>202</v>
      </c>
      <c r="H183" s="217">
        <v>45.68</v>
      </c>
      <c r="I183" s="218"/>
      <c r="J183" s="219">
        <f>ROUND(I183*H183,2)</f>
        <v>0</v>
      </c>
      <c r="K183" s="215" t="s">
        <v>137</v>
      </c>
      <c r="L183" s="71"/>
      <c r="M183" s="220" t="s">
        <v>21</v>
      </c>
      <c r="N183" s="221" t="s">
        <v>46</v>
      </c>
      <c r="O183" s="46"/>
      <c r="P183" s="222">
        <f>O183*H183</f>
        <v>0</v>
      </c>
      <c r="Q183" s="222">
        <v>0</v>
      </c>
      <c r="R183" s="222">
        <f>Q183*H183</f>
        <v>0</v>
      </c>
      <c r="S183" s="222">
        <v>0</v>
      </c>
      <c r="T183" s="223">
        <f>S183*H183</f>
        <v>0</v>
      </c>
      <c r="AR183" s="23" t="s">
        <v>130</v>
      </c>
      <c r="AT183" s="23" t="s">
        <v>125</v>
      </c>
      <c r="AU183" s="23" t="s">
        <v>87</v>
      </c>
      <c r="AY183" s="23" t="s">
        <v>123</v>
      </c>
      <c r="BE183" s="224">
        <f>IF(N183="základní",J183,0)</f>
        <v>0</v>
      </c>
      <c r="BF183" s="224">
        <f>IF(N183="snížená",J183,0)</f>
        <v>0</v>
      </c>
      <c r="BG183" s="224">
        <f>IF(N183="zákl. přenesená",J183,0)</f>
        <v>0</v>
      </c>
      <c r="BH183" s="224">
        <f>IF(N183="sníž. přenesená",J183,0)</f>
        <v>0</v>
      </c>
      <c r="BI183" s="224">
        <f>IF(N183="nulová",J183,0)</f>
        <v>0</v>
      </c>
      <c r="BJ183" s="23" t="s">
        <v>80</v>
      </c>
      <c r="BK183" s="224">
        <f>ROUND(I183*H183,2)</f>
        <v>0</v>
      </c>
      <c r="BL183" s="23" t="s">
        <v>130</v>
      </c>
      <c r="BM183" s="23" t="s">
        <v>300</v>
      </c>
    </row>
    <row r="184" spans="2:47" s="1" customFormat="1" ht="13.5">
      <c r="B184" s="45"/>
      <c r="C184" s="73"/>
      <c r="D184" s="227" t="s">
        <v>139</v>
      </c>
      <c r="E184" s="73"/>
      <c r="F184" s="237" t="s">
        <v>301</v>
      </c>
      <c r="G184" s="73"/>
      <c r="H184" s="73"/>
      <c r="I184" s="184"/>
      <c r="J184" s="73"/>
      <c r="K184" s="73"/>
      <c r="L184" s="71"/>
      <c r="M184" s="238"/>
      <c r="N184" s="46"/>
      <c r="O184" s="46"/>
      <c r="P184" s="46"/>
      <c r="Q184" s="46"/>
      <c r="R184" s="46"/>
      <c r="S184" s="46"/>
      <c r="T184" s="94"/>
      <c r="AT184" s="23" t="s">
        <v>139</v>
      </c>
      <c r="AU184" s="23" t="s">
        <v>87</v>
      </c>
    </row>
    <row r="185" spans="2:47" s="1" customFormat="1" ht="13.5">
      <c r="B185" s="45"/>
      <c r="C185" s="73"/>
      <c r="D185" s="227" t="s">
        <v>171</v>
      </c>
      <c r="E185" s="73"/>
      <c r="F185" s="237" t="s">
        <v>302</v>
      </c>
      <c r="G185" s="73"/>
      <c r="H185" s="73"/>
      <c r="I185" s="184"/>
      <c r="J185" s="73"/>
      <c r="K185" s="73"/>
      <c r="L185" s="71"/>
      <c r="M185" s="238"/>
      <c r="N185" s="46"/>
      <c r="O185" s="46"/>
      <c r="P185" s="46"/>
      <c r="Q185" s="46"/>
      <c r="R185" s="46"/>
      <c r="S185" s="46"/>
      <c r="T185" s="94"/>
      <c r="AT185" s="23" t="s">
        <v>171</v>
      </c>
      <c r="AU185" s="23" t="s">
        <v>87</v>
      </c>
    </row>
    <row r="186" spans="2:51" s="11" customFormat="1" ht="13.5">
      <c r="B186" s="225"/>
      <c r="C186" s="226"/>
      <c r="D186" s="227" t="s">
        <v>132</v>
      </c>
      <c r="E186" s="228" t="s">
        <v>21</v>
      </c>
      <c r="F186" s="229" t="s">
        <v>254</v>
      </c>
      <c r="G186" s="226"/>
      <c r="H186" s="230">
        <v>6.51</v>
      </c>
      <c r="I186" s="231"/>
      <c r="J186" s="226"/>
      <c r="K186" s="226"/>
      <c r="L186" s="232"/>
      <c r="M186" s="233"/>
      <c r="N186" s="234"/>
      <c r="O186" s="234"/>
      <c r="P186" s="234"/>
      <c r="Q186" s="234"/>
      <c r="R186" s="234"/>
      <c r="S186" s="234"/>
      <c r="T186" s="235"/>
      <c r="AT186" s="236" t="s">
        <v>132</v>
      </c>
      <c r="AU186" s="236" t="s">
        <v>87</v>
      </c>
      <c r="AV186" s="11" t="s">
        <v>87</v>
      </c>
      <c r="AW186" s="11" t="s">
        <v>38</v>
      </c>
      <c r="AX186" s="11" t="s">
        <v>75</v>
      </c>
      <c r="AY186" s="236" t="s">
        <v>123</v>
      </c>
    </row>
    <row r="187" spans="2:51" s="11" customFormat="1" ht="13.5">
      <c r="B187" s="225"/>
      <c r="C187" s="226"/>
      <c r="D187" s="227" t="s">
        <v>132</v>
      </c>
      <c r="E187" s="228" t="s">
        <v>21</v>
      </c>
      <c r="F187" s="229" t="s">
        <v>255</v>
      </c>
      <c r="G187" s="226"/>
      <c r="H187" s="230">
        <v>19.57</v>
      </c>
      <c r="I187" s="231"/>
      <c r="J187" s="226"/>
      <c r="K187" s="226"/>
      <c r="L187" s="232"/>
      <c r="M187" s="233"/>
      <c r="N187" s="234"/>
      <c r="O187" s="234"/>
      <c r="P187" s="234"/>
      <c r="Q187" s="234"/>
      <c r="R187" s="234"/>
      <c r="S187" s="234"/>
      <c r="T187" s="235"/>
      <c r="AT187" s="236" t="s">
        <v>132</v>
      </c>
      <c r="AU187" s="236" t="s">
        <v>87</v>
      </c>
      <c r="AV187" s="11" t="s">
        <v>87</v>
      </c>
      <c r="AW187" s="11" t="s">
        <v>38</v>
      </c>
      <c r="AX187" s="11" t="s">
        <v>75</v>
      </c>
      <c r="AY187" s="236" t="s">
        <v>123</v>
      </c>
    </row>
    <row r="188" spans="2:51" s="11" customFormat="1" ht="13.5">
      <c r="B188" s="225"/>
      <c r="C188" s="226"/>
      <c r="D188" s="227" t="s">
        <v>132</v>
      </c>
      <c r="E188" s="228" t="s">
        <v>21</v>
      </c>
      <c r="F188" s="229" t="s">
        <v>256</v>
      </c>
      <c r="G188" s="226"/>
      <c r="H188" s="230">
        <v>19.6</v>
      </c>
      <c r="I188" s="231"/>
      <c r="J188" s="226"/>
      <c r="K188" s="226"/>
      <c r="L188" s="232"/>
      <c r="M188" s="233"/>
      <c r="N188" s="234"/>
      <c r="O188" s="234"/>
      <c r="P188" s="234"/>
      <c r="Q188" s="234"/>
      <c r="R188" s="234"/>
      <c r="S188" s="234"/>
      <c r="T188" s="235"/>
      <c r="AT188" s="236" t="s">
        <v>132</v>
      </c>
      <c r="AU188" s="236" t="s">
        <v>87</v>
      </c>
      <c r="AV188" s="11" t="s">
        <v>87</v>
      </c>
      <c r="AW188" s="11" t="s">
        <v>38</v>
      </c>
      <c r="AX188" s="11" t="s">
        <v>75</v>
      </c>
      <c r="AY188" s="236" t="s">
        <v>123</v>
      </c>
    </row>
    <row r="189" spans="2:51" s="12" customFormat="1" ht="13.5">
      <c r="B189" s="239"/>
      <c r="C189" s="240"/>
      <c r="D189" s="227" t="s">
        <v>132</v>
      </c>
      <c r="E189" s="241" t="s">
        <v>21</v>
      </c>
      <c r="F189" s="242" t="s">
        <v>150</v>
      </c>
      <c r="G189" s="240"/>
      <c r="H189" s="243">
        <v>45.68</v>
      </c>
      <c r="I189" s="244"/>
      <c r="J189" s="240"/>
      <c r="K189" s="240"/>
      <c r="L189" s="245"/>
      <c r="M189" s="246"/>
      <c r="N189" s="247"/>
      <c r="O189" s="247"/>
      <c r="P189" s="247"/>
      <c r="Q189" s="247"/>
      <c r="R189" s="247"/>
      <c r="S189" s="247"/>
      <c r="T189" s="248"/>
      <c r="AT189" s="249" t="s">
        <v>132</v>
      </c>
      <c r="AU189" s="249" t="s">
        <v>87</v>
      </c>
      <c r="AV189" s="12" t="s">
        <v>130</v>
      </c>
      <c r="AW189" s="12" t="s">
        <v>38</v>
      </c>
      <c r="AX189" s="12" t="s">
        <v>80</v>
      </c>
      <c r="AY189" s="249" t="s">
        <v>123</v>
      </c>
    </row>
    <row r="190" spans="2:65" s="1" customFormat="1" ht="16.5" customHeight="1">
      <c r="B190" s="45"/>
      <c r="C190" s="261" t="s">
        <v>303</v>
      </c>
      <c r="D190" s="261" t="s">
        <v>226</v>
      </c>
      <c r="E190" s="262" t="s">
        <v>304</v>
      </c>
      <c r="F190" s="263" t="s">
        <v>305</v>
      </c>
      <c r="G190" s="264" t="s">
        <v>202</v>
      </c>
      <c r="H190" s="265">
        <v>50.248</v>
      </c>
      <c r="I190" s="266"/>
      <c r="J190" s="267">
        <f>ROUND(I190*H190,2)</f>
        <v>0</v>
      </c>
      <c r="K190" s="263" t="s">
        <v>137</v>
      </c>
      <c r="L190" s="268"/>
      <c r="M190" s="269" t="s">
        <v>21</v>
      </c>
      <c r="N190" s="270" t="s">
        <v>46</v>
      </c>
      <c r="O190" s="46"/>
      <c r="P190" s="222">
        <f>O190*H190</f>
        <v>0</v>
      </c>
      <c r="Q190" s="222">
        <v>0.0002</v>
      </c>
      <c r="R190" s="222">
        <f>Q190*H190</f>
        <v>0.0100496</v>
      </c>
      <c r="S190" s="222">
        <v>0</v>
      </c>
      <c r="T190" s="223">
        <f>S190*H190</f>
        <v>0</v>
      </c>
      <c r="AR190" s="23" t="s">
        <v>176</v>
      </c>
      <c r="AT190" s="23" t="s">
        <v>226</v>
      </c>
      <c r="AU190" s="23" t="s">
        <v>87</v>
      </c>
      <c r="AY190" s="23" t="s">
        <v>123</v>
      </c>
      <c r="BE190" s="224">
        <f>IF(N190="základní",J190,0)</f>
        <v>0</v>
      </c>
      <c r="BF190" s="224">
        <f>IF(N190="snížená",J190,0)</f>
        <v>0</v>
      </c>
      <c r="BG190" s="224">
        <f>IF(N190="zákl. přenesená",J190,0)</f>
        <v>0</v>
      </c>
      <c r="BH190" s="224">
        <f>IF(N190="sníž. přenesená",J190,0)</f>
        <v>0</v>
      </c>
      <c r="BI190" s="224">
        <f>IF(N190="nulová",J190,0)</f>
        <v>0</v>
      </c>
      <c r="BJ190" s="23" t="s">
        <v>80</v>
      </c>
      <c r="BK190" s="224">
        <f>ROUND(I190*H190,2)</f>
        <v>0</v>
      </c>
      <c r="BL190" s="23" t="s">
        <v>130</v>
      </c>
      <c r="BM190" s="23" t="s">
        <v>306</v>
      </c>
    </row>
    <row r="191" spans="2:51" s="11" customFormat="1" ht="13.5">
      <c r="B191" s="225"/>
      <c r="C191" s="226"/>
      <c r="D191" s="227" t="s">
        <v>132</v>
      </c>
      <c r="E191" s="226"/>
      <c r="F191" s="229" t="s">
        <v>307</v>
      </c>
      <c r="G191" s="226"/>
      <c r="H191" s="230">
        <v>50.248</v>
      </c>
      <c r="I191" s="231"/>
      <c r="J191" s="226"/>
      <c r="K191" s="226"/>
      <c r="L191" s="232"/>
      <c r="M191" s="233"/>
      <c r="N191" s="234"/>
      <c r="O191" s="234"/>
      <c r="P191" s="234"/>
      <c r="Q191" s="234"/>
      <c r="R191" s="234"/>
      <c r="S191" s="234"/>
      <c r="T191" s="235"/>
      <c r="AT191" s="236" t="s">
        <v>132</v>
      </c>
      <c r="AU191" s="236" t="s">
        <v>87</v>
      </c>
      <c r="AV191" s="11" t="s">
        <v>87</v>
      </c>
      <c r="AW191" s="11" t="s">
        <v>6</v>
      </c>
      <c r="AX191" s="11" t="s">
        <v>80</v>
      </c>
      <c r="AY191" s="236" t="s">
        <v>123</v>
      </c>
    </row>
    <row r="192" spans="2:65" s="1" customFormat="1" ht="25.5" customHeight="1">
      <c r="B192" s="45"/>
      <c r="C192" s="213" t="s">
        <v>308</v>
      </c>
      <c r="D192" s="213" t="s">
        <v>125</v>
      </c>
      <c r="E192" s="214" t="s">
        <v>309</v>
      </c>
      <c r="F192" s="215" t="s">
        <v>310</v>
      </c>
      <c r="G192" s="216" t="s">
        <v>229</v>
      </c>
      <c r="H192" s="217">
        <v>0.02</v>
      </c>
      <c r="I192" s="218"/>
      <c r="J192" s="219">
        <f>ROUND(I192*H192,2)</f>
        <v>0</v>
      </c>
      <c r="K192" s="215" t="s">
        <v>137</v>
      </c>
      <c r="L192" s="71"/>
      <c r="M192" s="220" t="s">
        <v>21</v>
      </c>
      <c r="N192" s="221" t="s">
        <v>46</v>
      </c>
      <c r="O192" s="46"/>
      <c r="P192" s="222">
        <f>O192*H192</f>
        <v>0</v>
      </c>
      <c r="Q192" s="222">
        <v>0</v>
      </c>
      <c r="R192" s="222">
        <f>Q192*H192</f>
        <v>0</v>
      </c>
      <c r="S192" s="222">
        <v>0</v>
      </c>
      <c r="T192" s="223">
        <f>S192*H192</f>
        <v>0</v>
      </c>
      <c r="AR192" s="23" t="s">
        <v>130</v>
      </c>
      <c r="AT192" s="23" t="s">
        <v>125</v>
      </c>
      <c r="AU192" s="23" t="s">
        <v>87</v>
      </c>
      <c r="AY192" s="23" t="s">
        <v>123</v>
      </c>
      <c r="BE192" s="224">
        <f>IF(N192="základní",J192,0)</f>
        <v>0</v>
      </c>
      <c r="BF192" s="224">
        <f>IF(N192="snížená",J192,0)</f>
        <v>0</v>
      </c>
      <c r="BG192" s="224">
        <f>IF(N192="zákl. přenesená",J192,0)</f>
        <v>0</v>
      </c>
      <c r="BH192" s="224">
        <f>IF(N192="sníž. přenesená",J192,0)</f>
        <v>0</v>
      </c>
      <c r="BI192" s="224">
        <f>IF(N192="nulová",J192,0)</f>
        <v>0</v>
      </c>
      <c r="BJ192" s="23" t="s">
        <v>80</v>
      </c>
      <c r="BK192" s="224">
        <f>ROUND(I192*H192,2)</f>
        <v>0</v>
      </c>
      <c r="BL192" s="23" t="s">
        <v>130</v>
      </c>
      <c r="BM192" s="23" t="s">
        <v>311</v>
      </c>
    </row>
    <row r="193" spans="2:47" s="1" customFormat="1" ht="13.5">
      <c r="B193" s="45"/>
      <c r="C193" s="73"/>
      <c r="D193" s="227" t="s">
        <v>139</v>
      </c>
      <c r="E193" s="73"/>
      <c r="F193" s="237" t="s">
        <v>312</v>
      </c>
      <c r="G193" s="73"/>
      <c r="H193" s="73"/>
      <c r="I193" s="184"/>
      <c r="J193" s="73"/>
      <c r="K193" s="73"/>
      <c r="L193" s="71"/>
      <c r="M193" s="238"/>
      <c r="N193" s="46"/>
      <c r="O193" s="46"/>
      <c r="P193" s="46"/>
      <c r="Q193" s="46"/>
      <c r="R193" s="46"/>
      <c r="S193" s="46"/>
      <c r="T193" s="94"/>
      <c r="AT193" s="23" t="s">
        <v>139</v>
      </c>
      <c r="AU193" s="23" t="s">
        <v>87</v>
      </c>
    </row>
    <row r="194" spans="2:65" s="1" customFormat="1" ht="16.5" customHeight="1">
      <c r="B194" s="45"/>
      <c r="C194" s="261" t="s">
        <v>313</v>
      </c>
      <c r="D194" s="261" t="s">
        <v>226</v>
      </c>
      <c r="E194" s="262" t="s">
        <v>314</v>
      </c>
      <c r="F194" s="263" t="s">
        <v>315</v>
      </c>
      <c r="G194" s="264" t="s">
        <v>246</v>
      </c>
      <c r="H194" s="265">
        <v>20</v>
      </c>
      <c r="I194" s="266"/>
      <c r="J194" s="267">
        <f>ROUND(I194*H194,2)</f>
        <v>0</v>
      </c>
      <c r="K194" s="263" t="s">
        <v>137</v>
      </c>
      <c r="L194" s="268"/>
      <c r="M194" s="269" t="s">
        <v>21</v>
      </c>
      <c r="N194" s="270" t="s">
        <v>46</v>
      </c>
      <c r="O194" s="46"/>
      <c r="P194" s="222">
        <f>O194*H194</f>
        <v>0</v>
      </c>
      <c r="Q194" s="222">
        <v>0.001</v>
      </c>
      <c r="R194" s="222">
        <f>Q194*H194</f>
        <v>0.02</v>
      </c>
      <c r="S194" s="222">
        <v>0</v>
      </c>
      <c r="T194" s="223">
        <f>S194*H194</f>
        <v>0</v>
      </c>
      <c r="AR194" s="23" t="s">
        <v>176</v>
      </c>
      <c r="AT194" s="23" t="s">
        <v>226</v>
      </c>
      <c r="AU194" s="23" t="s">
        <v>87</v>
      </c>
      <c r="AY194" s="23" t="s">
        <v>123</v>
      </c>
      <c r="BE194" s="224">
        <f>IF(N194="základní",J194,0)</f>
        <v>0</v>
      </c>
      <c r="BF194" s="224">
        <f>IF(N194="snížená",J194,0)</f>
        <v>0</v>
      </c>
      <c r="BG194" s="224">
        <f>IF(N194="zákl. přenesená",J194,0)</f>
        <v>0</v>
      </c>
      <c r="BH194" s="224">
        <f>IF(N194="sníž. přenesená",J194,0)</f>
        <v>0</v>
      </c>
      <c r="BI194" s="224">
        <f>IF(N194="nulová",J194,0)</f>
        <v>0</v>
      </c>
      <c r="BJ194" s="23" t="s">
        <v>80</v>
      </c>
      <c r="BK194" s="224">
        <f>ROUND(I194*H194,2)</f>
        <v>0</v>
      </c>
      <c r="BL194" s="23" t="s">
        <v>130</v>
      </c>
      <c r="BM194" s="23" t="s">
        <v>316</v>
      </c>
    </row>
    <row r="195" spans="2:65" s="1" customFormat="1" ht="25.5" customHeight="1">
      <c r="B195" s="45"/>
      <c r="C195" s="213" t="s">
        <v>317</v>
      </c>
      <c r="D195" s="213" t="s">
        <v>125</v>
      </c>
      <c r="E195" s="214" t="s">
        <v>318</v>
      </c>
      <c r="F195" s="215" t="s">
        <v>319</v>
      </c>
      <c r="G195" s="216" t="s">
        <v>202</v>
      </c>
      <c r="H195" s="217">
        <v>370.091</v>
      </c>
      <c r="I195" s="218"/>
      <c r="J195" s="219">
        <f>ROUND(I195*H195,2)</f>
        <v>0</v>
      </c>
      <c r="K195" s="215" t="s">
        <v>137</v>
      </c>
      <c r="L195" s="71"/>
      <c r="M195" s="220" t="s">
        <v>21</v>
      </c>
      <c r="N195" s="221" t="s">
        <v>46</v>
      </c>
      <c r="O195" s="46"/>
      <c r="P195" s="222">
        <f>O195*H195</f>
        <v>0</v>
      </c>
      <c r="Q195" s="222">
        <v>0</v>
      </c>
      <c r="R195" s="222">
        <f>Q195*H195</f>
        <v>0</v>
      </c>
      <c r="S195" s="222">
        <v>0</v>
      </c>
      <c r="T195" s="223">
        <f>S195*H195</f>
        <v>0</v>
      </c>
      <c r="AR195" s="23" t="s">
        <v>130</v>
      </c>
      <c r="AT195" s="23" t="s">
        <v>125</v>
      </c>
      <c r="AU195" s="23" t="s">
        <v>87</v>
      </c>
      <c r="AY195" s="23" t="s">
        <v>123</v>
      </c>
      <c r="BE195" s="224">
        <f>IF(N195="základní",J195,0)</f>
        <v>0</v>
      </c>
      <c r="BF195" s="224">
        <f>IF(N195="snížená",J195,0)</f>
        <v>0</v>
      </c>
      <c r="BG195" s="224">
        <f>IF(N195="zákl. přenesená",J195,0)</f>
        <v>0</v>
      </c>
      <c r="BH195" s="224">
        <f>IF(N195="sníž. přenesená",J195,0)</f>
        <v>0</v>
      </c>
      <c r="BI195" s="224">
        <f>IF(N195="nulová",J195,0)</f>
        <v>0</v>
      </c>
      <c r="BJ195" s="23" t="s">
        <v>80</v>
      </c>
      <c r="BK195" s="224">
        <f>ROUND(I195*H195,2)</f>
        <v>0</v>
      </c>
      <c r="BL195" s="23" t="s">
        <v>130</v>
      </c>
      <c r="BM195" s="23" t="s">
        <v>320</v>
      </c>
    </row>
    <row r="196" spans="2:47" s="1" customFormat="1" ht="13.5">
      <c r="B196" s="45"/>
      <c r="C196" s="73"/>
      <c r="D196" s="227" t="s">
        <v>139</v>
      </c>
      <c r="E196" s="73"/>
      <c r="F196" s="237" t="s">
        <v>321</v>
      </c>
      <c r="G196" s="73"/>
      <c r="H196" s="73"/>
      <c r="I196" s="184"/>
      <c r="J196" s="73"/>
      <c r="K196" s="73"/>
      <c r="L196" s="71"/>
      <c r="M196" s="238"/>
      <c r="N196" s="46"/>
      <c r="O196" s="46"/>
      <c r="P196" s="46"/>
      <c r="Q196" s="46"/>
      <c r="R196" s="46"/>
      <c r="S196" s="46"/>
      <c r="T196" s="94"/>
      <c r="AT196" s="23" t="s">
        <v>139</v>
      </c>
      <c r="AU196" s="23" t="s">
        <v>87</v>
      </c>
    </row>
    <row r="197" spans="2:63" s="10" customFormat="1" ht="29.85" customHeight="1">
      <c r="B197" s="197"/>
      <c r="C197" s="198"/>
      <c r="D197" s="199" t="s">
        <v>74</v>
      </c>
      <c r="E197" s="211" t="s">
        <v>87</v>
      </c>
      <c r="F197" s="211" t="s">
        <v>322</v>
      </c>
      <c r="G197" s="198"/>
      <c r="H197" s="198"/>
      <c r="I197" s="201"/>
      <c r="J197" s="212">
        <f>BK197</f>
        <v>0</v>
      </c>
      <c r="K197" s="198"/>
      <c r="L197" s="203"/>
      <c r="M197" s="204"/>
      <c r="N197" s="205"/>
      <c r="O197" s="205"/>
      <c r="P197" s="206">
        <f>SUM(P198:P211)</f>
        <v>0</v>
      </c>
      <c r="Q197" s="205"/>
      <c r="R197" s="206">
        <f>SUM(R198:R211)</f>
        <v>6.622190270000001</v>
      </c>
      <c r="S197" s="205"/>
      <c r="T197" s="207">
        <f>SUM(T198:T211)</f>
        <v>0</v>
      </c>
      <c r="AR197" s="208" t="s">
        <v>80</v>
      </c>
      <c r="AT197" s="209" t="s">
        <v>74</v>
      </c>
      <c r="AU197" s="209" t="s">
        <v>80</v>
      </c>
      <c r="AY197" s="208" t="s">
        <v>123</v>
      </c>
      <c r="BK197" s="210">
        <f>SUM(BK198:BK211)</f>
        <v>0</v>
      </c>
    </row>
    <row r="198" spans="2:65" s="1" customFormat="1" ht="38.25" customHeight="1">
      <c r="B198" s="45"/>
      <c r="C198" s="213" t="s">
        <v>323</v>
      </c>
      <c r="D198" s="213" t="s">
        <v>125</v>
      </c>
      <c r="E198" s="214" t="s">
        <v>324</v>
      </c>
      <c r="F198" s="215" t="s">
        <v>325</v>
      </c>
      <c r="G198" s="216" t="s">
        <v>145</v>
      </c>
      <c r="H198" s="217">
        <v>2.831</v>
      </c>
      <c r="I198" s="218"/>
      <c r="J198" s="219">
        <f>ROUND(I198*H198,2)</f>
        <v>0</v>
      </c>
      <c r="K198" s="215" t="s">
        <v>137</v>
      </c>
      <c r="L198" s="71"/>
      <c r="M198" s="220" t="s">
        <v>21</v>
      </c>
      <c r="N198" s="221" t="s">
        <v>46</v>
      </c>
      <c r="O198" s="46"/>
      <c r="P198" s="222">
        <f>O198*H198</f>
        <v>0</v>
      </c>
      <c r="Q198" s="222">
        <v>2.33917</v>
      </c>
      <c r="R198" s="222">
        <f>Q198*H198</f>
        <v>6.622190270000001</v>
      </c>
      <c r="S198" s="222">
        <v>0</v>
      </c>
      <c r="T198" s="223">
        <f>S198*H198</f>
        <v>0</v>
      </c>
      <c r="AR198" s="23" t="s">
        <v>130</v>
      </c>
      <c r="AT198" s="23" t="s">
        <v>125</v>
      </c>
      <c r="AU198" s="23" t="s">
        <v>87</v>
      </c>
      <c r="AY198" s="23" t="s">
        <v>123</v>
      </c>
      <c r="BE198" s="224">
        <f>IF(N198="základní",J198,0)</f>
        <v>0</v>
      </c>
      <c r="BF198" s="224">
        <f>IF(N198="snížená",J198,0)</f>
        <v>0</v>
      </c>
      <c r="BG198" s="224">
        <f>IF(N198="zákl. přenesená",J198,0)</f>
        <v>0</v>
      </c>
      <c r="BH198" s="224">
        <f>IF(N198="sníž. přenesená",J198,0)</f>
        <v>0</v>
      </c>
      <c r="BI198" s="224">
        <f>IF(N198="nulová",J198,0)</f>
        <v>0</v>
      </c>
      <c r="BJ198" s="23" t="s">
        <v>80</v>
      </c>
      <c r="BK198" s="224">
        <f>ROUND(I198*H198,2)</f>
        <v>0</v>
      </c>
      <c r="BL198" s="23" t="s">
        <v>130</v>
      </c>
      <c r="BM198" s="23" t="s">
        <v>326</v>
      </c>
    </row>
    <row r="199" spans="2:47" s="1" customFormat="1" ht="13.5">
      <c r="B199" s="45"/>
      <c r="C199" s="73"/>
      <c r="D199" s="227" t="s">
        <v>139</v>
      </c>
      <c r="E199" s="73"/>
      <c r="F199" s="237" t="s">
        <v>327</v>
      </c>
      <c r="G199" s="73"/>
      <c r="H199" s="73"/>
      <c r="I199" s="184"/>
      <c r="J199" s="73"/>
      <c r="K199" s="73"/>
      <c r="L199" s="71"/>
      <c r="M199" s="238"/>
      <c r="N199" s="46"/>
      <c r="O199" s="46"/>
      <c r="P199" s="46"/>
      <c r="Q199" s="46"/>
      <c r="R199" s="46"/>
      <c r="S199" s="46"/>
      <c r="T199" s="94"/>
      <c r="AT199" s="23" t="s">
        <v>139</v>
      </c>
      <c r="AU199" s="23" t="s">
        <v>87</v>
      </c>
    </row>
    <row r="200" spans="2:51" s="11" customFormat="1" ht="13.5">
      <c r="B200" s="225"/>
      <c r="C200" s="226"/>
      <c r="D200" s="227" t="s">
        <v>132</v>
      </c>
      <c r="E200" s="228" t="s">
        <v>21</v>
      </c>
      <c r="F200" s="229" t="s">
        <v>328</v>
      </c>
      <c r="G200" s="226"/>
      <c r="H200" s="230">
        <v>0.156</v>
      </c>
      <c r="I200" s="231"/>
      <c r="J200" s="226"/>
      <c r="K200" s="226"/>
      <c r="L200" s="232"/>
      <c r="M200" s="233"/>
      <c r="N200" s="234"/>
      <c r="O200" s="234"/>
      <c r="P200" s="234"/>
      <c r="Q200" s="234"/>
      <c r="R200" s="234"/>
      <c r="S200" s="234"/>
      <c r="T200" s="235"/>
      <c r="AT200" s="236" t="s">
        <v>132</v>
      </c>
      <c r="AU200" s="236" t="s">
        <v>87</v>
      </c>
      <c r="AV200" s="11" t="s">
        <v>87</v>
      </c>
      <c r="AW200" s="11" t="s">
        <v>38</v>
      </c>
      <c r="AX200" s="11" t="s">
        <v>75</v>
      </c>
      <c r="AY200" s="236" t="s">
        <v>123</v>
      </c>
    </row>
    <row r="201" spans="2:51" s="11" customFormat="1" ht="13.5">
      <c r="B201" s="225"/>
      <c r="C201" s="226"/>
      <c r="D201" s="227" t="s">
        <v>132</v>
      </c>
      <c r="E201" s="228" t="s">
        <v>21</v>
      </c>
      <c r="F201" s="229" t="s">
        <v>329</v>
      </c>
      <c r="G201" s="226"/>
      <c r="H201" s="230">
        <v>0.199</v>
      </c>
      <c r="I201" s="231"/>
      <c r="J201" s="226"/>
      <c r="K201" s="226"/>
      <c r="L201" s="232"/>
      <c r="M201" s="233"/>
      <c r="N201" s="234"/>
      <c r="O201" s="234"/>
      <c r="P201" s="234"/>
      <c r="Q201" s="234"/>
      <c r="R201" s="234"/>
      <c r="S201" s="234"/>
      <c r="T201" s="235"/>
      <c r="AT201" s="236" t="s">
        <v>132</v>
      </c>
      <c r="AU201" s="236" t="s">
        <v>87</v>
      </c>
      <c r="AV201" s="11" t="s">
        <v>87</v>
      </c>
      <c r="AW201" s="11" t="s">
        <v>38</v>
      </c>
      <c r="AX201" s="11" t="s">
        <v>75</v>
      </c>
      <c r="AY201" s="236" t="s">
        <v>123</v>
      </c>
    </row>
    <row r="202" spans="2:51" s="11" customFormat="1" ht="13.5">
      <c r="B202" s="225"/>
      <c r="C202" s="226"/>
      <c r="D202" s="227" t="s">
        <v>132</v>
      </c>
      <c r="E202" s="228" t="s">
        <v>21</v>
      </c>
      <c r="F202" s="229" t="s">
        <v>330</v>
      </c>
      <c r="G202" s="226"/>
      <c r="H202" s="230">
        <v>0.432</v>
      </c>
      <c r="I202" s="231"/>
      <c r="J202" s="226"/>
      <c r="K202" s="226"/>
      <c r="L202" s="232"/>
      <c r="M202" s="233"/>
      <c r="N202" s="234"/>
      <c r="O202" s="234"/>
      <c r="P202" s="234"/>
      <c r="Q202" s="234"/>
      <c r="R202" s="234"/>
      <c r="S202" s="234"/>
      <c r="T202" s="235"/>
      <c r="AT202" s="236" t="s">
        <v>132</v>
      </c>
      <c r="AU202" s="236" t="s">
        <v>87</v>
      </c>
      <c r="AV202" s="11" t="s">
        <v>87</v>
      </c>
      <c r="AW202" s="11" t="s">
        <v>38</v>
      </c>
      <c r="AX202" s="11" t="s">
        <v>75</v>
      </c>
      <c r="AY202" s="236" t="s">
        <v>123</v>
      </c>
    </row>
    <row r="203" spans="2:51" s="11" customFormat="1" ht="13.5">
      <c r="B203" s="225"/>
      <c r="C203" s="226"/>
      <c r="D203" s="227" t="s">
        <v>132</v>
      </c>
      <c r="E203" s="228" t="s">
        <v>21</v>
      </c>
      <c r="F203" s="229" t="s">
        <v>331</v>
      </c>
      <c r="G203" s="226"/>
      <c r="H203" s="230">
        <v>0.118</v>
      </c>
      <c r="I203" s="231"/>
      <c r="J203" s="226"/>
      <c r="K203" s="226"/>
      <c r="L203" s="232"/>
      <c r="M203" s="233"/>
      <c r="N203" s="234"/>
      <c r="O203" s="234"/>
      <c r="P203" s="234"/>
      <c r="Q203" s="234"/>
      <c r="R203" s="234"/>
      <c r="S203" s="234"/>
      <c r="T203" s="235"/>
      <c r="AT203" s="236" t="s">
        <v>132</v>
      </c>
      <c r="AU203" s="236" t="s">
        <v>87</v>
      </c>
      <c r="AV203" s="11" t="s">
        <v>87</v>
      </c>
      <c r="AW203" s="11" t="s">
        <v>38</v>
      </c>
      <c r="AX203" s="11" t="s">
        <v>75</v>
      </c>
      <c r="AY203" s="236" t="s">
        <v>123</v>
      </c>
    </row>
    <row r="204" spans="2:51" s="11" customFormat="1" ht="13.5">
      <c r="B204" s="225"/>
      <c r="C204" s="226"/>
      <c r="D204" s="227" t="s">
        <v>132</v>
      </c>
      <c r="E204" s="228" t="s">
        <v>21</v>
      </c>
      <c r="F204" s="229" t="s">
        <v>332</v>
      </c>
      <c r="G204" s="226"/>
      <c r="H204" s="230">
        <v>0.072</v>
      </c>
      <c r="I204" s="231"/>
      <c r="J204" s="226"/>
      <c r="K204" s="226"/>
      <c r="L204" s="232"/>
      <c r="M204" s="233"/>
      <c r="N204" s="234"/>
      <c r="O204" s="234"/>
      <c r="P204" s="234"/>
      <c r="Q204" s="234"/>
      <c r="R204" s="234"/>
      <c r="S204" s="234"/>
      <c r="T204" s="235"/>
      <c r="AT204" s="236" t="s">
        <v>132</v>
      </c>
      <c r="AU204" s="236" t="s">
        <v>87</v>
      </c>
      <c r="AV204" s="11" t="s">
        <v>87</v>
      </c>
      <c r="AW204" s="11" t="s">
        <v>38</v>
      </c>
      <c r="AX204" s="11" t="s">
        <v>75</v>
      </c>
      <c r="AY204" s="236" t="s">
        <v>123</v>
      </c>
    </row>
    <row r="205" spans="2:51" s="11" customFormat="1" ht="13.5">
      <c r="B205" s="225"/>
      <c r="C205" s="226"/>
      <c r="D205" s="227" t="s">
        <v>132</v>
      </c>
      <c r="E205" s="228" t="s">
        <v>21</v>
      </c>
      <c r="F205" s="229" t="s">
        <v>333</v>
      </c>
      <c r="G205" s="226"/>
      <c r="H205" s="230">
        <v>0.168</v>
      </c>
      <c r="I205" s="231"/>
      <c r="J205" s="226"/>
      <c r="K205" s="226"/>
      <c r="L205" s="232"/>
      <c r="M205" s="233"/>
      <c r="N205" s="234"/>
      <c r="O205" s="234"/>
      <c r="P205" s="234"/>
      <c r="Q205" s="234"/>
      <c r="R205" s="234"/>
      <c r="S205" s="234"/>
      <c r="T205" s="235"/>
      <c r="AT205" s="236" t="s">
        <v>132</v>
      </c>
      <c r="AU205" s="236" t="s">
        <v>87</v>
      </c>
      <c r="AV205" s="11" t="s">
        <v>87</v>
      </c>
      <c r="AW205" s="11" t="s">
        <v>38</v>
      </c>
      <c r="AX205" s="11" t="s">
        <v>75</v>
      </c>
      <c r="AY205" s="236" t="s">
        <v>123</v>
      </c>
    </row>
    <row r="206" spans="2:51" s="11" customFormat="1" ht="13.5">
      <c r="B206" s="225"/>
      <c r="C206" s="226"/>
      <c r="D206" s="227" t="s">
        <v>132</v>
      </c>
      <c r="E206" s="228" t="s">
        <v>21</v>
      </c>
      <c r="F206" s="229" t="s">
        <v>334</v>
      </c>
      <c r="G206" s="226"/>
      <c r="H206" s="230">
        <v>0.12</v>
      </c>
      <c r="I206" s="231"/>
      <c r="J206" s="226"/>
      <c r="K206" s="226"/>
      <c r="L206" s="232"/>
      <c r="M206" s="233"/>
      <c r="N206" s="234"/>
      <c r="O206" s="234"/>
      <c r="P206" s="234"/>
      <c r="Q206" s="234"/>
      <c r="R206" s="234"/>
      <c r="S206" s="234"/>
      <c r="T206" s="235"/>
      <c r="AT206" s="236" t="s">
        <v>132</v>
      </c>
      <c r="AU206" s="236" t="s">
        <v>87</v>
      </c>
      <c r="AV206" s="11" t="s">
        <v>87</v>
      </c>
      <c r="AW206" s="11" t="s">
        <v>38</v>
      </c>
      <c r="AX206" s="11" t="s">
        <v>75</v>
      </c>
      <c r="AY206" s="236" t="s">
        <v>123</v>
      </c>
    </row>
    <row r="207" spans="2:51" s="11" customFormat="1" ht="13.5">
      <c r="B207" s="225"/>
      <c r="C207" s="226"/>
      <c r="D207" s="227" t="s">
        <v>132</v>
      </c>
      <c r="E207" s="228" t="s">
        <v>21</v>
      </c>
      <c r="F207" s="229" t="s">
        <v>335</v>
      </c>
      <c r="G207" s="226"/>
      <c r="H207" s="230">
        <v>1.296</v>
      </c>
      <c r="I207" s="231"/>
      <c r="J207" s="226"/>
      <c r="K207" s="226"/>
      <c r="L207" s="232"/>
      <c r="M207" s="233"/>
      <c r="N207" s="234"/>
      <c r="O207" s="234"/>
      <c r="P207" s="234"/>
      <c r="Q207" s="234"/>
      <c r="R207" s="234"/>
      <c r="S207" s="234"/>
      <c r="T207" s="235"/>
      <c r="AT207" s="236" t="s">
        <v>132</v>
      </c>
      <c r="AU207" s="236" t="s">
        <v>87</v>
      </c>
      <c r="AV207" s="11" t="s">
        <v>87</v>
      </c>
      <c r="AW207" s="11" t="s">
        <v>38</v>
      </c>
      <c r="AX207" s="11" t="s">
        <v>75</v>
      </c>
      <c r="AY207" s="236" t="s">
        <v>123</v>
      </c>
    </row>
    <row r="208" spans="2:51" s="11" customFormat="1" ht="13.5">
      <c r="B208" s="225"/>
      <c r="C208" s="226"/>
      <c r="D208" s="227" t="s">
        <v>132</v>
      </c>
      <c r="E208" s="228" t="s">
        <v>21</v>
      </c>
      <c r="F208" s="229" t="s">
        <v>336</v>
      </c>
      <c r="G208" s="226"/>
      <c r="H208" s="230">
        <v>0.084</v>
      </c>
      <c r="I208" s="231"/>
      <c r="J208" s="226"/>
      <c r="K208" s="226"/>
      <c r="L208" s="232"/>
      <c r="M208" s="233"/>
      <c r="N208" s="234"/>
      <c r="O208" s="234"/>
      <c r="P208" s="234"/>
      <c r="Q208" s="234"/>
      <c r="R208" s="234"/>
      <c r="S208" s="234"/>
      <c r="T208" s="235"/>
      <c r="AT208" s="236" t="s">
        <v>132</v>
      </c>
      <c r="AU208" s="236" t="s">
        <v>87</v>
      </c>
      <c r="AV208" s="11" t="s">
        <v>87</v>
      </c>
      <c r="AW208" s="11" t="s">
        <v>38</v>
      </c>
      <c r="AX208" s="11" t="s">
        <v>75</v>
      </c>
      <c r="AY208" s="236" t="s">
        <v>123</v>
      </c>
    </row>
    <row r="209" spans="2:51" s="11" customFormat="1" ht="13.5">
      <c r="B209" s="225"/>
      <c r="C209" s="226"/>
      <c r="D209" s="227" t="s">
        <v>132</v>
      </c>
      <c r="E209" s="228" t="s">
        <v>21</v>
      </c>
      <c r="F209" s="229" t="s">
        <v>332</v>
      </c>
      <c r="G209" s="226"/>
      <c r="H209" s="230">
        <v>0.072</v>
      </c>
      <c r="I209" s="231"/>
      <c r="J209" s="226"/>
      <c r="K209" s="226"/>
      <c r="L209" s="232"/>
      <c r="M209" s="233"/>
      <c r="N209" s="234"/>
      <c r="O209" s="234"/>
      <c r="P209" s="234"/>
      <c r="Q209" s="234"/>
      <c r="R209" s="234"/>
      <c r="S209" s="234"/>
      <c r="T209" s="235"/>
      <c r="AT209" s="236" t="s">
        <v>132</v>
      </c>
      <c r="AU209" s="236" t="s">
        <v>87</v>
      </c>
      <c r="AV209" s="11" t="s">
        <v>87</v>
      </c>
      <c r="AW209" s="11" t="s">
        <v>38</v>
      </c>
      <c r="AX209" s="11" t="s">
        <v>75</v>
      </c>
      <c r="AY209" s="236" t="s">
        <v>123</v>
      </c>
    </row>
    <row r="210" spans="2:51" s="11" customFormat="1" ht="13.5">
      <c r="B210" s="225"/>
      <c r="C210" s="226"/>
      <c r="D210" s="227" t="s">
        <v>132</v>
      </c>
      <c r="E210" s="228" t="s">
        <v>21</v>
      </c>
      <c r="F210" s="229" t="s">
        <v>337</v>
      </c>
      <c r="G210" s="226"/>
      <c r="H210" s="230">
        <v>0.114</v>
      </c>
      <c r="I210" s="231"/>
      <c r="J210" s="226"/>
      <c r="K210" s="226"/>
      <c r="L210" s="232"/>
      <c r="M210" s="233"/>
      <c r="N210" s="234"/>
      <c r="O210" s="234"/>
      <c r="P210" s="234"/>
      <c r="Q210" s="234"/>
      <c r="R210" s="234"/>
      <c r="S210" s="234"/>
      <c r="T210" s="235"/>
      <c r="AT210" s="236" t="s">
        <v>132</v>
      </c>
      <c r="AU210" s="236" t="s">
        <v>87</v>
      </c>
      <c r="AV210" s="11" t="s">
        <v>87</v>
      </c>
      <c r="AW210" s="11" t="s">
        <v>38</v>
      </c>
      <c r="AX210" s="11" t="s">
        <v>75</v>
      </c>
      <c r="AY210" s="236" t="s">
        <v>123</v>
      </c>
    </row>
    <row r="211" spans="2:51" s="12" customFormat="1" ht="13.5">
      <c r="B211" s="239"/>
      <c r="C211" s="240"/>
      <c r="D211" s="227" t="s">
        <v>132</v>
      </c>
      <c r="E211" s="241" t="s">
        <v>21</v>
      </c>
      <c r="F211" s="242" t="s">
        <v>150</v>
      </c>
      <c r="G211" s="240"/>
      <c r="H211" s="243">
        <v>2.831</v>
      </c>
      <c r="I211" s="244"/>
      <c r="J211" s="240"/>
      <c r="K211" s="240"/>
      <c r="L211" s="245"/>
      <c r="M211" s="246"/>
      <c r="N211" s="247"/>
      <c r="O211" s="247"/>
      <c r="P211" s="247"/>
      <c r="Q211" s="247"/>
      <c r="R211" s="247"/>
      <c r="S211" s="247"/>
      <c r="T211" s="248"/>
      <c r="AT211" s="249" t="s">
        <v>132</v>
      </c>
      <c r="AU211" s="249" t="s">
        <v>87</v>
      </c>
      <c r="AV211" s="12" t="s">
        <v>130</v>
      </c>
      <c r="AW211" s="12" t="s">
        <v>38</v>
      </c>
      <c r="AX211" s="12" t="s">
        <v>80</v>
      </c>
      <c r="AY211" s="249" t="s">
        <v>123</v>
      </c>
    </row>
    <row r="212" spans="2:63" s="10" customFormat="1" ht="29.85" customHeight="1">
      <c r="B212" s="197"/>
      <c r="C212" s="198"/>
      <c r="D212" s="199" t="s">
        <v>74</v>
      </c>
      <c r="E212" s="211" t="s">
        <v>142</v>
      </c>
      <c r="F212" s="211" t="s">
        <v>338</v>
      </c>
      <c r="G212" s="198"/>
      <c r="H212" s="198"/>
      <c r="I212" s="201"/>
      <c r="J212" s="212">
        <f>BK212</f>
        <v>0</v>
      </c>
      <c r="K212" s="198"/>
      <c r="L212" s="203"/>
      <c r="M212" s="204"/>
      <c r="N212" s="205"/>
      <c r="O212" s="205"/>
      <c r="P212" s="206">
        <f>SUM(P213:P222)</f>
        <v>0</v>
      </c>
      <c r="Q212" s="205"/>
      <c r="R212" s="206">
        <f>SUM(R213:R222)</f>
        <v>4.82733</v>
      </c>
      <c r="S212" s="205"/>
      <c r="T212" s="207">
        <f>SUM(T213:T222)</f>
        <v>0</v>
      </c>
      <c r="AR212" s="208" t="s">
        <v>80</v>
      </c>
      <c r="AT212" s="209" t="s">
        <v>74</v>
      </c>
      <c r="AU212" s="209" t="s">
        <v>80</v>
      </c>
      <c r="AY212" s="208" t="s">
        <v>123</v>
      </c>
      <c r="BK212" s="210">
        <f>SUM(BK213:BK222)</f>
        <v>0</v>
      </c>
    </row>
    <row r="213" spans="2:65" s="1" customFormat="1" ht="38.25" customHeight="1">
      <c r="B213" s="45"/>
      <c r="C213" s="213" t="s">
        <v>339</v>
      </c>
      <c r="D213" s="213" t="s">
        <v>125</v>
      </c>
      <c r="E213" s="214" t="s">
        <v>340</v>
      </c>
      <c r="F213" s="215" t="s">
        <v>341</v>
      </c>
      <c r="G213" s="216" t="s">
        <v>128</v>
      </c>
      <c r="H213" s="217">
        <v>27</v>
      </c>
      <c r="I213" s="218"/>
      <c r="J213" s="219">
        <f>ROUND(I213*H213,2)</f>
        <v>0</v>
      </c>
      <c r="K213" s="215" t="s">
        <v>137</v>
      </c>
      <c r="L213" s="71"/>
      <c r="M213" s="220" t="s">
        <v>21</v>
      </c>
      <c r="N213" s="221" t="s">
        <v>46</v>
      </c>
      <c r="O213" s="46"/>
      <c r="P213" s="222">
        <f>O213*H213</f>
        <v>0</v>
      </c>
      <c r="Q213" s="222">
        <v>0.17489</v>
      </c>
      <c r="R213" s="222">
        <f>Q213*H213</f>
        <v>4.72203</v>
      </c>
      <c r="S213" s="222">
        <v>0</v>
      </c>
      <c r="T213" s="223">
        <f>S213*H213</f>
        <v>0</v>
      </c>
      <c r="AR213" s="23" t="s">
        <v>130</v>
      </c>
      <c r="AT213" s="23" t="s">
        <v>125</v>
      </c>
      <c r="AU213" s="23" t="s">
        <v>87</v>
      </c>
      <c r="AY213" s="23" t="s">
        <v>123</v>
      </c>
      <c r="BE213" s="224">
        <f>IF(N213="základní",J213,0)</f>
        <v>0</v>
      </c>
      <c r="BF213" s="224">
        <f>IF(N213="snížená",J213,0)</f>
        <v>0</v>
      </c>
      <c r="BG213" s="224">
        <f>IF(N213="zákl. přenesená",J213,0)</f>
        <v>0</v>
      </c>
      <c r="BH213" s="224">
        <f>IF(N213="sníž. přenesená",J213,0)</f>
        <v>0</v>
      </c>
      <c r="BI213" s="224">
        <f>IF(N213="nulová",J213,0)</f>
        <v>0</v>
      </c>
      <c r="BJ213" s="23" t="s">
        <v>80</v>
      </c>
      <c r="BK213" s="224">
        <f>ROUND(I213*H213,2)</f>
        <v>0</v>
      </c>
      <c r="BL213" s="23" t="s">
        <v>130</v>
      </c>
      <c r="BM213" s="23" t="s">
        <v>342</v>
      </c>
    </row>
    <row r="214" spans="2:47" s="1" customFormat="1" ht="13.5">
      <c r="B214" s="45"/>
      <c r="C214" s="73"/>
      <c r="D214" s="227" t="s">
        <v>139</v>
      </c>
      <c r="E214" s="73"/>
      <c r="F214" s="237" t="s">
        <v>343</v>
      </c>
      <c r="G214" s="73"/>
      <c r="H214" s="73"/>
      <c r="I214" s="184"/>
      <c r="J214" s="73"/>
      <c r="K214" s="73"/>
      <c r="L214" s="71"/>
      <c r="M214" s="238"/>
      <c r="N214" s="46"/>
      <c r="O214" s="46"/>
      <c r="P214" s="46"/>
      <c r="Q214" s="46"/>
      <c r="R214" s="46"/>
      <c r="S214" s="46"/>
      <c r="T214" s="94"/>
      <c r="AT214" s="23" t="s">
        <v>139</v>
      </c>
      <c r="AU214" s="23" t="s">
        <v>87</v>
      </c>
    </row>
    <row r="215" spans="2:51" s="11" customFormat="1" ht="13.5">
      <c r="B215" s="225"/>
      <c r="C215" s="226"/>
      <c r="D215" s="227" t="s">
        <v>132</v>
      </c>
      <c r="E215" s="228" t="s">
        <v>21</v>
      </c>
      <c r="F215" s="229" t="s">
        <v>344</v>
      </c>
      <c r="G215" s="226"/>
      <c r="H215" s="230">
        <v>27</v>
      </c>
      <c r="I215" s="231"/>
      <c r="J215" s="226"/>
      <c r="K215" s="226"/>
      <c r="L215" s="232"/>
      <c r="M215" s="233"/>
      <c r="N215" s="234"/>
      <c r="O215" s="234"/>
      <c r="P215" s="234"/>
      <c r="Q215" s="234"/>
      <c r="R215" s="234"/>
      <c r="S215" s="234"/>
      <c r="T215" s="235"/>
      <c r="AT215" s="236" t="s">
        <v>132</v>
      </c>
      <c r="AU215" s="236" t="s">
        <v>87</v>
      </c>
      <c r="AV215" s="11" t="s">
        <v>87</v>
      </c>
      <c r="AW215" s="11" t="s">
        <v>38</v>
      </c>
      <c r="AX215" s="11" t="s">
        <v>80</v>
      </c>
      <c r="AY215" s="236" t="s">
        <v>123</v>
      </c>
    </row>
    <row r="216" spans="2:65" s="1" customFormat="1" ht="25.5" customHeight="1">
      <c r="B216" s="45"/>
      <c r="C216" s="261" t="s">
        <v>345</v>
      </c>
      <c r="D216" s="261" t="s">
        <v>226</v>
      </c>
      <c r="E216" s="262" t="s">
        <v>346</v>
      </c>
      <c r="F216" s="263" t="s">
        <v>347</v>
      </c>
      <c r="G216" s="264" t="s">
        <v>128</v>
      </c>
      <c r="H216" s="265">
        <v>27</v>
      </c>
      <c r="I216" s="266"/>
      <c r="J216" s="267">
        <f>ROUND(I216*H216,2)</f>
        <v>0</v>
      </c>
      <c r="K216" s="263" t="s">
        <v>129</v>
      </c>
      <c r="L216" s="268"/>
      <c r="M216" s="269" t="s">
        <v>21</v>
      </c>
      <c r="N216" s="270" t="s">
        <v>46</v>
      </c>
      <c r="O216" s="46"/>
      <c r="P216" s="222">
        <f>O216*H216</f>
        <v>0</v>
      </c>
      <c r="Q216" s="222">
        <v>0.0039</v>
      </c>
      <c r="R216" s="222">
        <f>Q216*H216</f>
        <v>0.10529999999999999</v>
      </c>
      <c r="S216" s="222">
        <v>0</v>
      </c>
      <c r="T216" s="223">
        <f>S216*H216</f>
        <v>0</v>
      </c>
      <c r="AR216" s="23" t="s">
        <v>176</v>
      </c>
      <c r="AT216" s="23" t="s">
        <v>226</v>
      </c>
      <c r="AU216" s="23" t="s">
        <v>87</v>
      </c>
      <c r="AY216" s="23" t="s">
        <v>123</v>
      </c>
      <c r="BE216" s="224">
        <f>IF(N216="základní",J216,0)</f>
        <v>0</v>
      </c>
      <c r="BF216" s="224">
        <f>IF(N216="snížená",J216,0)</f>
        <v>0</v>
      </c>
      <c r="BG216" s="224">
        <f>IF(N216="zákl. přenesená",J216,0)</f>
        <v>0</v>
      </c>
      <c r="BH216" s="224">
        <f>IF(N216="sníž. přenesená",J216,0)</f>
        <v>0</v>
      </c>
      <c r="BI216" s="224">
        <f>IF(N216="nulová",J216,0)</f>
        <v>0</v>
      </c>
      <c r="BJ216" s="23" t="s">
        <v>80</v>
      </c>
      <c r="BK216" s="224">
        <f>ROUND(I216*H216,2)</f>
        <v>0</v>
      </c>
      <c r="BL216" s="23" t="s">
        <v>130</v>
      </c>
      <c r="BM216" s="23" t="s">
        <v>348</v>
      </c>
    </row>
    <row r="217" spans="2:47" s="1" customFormat="1" ht="13.5">
      <c r="B217" s="45"/>
      <c r="C217" s="73"/>
      <c r="D217" s="227" t="s">
        <v>171</v>
      </c>
      <c r="E217" s="73"/>
      <c r="F217" s="237" t="s">
        <v>349</v>
      </c>
      <c r="G217" s="73"/>
      <c r="H217" s="73"/>
      <c r="I217" s="184"/>
      <c r="J217" s="73"/>
      <c r="K217" s="73"/>
      <c r="L217" s="71"/>
      <c r="M217" s="238"/>
      <c r="N217" s="46"/>
      <c r="O217" s="46"/>
      <c r="P217" s="46"/>
      <c r="Q217" s="46"/>
      <c r="R217" s="46"/>
      <c r="S217" s="46"/>
      <c r="T217" s="94"/>
      <c r="AT217" s="23" t="s">
        <v>171</v>
      </c>
      <c r="AU217" s="23" t="s">
        <v>87</v>
      </c>
    </row>
    <row r="218" spans="2:65" s="1" customFormat="1" ht="16.5" customHeight="1">
      <c r="B218" s="45"/>
      <c r="C218" s="213" t="s">
        <v>350</v>
      </c>
      <c r="D218" s="213" t="s">
        <v>125</v>
      </c>
      <c r="E218" s="214" t="s">
        <v>351</v>
      </c>
      <c r="F218" s="215" t="s">
        <v>352</v>
      </c>
      <c r="G218" s="216" t="s">
        <v>136</v>
      </c>
      <c r="H218" s="217">
        <v>61.7</v>
      </c>
      <c r="I218" s="218"/>
      <c r="J218" s="219">
        <f>ROUND(I218*H218,2)</f>
        <v>0</v>
      </c>
      <c r="K218" s="215" t="s">
        <v>129</v>
      </c>
      <c r="L218" s="71"/>
      <c r="M218" s="220" t="s">
        <v>21</v>
      </c>
      <c r="N218" s="221" t="s">
        <v>46</v>
      </c>
      <c r="O218" s="46"/>
      <c r="P218" s="222">
        <f>O218*H218</f>
        <v>0</v>
      </c>
      <c r="Q218" s="222">
        <v>0</v>
      </c>
      <c r="R218" s="222">
        <f>Q218*H218</f>
        <v>0</v>
      </c>
      <c r="S218" s="222">
        <v>0</v>
      </c>
      <c r="T218" s="223">
        <f>S218*H218</f>
        <v>0</v>
      </c>
      <c r="AR218" s="23" t="s">
        <v>130</v>
      </c>
      <c r="AT218" s="23" t="s">
        <v>125</v>
      </c>
      <c r="AU218" s="23" t="s">
        <v>87</v>
      </c>
      <c r="AY218" s="23" t="s">
        <v>123</v>
      </c>
      <c r="BE218" s="224">
        <f>IF(N218="základní",J218,0)</f>
        <v>0</v>
      </c>
      <c r="BF218" s="224">
        <f>IF(N218="snížená",J218,0)</f>
        <v>0</v>
      </c>
      <c r="BG218" s="224">
        <f>IF(N218="zákl. přenesená",J218,0)</f>
        <v>0</v>
      </c>
      <c r="BH218" s="224">
        <f>IF(N218="sníž. přenesená",J218,0)</f>
        <v>0</v>
      </c>
      <c r="BI218" s="224">
        <f>IF(N218="nulová",J218,0)</f>
        <v>0</v>
      </c>
      <c r="BJ218" s="23" t="s">
        <v>80</v>
      </c>
      <c r="BK218" s="224">
        <f>ROUND(I218*H218,2)</f>
        <v>0</v>
      </c>
      <c r="BL218" s="23" t="s">
        <v>130</v>
      </c>
      <c r="BM218" s="23" t="s">
        <v>353</v>
      </c>
    </row>
    <row r="219" spans="2:51" s="11" customFormat="1" ht="13.5">
      <c r="B219" s="225"/>
      <c r="C219" s="226"/>
      <c r="D219" s="227" t="s">
        <v>132</v>
      </c>
      <c r="E219" s="228" t="s">
        <v>21</v>
      </c>
      <c r="F219" s="229" t="s">
        <v>354</v>
      </c>
      <c r="G219" s="226"/>
      <c r="H219" s="230">
        <v>61.7</v>
      </c>
      <c r="I219" s="231"/>
      <c r="J219" s="226"/>
      <c r="K219" s="226"/>
      <c r="L219" s="232"/>
      <c r="M219" s="233"/>
      <c r="N219" s="234"/>
      <c r="O219" s="234"/>
      <c r="P219" s="234"/>
      <c r="Q219" s="234"/>
      <c r="R219" s="234"/>
      <c r="S219" s="234"/>
      <c r="T219" s="235"/>
      <c r="AT219" s="236" t="s">
        <v>132</v>
      </c>
      <c r="AU219" s="236" t="s">
        <v>87</v>
      </c>
      <c r="AV219" s="11" t="s">
        <v>87</v>
      </c>
      <c r="AW219" s="11" t="s">
        <v>38</v>
      </c>
      <c r="AX219" s="11" t="s">
        <v>80</v>
      </c>
      <c r="AY219" s="236" t="s">
        <v>123</v>
      </c>
    </row>
    <row r="220" spans="2:65" s="1" customFormat="1" ht="16.5" customHeight="1">
      <c r="B220" s="45"/>
      <c r="C220" s="261" t="s">
        <v>355</v>
      </c>
      <c r="D220" s="261" t="s">
        <v>226</v>
      </c>
      <c r="E220" s="262" t="s">
        <v>356</v>
      </c>
      <c r="F220" s="263" t="s">
        <v>357</v>
      </c>
      <c r="G220" s="264" t="s">
        <v>136</v>
      </c>
      <c r="H220" s="265">
        <v>66.636</v>
      </c>
      <c r="I220" s="266"/>
      <c r="J220" s="267">
        <f>ROUND(I220*H220,2)</f>
        <v>0</v>
      </c>
      <c r="K220" s="263" t="s">
        <v>129</v>
      </c>
      <c r="L220" s="268"/>
      <c r="M220" s="269" t="s">
        <v>21</v>
      </c>
      <c r="N220" s="270" t="s">
        <v>46</v>
      </c>
      <c r="O220" s="46"/>
      <c r="P220" s="222">
        <f>O220*H220</f>
        <v>0</v>
      </c>
      <c r="Q220" s="222">
        <v>0</v>
      </c>
      <c r="R220" s="222">
        <f>Q220*H220</f>
        <v>0</v>
      </c>
      <c r="S220" s="222">
        <v>0</v>
      </c>
      <c r="T220" s="223">
        <f>S220*H220</f>
        <v>0</v>
      </c>
      <c r="AR220" s="23" t="s">
        <v>176</v>
      </c>
      <c r="AT220" s="23" t="s">
        <v>226</v>
      </c>
      <c r="AU220" s="23" t="s">
        <v>87</v>
      </c>
      <c r="AY220" s="23" t="s">
        <v>123</v>
      </c>
      <c r="BE220" s="224">
        <f>IF(N220="základní",J220,0)</f>
        <v>0</v>
      </c>
      <c r="BF220" s="224">
        <f>IF(N220="snížená",J220,0)</f>
        <v>0</v>
      </c>
      <c r="BG220" s="224">
        <f>IF(N220="zákl. přenesená",J220,0)</f>
        <v>0</v>
      </c>
      <c r="BH220" s="224">
        <f>IF(N220="sníž. přenesená",J220,0)</f>
        <v>0</v>
      </c>
      <c r="BI220" s="224">
        <f>IF(N220="nulová",J220,0)</f>
        <v>0</v>
      </c>
      <c r="BJ220" s="23" t="s">
        <v>80</v>
      </c>
      <c r="BK220" s="224">
        <f>ROUND(I220*H220,2)</f>
        <v>0</v>
      </c>
      <c r="BL220" s="23" t="s">
        <v>130</v>
      </c>
      <c r="BM220" s="23" t="s">
        <v>358</v>
      </c>
    </row>
    <row r="221" spans="2:47" s="1" customFormat="1" ht="13.5">
      <c r="B221" s="45"/>
      <c r="C221" s="73"/>
      <c r="D221" s="227" t="s">
        <v>171</v>
      </c>
      <c r="E221" s="73"/>
      <c r="F221" s="237" t="s">
        <v>359</v>
      </c>
      <c r="G221" s="73"/>
      <c r="H221" s="73"/>
      <c r="I221" s="184"/>
      <c r="J221" s="73"/>
      <c r="K221" s="73"/>
      <c r="L221" s="71"/>
      <c r="M221" s="238"/>
      <c r="N221" s="46"/>
      <c r="O221" s="46"/>
      <c r="P221" s="46"/>
      <c r="Q221" s="46"/>
      <c r="R221" s="46"/>
      <c r="S221" s="46"/>
      <c r="T221" s="94"/>
      <c r="AT221" s="23" t="s">
        <v>171</v>
      </c>
      <c r="AU221" s="23" t="s">
        <v>87</v>
      </c>
    </row>
    <row r="222" spans="2:51" s="11" customFormat="1" ht="13.5">
      <c r="B222" s="225"/>
      <c r="C222" s="226"/>
      <c r="D222" s="227" t="s">
        <v>132</v>
      </c>
      <c r="E222" s="226"/>
      <c r="F222" s="229" t="s">
        <v>360</v>
      </c>
      <c r="G222" s="226"/>
      <c r="H222" s="230">
        <v>66.636</v>
      </c>
      <c r="I222" s="231"/>
      <c r="J222" s="226"/>
      <c r="K222" s="226"/>
      <c r="L222" s="232"/>
      <c r="M222" s="233"/>
      <c r="N222" s="234"/>
      <c r="O222" s="234"/>
      <c r="P222" s="234"/>
      <c r="Q222" s="234"/>
      <c r="R222" s="234"/>
      <c r="S222" s="234"/>
      <c r="T222" s="235"/>
      <c r="AT222" s="236" t="s">
        <v>132</v>
      </c>
      <c r="AU222" s="236" t="s">
        <v>87</v>
      </c>
      <c r="AV222" s="11" t="s">
        <v>87</v>
      </c>
      <c r="AW222" s="11" t="s">
        <v>6</v>
      </c>
      <c r="AX222" s="11" t="s">
        <v>80</v>
      </c>
      <c r="AY222" s="236" t="s">
        <v>123</v>
      </c>
    </row>
    <row r="223" spans="2:63" s="10" customFormat="1" ht="29.85" customHeight="1">
      <c r="B223" s="197"/>
      <c r="C223" s="198"/>
      <c r="D223" s="199" t="s">
        <v>74</v>
      </c>
      <c r="E223" s="211" t="s">
        <v>130</v>
      </c>
      <c r="F223" s="211" t="s">
        <v>361</v>
      </c>
      <c r="G223" s="198"/>
      <c r="H223" s="198"/>
      <c r="I223" s="201"/>
      <c r="J223" s="212">
        <f>BK223</f>
        <v>0</v>
      </c>
      <c r="K223" s="198"/>
      <c r="L223" s="203"/>
      <c r="M223" s="204"/>
      <c r="N223" s="205"/>
      <c r="O223" s="205"/>
      <c r="P223" s="206">
        <f>SUM(P224:P230)</f>
        <v>0</v>
      </c>
      <c r="Q223" s="205"/>
      <c r="R223" s="206">
        <f>SUM(R224:R230)</f>
        <v>3.9031199999999995</v>
      </c>
      <c r="S223" s="205"/>
      <c r="T223" s="207">
        <f>SUM(T224:T230)</f>
        <v>0</v>
      </c>
      <c r="AR223" s="208" t="s">
        <v>80</v>
      </c>
      <c r="AT223" s="209" t="s">
        <v>74</v>
      </c>
      <c r="AU223" s="209" t="s">
        <v>80</v>
      </c>
      <c r="AY223" s="208" t="s">
        <v>123</v>
      </c>
      <c r="BK223" s="210">
        <f>SUM(BK224:BK230)</f>
        <v>0</v>
      </c>
    </row>
    <row r="224" spans="2:65" s="1" customFormat="1" ht="16.5" customHeight="1">
      <c r="B224" s="45"/>
      <c r="C224" s="213" t="s">
        <v>362</v>
      </c>
      <c r="D224" s="213" t="s">
        <v>125</v>
      </c>
      <c r="E224" s="214" t="s">
        <v>363</v>
      </c>
      <c r="F224" s="215" t="s">
        <v>364</v>
      </c>
      <c r="G224" s="216" t="s">
        <v>202</v>
      </c>
      <c r="H224" s="217">
        <v>7.8</v>
      </c>
      <c r="I224" s="218"/>
      <c r="J224" s="219">
        <f>ROUND(I224*H224,2)</f>
        <v>0</v>
      </c>
      <c r="K224" s="215" t="s">
        <v>137</v>
      </c>
      <c r="L224" s="71"/>
      <c r="M224" s="220" t="s">
        <v>21</v>
      </c>
      <c r="N224" s="221" t="s">
        <v>46</v>
      </c>
      <c r="O224" s="46"/>
      <c r="P224" s="222">
        <f>O224*H224</f>
        <v>0</v>
      </c>
      <c r="Q224" s="222">
        <v>0.2004</v>
      </c>
      <c r="R224" s="222">
        <f>Q224*H224</f>
        <v>1.5631199999999998</v>
      </c>
      <c r="S224" s="222">
        <v>0</v>
      </c>
      <c r="T224" s="223">
        <f>S224*H224</f>
        <v>0</v>
      </c>
      <c r="AR224" s="23" t="s">
        <v>130</v>
      </c>
      <c r="AT224" s="23" t="s">
        <v>125</v>
      </c>
      <c r="AU224" s="23" t="s">
        <v>87</v>
      </c>
      <c r="AY224" s="23" t="s">
        <v>123</v>
      </c>
      <c r="BE224" s="224">
        <f>IF(N224="základní",J224,0)</f>
        <v>0</v>
      </c>
      <c r="BF224" s="224">
        <f>IF(N224="snížená",J224,0)</f>
        <v>0</v>
      </c>
      <c r="BG224" s="224">
        <f>IF(N224="zákl. přenesená",J224,0)</f>
        <v>0</v>
      </c>
      <c r="BH224" s="224">
        <f>IF(N224="sníž. přenesená",J224,0)</f>
        <v>0</v>
      </c>
      <c r="BI224" s="224">
        <f>IF(N224="nulová",J224,0)</f>
        <v>0</v>
      </c>
      <c r="BJ224" s="23" t="s">
        <v>80</v>
      </c>
      <c r="BK224" s="224">
        <f>ROUND(I224*H224,2)</f>
        <v>0</v>
      </c>
      <c r="BL224" s="23" t="s">
        <v>130</v>
      </c>
      <c r="BM224" s="23" t="s">
        <v>365</v>
      </c>
    </row>
    <row r="225" spans="2:47" s="1" customFormat="1" ht="13.5">
      <c r="B225" s="45"/>
      <c r="C225" s="73"/>
      <c r="D225" s="227" t="s">
        <v>139</v>
      </c>
      <c r="E225" s="73"/>
      <c r="F225" s="237" t="s">
        <v>366</v>
      </c>
      <c r="G225" s="73"/>
      <c r="H225" s="73"/>
      <c r="I225" s="184"/>
      <c r="J225" s="73"/>
      <c r="K225" s="73"/>
      <c r="L225" s="71"/>
      <c r="M225" s="238"/>
      <c r="N225" s="46"/>
      <c r="O225" s="46"/>
      <c r="P225" s="46"/>
      <c r="Q225" s="46"/>
      <c r="R225" s="46"/>
      <c r="S225" s="46"/>
      <c r="T225" s="94"/>
      <c r="AT225" s="23" t="s">
        <v>139</v>
      </c>
      <c r="AU225" s="23" t="s">
        <v>87</v>
      </c>
    </row>
    <row r="226" spans="2:51" s="11" customFormat="1" ht="13.5">
      <c r="B226" s="225"/>
      <c r="C226" s="226"/>
      <c r="D226" s="227" t="s">
        <v>132</v>
      </c>
      <c r="E226" s="228" t="s">
        <v>21</v>
      </c>
      <c r="F226" s="229" t="s">
        <v>367</v>
      </c>
      <c r="G226" s="226"/>
      <c r="H226" s="230">
        <v>2.4</v>
      </c>
      <c r="I226" s="231"/>
      <c r="J226" s="226"/>
      <c r="K226" s="226"/>
      <c r="L226" s="232"/>
      <c r="M226" s="233"/>
      <c r="N226" s="234"/>
      <c r="O226" s="234"/>
      <c r="P226" s="234"/>
      <c r="Q226" s="234"/>
      <c r="R226" s="234"/>
      <c r="S226" s="234"/>
      <c r="T226" s="235"/>
      <c r="AT226" s="236" t="s">
        <v>132</v>
      </c>
      <c r="AU226" s="236" t="s">
        <v>87</v>
      </c>
      <c r="AV226" s="11" t="s">
        <v>87</v>
      </c>
      <c r="AW226" s="11" t="s">
        <v>38</v>
      </c>
      <c r="AX226" s="11" t="s">
        <v>75</v>
      </c>
      <c r="AY226" s="236" t="s">
        <v>123</v>
      </c>
    </row>
    <row r="227" spans="2:51" s="11" customFormat="1" ht="13.5">
      <c r="B227" s="225"/>
      <c r="C227" s="226"/>
      <c r="D227" s="227" t="s">
        <v>132</v>
      </c>
      <c r="E227" s="228" t="s">
        <v>21</v>
      </c>
      <c r="F227" s="229" t="s">
        <v>368</v>
      </c>
      <c r="G227" s="226"/>
      <c r="H227" s="230">
        <v>5.4</v>
      </c>
      <c r="I227" s="231"/>
      <c r="J227" s="226"/>
      <c r="K227" s="226"/>
      <c r="L227" s="232"/>
      <c r="M227" s="233"/>
      <c r="N227" s="234"/>
      <c r="O227" s="234"/>
      <c r="P227" s="234"/>
      <c r="Q227" s="234"/>
      <c r="R227" s="234"/>
      <c r="S227" s="234"/>
      <c r="T227" s="235"/>
      <c r="AT227" s="236" t="s">
        <v>132</v>
      </c>
      <c r="AU227" s="236" t="s">
        <v>87</v>
      </c>
      <c r="AV227" s="11" t="s">
        <v>87</v>
      </c>
      <c r="AW227" s="11" t="s">
        <v>38</v>
      </c>
      <c r="AX227" s="11" t="s">
        <v>75</v>
      </c>
      <c r="AY227" s="236" t="s">
        <v>123</v>
      </c>
    </row>
    <row r="228" spans="2:51" s="12" customFormat="1" ht="13.5">
      <c r="B228" s="239"/>
      <c r="C228" s="240"/>
      <c r="D228" s="227" t="s">
        <v>132</v>
      </c>
      <c r="E228" s="241" t="s">
        <v>21</v>
      </c>
      <c r="F228" s="242" t="s">
        <v>150</v>
      </c>
      <c r="G228" s="240"/>
      <c r="H228" s="243">
        <v>7.8</v>
      </c>
      <c r="I228" s="244"/>
      <c r="J228" s="240"/>
      <c r="K228" s="240"/>
      <c r="L228" s="245"/>
      <c r="M228" s="246"/>
      <c r="N228" s="247"/>
      <c r="O228" s="247"/>
      <c r="P228" s="247"/>
      <c r="Q228" s="247"/>
      <c r="R228" s="247"/>
      <c r="S228" s="247"/>
      <c r="T228" s="248"/>
      <c r="AT228" s="249" t="s">
        <v>132</v>
      </c>
      <c r="AU228" s="249" t="s">
        <v>87</v>
      </c>
      <c r="AV228" s="12" t="s">
        <v>130</v>
      </c>
      <c r="AW228" s="12" t="s">
        <v>38</v>
      </c>
      <c r="AX228" s="12" t="s">
        <v>80</v>
      </c>
      <c r="AY228" s="249" t="s">
        <v>123</v>
      </c>
    </row>
    <row r="229" spans="2:65" s="1" customFormat="1" ht="38.25" customHeight="1">
      <c r="B229" s="45"/>
      <c r="C229" s="213" t="s">
        <v>369</v>
      </c>
      <c r="D229" s="213" t="s">
        <v>125</v>
      </c>
      <c r="E229" s="214" t="s">
        <v>370</v>
      </c>
      <c r="F229" s="215" t="s">
        <v>371</v>
      </c>
      <c r="G229" s="216" t="s">
        <v>202</v>
      </c>
      <c r="H229" s="217">
        <v>7.8</v>
      </c>
      <c r="I229" s="218"/>
      <c r="J229" s="219">
        <f>ROUND(I229*H229,2)</f>
        <v>0</v>
      </c>
      <c r="K229" s="215" t="s">
        <v>129</v>
      </c>
      <c r="L229" s="71"/>
      <c r="M229" s="220" t="s">
        <v>21</v>
      </c>
      <c r="N229" s="221" t="s">
        <v>46</v>
      </c>
      <c r="O229" s="46"/>
      <c r="P229" s="222">
        <f>O229*H229</f>
        <v>0</v>
      </c>
      <c r="Q229" s="222">
        <v>0.3</v>
      </c>
      <c r="R229" s="222">
        <f>Q229*H229</f>
        <v>2.34</v>
      </c>
      <c r="S229" s="222">
        <v>0</v>
      </c>
      <c r="T229" s="223">
        <f>S229*H229</f>
        <v>0</v>
      </c>
      <c r="AR229" s="23" t="s">
        <v>130</v>
      </c>
      <c r="AT229" s="23" t="s">
        <v>125</v>
      </c>
      <c r="AU229" s="23" t="s">
        <v>87</v>
      </c>
      <c r="AY229" s="23" t="s">
        <v>123</v>
      </c>
      <c r="BE229" s="224">
        <f>IF(N229="základní",J229,0)</f>
        <v>0</v>
      </c>
      <c r="BF229" s="224">
        <f>IF(N229="snížená",J229,0)</f>
        <v>0</v>
      </c>
      <c r="BG229" s="224">
        <f>IF(N229="zákl. přenesená",J229,0)</f>
        <v>0</v>
      </c>
      <c r="BH229" s="224">
        <f>IF(N229="sníž. přenesená",J229,0)</f>
        <v>0</v>
      </c>
      <c r="BI229" s="224">
        <f>IF(N229="nulová",J229,0)</f>
        <v>0</v>
      </c>
      <c r="BJ229" s="23" t="s">
        <v>80</v>
      </c>
      <c r="BK229" s="224">
        <f>ROUND(I229*H229,2)</f>
        <v>0</v>
      </c>
      <c r="BL229" s="23" t="s">
        <v>130</v>
      </c>
      <c r="BM229" s="23" t="s">
        <v>372</v>
      </c>
    </row>
    <row r="230" spans="2:47" s="1" customFormat="1" ht="13.5">
      <c r="B230" s="45"/>
      <c r="C230" s="73"/>
      <c r="D230" s="227" t="s">
        <v>171</v>
      </c>
      <c r="E230" s="73"/>
      <c r="F230" s="237" t="s">
        <v>373</v>
      </c>
      <c r="G230" s="73"/>
      <c r="H230" s="73"/>
      <c r="I230" s="184"/>
      <c r="J230" s="73"/>
      <c r="K230" s="73"/>
      <c r="L230" s="71"/>
      <c r="M230" s="238"/>
      <c r="N230" s="46"/>
      <c r="O230" s="46"/>
      <c r="P230" s="46"/>
      <c r="Q230" s="46"/>
      <c r="R230" s="46"/>
      <c r="S230" s="46"/>
      <c r="T230" s="94"/>
      <c r="AT230" s="23" t="s">
        <v>171</v>
      </c>
      <c r="AU230" s="23" t="s">
        <v>87</v>
      </c>
    </row>
    <row r="231" spans="2:63" s="10" customFormat="1" ht="29.85" customHeight="1">
      <c r="B231" s="197"/>
      <c r="C231" s="198"/>
      <c r="D231" s="199" t="s">
        <v>74</v>
      </c>
      <c r="E231" s="211" t="s">
        <v>154</v>
      </c>
      <c r="F231" s="211" t="s">
        <v>374</v>
      </c>
      <c r="G231" s="198"/>
      <c r="H231" s="198"/>
      <c r="I231" s="201"/>
      <c r="J231" s="212">
        <f>BK231</f>
        <v>0</v>
      </c>
      <c r="K231" s="198"/>
      <c r="L231" s="203"/>
      <c r="M231" s="204"/>
      <c r="N231" s="205"/>
      <c r="O231" s="205"/>
      <c r="P231" s="206">
        <f>SUM(P232:P238)</f>
        <v>0</v>
      </c>
      <c r="Q231" s="205"/>
      <c r="R231" s="206">
        <f>SUM(R232:R238)</f>
        <v>0.10232319999999999</v>
      </c>
      <c r="S231" s="205"/>
      <c r="T231" s="207">
        <f>SUM(T232:T238)</f>
        <v>0</v>
      </c>
      <c r="AR231" s="208" t="s">
        <v>80</v>
      </c>
      <c r="AT231" s="209" t="s">
        <v>74</v>
      </c>
      <c r="AU231" s="209" t="s">
        <v>80</v>
      </c>
      <c r="AY231" s="208" t="s">
        <v>123</v>
      </c>
      <c r="BK231" s="210">
        <f>SUM(BK232:BK238)</f>
        <v>0</v>
      </c>
    </row>
    <row r="232" spans="2:65" s="1" customFormat="1" ht="25.5" customHeight="1">
      <c r="B232" s="45"/>
      <c r="C232" s="213" t="s">
        <v>375</v>
      </c>
      <c r="D232" s="213" t="s">
        <v>125</v>
      </c>
      <c r="E232" s="214" t="s">
        <v>376</v>
      </c>
      <c r="F232" s="215" t="s">
        <v>377</v>
      </c>
      <c r="G232" s="216" t="s">
        <v>202</v>
      </c>
      <c r="H232" s="217">
        <v>75.159</v>
      </c>
      <c r="I232" s="218"/>
      <c r="J232" s="219">
        <f>ROUND(I232*H232,2)</f>
        <v>0</v>
      </c>
      <c r="K232" s="215" t="s">
        <v>137</v>
      </c>
      <c r="L232" s="71"/>
      <c r="M232" s="220" t="s">
        <v>21</v>
      </c>
      <c r="N232" s="221" t="s">
        <v>46</v>
      </c>
      <c r="O232" s="46"/>
      <c r="P232" s="222">
        <f>O232*H232</f>
        <v>0</v>
      </c>
      <c r="Q232" s="222">
        <v>0</v>
      </c>
      <c r="R232" s="222">
        <f>Q232*H232</f>
        <v>0</v>
      </c>
      <c r="S232" s="222">
        <v>0</v>
      </c>
      <c r="T232" s="223">
        <f>S232*H232</f>
        <v>0</v>
      </c>
      <c r="AR232" s="23" t="s">
        <v>130</v>
      </c>
      <c r="AT232" s="23" t="s">
        <v>125</v>
      </c>
      <c r="AU232" s="23" t="s">
        <v>87</v>
      </c>
      <c r="AY232" s="23" t="s">
        <v>123</v>
      </c>
      <c r="BE232" s="224">
        <f>IF(N232="základní",J232,0)</f>
        <v>0</v>
      </c>
      <c r="BF232" s="224">
        <f>IF(N232="snížená",J232,0)</f>
        <v>0</v>
      </c>
      <c r="BG232" s="224">
        <f>IF(N232="zákl. přenesená",J232,0)</f>
        <v>0</v>
      </c>
      <c r="BH232" s="224">
        <f>IF(N232="sníž. přenesená",J232,0)</f>
        <v>0</v>
      </c>
      <c r="BI232" s="224">
        <f>IF(N232="nulová",J232,0)</f>
        <v>0</v>
      </c>
      <c r="BJ232" s="23" t="s">
        <v>80</v>
      </c>
      <c r="BK232" s="224">
        <f>ROUND(I232*H232,2)</f>
        <v>0</v>
      </c>
      <c r="BL232" s="23" t="s">
        <v>130</v>
      </c>
      <c r="BM232" s="23" t="s">
        <v>378</v>
      </c>
    </row>
    <row r="233" spans="2:47" s="1" customFormat="1" ht="13.5">
      <c r="B233" s="45"/>
      <c r="C233" s="73"/>
      <c r="D233" s="227" t="s">
        <v>139</v>
      </c>
      <c r="E233" s="73"/>
      <c r="F233" s="237" t="s">
        <v>379</v>
      </c>
      <c r="G233" s="73"/>
      <c r="H233" s="73"/>
      <c r="I233" s="184"/>
      <c r="J233" s="73"/>
      <c r="K233" s="73"/>
      <c r="L233" s="71"/>
      <c r="M233" s="238"/>
      <c r="N233" s="46"/>
      <c r="O233" s="46"/>
      <c r="P233" s="46"/>
      <c r="Q233" s="46"/>
      <c r="R233" s="46"/>
      <c r="S233" s="46"/>
      <c r="T233" s="94"/>
      <c r="AT233" s="23" t="s">
        <v>139</v>
      </c>
      <c r="AU233" s="23" t="s">
        <v>87</v>
      </c>
    </row>
    <row r="234" spans="2:51" s="11" customFormat="1" ht="13.5">
      <c r="B234" s="225"/>
      <c r="C234" s="226"/>
      <c r="D234" s="227" t="s">
        <v>132</v>
      </c>
      <c r="E234" s="228" t="s">
        <v>21</v>
      </c>
      <c r="F234" s="229" t="s">
        <v>380</v>
      </c>
      <c r="G234" s="226"/>
      <c r="H234" s="230">
        <v>75.159</v>
      </c>
      <c r="I234" s="231"/>
      <c r="J234" s="226"/>
      <c r="K234" s="226"/>
      <c r="L234" s="232"/>
      <c r="M234" s="233"/>
      <c r="N234" s="234"/>
      <c r="O234" s="234"/>
      <c r="P234" s="234"/>
      <c r="Q234" s="234"/>
      <c r="R234" s="234"/>
      <c r="S234" s="234"/>
      <c r="T234" s="235"/>
      <c r="AT234" s="236" t="s">
        <v>132</v>
      </c>
      <c r="AU234" s="236" t="s">
        <v>87</v>
      </c>
      <c r="AV234" s="11" t="s">
        <v>87</v>
      </c>
      <c r="AW234" s="11" t="s">
        <v>38</v>
      </c>
      <c r="AX234" s="11" t="s">
        <v>80</v>
      </c>
      <c r="AY234" s="236" t="s">
        <v>123</v>
      </c>
    </row>
    <row r="235" spans="2:65" s="1" customFormat="1" ht="16.5" customHeight="1">
      <c r="B235" s="45"/>
      <c r="C235" s="213" t="s">
        <v>381</v>
      </c>
      <c r="D235" s="213" t="s">
        <v>125</v>
      </c>
      <c r="E235" s="214" t="s">
        <v>382</v>
      </c>
      <c r="F235" s="215" t="s">
        <v>383</v>
      </c>
      <c r="G235" s="216" t="s">
        <v>136</v>
      </c>
      <c r="H235" s="217">
        <v>45.68</v>
      </c>
      <c r="I235" s="218"/>
      <c r="J235" s="219">
        <f>ROUND(I235*H235,2)</f>
        <v>0</v>
      </c>
      <c r="K235" s="215" t="s">
        <v>137</v>
      </c>
      <c r="L235" s="71"/>
      <c r="M235" s="220" t="s">
        <v>21</v>
      </c>
      <c r="N235" s="221" t="s">
        <v>46</v>
      </c>
      <c r="O235" s="46"/>
      <c r="P235" s="222">
        <f>O235*H235</f>
        <v>0</v>
      </c>
      <c r="Q235" s="222">
        <v>0.00224</v>
      </c>
      <c r="R235" s="222">
        <f>Q235*H235</f>
        <v>0.10232319999999999</v>
      </c>
      <c r="S235" s="222">
        <v>0</v>
      </c>
      <c r="T235" s="223">
        <f>S235*H235</f>
        <v>0</v>
      </c>
      <c r="AR235" s="23" t="s">
        <v>130</v>
      </c>
      <c r="AT235" s="23" t="s">
        <v>125</v>
      </c>
      <c r="AU235" s="23" t="s">
        <v>87</v>
      </c>
      <c r="AY235" s="23" t="s">
        <v>123</v>
      </c>
      <c r="BE235" s="224">
        <f>IF(N235="základní",J235,0)</f>
        <v>0</v>
      </c>
      <c r="BF235" s="224">
        <f>IF(N235="snížená",J235,0)</f>
        <v>0</v>
      </c>
      <c r="BG235" s="224">
        <f>IF(N235="zákl. přenesená",J235,0)</f>
        <v>0</v>
      </c>
      <c r="BH235" s="224">
        <f>IF(N235="sníž. přenesená",J235,0)</f>
        <v>0</v>
      </c>
      <c r="BI235" s="224">
        <f>IF(N235="nulová",J235,0)</f>
        <v>0</v>
      </c>
      <c r="BJ235" s="23" t="s">
        <v>80</v>
      </c>
      <c r="BK235" s="224">
        <f>ROUND(I235*H235,2)</f>
        <v>0</v>
      </c>
      <c r="BL235" s="23" t="s">
        <v>130</v>
      </c>
      <c r="BM235" s="23" t="s">
        <v>384</v>
      </c>
    </row>
    <row r="236" spans="2:47" s="1" customFormat="1" ht="13.5">
      <c r="B236" s="45"/>
      <c r="C236" s="73"/>
      <c r="D236" s="227" t="s">
        <v>139</v>
      </c>
      <c r="E236" s="73"/>
      <c r="F236" s="237" t="s">
        <v>385</v>
      </c>
      <c r="G236" s="73"/>
      <c r="H236" s="73"/>
      <c r="I236" s="184"/>
      <c r="J236" s="73"/>
      <c r="K236" s="73"/>
      <c r="L236" s="71"/>
      <c r="M236" s="238"/>
      <c r="N236" s="46"/>
      <c r="O236" s="46"/>
      <c r="P236" s="46"/>
      <c r="Q236" s="46"/>
      <c r="R236" s="46"/>
      <c r="S236" s="46"/>
      <c r="T236" s="94"/>
      <c r="AT236" s="23" t="s">
        <v>139</v>
      </c>
      <c r="AU236" s="23" t="s">
        <v>87</v>
      </c>
    </row>
    <row r="237" spans="2:47" s="1" customFormat="1" ht="13.5">
      <c r="B237" s="45"/>
      <c r="C237" s="73"/>
      <c r="D237" s="227" t="s">
        <v>171</v>
      </c>
      <c r="E237" s="73"/>
      <c r="F237" s="237" t="s">
        <v>386</v>
      </c>
      <c r="G237" s="73"/>
      <c r="H237" s="73"/>
      <c r="I237" s="184"/>
      <c r="J237" s="73"/>
      <c r="K237" s="73"/>
      <c r="L237" s="71"/>
      <c r="M237" s="238"/>
      <c r="N237" s="46"/>
      <c r="O237" s="46"/>
      <c r="P237" s="46"/>
      <c r="Q237" s="46"/>
      <c r="R237" s="46"/>
      <c r="S237" s="46"/>
      <c r="T237" s="94"/>
      <c r="AT237" s="23" t="s">
        <v>171</v>
      </c>
      <c r="AU237" s="23" t="s">
        <v>87</v>
      </c>
    </row>
    <row r="238" spans="2:51" s="11" customFormat="1" ht="13.5">
      <c r="B238" s="225"/>
      <c r="C238" s="226"/>
      <c r="D238" s="227" t="s">
        <v>132</v>
      </c>
      <c r="E238" s="228" t="s">
        <v>21</v>
      </c>
      <c r="F238" s="229" t="s">
        <v>387</v>
      </c>
      <c r="G238" s="226"/>
      <c r="H238" s="230">
        <v>45.68</v>
      </c>
      <c r="I238" s="231"/>
      <c r="J238" s="226"/>
      <c r="K238" s="226"/>
      <c r="L238" s="232"/>
      <c r="M238" s="233"/>
      <c r="N238" s="234"/>
      <c r="O238" s="234"/>
      <c r="P238" s="234"/>
      <c r="Q238" s="234"/>
      <c r="R238" s="234"/>
      <c r="S238" s="234"/>
      <c r="T238" s="235"/>
      <c r="AT238" s="236" t="s">
        <v>132</v>
      </c>
      <c r="AU238" s="236" t="s">
        <v>87</v>
      </c>
      <c r="AV238" s="11" t="s">
        <v>87</v>
      </c>
      <c r="AW238" s="11" t="s">
        <v>38</v>
      </c>
      <c r="AX238" s="11" t="s">
        <v>80</v>
      </c>
      <c r="AY238" s="236" t="s">
        <v>123</v>
      </c>
    </row>
    <row r="239" spans="2:63" s="10" customFormat="1" ht="29.85" customHeight="1">
      <c r="B239" s="197"/>
      <c r="C239" s="198"/>
      <c r="D239" s="199" t="s">
        <v>74</v>
      </c>
      <c r="E239" s="211" t="s">
        <v>388</v>
      </c>
      <c r="F239" s="211" t="s">
        <v>389</v>
      </c>
      <c r="G239" s="198"/>
      <c r="H239" s="198"/>
      <c r="I239" s="201"/>
      <c r="J239" s="212">
        <f>BK239</f>
        <v>0</v>
      </c>
      <c r="K239" s="198"/>
      <c r="L239" s="203"/>
      <c r="M239" s="204"/>
      <c r="N239" s="205"/>
      <c r="O239" s="205"/>
      <c r="P239" s="206">
        <f>SUM(P240:P256)</f>
        <v>0</v>
      </c>
      <c r="Q239" s="205"/>
      <c r="R239" s="206">
        <f>SUM(R240:R256)</f>
        <v>33.4472607</v>
      </c>
      <c r="S239" s="205"/>
      <c r="T239" s="207">
        <f>SUM(T240:T256)</f>
        <v>0</v>
      </c>
      <c r="AR239" s="208" t="s">
        <v>80</v>
      </c>
      <c r="AT239" s="209" t="s">
        <v>74</v>
      </c>
      <c r="AU239" s="209" t="s">
        <v>80</v>
      </c>
      <c r="AY239" s="208" t="s">
        <v>123</v>
      </c>
      <c r="BK239" s="210">
        <f>SUM(BK240:BK256)</f>
        <v>0</v>
      </c>
    </row>
    <row r="240" spans="2:65" s="1" customFormat="1" ht="25.5" customHeight="1">
      <c r="B240" s="45"/>
      <c r="C240" s="213" t="s">
        <v>390</v>
      </c>
      <c r="D240" s="213" t="s">
        <v>125</v>
      </c>
      <c r="E240" s="214" t="s">
        <v>391</v>
      </c>
      <c r="F240" s="215" t="s">
        <v>392</v>
      </c>
      <c r="G240" s="216" t="s">
        <v>128</v>
      </c>
      <c r="H240" s="217">
        <v>558</v>
      </c>
      <c r="I240" s="218"/>
      <c r="J240" s="219">
        <f>ROUND(I240*H240,2)</f>
        <v>0</v>
      </c>
      <c r="K240" s="215" t="s">
        <v>129</v>
      </c>
      <c r="L240" s="71"/>
      <c r="M240" s="220" t="s">
        <v>21</v>
      </c>
      <c r="N240" s="221" t="s">
        <v>46</v>
      </c>
      <c r="O240" s="46"/>
      <c r="P240" s="222">
        <f>O240*H240</f>
        <v>0</v>
      </c>
      <c r="Q240" s="222">
        <v>0</v>
      </c>
      <c r="R240" s="222">
        <f>Q240*H240</f>
        <v>0</v>
      </c>
      <c r="S240" s="222">
        <v>0</v>
      </c>
      <c r="T240" s="223">
        <f>S240*H240</f>
        <v>0</v>
      </c>
      <c r="AR240" s="23" t="s">
        <v>130</v>
      </c>
      <c r="AT240" s="23" t="s">
        <v>125</v>
      </c>
      <c r="AU240" s="23" t="s">
        <v>87</v>
      </c>
      <c r="AY240" s="23" t="s">
        <v>123</v>
      </c>
      <c r="BE240" s="224">
        <f>IF(N240="základní",J240,0)</f>
        <v>0</v>
      </c>
      <c r="BF240" s="224">
        <f>IF(N240="snížená",J240,0)</f>
        <v>0</v>
      </c>
      <c r="BG240" s="224">
        <f>IF(N240="zákl. přenesená",J240,0)</f>
        <v>0</v>
      </c>
      <c r="BH240" s="224">
        <f>IF(N240="sníž. přenesená",J240,0)</f>
        <v>0</v>
      </c>
      <c r="BI240" s="224">
        <f>IF(N240="nulová",J240,0)</f>
        <v>0</v>
      </c>
      <c r="BJ240" s="23" t="s">
        <v>80</v>
      </c>
      <c r="BK240" s="224">
        <f>ROUND(I240*H240,2)</f>
        <v>0</v>
      </c>
      <c r="BL240" s="23" t="s">
        <v>130</v>
      </c>
      <c r="BM240" s="23" t="s">
        <v>393</v>
      </c>
    </row>
    <row r="241" spans="2:65" s="1" customFormat="1" ht="16.5" customHeight="1">
      <c r="B241" s="45"/>
      <c r="C241" s="261" t="s">
        <v>394</v>
      </c>
      <c r="D241" s="261" t="s">
        <v>226</v>
      </c>
      <c r="E241" s="262" t="s">
        <v>395</v>
      </c>
      <c r="F241" s="263" t="s">
        <v>396</v>
      </c>
      <c r="G241" s="264" t="s">
        <v>128</v>
      </c>
      <c r="H241" s="265">
        <v>558</v>
      </c>
      <c r="I241" s="266"/>
      <c r="J241" s="267">
        <f>ROUND(I241*H241,2)</f>
        <v>0</v>
      </c>
      <c r="K241" s="263" t="s">
        <v>129</v>
      </c>
      <c r="L241" s="268"/>
      <c r="M241" s="269" t="s">
        <v>21</v>
      </c>
      <c r="N241" s="270" t="s">
        <v>46</v>
      </c>
      <c r="O241" s="46"/>
      <c r="P241" s="222">
        <f>O241*H241</f>
        <v>0</v>
      </c>
      <c r="Q241" s="222">
        <v>0</v>
      </c>
      <c r="R241" s="222">
        <f>Q241*H241</f>
        <v>0</v>
      </c>
      <c r="S241" s="222">
        <v>0</v>
      </c>
      <c r="T241" s="223">
        <f>S241*H241</f>
        <v>0</v>
      </c>
      <c r="AR241" s="23" t="s">
        <v>176</v>
      </c>
      <c r="AT241" s="23" t="s">
        <v>226</v>
      </c>
      <c r="AU241" s="23" t="s">
        <v>87</v>
      </c>
      <c r="AY241" s="23" t="s">
        <v>123</v>
      </c>
      <c r="BE241" s="224">
        <f>IF(N241="základní",J241,0)</f>
        <v>0</v>
      </c>
      <c r="BF241" s="224">
        <f>IF(N241="snížená",J241,0)</f>
        <v>0</v>
      </c>
      <c r="BG241" s="224">
        <f>IF(N241="zákl. přenesená",J241,0)</f>
        <v>0</v>
      </c>
      <c r="BH241" s="224">
        <f>IF(N241="sníž. přenesená",J241,0)</f>
        <v>0</v>
      </c>
      <c r="BI241" s="224">
        <f>IF(N241="nulová",J241,0)</f>
        <v>0</v>
      </c>
      <c r="BJ241" s="23" t="s">
        <v>80</v>
      </c>
      <c r="BK241" s="224">
        <f>ROUND(I241*H241,2)</f>
        <v>0</v>
      </c>
      <c r="BL241" s="23" t="s">
        <v>130</v>
      </c>
      <c r="BM241" s="23" t="s">
        <v>397</v>
      </c>
    </row>
    <row r="242" spans="2:47" s="1" customFormat="1" ht="13.5">
      <c r="B242" s="45"/>
      <c r="C242" s="73"/>
      <c r="D242" s="227" t="s">
        <v>171</v>
      </c>
      <c r="E242" s="73"/>
      <c r="F242" s="237" t="s">
        <v>398</v>
      </c>
      <c r="G242" s="73"/>
      <c r="H242" s="73"/>
      <c r="I242" s="184"/>
      <c r="J242" s="73"/>
      <c r="K242" s="73"/>
      <c r="L242" s="71"/>
      <c r="M242" s="238"/>
      <c r="N242" s="46"/>
      <c r="O242" s="46"/>
      <c r="P242" s="46"/>
      <c r="Q242" s="46"/>
      <c r="R242" s="46"/>
      <c r="S242" s="46"/>
      <c r="T242" s="94"/>
      <c r="AT242" s="23" t="s">
        <v>171</v>
      </c>
      <c r="AU242" s="23" t="s">
        <v>87</v>
      </c>
    </row>
    <row r="243" spans="2:65" s="1" customFormat="1" ht="38.25" customHeight="1">
      <c r="B243" s="45"/>
      <c r="C243" s="213" t="s">
        <v>399</v>
      </c>
      <c r="D243" s="213" t="s">
        <v>125</v>
      </c>
      <c r="E243" s="214" t="s">
        <v>400</v>
      </c>
      <c r="F243" s="215" t="s">
        <v>401</v>
      </c>
      <c r="G243" s="216" t="s">
        <v>136</v>
      </c>
      <c r="H243" s="217">
        <v>150.21</v>
      </c>
      <c r="I243" s="218"/>
      <c r="J243" s="219">
        <f>ROUND(I243*H243,2)</f>
        <v>0</v>
      </c>
      <c r="K243" s="215" t="s">
        <v>137</v>
      </c>
      <c r="L243" s="71"/>
      <c r="M243" s="220" t="s">
        <v>21</v>
      </c>
      <c r="N243" s="221" t="s">
        <v>46</v>
      </c>
      <c r="O243" s="46"/>
      <c r="P243" s="222">
        <f>O243*H243</f>
        <v>0</v>
      </c>
      <c r="Q243" s="222">
        <v>0.14067</v>
      </c>
      <c r="R243" s="222">
        <f>Q243*H243</f>
        <v>21.1300407</v>
      </c>
      <c r="S243" s="222">
        <v>0</v>
      </c>
      <c r="T243" s="223">
        <f>S243*H243</f>
        <v>0</v>
      </c>
      <c r="AR243" s="23" t="s">
        <v>130</v>
      </c>
      <c r="AT243" s="23" t="s">
        <v>125</v>
      </c>
      <c r="AU243" s="23" t="s">
        <v>87</v>
      </c>
      <c r="AY243" s="23" t="s">
        <v>123</v>
      </c>
      <c r="BE243" s="224">
        <f>IF(N243="základní",J243,0)</f>
        <v>0</v>
      </c>
      <c r="BF243" s="224">
        <f>IF(N243="snížená",J243,0)</f>
        <v>0</v>
      </c>
      <c r="BG243" s="224">
        <f>IF(N243="zákl. přenesená",J243,0)</f>
        <v>0</v>
      </c>
      <c r="BH243" s="224">
        <f>IF(N243="sníž. přenesená",J243,0)</f>
        <v>0</v>
      </c>
      <c r="BI243" s="224">
        <f>IF(N243="nulová",J243,0)</f>
        <v>0</v>
      </c>
      <c r="BJ243" s="23" t="s">
        <v>80</v>
      </c>
      <c r="BK243" s="224">
        <f>ROUND(I243*H243,2)</f>
        <v>0</v>
      </c>
      <c r="BL243" s="23" t="s">
        <v>130</v>
      </c>
      <c r="BM243" s="23" t="s">
        <v>402</v>
      </c>
    </row>
    <row r="244" spans="2:47" s="1" customFormat="1" ht="13.5">
      <c r="B244" s="45"/>
      <c r="C244" s="73"/>
      <c r="D244" s="227" t="s">
        <v>139</v>
      </c>
      <c r="E244" s="73"/>
      <c r="F244" s="237" t="s">
        <v>403</v>
      </c>
      <c r="G244" s="73"/>
      <c r="H244" s="73"/>
      <c r="I244" s="184"/>
      <c r="J244" s="73"/>
      <c r="K244" s="73"/>
      <c r="L244" s="71"/>
      <c r="M244" s="238"/>
      <c r="N244" s="46"/>
      <c r="O244" s="46"/>
      <c r="P244" s="46"/>
      <c r="Q244" s="46"/>
      <c r="R244" s="46"/>
      <c r="S244" s="46"/>
      <c r="T244" s="94"/>
      <c r="AT244" s="23" t="s">
        <v>139</v>
      </c>
      <c r="AU244" s="23" t="s">
        <v>87</v>
      </c>
    </row>
    <row r="245" spans="2:51" s="11" customFormat="1" ht="13.5">
      <c r="B245" s="225"/>
      <c r="C245" s="226"/>
      <c r="D245" s="227" t="s">
        <v>132</v>
      </c>
      <c r="E245" s="228" t="s">
        <v>21</v>
      </c>
      <c r="F245" s="229" t="s">
        <v>404</v>
      </c>
      <c r="G245" s="226"/>
      <c r="H245" s="230">
        <v>15.5</v>
      </c>
      <c r="I245" s="231"/>
      <c r="J245" s="226"/>
      <c r="K245" s="226"/>
      <c r="L245" s="232"/>
      <c r="M245" s="233"/>
      <c r="N245" s="234"/>
      <c r="O245" s="234"/>
      <c r="P245" s="234"/>
      <c r="Q245" s="234"/>
      <c r="R245" s="234"/>
      <c r="S245" s="234"/>
      <c r="T245" s="235"/>
      <c r="AT245" s="236" t="s">
        <v>132</v>
      </c>
      <c r="AU245" s="236" t="s">
        <v>87</v>
      </c>
      <c r="AV245" s="11" t="s">
        <v>87</v>
      </c>
      <c r="AW245" s="11" t="s">
        <v>38</v>
      </c>
      <c r="AX245" s="11" t="s">
        <v>75</v>
      </c>
      <c r="AY245" s="236" t="s">
        <v>123</v>
      </c>
    </row>
    <row r="246" spans="2:51" s="11" customFormat="1" ht="13.5">
      <c r="B246" s="225"/>
      <c r="C246" s="226"/>
      <c r="D246" s="227" t="s">
        <v>132</v>
      </c>
      <c r="E246" s="228" t="s">
        <v>21</v>
      </c>
      <c r="F246" s="229" t="s">
        <v>405</v>
      </c>
      <c r="G246" s="226"/>
      <c r="H246" s="230">
        <v>20.25</v>
      </c>
      <c r="I246" s="231"/>
      <c r="J246" s="226"/>
      <c r="K246" s="226"/>
      <c r="L246" s="232"/>
      <c r="M246" s="233"/>
      <c r="N246" s="234"/>
      <c r="O246" s="234"/>
      <c r="P246" s="234"/>
      <c r="Q246" s="234"/>
      <c r="R246" s="234"/>
      <c r="S246" s="234"/>
      <c r="T246" s="235"/>
      <c r="AT246" s="236" t="s">
        <v>132</v>
      </c>
      <c r="AU246" s="236" t="s">
        <v>87</v>
      </c>
      <c r="AV246" s="11" t="s">
        <v>87</v>
      </c>
      <c r="AW246" s="11" t="s">
        <v>38</v>
      </c>
      <c r="AX246" s="11" t="s">
        <v>75</v>
      </c>
      <c r="AY246" s="236" t="s">
        <v>123</v>
      </c>
    </row>
    <row r="247" spans="2:51" s="11" customFormat="1" ht="13.5">
      <c r="B247" s="225"/>
      <c r="C247" s="226"/>
      <c r="D247" s="227" t="s">
        <v>132</v>
      </c>
      <c r="E247" s="228" t="s">
        <v>21</v>
      </c>
      <c r="F247" s="229" t="s">
        <v>406</v>
      </c>
      <c r="G247" s="226"/>
      <c r="H247" s="230">
        <v>20.7</v>
      </c>
      <c r="I247" s="231"/>
      <c r="J247" s="226"/>
      <c r="K247" s="226"/>
      <c r="L247" s="232"/>
      <c r="M247" s="233"/>
      <c r="N247" s="234"/>
      <c r="O247" s="234"/>
      <c r="P247" s="234"/>
      <c r="Q247" s="234"/>
      <c r="R247" s="234"/>
      <c r="S247" s="234"/>
      <c r="T247" s="235"/>
      <c r="AT247" s="236" t="s">
        <v>132</v>
      </c>
      <c r="AU247" s="236" t="s">
        <v>87</v>
      </c>
      <c r="AV247" s="11" t="s">
        <v>87</v>
      </c>
      <c r="AW247" s="11" t="s">
        <v>38</v>
      </c>
      <c r="AX247" s="11" t="s">
        <v>75</v>
      </c>
      <c r="AY247" s="236" t="s">
        <v>123</v>
      </c>
    </row>
    <row r="248" spans="2:51" s="11" customFormat="1" ht="13.5">
      <c r="B248" s="225"/>
      <c r="C248" s="226"/>
      <c r="D248" s="227" t="s">
        <v>132</v>
      </c>
      <c r="E248" s="228" t="s">
        <v>21</v>
      </c>
      <c r="F248" s="229" t="s">
        <v>407</v>
      </c>
      <c r="G248" s="226"/>
      <c r="H248" s="230">
        <v>13.02</v>
      </c>
      <c r="I248" s="231"/>
      <c r="J248" s="226"/>
      <c r="K248" s="226"/>
      <c r="L248" s="232"/>
      <c r="M248" s="233"/>
      <c r="N248" s="234"/>
      <c r="O248" s="234"/>
      <c r="P248" s="234"/>
      <c r="Q248" s="234"/>
      <c r="R248" s="234"/>
      <c r="S248" s="234"/>
      <c r="T248" s="235"/>
      <c r="AT248" s="236" t="s">
        <v>132</v>
      </c>
      <c r="AU248" s="236" t="s">
        <v>87</v>
      </c>
      <c r="AV248" s="11" t="s">
        <v>87</v>
      </c>
      <c r="AW248" s="11" t="s">
        <v>38</v>
      </c>
      <c r="AX248" s="11" t="s">
        <v>75</v>
      </c>
      <c r="AY248" s="236" t="s">
        <v>123</v>
      </c>
    </row>
    <row r="249" spans="2:51" s="11" customFormat="1" ht="13.5">
      <c r="B249" s="225"/>
      <c r="C249" s="226"/>
      <c r="D249" s="227" t="s">
        <v>132</v>
      </c>
      <c r="E249" s="228" t="s">
        <v>21</v>
      </c>
      <c r="F249" s="229" t="s">
        <v>408</v>
      </c>
      <c r="G249" s="226"/>
      <c r="H249" s="230">
        <v>40.34</v>
      </c>
      <c r="I249" s="231"/>
      <c r="J249" s="226"/>
      <c r="K249" s="226"/>
      <c r="L249" s="232"/>
      <c r="M249" s="233"/>
      <c r="N249" s="234"/>
      <c r="O249" s="234"/>
      <c r="P249" s="234"/>
      <c r="Q249" s="234"/>
      <c r="R249" s="234"/>
      <c r="S249" s="234"/>
      <c r="T249" s="235"/>
      <c r="AT249" s="236" t="s">
        <v>132</v>
      </c>
      <c r="AU249" s="236" t="s">
        <v>87</v>
      </c>
      <c r="AV249" s="11" t="s">
        <v>87</v>
      </c>
      <c r="AW249" s="11" t="s">
        <v>38</v>
      </c>
      <c r="AX249" s="11" t="s">
        <v>75</v>
      </c>
      <c r="AY249" s="236" t="s">
        <v>123</v>
      </c>
    </row>
    <row r="250" spans="2:51" s="11" customFormat="1" ht="13.5">
      <c r="B250" s="225"/>
      <c r="C250" s="226"/>
      <c r="D250" s="227" t="s">
        <v>132</v>
      </c>
      <c r="E250" s="228" t="s">
        <v>21</v>
      </c>
      <c r="F250" s="229" t="s">
        <v>409</v>
      </c>
      <c r="G250" s="226"/>
      <c r="H250" s="230">
        <v>40.4</v>
      </c>
      <c r="I250" s="231"/>
      <c r="J250" s="226"/>
      <c r="K250" s="226"/>
      <c r="L250" s="232"/>
      <c r="M250" s="233"/>
      <c r="N250" s="234"/>
      <c r="O250" s="234"/>
      <c r="P250" s="234"/>
      <c r="Q250" s="234"/>
      <c r="R250" s="234"/>
      <c r="S250" s="234"/>
      <c r="T250" s="235"/>
      <c r="AT250" s="236" t="s">
        <v>132</v>
      </c>
      <c r="AU250" s="236" t="s">
        <v>87</v>
      </c>
      <c r="AV250" s="11" t="s">
        <v>87</v>
      </c>
      <c r="AW250" s="11" t="s">
        <v>38</v>
      </c>
      <c r="AX250" s="11" t="s">
        <v>75</v>
      </c>
      <c r="AY250" s="236" t="s">
        <v>123</v>
      </c>
    </row>
    <row r="251" spans="2:51" s="12" customFormat="1" ht="13.5">
      <c r="B251" s="239"/>
      <c r="C251" s="240"/>
      <c r="D251" s="227" t="s">
        <v>132</v>
      </c>
      <c r="E251" s="241" t="s">
        <v>21</v>
      </c>
      <c r="F251" s="242" t="s">
        <v>150</v>
      </c>
      <c r="G251" s="240"/>
      <c r="H251" s="243">
        <v>150.21</v>
      </c>
      <c r="I251" s="244"/>
      <c r="J251" s="240"/>
      <c r="K251" s="240"/>
      <c r="L251" s="245"/>
      <c r="M251" s="246"/>
      <c r="N251" s="247"/>
      <c r="O251" s="247"/>
      <c r="P251" s="247"/>
      <c r="Q251" s="247"/>
      <c r="R251" s="247"/>
      <c r="S251" s="247"/>
      <c r="T251" s="248"/>
      <c r="AT251" s="249" t="s">
        <v>132</v>
      </c>
      <c r="AU251" s="249" t="s">
        <v>87</v>
      </c>
      <c r="AV251" s="12" t="s">
        <v>130</v>
      </c>
      <c r="AW251" s="12" t="s">
        <v>38</v>
      </c>
      <c r="AX251" s="12" t="s">
        <v>80</v>
      </c>
      <c r="AY251" s="249" t="s">
        <v>123</v>
      </c>
    </row>
    <row r="252" spans="2:65" s="1" customFormat="1" ht="16.5" customHeight="1">
      <c r="B252" s="45"/>
      <c r="C252" s="261" t="s">
        <v>410</v>
      </c>
      <c r="D252" s="261" t="s">
        <v>226</v>
      </c>
      <c r="E252" s="262" t="s">
        <v>411</v>
      </c>
      <c r="F252" s="263" t="s">
        <v>412</v>
      </c>
      <c r="G252" s="264" t="s">
        <v>136</v>
      </c>
      <c r="H252" s="265">
        <v>150.21</v>
      </c>
      <c r="I252" s="266"/>
      <c r="J252" s="267">
        <f>ROUND(I252*H252,2)</f>
        <v>0</v>
      </c>
      <c r="K252" s="263" t="s">
        <v>129</v>
      </c>
      <c r="L252" s="268"/>
      <c r="M252" s="269" t="s">
        <v>21</v>
      </c>
      <c r="N252" s="270" t="s">
        <v>46</v>
      </c>
      <c r="O252" s="46"/>
      <c r="P252" s="222">
        <f>O252*H252</f>
        <v>0</v>
      </c>
      <c r="Q252" s="222">
        <v>0.082</v>
      </c>
      <c r="R252" s="222">
        <f>Q252*H252</f>
        <v>12.31722</v>
      </c>
      <c r="S252" s="222">
        <v>0</v>
      </c>
      <c r="T252" s="223">
        <f>S252*H252</f>
        <v>0</v>
      </c>
      <c r="AR252" s="23" t="s">
        <v>176</v>
      </c>
      <c r="AT252" s="23" t="s">
        <v>226</v>
      </c>
      <c r="AU252" s="23" t="s">
        <v>87</v>
      </c>
      <c r="AY252" s="23" t="s">
        <v>123</v>
      </c>
      <c r="BE252" s="224">
        <f>IF(N252="základní",J252,0)</f>
        <v>0</v>
      </c>
      <c r="BF252" s="224">
        <f>IF(N252="snížená",J252,0)</f>
        <v>0</v>
      </c>
      <c r="BG252" s="224">
        <f>IF(N252="zákl. přenesená",J252,0)</f>
        <v>0</v>
      </c>
      <c r="BH252" s="224">
        <f>IF(N252="sníž. přenesená",J252,0)</f>
        <v>0</v>
      </c>
      <c r="BI252" s="224">
        <f>IF(N252="nulová",J252,0)</f>
        <v>0</v>
      </c>
      <c r="BJ252" s="23" t="s">
        <v>80</v>
      </c>
      <c r="BK252" s="224">
        <f>ROUND(I252*H252,2)</f>
        <v>0</v>
      </c>
      <c r="BL252" s="23" t="s">
        <v>130</v>
      </c>
      <c r="BM252" s="23" t="s">
        <v>413</v>
      </c>
    </row>
    <row r="253" spans="2:47" s="1" customFormat="1" ht="13.5">
      <c r="B253" s="45"/>
      <c r="C253" s="73"/>
      <c r="D253" s="227" t="s">
        <v>171</v>
      </c>
      <c r="E253" s="73"/>
      <c r="F253" s="237" t="s">
        <v>414</v>
      </c>
      <c r="G253" s="73"/>
      <c r="H253" s="73"/>
      <c r="I253" s="184"/>
      <c r="J253" s="73"/>
      <c r="K253" s="73"/>
      <c r="L253" s="71"/>
      <c r="M253" s="238"/>
      <c r="N253" s="46"/>
      <c r="O253" s="46"/>
      <c r="P253" s="46"/>
      <c r="Q253" s="46"/>
      <c r="R253" s="46"/>
      <c r="S253" s="46"/>
      <c r="T253" s="94"/>
      <c r="AT253" s="23" t="s">
        <v>171</v>
      </c>
      <c r="AU253" s="23" t="s">
        <v>87</v>
      </c>
    </row>
    <row r="254" spans="2:65" s="1" customFormat="1" ht="25.5" customHeight="1">
      <c r="B254" s="45"/>
      <c r="C254" s="213" t="s">
        <v>415</v>
      </c>
      <c r="D254" s="213" t="s">
        <v>125</v>
      </c>
      <c r="E254" s="214" t="s">
        <v>416</v>
      </c>
      <c r="F254" s="215" t="s">
        <v>417</v>
      </c>
      <c r="G254" s="216" t="s">
        <v>136</v>
      </c>
      <c r="H254" s="217">
        <v>45.68</v>
      </c>
      <c r="I254" s="218"/>
      <c r="J254" s="219">
        <f>ROUND(I254*H254,2)</f>
        <v>0</v>
      </c>
      <c r="K254" s="215" t="s">
        <v>137</v>
      </c>
      <c r="L254" s="71"/>
      <c r="M254" s="220" t="s">
        <v>21</v>
      </c>
      <c r="N254" s="221" t="s">
        <v>46</v>
      </c>
      <c r="O254" s="46"/>
      <c r="P254" s="222">
        <f>O254*H254</f>
        <v>0</v>
      </c>
      <c r="Q254" s="222">
        <v>0</v>
      </c>
      <c r="R254" s="222">
        <f>Q254*H254</f>
        <v>0</v>
      </c>
      <c r="S254" s="222">
        <v>0</v>
      </c>
      <c r="T254" s="223">
        <f>S254*H254</f>
        <v>0</v>
      </c>
      <c r="AR254" s="23" t="s">
        <v>130</v>
      </c>
      <c r="AT254" s="23" t="s">
        <v>125</v>
      </c>
      <c r="AU254" s="23" t="s">
        <v>87</v>
      </c>
      <c r="AY254" s="23" t="s">
        <v>123</v>
      </c>
      <c r="BE254" s="224">
        <f>IF(N254="základní",J254,0)</f>
        <v>0</v>
      </c>
      <c r="BF254" s="224">
        <f>IF(N254="snížená",J254,0)</f>
        <v>0</v>
      </c>
      <c r="BG254" s="224">
        <f>IF(N254="zákl. přenesená",J254,0)</f>
        <v>0</v>
      </c>
      <c r="BH254" s="224">
        <f>IF(N254="sníž. přenesená",J254,0)</f>
        <v>0</v>
      </c>
      <c r="BI254" s="224">
        <f>IF(N254="nulová",J254,0)</f>
        <v>0</v>
      </c>
      <c r="BJ254" s="23" t="s">
        <v>80</v>
      </c>
      <c r="BK254" s="224">
        <f>ROUND(I254*H254,2)</f>
        <v>0</v>
      </c>
      <c r="BL254" s="23" t="s">
        <v>130</v>
      </c>
      <c r="BM254" s="23" t="s">
        <v>418</v>
      </c>
    </row>
    <row r="255" spans="2:47" s="1" customFormat="1" ht="13.5">
      <c r="B255" s="45"/>
      <c r="C255" s="73"/>
      <c r="D255" s="227" t="s">
        <v>139</v>
      </c>
      <c r="E255" s="73"/>
      <c r="F255" s="237" t="s">
        <v>419</v>
      </c>
      <c r="G255" s="73"/>
      <c r="H255" s="73"/>
      <c r="I255" s="184"/>
      <c r="J255" s="73"/>
      <c r="K255" s="73"/>
      <c r="L255" s="71"/>
      <c r="M255" s="238"/>
      <c r="N255" s="46"/>
      <c r="O255" s="46"/>
      <c r="P255" s="46"/>
      <c r="Q255" s="46"/>
      <c r="R255" s="46"/>
      <c r="S255" s="46"/>
      <c r="T255" s="94"/>
      <c r="AT255" s="23" t="s">
        <v>139</v>
      </c>
      <c r="AU255" s="23" t="s">
        <v>87</v>
      </c>
    </row>
    <row r="256" spans="2:51" s="11" customFormat="1" ht="13.5">
      <c r="B256" s="225"/>
      <c r="C256" s="226"/>
      <c r="D256" s="227" t="s">
        <v>132</v>
      </c>
      <c r="E256" s="228" t="s">
        <v>21</v>
      </c>
      <c r="F256" s="229" t="s">
        <v>387</v>
      </c>
      <c r="G256" s="226"/>
      <c r="H256" s="230">
        <v>45.68</v>
      </c>
      <c r="I256" s="231"/>
      <c r="J256" s="226"/>
      <c r="K256" s="226"/>
      <c r="L256" s="232"/>
      <c r="M256" s="233"/>
      <c r="N256" s="234"/>
      <c r="O256" s="234"/>
      <c r="P256" s="234"/>
      <c r="Q256" s="234"/>
      <c r="R256" s="234"/>
      <c r="S256" s="234"/>
      <c r="T256" s="235"/>
      <c r="AT256" s="236" t="s">
        <v>132</v>
      </c>
      <c r="AU256" s="236" t="s">
        <v>87</v>
      </c>
      <c r="AV256" s="11" t="s">
        <v>87</v>
      </c>
      <c r="AW256" s="11" t="s">
        <v>38</v>
      </c>
      <c r="AX256" s="11" t="s">
        <v>80</v>
      </c>
      <c r="AY256" s="236" t="s">
        <v>123</v>
      </c>
    </row>
    <row r="257" spans="2:63" s="10" customFormat="1" ht="29.85" customHeight="1">
      <c r="B257" s="197"/>
      <c r="C257" s="198"/>
      <c r="D257" s="199" t="s">
        <v>74</v>
      </c>
      <c r="E257" s="211" t="s">
        <v>420</v>
      </c>
      <c r="F257" s="211" t="s">
        <v>421</v>
      </c>
      <c r="G257" s="198"/>
      <c r="H257" s="198"/>
      <c r="I257" s="201"/>
      <c r="J257" s="212">
        <f>BK257</f>
        <v>0</v>
      </c>
      <c r="K257" s="198"/>
      <c r="L257" s="203"/>
      <c r="M257" s="204"/>
      <c r="N257" s="205"/>
      <c r="O257" s="205"/>
      <c r="P257" s="206">
        <f>SUM(P258:P265)</f>
        <v>0</v>
      </c>
      <c r="Q257" s="205"/>
      <c r="R257" s="206">
        <f>SUM(R258:R265)</f>
        <v>0</v>
      </c>
      <c r="S257" s="205"/>
      <c r="T257" s="207">
        <f>SUM(T258:T265)</f>
        <v>0</v>
      </c>
      <c r="AR257" s="208" t="s">
        <v>80</v>
      </c>
      <c r="AT257" s="209" t="s">
        <v>74</v>
      </c>
      <c r="AU257" s="209" t="s">
        <v>80</v>
      </c>
      <c r="AY257" s="208" t="s">
        <v>123</v>
      </c>
      <c r="BK257" s="210">
        <f>SUM(BK258:BK265)</f>
        <v>0</v>
      </c>
    </row>
    <row r="258" spans="2:65" s="1" customFormat="1" ht="25.5" customHeight="1">
      <c r="B258" s="45"/>
      <c r="C258" s="213" t="s">
        <v>422</v>
      </c>
      <c r="D258" s="213" t="s">
        <v>125</v>
      </c>
      <c r="E258" s="214" t="s">
        <v>423</v>
      </c>
      <c r="F258" s="215" t="s">
        <v>424</v>
      </c>
      <c r="G258" s="216" t="s">
        <v>229</v>
      </c>
      <c r="H258" s="217">
        <v>3.837</v>
      </c>
      <c r="I258" s="218"/>
      <c r="J258" s="219">
        <f>ROUND(I258*H258,2)</f>
        <v>0</v>
      </c>
      <c r="K258" s="215" t="s">
        <v>137</v>
      </c>
      <c r="L258" s="71"/>
      <c r="M258" s="220" t="s">
        <v>21</v>
      </c>
      <c r="N258" s="221" t="s">
        <v>46</v>
      </c>
      <c r="O258" s="46"/>
      <c r="P258" s="222">
        <f>O258*H258</f>
        <v>0</v>
      </c>
      <c r="Q258" s="222">
        <v>0</v>
      </c>
      <c r="R258" s="222">
        <f>Q258*H258</f>
        <v>0</v>
      </c>
      <c r="S258" s="222">
        <v>0</v>
      </c>
      <c r="T258" s="223">
        <f>S258*H258</f>
        <v>0</v>
      </c>
      <c r="AR258" s="23" t="s">
        <v>130</v>
      </c>
      <c r="AT258" s="23" t="s">
        <v>125</v>
      </c>
      <c r="AU258" s="23" t="s">
        <v>87</v>
      </c>
      <c r="AY258" s="23" t="s">
        <v>123</v>
      </c>
      <c r="BE258" s="224">
        <f>IF(N258="základní",J258,0)</f>
        <v>0</v>
      </c>
      <c r="BF258" s="224">
        <f>IF(N258="snížená",J258,0)</f>
        <v>0</v>
      </c>
      <c r="BG258" s="224">
        <f>IF(N258="zákl. přenesená",J258,0)</f>
        <v>0</v>
      </c>
      <c r="BH258" s="224">
        <f>IF(N258="sníž. přenesená",J258,0)</f>
        <v>0</v>
      </c>
      <c r="BI258" s="224">
        <f>IF(N258="nulová",J258,0)</f>
        <v>0</v>
      </c>
      <c r="BJ258" s="23" t="s">
        <v>80</v>
      </c>
      <c r="BK258" s="224">
        <f>ROUND(I258*H258,2)</f>
        <v>0</v>
      </c>
      <c r="BL258" s="23" t="s">
        <v>130</v>
      </c>
      <c r="BM258" s="23" t="s">
        <v>425</v>
      </c>
    </row>
    <row r="259" spans="2:47" s="1" customFormat="1" ht="13.5">
      <c r="B259" s="45"/>
      <c r="C259" s="73"/>
      <c r="D259" s="227" t="s">
        <v>139</v>
      </c>
      <c r="E259" s="73"/>
      <c r="F259" s="237" t="s">
        <v>426</v>
      </c>
      <c r="G259" s="73"/>
      <c r="H259" s="73"/>
      <c r="I259" s="184"/>
      <c r="J259" s="73"/>
      <c r="K259" s="73"/>
      <c r="L259" s="71"/>
      <c r="M259" s="238"/>
      <c r="N259" s="46"/>
      <c r="O259" s="46"/>
      <c r="P259" s="46"/>
      <c r="Q259" s="46"/>
      <c r="R259" s="46"/>
      <c r="S259" s="46"/>
      <c r="T259" s="94"/>
      <c r="AT259" s="23" t="s">
        <v>139</v>
      </c>
      <c r="AU259" s="23" t="s">
        <v>87</v>
      </c>
    </row>
    <row r="260" spans="2:65" s="1" customFormat="1" ht="38.25" customHeight="1">
      <c r="B260" s="45"/>
      <c r="C260" s="213" t="s">
        <v>427</v>
      </c>
      <c r="D260" s="213" t="s">
        <v>125</v>
      </c>
      <c r="E260" s="214" t="s">
        <v>428</v>
      </c>
      <c r="F260" s="215" t="s">
        <v>429</v>
      </c>
      <c r="G260" s="216" t="s">
        <v>229</v>
      </c>
      <c r="H260" s="217">
        <v>53.718</v>
      </c>
      <c r="I260" s="218"/>
      <c r="J260" s="219">
        <f>ROUND(I260*H260,2)</f>
        <v>0</v>
      </c>
      <c r="K260" s="215" t="s">
        <v>137</v>
      </c>
      <c r="L260" s="71"/>
      <c r="M260" s="220" t="s">
        <v>21</v>
      </c>
      <c r="N260" s="221" t="s">
        <v>46</v>
      </c>
      <c r="O260" s="46"/>
      <c r="P260" s="222">
        <f>O260*H260</f>
        <v>0</v>
      </c>
      <c r="Q260" s="222">
        <v>0</v>
      </c>
      <c r="R260" s="222">
        <f>Q260*H260</f>
        <v>0</v>
      </c>
      <c r="S260" s="222">
        <v>0</v>
      </c>
      <c r="T260" s="223">
        <f>S260*H260</f>
        <v>0</v>
      </c>
      <c r="AR260" s="23" t="s">
        <v>130</v>
      </c>
      <c r="AT260" s="23" t="s">
        <v>125</v>
      </c>
      <c r="AU260" s="23" t="s">
        <v>87</v>
      </c>
      <c r="AY260" s="23" t="s">
        <v>123</v>
      </c>
      <c r="BE260" s="224">
        <f>IF(N260="základní",J260,0)</f>
        <v>0</v>
      </c>
      <c r="BF260" s="224">
        <f>IF(N260="snížená",J260,0)</f>
        <v>0</v>
      </c>
      <c r="BG260" s="224">
        <f>IF(N260="zákl. přenesená",J260,0)</f>
        <v>0</v>
      </c>
      <c r="BH260" s="224">
        <f>IF(N260="sníž. přenesená",J260,0)</f>
        <v>0</v>
      </c>
      <c r="BI260" s="224">
        <f>IF(N260="nulová",J260,0)</f>
        <v>0</v>
      </c>
      <c r="BJ260" s="23" t="s">
        <v>80</v>
      </c>
      <c r="BK260" s="224">
        <f>ROUND(I260*H260,2)</f>
        <v>0</v>
      </c>
      <c r="BL260" s="23" t="s">
        <v>130</v>
      </c>
      <c r="BM260" s="23" t="s">
        <v>430</v>
      </c>
    </row>
    <row r="261" spans="2:47" s="1" customFormat="1" ht="13.5">
      <c r="B261" s="45"/>
      <c r="C261" s="73"/>
      <c r="D261" s="227" t="s">
        <v>139</v>
      </c>
      <c r="E261" s="73"/>
      <c r="F261" s="237" t="s">
        <v>426</v>
      </c>
      <c r="G261" s="73"/>
      <c r="H261" s="73"/>
      <c r="I261" s="184"/>
      <c r="J261" s="73"/>
      <c r="K261" s="73"/>
      <c r="L261" s="71"/>
      <c r="M261" s="238"/>
      <c r="N261" s="46"/>
      <c r="O261" s="46"/>
      <c r="P261" s="46"/>
      <c r="Q261" s="46"/>
      <c r="R261" s="46"/>
      <c r="S261" s="46"/>
      <c r="T261" s="94"/>
      <c r="AT261" s="23" t="s">
        <v>139</v>
      </c>
      <c r="AU261" s="23" t="s">
        <v>87</v>
      </c>
    </row>
    <row r="262" spans="2:51" s="11" customFormat="1" ht="13.5">
      <c r="B262" s="225"/>
      <c r="C262" s="226"/>
      <c r="D262" s="227" t="s">
        <v>132</v>
      </c>
      <c r="E262" s="226"/>
      <c r="F262" s="229" t="s">
        <v>431</v>
      </c>
      <c r="G262" s="226"/>
      <c r="H262" s="230">
        <v>53.718</v>
      </c>
      <c r="I262" s="231"/>
      <c r="J262" s="226"/>
      <c r="K262" s="226"/>
      <c r="L262" s="232"/>
      <c r="M262" s="233"/>
      <c r="N262" s="234"/>
      <c r="O262" s="234"/>
      <c r="P262" s="234"/>
      <c r="Q262" s="234"/>
      <c r="R262" s="234"/>
      <c r="S262" s="234"/>
      <c r="T262" s="235"/>
      <c r="AT262" s="236" t="s">
        <v>132</v>
      </c>
      <c r="AU262" s="236" t="s">
        <v>87</v>
      </c>
      <c r="AV262" s="11" t="s">
        <v>87</v>
      </c>
      <c r="AW262" s="11" t="s">
        <v>6</v>
      </c>
      <c r="AX262" s="11" t="s">
        <v>80</v>
      </c>
      <c r="AY262" s="236" t="s">
        <v>123</v>
      </c>
    </row>
    <row r="263" spans="2:65" s="1" customFormat="1" ht="16.5" customHeight="1">
      <c r="B263" s="45"/>
      <c r="C263" s="213" t="s">
        <v>432</v>
      </c>
      <c r="D263" s="213" t="s">
        <v>125</v>
      </c>
      <c r="E263" s="214" t="s">
        <v>433</v>
      </c>
      <c r="F263" s="215" t="s">
        <v>434</v>
      </c>
      <c r="G263" s="216" t="s">
        <v>229</v>
      </c>
      <c r="H263" s="217">
        <v>3.837</v>
      </c>
      <c r="I263" s="218"/>
      <c r="J263" s="219">
        <f>ROUND(I263*H263,2)</f>
        <v>0</v>
      </c>
      <c r="K263" s="215" t="s">
        <v>137</v>
      </c>
      <c r="L263" s="71"/>
      <c r="M263" s="220" t="s">
        <v>21</v>
      </c>
      <c r="N263" s="221" t="s">
        <v>46</v>
      </c>
      <c r="O263" s="46"/>
      <c r="P263" s="222">
        <f>O263*H263</f>
        <v>0</v>
      </c>
      <c r="Q263" s="222">
        <v>0</v>
      </c>
      <c r="R263" s="222">
        <f>Q263*H263</f>
        <v>0</v>
      </c>
      <c r="S263" s="222">
        <v>0</v>
      </c>
      <c r="T263" s="223">
        <f>S263*H263</f>
        <v>0</v>
      </c>
      <c r="AR263" s="23" t="s">
        <v>130</v>
      </c>
      <c r="AT263" s="23" t="s">
        <v>125</v>
      </c>
      <c r="AU263" s="23" t="s">
        <v>87</v>
      </c>
      <c r="AY263" s="23" t="s">
        <v>123</v>
      </c>
      <c r="BE263" s="224">
        <f>IF(N263="základní",J263,0)</f>
        <v>0</v>
      </c>
      <c r="BF263" s="224">
        <f>IF(N263="snížená",J263,0)</f>
        <v>0</v>
      </c>
      <c r="BG263" s="224">
        <f>IF(N263="zákl. přenesená",J263,0)</f>
        <v>0</v>
      </c>
      <c r="BH263" s="224">
        <f>IF(N263="sníž. přenesená",J263,0)</f>
        <v>0</v>
      </c>
      <c r="BI263" s="224">
        <f>IF(N263="nulová",J263,0)</f>
        <v>0</v>
      </c>
      <c r="BJ263" s="23" t="s">
        <v>80</v>
      </c>
      <c r="BK263" s="224">
        <f>ROUND(I263*H263,2)</f>
        <v>0</v>
      </c>
      <c r="BL263" s="23" t="s">
        <v>130</v>
      </c>
      <c r="BM263" s="23" t="s">
        <v>435</v>
      </c>
    </row>
    <row r="264" spans="2:47" s="1" customFormat="1" ht="13.5">
      <c r="B264" s="45"/>
      <c r="C264" s="73"/>
      <c r="D264" s="227" t="s">
        <v>139</v>
      </c>
      <c r="E264" s="73"/>
      <c r="F264" s="237" t="s">
        <v>436</v>
      </c>
      <c r="G264" s="73"/>
      <c r="H264" s="73"/>
      <c r="I264" s="184"/>
      <c r="J264" s="73"/>
      <c r="K264" s="73"/>
      <c r="L264" s="71"/>
      <c r="M264" s="238"/>
      <c r="N264" s="46"/>
      <c r="O264" s="46"/>
      <c r="P264" s="46"/>
      <c r="Q264" s="46"/>
      <c r="R264" s="46"/>
      <c r="S264" s="46"/>
      <c r="T264" s="94"/>
      <c r="AT264" s="23" t="s">
        <v>139</v>
      </c>
      <c r="AU264" s="23" t="s">
        <v>87</v>
      </c>
    </row>
    <row r="265" spans="2:65" s="1" customFormat="1" ht="25.5" customHeight="1">
      <c r="B265" s="45"/>
      <c r="C265" s="261" t="s">
        <v>437</v>
      </c>
      <c r="D265" s="261" t="s">
        <v>226</v>
      </c>
      <c r="E265" s="262" t="s">
        <v>227</v>
      </c>
      <c r="F265" s="263" t="s">
        <v>228</v>
      </c>
      <c r="G265" s="264" t="s">
        <v>229</v>
      </c>
      <c r="H265" s="265">
        <v>3.837</v>
      </c>
      <c r="I265" s="266"/>
      <c r="J265" s="267">
        <f>ROUND(I265*H265,2)</f>
        <v>0</v>
      </c>
      <c r="K265" s="263" t="s">
        <v>137</v>
      </c>
      <c r="L265" s="268"/>
      <c r="M265" s="269" t="s">
        <v>21</v>
      </c>
      <c r="N265" s="270" t="s">
        <v>46</v>
      </c>
      <c r="O265" s="46"/>
      <c r="P265" s="222">
        <f>O265*H265</f>
        <v>0</v>
      </c>
      <c r="Q265" s="222">
        <v>0</v>
      </c>
      <c r="R265" s="222">
        <f>Q265*H265</f>
        <v>0</v>
      </c>
      <c r="S265" s="222">
        <v>0</v>
      </c>
      <c r="T265" s="223">
        <f>S265*H265</f>
        <v>0</v>
      </c>
      <c r="AR265" s="23" t="s">
        <v>176</v>
      </c>
      <c r="AT265" s="23" t="s">
        <v>226</v>
      </c>
      <c r="AU265" s="23" t="s">
        <v>87</v>
      </c>
      <c r="AY265" s="23" t="s">
        <v>123</v>
      </c>
      <c r="BE265" s="224">
        <f>IF(N265="základní",J265,0)</f>
        <v>0</v>
      </c>
      <c r="BF265" s="224">
        <f>IF(N265="snížená",J265,0)</f>
        <v>0</v>
      </c>
      <c r="BG265" s="224">
        <f>IF(N265="zákl. přenesená",J265,0)</f>
        <v>0</v>
      </c>
      <c r="BH265" s="224">
        <f>IF(N265="sníž. přenesená",J265,0)</f>
        <v>0</v>
      </c>
      <c r="BI265" s="224">
        <f>IF(N265="nulová",J265,0)</f>
        <v>0</v>
      </c>
      <c r="BJ265" s="23" t="s">
        <v>80</v>
      </c>
      <c r="BK265" s="224">
        <f>ROUND(I265*H265,2)</f>
        <v>0</v>
      </c>
      <c r="BL265" s="23" t="s">
        <v>130</v>
      </c>
      <c r="BM265" s="23" t="s">
        <v>438</v>
      </c>
    </row>
    <row r="266" spans="2:63" s="10" customFormat="1" ht="29.85" customHeight="1">
      <c r="B266" s="197"/>
      <c r="C266" s="198"/>
      <c r="D266" s="199" t="s">
        <v>74</v>
      </c>
      <c r="E266" s="211" t="s">
        <v>439</v>
      </c>
      <c r="F266" s="211" t="s">
        <v>440</v>
      </c>
      <c r="G266" s="198"/>
      <c r="H266" s="198"/>
      <c r="I266" s="201"/>
      <c r="J266" s="212">
        <f>BK266</f>
        <v>0</v>
      </c>
      <c r="K266" s="198"/>
      <c r="L266" s="203"/>
      <c r="M266" s="204"/>
      <c r="N266" s="205"/>
      <c r="O266" s="205"/>
      <c r="P266" s="206">
        <f>P267</f>
        <v>0</v>
      </c>
      <c r="Q266" s="205"/>
      <c r="R266" s="206">
        <f>R267</f>
        <v>0</v>
      </c>
      <c r="S266" s="205"/>
      <c r="T266" s="207">
        <f>T267</f>
        <v>0</v>
      </c>
      <c r="AR266" s="208" t="s">
        <v>80</v>
      </c>
      <c r="AT266" s="209" t="s">
        <v>74</v>
      </c>
      <c r="AU266" s="209" t="s">
        <v>80</v>
      </c>
      <c r="AY266" s="208" t="s">
        <v>123</v>
      </c>
      <c r="BK266" s="210">
        <f>BK267</f>
        <v>0</v>
      </c>
    </row>
    <row r="267" spans="2:65" s="1" customFormat="1" ht="25.5" customHeight="1">
      <c r="B267" s="45"/>
      <c r="C267" s="213" t="s">
        <v>441</v>
      </c>
      <c r="D267" s="213" t="s">
        <v>125</v>
      </c>
      <c r="E267" s="214" t="s">
        <v>442</v>
      </c>
      <c r="F267" s="215" t="s">
        <v>443</v>
      </c>
      <c r="G267" s="216" t="s">
        <v>229</v>
      </c>
      <c r="H267" s="217">
        <v>54.033</v>
      </c>
      <c r="I267" s="218"/>
      <c r="J267" s="219">
        <f>ROUND(I267*H267,2)</f>
        <v>0</v>
      </c>
      <c r="K267" s="215" t="s">
        <v>137</v>
      </c>
      <c r="L267" s="71"/>
      <c r="M267" s="220" t="s">
        <v>21</v>
      </c>
      <c r="N267" s="221" t="s">
        <v>46</v>
      </c>
      <c r="O267" s="46"/>
      <c r="P267" s="222">
        <f>O267*H267</f>
        <v>0</v>
      </c>
      <c r="Q267" s="222">
        <v>0</v>
      </c>
      <c r="R267" s="222">
        <f>Q267*H267</f>
        <v>0</v>
      </c>
      <c r="S267" s="222">
        <v>0</v>
      </c>
      <c r="T267" s="223">
        <f>S267*H267</f>
        <v>0</v>
      </c>
      <c r="AR267" s="23" t="s">
        <v>130</v>
      </c>
      <c r="AT267" s="23" t="s">
        <v>125</v>
      </c>
      <c r="AU267" s="23" t="s">
        <v>87</v>
      </c>
      <c r="AY267" s="23" t="s">
        <v>123</v>
      </c>
      <c r="BE267" s="224">
        <f>IF(N267="základní",J267,0)</f>
        <v>0</v>
      </c>
      <c r="BF267" s="224">
        <f>IF(N267="snížená",J267,0)</f>
        <v>0</v>
      </c>
      <c r="BG267" s="224">
        <f>IF(N267="zákl. přenesená",J267,0)</f>
        <v>0</v>
      </c>
      <c r="BH267" s="224">
        <f>IF(N267="sníž. přenesená",J267,0)</f>
        <v>0</v>
      </c>
      <c r="BI267" s="224">
        <f>IF(N267="nulová",J267,0)</f>
        <v>0</v>
      </c>
      <c r="BJ267" s="23" t="s">
        <v>80</v>
      </c>
      <c r="BK267" s="224">
        <f>ROUND(I267*H267,2)</f>
        <v>0</v>
      </c>
      <c r="BL267" s="23" t="s">
        <v>130</v>
      </c>
      <c r="BM267" s="23" t="s">
        <v>444</v>
      </c>
    </row>
    <row r="268" spans="2:63" s="10" customFormat="1" ht="37.4" customHeight="1">
      <c r="B268" s="197"/>
      <c r="C268" s="198"/>
      <c r="D268" s="199" t="s">
        <v>74</v>
      </c>
      <c r="E268" s="200" t="s">
        <v>445</v>
      </c>
      <c r="F268" s="200" t="s">
        <v>446</v>
      </c>
      <c r="G268" s="198"/>
      <c r="H268" s="198"/>
      <c r="I268" s="201"/>
      <c r="J268" s="202">
        <f>BK268</f>
        <v>0</v>
      </c>
      <c r="K268" s="198"/>
      <c r="L268" s="203"/>
      <c r="M268" s="204"/>
      <c r="N268" s="205"/>
      <c r="O268" s="205"/>
      <c r="P268" s="206">
        <f>P269+P272+P275</f>
        <v>0</v>
      </c>
      <c r="Q268" s="205"/>
      <c r="R268" s="206">
        <f>R269+R272+R275</f>
        <v>0</v>
      </c>
      <c r="S268" s="205"/>
      <c r="T268" s="207">
        <f>T269+T272+T275</f>
        <v>0</v>
      </c>
      <c r="AR268" s="208" t="s">
        <v>154</v>
      </c>
      <c r="AT268" s="209" t="s">
        <v>74</v>
      </c>
      <c r="AU268" s="209" t="s">
        <v>75</v>
      </c>
      <c r="AY268" s="208" t="s">
        <v>123</v>
      </c>
      <c r="BK268" s="210">
        <f>BK269+BK272+BK275</f>
        <v>0</v>
      </c>
    </row>
    <row r="269" spans="2:63" s="10" customFormat="1" ht="19.9" customHeight="1">
      <c r="B269" s="197"/>
      <c r="C269" s="198"/>
      <c r="D269" s="199" t="s">
        <v>74</v>
      </c>
      <c r="E269" s="211" t="s">
        <v>447</v>
      </c>
      <c r="F269" s="211" t="s">
        <v>448</v>
      </c>
      <c r="G269" s="198"/>
      <c r="H269" s="198"/>
      <c r="I269" s="201"/>
      <c r="J269" s="212">
        <f>BK269</f>
        <v>0</v>
      </c>
      <c r="K269" s="198"/>
      <c r="L269" s="203"/>
      <c r="M269" s="204"/>
      <c r="N269" s="205"/>
      <c r="O269" s="205"/>
      <c r="P269" s="206">
        <f>SUM(P270:P271)</f>
        <v>0</v>
      </c>
      <c r="Q269" s="205"/>
      <c r="R269" s="206">
        <f>SUM(R270:R271)</f>
        <v>0</v>
      </c>
      <c r="S269" s="205"/>
      <c r="T269" s="207">
        <f>SUM(T270:T271)</f>
        <v>0</v>
      </c>
      <c r="AR269" s="208" t="s">
        <v>154</v>
      </c>
      <c r="AT269" s="209" t="s">
        <v>74</v>
      </c>
      <c r="AU269" s="209" t="s">
        <v>80</v>
      </c>
      <c r="AY269" s="208" t="s">
        <v>123</v>
      </c>
      <c r="BK269" s="210">
        <f>SUM(BK270:BK271)</f>
        <v>0</v>
      </c>
    </row>
    <row r="270" spans="2:65" s="1" customFormat="1" ht="16.5" customHeight="1">
      <c r="B270" s="45"/>
      <c r="C270" s="213" t="s">
        <v>449</v>
      </c>
      <c r="D270" s="213" t="s">
        <v>125</v>
      </c>
      <c r="E270" s="214" t="s">
        <v>450</v>
      </c>
      <c r="F270" s="215" t="s">
        <v>451</v>
      </c>
      <c r="G270" s="216" t="s">
        <v>452</v>
      </c>
      <c r="H270" s="217">
        <v>1</v>
      </c>
      <c r="I270" s="218"/>
      <c r="J270" s="219">
        <f>ROUND(I270*H270,2)</f>
        <v>0</v>
      </c>
      <c r="K270" s="215" t="s">
        <v>137</v>
      </c>
      <c r="L270" s="71"/>
      <c r="M270" s="220" t="s">
        <v>21</v>
      </c>
      <c r="N270" s="221" t="s">
        <v>46</v>
      </c>
      <c r="O270" s="46"/>
      <c r="P270" s="222">
        <f>O270*H270</f>
        <v>0</v>
      </c>
      <c r="Q270" s="222">
        <v>0</v>
      </c>
      <c r="R270" s="222">
        <f>Q270*H270</f>
        <v>0</v>
      </c>
      <c r="S270" s="222">
        <v>0</v>
      </c>
      <c r="T270" s="223">
        <f>S270*H270</f>
        <v>0</v>
      </c>
      <c r="AR270" s="23" t="s">
        <v>453</v>
      </c>
      <c r="AT270" s="23" t="s">
        <v>125</v>
      </c>
      <c r="AU270" s="23" t="s">
        <v>87</v>
      </c>
      <c r="AY270" s="23" t="s">
        <v>123</v>
      </c>
      <c r="BE270" s="224">
        <f>IF(N270="základní",J270,0)</f>
        <v>0</v>
      </c>
      <c r="BF270" s="224">
        <f>IF(N270="snížená",J270,0)</f>
        <v>0</v>
      </c>
      <c r="BG270" s="224">
        <f>IF(N270="zákl. přenesená",J270,0)</f>
        <v>0</v>
      </c>
      <c r="BH270" s="224">
        <f>IF(N270="sníž. přenesená",J270,0)</f>
        <v>0</v>
      </c>
      <c r="BI270" s="224">
        <f>IF(N270="nulová",J270,0)</f>
        <v>0</v>
      </c>
      <c r="BJ270" s="23" t="s">
        <v>80</v>
      </c>
      <c r="BK270" s="224">
        <f>ROUND(I270*H270,2)</f>
        <v>0</v>
      </c>
      <c r="BL270" s="23" t="s">
        <v>453</v>
      </c>
      <c r="BM270" s="23" t="s">
        <v>454</v>
      </c>
    </row>
    <row r="271" spans="2:47" s="1" customFormat="1" ht="13.5">
      <c r="B271" s="45"/>
      <c r="C271" s="73"/>
      <c r="D271" s="227" t="s">
        <v>171</v>
      </c>
      <c r="E271" s="73"/>
      <c r="F271" s="237" t="s">
        <v>455</v>
      </c>
      <c r="G271" s="73"/>
      <c r="H271" s="73"/>
      <c r="I271" s="184"/>
      <c r="J271" s="73"/>
      <c r="K271" s="73"/>
      <c r="L271" s="71"/>
      <c r="M271" s="238"/>
      <c r="N271" s="46"/>
      <c r="O271" s="46"/>
      <c r="P271" s="46"/>
      <c r="Q271" s="46"/>
      <c r="R271" s="46"/>
      <c r="S271" s="46"/>
      <c r="T271" s="94"/>
      <c r="AT271" s="23" t="s">
        <v>171</v>
      </c>
      <c r="AU271" s="23" t="s">
        <v>87</v>
      </c>
    </row>
    <row r="272" spans="2:63" s="10" customFormat="1" ht="29.85" customHeight="1">
      <c r="B272" s="197"/>
      <c r="C272" s="198"/>
      <c r="D272" s="199" t="s">
        <v>74</v>
      </c>
      <c r="E272" s="211" t="s">
        <v>456</v>
      </c>
      <c r="F272" s="211" t="s">
        <v>457</v>
      </c>
      <c r="G272" s="198"/>
      <c r="H272" s="198"/>
      <c r="I272" s="201"/>
      <c r="J272" s="212">
        <f>BK272</f>
        <v>0</v>
      </c>
      <c r="K272" s="198"/>
      <c r="L272" s="203"/>
      <c r="M272" s="204"/>
      <c r="N272" s="205"/>
      <c r="O272" s="205"/>
      <c r="P272" s="206">
        <f>SUM(P273:P274)</f>
        <v>0</v>
      </c>
      <c r="Q272" s="205"/>
      <c r="R272" s="206">
        <f>SUM(R273:R274)</f>
        <v>0</v>
      </c>
      <c r="S272" s="205"/>
      <c r="T272" s="207">
        <f>SUM(T273:T274)</f>
        <v>0</v>
      </c>
      <c r="AR272" s="208" t="s">
        <v>154</v>
      </c>
      <c r="AT272" s="209" t="s">
        <v>74</v>
      </c>
      <c r="AU272" s="209" t="s">
        <v>80</v>
      </c>
      <c r="AY272" s="208" t="s">
        <v>123</v>
      </c>
      <c r="BK272" s="210">
        <f>SUM(BK273:BK274)</f>
        <v>0</v>
      </c>
    </row>
    <row r="273" spans="2:65" s="1" customFormat="1" ht="16.5" customHeight="1">
      <c r="B273" s="45"/>
      <c r="C273" s="213" t="s">
        <v>458</v>
      </c>
      <c r="D273" s="213" t="s">
        <v>125</v>
      </c>
      <c r="E273" s="214" t="s">
        <v>459</v>
      </c>
      <c r="F273" s="215" t="s">
        <v>460</v>
      </c>
      <c r="G273" s="216" t="s">
        <v>452</v>
      </c>
      <c r="H273" s="217">
        <v>1</v>
      </c>
      <c r="I273" s="218"/>
      <c r="J273" s="219">
        <f>ROUND(I273*H273,2)</f>
        <v>0</v>
      </c>
      <c r="K273" s="215" t="s">
        <v>137</v>
      </c>
      <c r="L273" s="71"/>
      <c r="M273" s="220" t="s">
        <v>21</v>
      </c>
      <c r="N273" s="221" t="s">
        <v>46</v>
      </c>
      <c r="O273" s="46"/>
      <c r="P273" s="222">
        <f>O273*H273</f>
        <v>0</v>
      </c>
      <c r="Q273" s="222">
        <v>0</v>
      </c>
      <c r="R273" s="222">
        <f>Q273*H273</f>
        <v>0</v>
      </c>
      <c r="S273" s="222">
        <v>0</v>
      </c>
      <c r="T273" s="223">
        <f>S273*H273</f>
        <v>0</v>
      </c>
      <c r="AR273" s="23" t="s">
        <v>453</v>
      </c>
      <c r="AT273" s="23" t="s">
        <v>125</v>
      </c>
      <c r="AU273" s="23" t="s">
        <v>87</v>
      </c>
      <c r="AY273" s="23" t="s">
        <v>123</v>
      </c>
      <c r="BE273" s="224">
        <f>IF(N273="základní",J273,0)</f>
        <v>0</v>
      </c>
      <c r="BF273" s="224">
        <f>IF(N273="snížená",J273,0)</f>
        <v>0</v>
      </c>
      <c r="BG273" s="224">
        <f>IF(N273="zákl. přenesená",J273,0)</f>
        <v>0</v>
      </c>
      <c r="BH273" s="224">
        <f>IF(N273="sníž. přenesená",J273,0)</f>
        <v>0</v>
      </c>
      <c r="BI273" s="224">
        <f>IF(N273="nulová",J273,0)</f>
        <v>0</v>
      </c>
      <c r="BJ273" s="23" t="s">
        <v>80</v>
      </c>
      <c r="BK273" s="224">
        <f>ROUND(I273*H273,2)</f>
        <v>0</v>
      </c>
      <c r="BL273" s="23" t="s">
        <v>453</v>
      </c>
      <c r="BM273" s="23" t="s">
        <v>461</v>
      </c>
    </row>
    <row r="274" spans="2:47" s="1" customFormat="1" ht="13.5">
      <c r="B274" s="45"/>
      <c r="C274" s="73"/>
      <c r="D274" s="227" t="s">
        <v>171</v>
      </c>
      <c r="E274" s="73"/>
      <c r="F274" s="237" t="s">
        <v>462</v>
      </c>
      <c r="G274" s="73"/>
      <c r="H274" s="73"/>
      <c r="I274" s="184"/>
      <c r="J274" s="73"/>
      <c r="K274" s="73"/>
      <c r="L274" s="71"/>
      <c r="M274" s="238"/>
      <c r="N274" s="46"/>
      <c r="O274" s="46"/>
      <c r="P274" s="46"/>
      <c r="Q274" s="46"/>
      <c r="R274" s="46"/>
      <c r="S274" s="46"/>
      <c r="T274" s="94"/>
      <c r="AT274" s="23" t="s">
        <v>171</v>
      </c>
      <c r="AU274" s="23" t="s">
        <v>87</v>
      </c>
    </row>
    <row r="275" spans="2:63" s="10" customFormat="1" ht="29.85" customHeight="1">
      <c r="B275" s="197"/>
      <c r="C275" s="198"/>
      <c r="D275" s="199" t="s">
        <v>74</v>
      </c>
      <c r="E275" s="211" t="s">
        <v>463</v>
      </c>
      <c r="F275" s="211" t="s">
        <v>464</v>
      </c>
      <c r="G275" s="198"/>
      <c r="H275" s="198"/>
      <c r="I275" s="201"/>
      <c r="J275" s="212">
        <f>BK275</f>
        <v>0</v>
      </c>
      <c r="K275" s="198"/>
      <c r="L275" s="203"/>
      <c r="M275" s="204"/>
      <c r="N275" s="205"/>
      <c r="O275" s="205"/>
      <c r="P275" s="206">
        <f>P276</f>
        <v>0</v>
      </c>
      <c r="Q275" s="205"/>
      <c r="R275" s="206">
        <f>R276</f>
        <v>0</v>
      </c>
      <c r="S275" s="205"/>
      <c r="T275" s="207">
        <f>T276</f>
        <v>0</v>
      </c>
      <c r="AR275" s="208" t="s">
        <v>154</v>
      </c>
      <c r="AT275" s="209" t="s">
        <v>74</v>
      </c>
      <c r="AU275" s="209" t="s">
        <v>80</v>
      </c>
      <c r="AY275" s="208" t="s">
        <v>123</v>
      </c>
      <c r="BK275" s="210">
        <f>BK276</f>
        <v>0</v>
      </c>
    </row>
    <row r="276" spans="2:65" s="1" customFormat="1" ht="16.5" customHeight="1">
      <c r="B276" s="45"/>
      <c r="C276" s="213" t="s">
        <v>465</v>
      </c>
      <c r="D276" s="213" t="s">
        <v>125</v>
      </c>
      <c r="E276" s="214" t="s">
        <v>466</v>
      </c>
      <c r="F276" s="215" t="s">
        <v>467</v>
      </c>
      <c r="G276" s="216" t="s">
        <v>452</v>
      </c>
      <c r="H276" s="217">
        <v>1</v>
      </c>
      <c r="I276" s="218"/>
      <c r="J276" s="219">
        <f>ROUND(I276*H276,2)</f>
        <v>0</v>
      </c>
      <c r="K276" s="215" t="s">
        <v>137</v>
      </c>
      <c r="L276" s="71"/>
      <c r="M276" s="220" t="s">
        <v>21</v>
      </c>
      <c r="N276" s="271" t="s">
        <v>46</v>
      </c>
      <c r="O276" s="272"/>
      <c r="P276" s="273">
        <f>O276*H276</f>
        <v>0</v>
      </c>
      <c r="Q276" s="273">
        <v>0</v>
      </c>
      <c r="R276" s="273">
        <f>Q276*H276</f>
        <v>0</v>
      </c>
      <c r="S276" s="273">
        <v>0</v>
      </c>
      <c r="T276" s="274">
        <f>S276*H276</f>
        <v>0</v>
      </c>
      <c r="AR276" s="23" t="s">
        <v>453</v>
      </c>
      <c r="AT276" s="23" t="s">
        <v>125</v>
      </c>
      <c r="AU276" s="23" t="s">
        <v>87</v>
      </c>
      <c r="AY276" s="23" t="s">
        <v>123</v>
      </c>
      <c r="BE276" s="224">
        <f>IF(N276="základní",J276,0)</f>
        <v>0</v>
      </c>
      <c r="BF276" s="224">
        <f>IF(N276="snížená",J276,0)</f>
        <v>0</v>
      </c>
      <c r="BG276" s="224">
        <f>IF(N276="zákl. přenesená",J276,0)</f>
        <v>0</v>
      </c>
      <c r="BH276" s="224">
        <f>IF(N276="sníž. přenesená",J276,0)</f>
        <v>0</v>
      </c>
      <c r="BI276" s="224">
        <f>IF(N276="nulová",J276,0)</f>
        <v>0</v>
      </c>
      <c r="BJ276" s="23" t="s">
        <v>80</v>
      </c>
      <c r="BK276" s="224">
        <f>ROUND(I276*H276,2)</f>
        <v>0</v>
      </c>
      <c r="BL276" s="23" t="s">
        <v>453</v>
      </c>
      <c r="BM276" s="23" t="s">
        <v>468</v>
      </c>
    </row>
    <row r="277" spans="2:12" s="1" customFormat="1" ht="6.95" customHeight="1">
      <c r="B277" s="66"/>
      <c r="C277" s="67"/>
      <c r="D277" s="67"/>
      <c r="E277" s="67"/>
      <c r="F277" s="67"/>
      <c r="G277" s="67"/>
      <c r="H277" s="67"/>
      <c r="I277" s="159"/>
      <c r="J277" s="67"/>
      <c r="K277" s="67"/>
      <c r="L277" s="71"/>
    </row>
  </sheetData>
  <sheetProtection password="CC35" sheet="1" objects="1" scenarios="1" formatColumns="0" formatRows="0" autoFilter="0"/>
  <autoFilter ref="C82:K276"/>
  <mergeCells count="7">
    <mergeCell ref="E7:H7"/>
    <mergeCell ref="E22:H22"/>
    <mergeCell ref="E43:H43"/>
    <mergeCell ref="J47:J48"/>
    <mergeCell ref="E75:H75"/>
    <mergeCell ref="G1:H1"/>
    <mergeCell ref="L2:V2"/>
  </mergeCells>
  <hyperlinks>
    <hyperlink ref="F1:G1" location="C2" display="1) Krycí list soupisu"/>
    <hyperlink ref="G1:H1" location="C50"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75" customWidth="1"/>
    <col min="2" max="2" width="1.66796875" style="275" customWidth="1"/>
    <col min="3" max="4" width="5" style="275" customWidth="1"/>
    <col min="5" max="5" width="11.66015625" style="275" customWidth="1"/>
    <col min="6" max="6" width="9.16015625" style="275" customWidth="1"/>
    <col min="7" max="7" width="5" style="275" customWidth="1"/>
    <col min="8" max="8" width="77.83203125" style="275" customWidth="1"/>
    <col min="9" max="10" width="20" style="275" customWidth="1"/>
    <col min="11" max="11" width="1.66796875" style="275" customWidth="1"/>
  </cols>
  <sheetData>
    <row r="1" ht="37.5" customHeight="1"/>
    <row r="2" spans="2:11" ht="7.5" customHeight="1">
      <c r="B2" s="276"/>
      <c r="C2" s="277"/>
      <c r="D2" s="277"/>
      <c r="E2" s="277"/>
      <c r="F2" s="277"/>
      <c r="G2" s="277"/>
      <c r="H2" s="277"/>
      <c r="I2" s="277"/>
      <c r="J2" s="277"/>
      <c r="K2" s="278"/>
    </row>
    <row r="3" spans="2:11" s="14" customFormat="1" ht="45" customHeight="1">
      <c r="B3" s="279"/>
      <c r="C3" s="280" t="s">
        <v>469</v>
      </c>
      <c r="D3" s="280"/>
      <c r="E3" s="280"/>
      <c r="F3" s="280"/>
      <c r="G3" s="280"/>
      <c r="H3" s="280"/>
      <c r="I3" s="280"/>
      <c r="J3" s="280"/>
      <c r="K3" s="281"/>
    </row>
    <row r="4" spans="2:11" ht="25.5" customHeight="1">
      <c r="B4" s="282"/>
      <c r="C4" s="283" t="s">
        <v>470</v>
      </c>
      <c r="D4" s="283"/>
      <c r="E4" s="283"/>
      <c r="F4" s="283"/>
      <c r="G4" s="283"/>
      <c r="H4" s="283"/>
      <c r="I4" s="283"/>
      <c r="J4" s="283"/>
      <c r="K4" s="284"/>
    </row>
    <row r="5" spans="2:11" ht="5.25" customHeight="1">
      <c r="B5" s="282"/>
      <c r="C5" s="285"/>
      <c r="D5" s="285"/>
      <c r="E5" s="285"/>
      <c r="F5" s="285"/>
      <c r="G5" s="285"/>
      <c r="H5" s="285"/>
      <c r="I5" s="285"/>
      <c r="J5" s="285"/>
      <c r="K5" s="284"/>
    </row>
    <row r="6" spans="2:11" ht="15" customHeight="1">
      <c r="B6" s="282"/>
      <c r="C6" s="286" t="s">
        <v>471</v>
      </c>
      <c r="D6" s="286"/>
      <c r="E6" s="286"/>
      <c r="F6" s="286"/>
      <c r="G6" s="286"/>
      <c r="H6" s="286"/>
      <c r="I6" s="286"/>
      <c r="J6" s="286"/>
      <c r="K6" s="284"/>
    </row>
    <row r="7" spans="2:11" ht="15" customHeight="1">
      <c r="B7" s="287"/>
      <c r="C7" s="286" t="s">
        <v>472</v>
      </c>
      <c r="D7" s="286"/>
      <c r="E7" s="286"/>
      <c r="F7" s="286"/>
      <c r="G7" s="286"/>
      <c r="H7" s="286"/>
      <c r="I7" s="286"/>
      <c r="J7" s="286"/>
      <c r="K7" s="284"/>
    </row>
    <row r="8" spans="2:11" ht="12.75" customHeight="1">
      <c r="B8" s="287"/>
      <c r="C8" s="286"/>
      <c r="D8" s="286"/>
      <c r="E8" s="286"/>
      <c r="F8" s="286"/>
      <c r="G8" s="286"/>
      <c r="H8" s="286"/>
      <c r="I8" s="286"/>
      <c r="J8" s="286"/>
      <c r="K8" s="284"/>
    </row>
    <row r="9" spans="2:11" ht="15" customHeight="1">
      <c r="B9" s="287"/>
      <c r="C9" s="286" t="s">
        <v>473</v>
      </c>
      <c r="D9" s="286"/>
      <c r="E9" s="286"/>
      <c r="F9" s="286"/>
      <c r="G9" s="286"/>
      <c r="H9" s="286"/>
      <c r="I9" s="286"/>
      <c r="J9" s="286"/>
      <c r="K9" s="284"/>
    </row>
    <row r="10" spans="2:11" ht="15" customHeight="1">
      <c r="B10" s="287"/>
      <c r="C10" s="286"/>
      <c r="D10" s="286" t="s">
        <v>474</v>
      </c>
      <c r="E10" s="286"/>
      <c r="F10" s="286"/>
      <c r="G10" s="286"/>
      <c r="H10" s="286"/>
      <c r="I10" s="286"/>
      <c r="J10" s="286"/>
      <c r="K10" s="284"/>
    </row>
    <row r="11" spans="2:11" ht="15" customHeight="1">
      <c r="B11" s="287"/>
      <c r="C11" s="288"/>
      <c r="D11" s="286" t="s">
        <v>475</v>
      </c>
      <c r="E11" s="286"/>
      <c r="F11" s="286"/>
      <c r="G11" s="286"/>
      <c r="H11" s="286"/>
      <c r="I11" s="286"/>
      <c r="J11" s="286"/>
      <c r="K11" s="284"/>
    </row>
    <row r="12" spans="2:11" ht="12.75" customHeight="1">
      <c r="B12" s="287"/>
      <c r="C12" s="288"/>
      <c r="D12" s="288"/>
      <c r="E12" s="288"/>
      <c r="F12" s="288"/>
      <c r="G12" s="288"/>
      <c r="H12" s="288"/>
      <c r="I12" s="288"/>
      <c r="J12" s="288"/>
      <c r="K12" s="284"/>
    </row>
    <row r="13" spans="2:11" ht="15" customHeight="1">
      <c r="B13" s="287"/>
      <c r="C13" s="288"/>
      <c r="D13" s="286" t="s">
        <v>476</v>
      </c>
      <c r="E13" s="286"/>
      <c r="F13" s="286"/>
      <c r="G13" s="286"/>
      <c r="H13" s="286"/>
      <c r="I13" s="286"/>
      <c r="J13" s="286"/>
      <c r="K13" s="284"/>
    </row>
    <row r="14" spans="2:11" ht="15" customHeight="1">
      <c r="B14" s="287"/>
      <c r="C14" s="288"/>
      <c r="D14" s="286" t="s">
        <v>477</v>
      </c>
      <c r="E14" s="286"/>
      <c r="F14" s="286"/>
      <c r="G14" s="286"/>
      <c r="H14" s="286"/>
      <c r="I14" s="286"/>
      <c r="J14" s="286"/>
      <c r="K14" s="284"/>
    </row>
    <row r="15" spans="2:11" ht="15" customHeight="1">
      <c r="B15" s="287"/>
      <c r="C15" s="288"/>
      <c r="D15" s="286" t="s">
        <v>478</v>
      </c>
      <c r="E15" s="286"/>
      <c r="F15" s="286"/>
      <c r="G15" s="286"/>
      <c r="H15" s="286"/>
      <c r="I15" s="286"/>
      <c r="J15" s="286"/>
      <c r="K15" s="284"/>
    </row>
    <row r="16" spans="2:11" ht="15" customHeight="1">
      <c r="B16" s="287"/>
      <c r="C16" s="288"/>
      <c r="D16" s="288"/>
      <c r="E16" s="289" t="s">
        <v>79</v>
      </c>
      <c r="F16" s="286" t="s">
        <v>479</v>
      </c>
      <c r="G16" s="286"/>
      <c r="H16" s="286"/>
      <c r="I16" s="286"/>
      <c r="J16" s="286"/>
      <c r="K16" s="284"/>
    </row>
    <row r="17" spans="2:11" ht="15" customHeight="1">
      <c r="B17" s="287"/>
      <c r="C17" s="288"/>
      <c r="D17" s="288"/>
      <c r="E17" s="289" t="s">
        <v>480</v>
      </c>
      <c r="F17" s="286" t="s">
        <v>481</v>
      </c>
      <c r="G17" s="286"/>
      <c r="H17" s="286"/>
      <c r="I17" s="286"/>
      <c r="J17" s="286"/>
      <c r="K17" s="284"/>
    </row>
    <row r="18" spans="2:11" ht="15" customHeight="1">
      <c r="B18" s="287"/>
      <c r="C18" s="288"/>
      <c r="D18" s="288"/>
      <c r="E18" s="289" t="s">
        <v>482</v>
      </c>
      <c r="F18" s="286" t="s">
        <v>483</v>
      </c>
      <c r="G18" s="286"/>
      <c r="H18" s="286"/>
      <c r="I18" s="286"/>
      <c r="J18" s="286"/>
      <c r="K18" s="284"/>
    </row>
    <row r="19" spans="2:11" ht="15" customHeight="1">
      <c r="B19" s="287"/>
      <c r="C19" s="288"/>
      <c r="D19" s="288"/>
      <c r="E19" s="289" t="s">
        <v>484</v>
      </c>
      <c r="F19" s="286" t="s">
        <v>485</v>
      </c>
      <c r="G19" s="286"/>
      <c r="H19" s="286"/>
      <c r="I19" s="286"/>
      <c r="J19" s="286"/>
      <c r="K19" s="284"/>
    </row>
    <row r="20" spans="2:11" ht="15" customHeight="1">
      <c r="B20" s="287"/>
      <c r="C20" s="288"/>
      <c r="D20" s="288"/>
      <c r="E20" s="289" t="s">
        <v>486</v>
      </c>
      <c r="F20" s="286" t="s">
        <v>487</v>
      </c>
      <c r="G20" s="286"/>
      <c r="H20" s="286"/>
      <c r="I20" s="286"/>
      <c r="J20" s="286"/>
      <c r="K20" s="284"/>
    </row>
    <row r="21" spans="2:11" ht="15" customHeight="1">
      <c r="B21" s="287"/>
      <c r="C21" s="288"/>
      <c r="D21" s="288"/>
      <c r="E21" s="289" t="s">
        <v>488</v>
      </c>
      <c r="F21" s="286" t="s">
        <v>489</v>
      </c>
      <c r="G21" s="286"/>
      <c r="H21" s="286"/>
      <c r="I21" s="286"/>
      <c r="J21" s="286"/>
      <c r="K21" s="284"/>
    </row>
    <row r="22" spans="2:11" ht="12.75" customHeight="1">
      <c r="B22" s="287"/>
      <c r="C22" s="288"/>
      <c r="D22" s="288"/>
      <c r="E22" s="288"/>
      <c r="F22" s="288"/>
      <c r="G22" s="288"/>
      <c r="H22" s="288"/>
      <c r="I22" s="288"/>
      <c r="J22" s="288"/>
      <c r="K22" s="284"/>
    </row>
    <row r="23" spans="2:11" ht="15" customHeight="1">
      <c r="B23" s="287"/>
      <c r="C23" s="286" t="s">
        <v>490</v>
      </c>
      <c r="D23" s="286"/>
      <c r="E23" s="286"/>
      <c r="F23" s="286"/>
      <c r="G23" s="286"/>
      <c r="H23" s="286"/>
      <c r="I23" s="286"/>
      <c r="J23" s="286"/>
      <c r="K23" s="284"/>
    </row>
    <row r="24" spans="2:11" ht="15" customHeight="1">
      <c r="B24" s="287"/>
      <c r="C24" s="286" t="s">
        <v>491</v>
      </c>
      <c r="D24" s="286"/>
      <c r="E24" s="286"/>
      <c r="F24" s="286"/>
      <c r="G24" s="286"/>
      <c r="H24" s="286"/>
      <c r="I24" s="286"/>
      <c r="J24" s="286"/>
      <c r="K24" s="284"/>
    </row>
    <row r="25" spans="2:11" ht="15" customHeight="1">
      <c r="B25" s="287"/>
      <c r="C25" s="286"/>
      <c r="D25" s="286" t="s">
        <v>492</v>
      </c>
      <c r="E25" s="286"/>
      <c r="F25" s="286"/>
      <c r="G25" s="286"/>
      <c r="H25" s="286"/>
      <c r="I25" s="286"/>
      <c r="J25" s="286"/>
      <c r="K25" s="284"/>
    </row>
    <row r="26" spans="2:11" ht="15" customHeight="1">
      <c r="B26" s="287"/>
      <c r="C26" s="288"/>
      <c r="D26" s="286" t="s">
        <v>493</v>
      </c>
      <c r="E26" s="286"/>
      <c r="F26" s="286"/>
      <c r="G26" s="286"/>
      <c r="H26" s="286"/>
      <c r="I26" s="286"/>
      <c r="J26" s="286"/>
      <c r="K26" s="284"/>
    </row>
    <row r="27" spans="2:11" ht="12.75" customHeight="1">
      <c r="B27" s="287"/>
      <c r="C27" s="288"/>
      <c r="D27" s="288"/>
      <c r="E27" s="288"/>
      <c r="F27" s="288"/>
      <c r="G27" s="288"/>
      <c r="H27" s="288"/>
      <c r="I27" s="288"/>
      <c r="J27" s="288"/>
      <c r="K27" s="284"/>
    </row>
    <row r="28" spans="2:11" ht="15" customHeight="1">
      <c r="B28" s="287"/>
      <c r="C28" s="288"/>
      <c r="D28" s="286" t="s">
        <v>494</v>
      </c>
      <c r="E28" s="286"/>
      <c r="F28" s="286"/>
      <c r="G28" s="286"/>
      <c r="H28" s="286"/>
      <c r="I28" s="286"/>
      <c r="J28" s="286"/>
      <c r="K28" s="284"/>
    </row>
    <row r="29" spans="2:11" ht="15" customHeight="1">
      <c r="B29" s="287"/>
      <c r="C29" s="288"/>
      <c r="D29" s="286" t="s">
        <v>495</v>
      </c>
      <c r="E29" s="286"/>
      <c r="F29" s="286"/>
      <c r="G29" s="286"/>
      <c r="H29" s="286"/>
      <c r="I29" s="286"/>
      <c r="J29" s="286"/>
      <c r="K29" s="284"/>
    </row>
    <row r="30" spans="2:11" ht="12.75" customHeight="1">
      <c r="B30" s="287"/>
      <c r="C30" s="288"/>
      <c r="D30" s="288"/>
      <c r="E30" s="288"/>
      <c r="F30" s="288"/>
      <c r="G30" s="288"/>
      <c r="H30" s="288"/>
      <c r="I30" s="288"/>
      <c r="J30" s="288"/>
      <c r="K30" s="284"/>
    </row>
    <row r="31" spans="2:11" ht="15" customHeight="1">
      <c r="B31" s="287"/>
      <c r="C31" s="288"/>
      <c r="D31" s="286" t="s">
        <v>496</v>
      </c>
      <c r="E31" s="286"/>
      <c r="F31" s="286"/>
      <c r="G31" s="286"/>
      <c r="H31" s="286"/>
      <c r="I31" s="286"/>
      <c r="J31" s="286"/>
      <c r="K31" s="284"/>
    </row>
    <row r="32" spans="2:11" ht="15" customHeight="1">
      <c r="B32" s="287"/>
      <c r="C32" s="288"/>
      <c r="D32" s="286" t="s">
        <v>497</v>
      </c>
      <c r="E32" s="286"/>
      <c r="F32" s="286"/>
      <c r="G32" s="286"/>
      <c r="H32" s="286"/>
      <c r="I32" s="286"/>
      <c r="J32" s="286"/>
      <c r="K32" s="284"/>
    </row>
    <row r="33" spans="2:11" ht="15" customHeight="1">
      <c r="B33" s="287"/>
      <c r="C33" s="288"/>
      <c r="D33" s="286" t="s">
        <v>498</v>
      </c>
      <c r="E33" s="286"/>
      <c r="F33" s="286"/>
      <c r="G33" s="286"/>
      <c r="H33" s="286"/>
      <c r="I33" s="286"/>
      <c r="J33" s="286"/>
      <c r="K33" s="284"/>
    </row>
    <row r="34" spans="2:11" ht="15" customHeight="1">
      <c r="B34" s="287"/>
      <c r="C34" s="288"/>
      <c r="D34" s="286"/>
      <c r="E34" s="290" t="s">
        <v>108</v>
      </c>
      <c r="F34" s="286"/>
      <c r="G34" s="286" t="s">
        <v>499</v>
      </c>
      <c r="H34" s="286"/>
      <c r="I34" s="286"/>
      <c r="J34" s="286"/>
      <c r="K34" s="284"/>
    </row>
    <row r="35" spans="2:11" ht="30.75" customHeight="1">
      <c r="B35" s="287"/>
      <c r="C35" s="288"/>
      <c r="D35" s="286"/>
      <c r="E35" s="290" t="s">
        <v>500</v>
      </c>
      <c r="F35" s="286"/>
      <c r="G35" s="286" t="s">
        <v>501</v>
      </c>
      <c r="H35" s="286"/>
      <c r="I35" s="286"/>
      <c r="J35" s="286"/>
      <c r="K35" s="284"/>
    </row>
    <row r="36" spans="2:11" ht="15" customHeight="1">
      <c r="B36" s="287"/>
      <c r="C36" s="288"/>
      <c r="D36" s="286"/>
      <c r="E36" s="290" t="s">
        <v>56</v>
      </c>
      <c r="F36" s="286"/>
      <c r="G36" s="286" t="s">
        <v>502</v>
      </c>
      <c r="H36" s="286"/>
      <c r="I36" s="286"/>
      <c r="J36" s="286"/>
      <c r="K36" s="284"/>
    </row>
    <row r="37" spans="2:11" ht="15" customHeight="1">
      <c r="B37" s="287"/>
      <c r="C37" s="288"/>
      <c r="D37" s="286"/>
      <c r="E37" s="290" t="s">
        <v>109</v>
      </c>
      <c r="F37" s="286"/>
      <c r="G37" s="286" t="s">
        <v>503</v>
      </c>
      <c r="H37" s="286"/>
      <c r="I37" s="286"/>
      <c r="J37" s="286"/>
      <c r="K37" s="284"/>
    </row>
    <row r="38" spans="2:11" ht="15" customHeight="1">
      <c r="B38" s="287"/>
      <c r="C38" s="288"/>
      <c r="D38" s="286"/>
      <c r="E38" s="290" t="s">
        <v>110</v>
      </c>
      <c r="F38" s="286"/>
      <c r="G38" s="286" t="s">
        <v>504</v>
      </c>
      <c r="H38" s="286"/>
      <c r="I38" s="286"/>
      <c r="J38" s="286"/>
      <c r="K38" s="284"/>
    </row>
    <row r="39" spans="2:11" ht="15" customHeight="1">
      <c r="B39" s="287"/>
      <c r="C39" s="288"/>
      <c r="D39" s="286"/>
      <c r="E39" s="290" t="s">
        <v>111</v>
      </c>
      <c r="F39" s="286"/>
      <c r="G39" s="286" t="s">
        <v>505</v>
      </c>
      <c r="H39" s="286"/>
      <c r="I39" s="286"/>
      <c r="J39" s="286"/>
      <c r="K39" s="284"/>
    </row>
    <row r="40" spans="2:11" ht="15" customHeight="1">
      <c r="B40" s="287"/>
      <c r="C40" s="288"/>
      <c r="D40" s="286"/>
      <c r="E40" s="290" t="s">
        <v>506</v>
      </c>
      <c r="F40" s="286"/>
      <c r="G40" s="286" t="s">
        <v>507</v>
      </c>
      <c r="H40" s="286"/>
      <c r="I40" s="286"/>
      <c r="J40" s="286"/>
      <c r="K40" s="284"/>
    </row>
    <row r="41" spans="2:11" ht="15" customHeight="1">
      <c r="B41" s="287"/>
      <c r="C41" s="288"/>
      <c r="D41" s="286"/>
      <c r="E41" s="290"/>
      <c r="F41" s="286"/>
      <c r="G41" s="286" t="s">
        <v>508</v>
      </c>
      <c r="H41" s="286"/>
      <c r="I41" s="286"/>
      <c r="J41" s="286"/>
      <c r="K41" s="284"/>
    </row>
    <row r="42" spans="2:11" ht="15" customHeight="1">
      <c r="B42" s="287"/>
      <c r="C42" s="288"/>
      <c r="D42" s="286"/>
      <c r="E42" s="290" t="s">
        <v>509</v>
      </c>
      <c r="F42" s="286"/>
      <c r="G42" s="286" t="s">
        <v>510</v>
      </c>
      <c r="H42" s="286"/>
      <c r="I42" s="286"/>
      <c r="J42" s="286"/>
      <c r="K42" s="284"/>
    </row>
    <row r="43" spans="2:11" ht="15" customHeight="1">
      <c r="B43" s="287"/>
      <c r="C43" s="288"/>
      <c r="D43" s="286"/>
      <c r="E43" s="290" t="s">
        <v>113</v>
      </c>
      <c r="F43" s="286"/>
      <c r="G43" s="286" t="s">
        <v>511</v>
      </c>
      <c r="H43" s="286"/>
      <c r="I43" s="286"/>
      <c r="J43" s="286"/>
      <c r="K43" s="284"/>
    </row>
    <row r="44" spans="2:11" ht="12.75" customHeight="1">
      <c r="B44" s="287"/>
      <c r="C44" s="288"/>
      <c r="D44" s="286"/>
      <c r="E44" s="286"/>
      <c r="F44" s="286"/>
      <c r="G44" s="286"/>
      <c r="H44" s="286"/>
      <c r="I44" s="286"/>
      <c r="J44" s="286"/>
      <c r="K44" s="284"/>
    </row>
    <row r="45" spans="2:11" ht="15" customHeight="1">
      <c r="B45" s="287"/>
      <c r="C45" s="288"/>
      <c r="D45" s="286" t="s">
        <v>512</v>
      </c>
      <c r="E45" s="286"/>
      <c r="F45" s="286"/>
      <c r="G45" s="286"/>
      <c r="H45" s="286"/>
      <c r="I45" s="286"/>
      <c r="J45" s="286"/>
      <c r="K45" s="284"/>
    </row>
    <row r="46" spans="2:11" ht="15" customHeight="1">
      <c r="B46" s="287"/>
      <c r="C46" s="288"/>
      <c r="D46" s="288"/>
      <c r="E46" s="286" t="s">
        <v>513</v>
      </c>
      <c r="F46" s="286"/>
      <c r="G46" s="286"/>
      <c r="H46" s="286"/>
      <c r="I46" s="286"/>
      <c r="J46" s="286"/>
      <c r="K46" s="284"/>
    </row>
    <row r="47" spans="2:11" ht="15" customHeight="1">
      <c r="B47" s="287"/>
      <c r="C47" s="288"/>
      <c r="D47" s="288"/>
      <c r="E47" s="286" t="s">
        <v>514</v>
      </c>
      <c r="F47" s="286"/>
      <c r="G47" s="286"/>
      <c r="H47" s="286"/>
      <c r="I47" s="286"/>
      <c r="J47" s="286"/>
      <c r="K47" s="284"/>
    </row>
    <row r="48" spans="2:11" ht="15" customHeight="1">
      <c r="B48" s="287"/>
      <c r="C48" s="288"/>
      <c r="D48" s="288"/>
      <c r="E48" s="286" t="s">
        <v>515</v>
      </c>
      <c r="F48" s="286"/>
      <c r="G48" s="286"/>
      <c r="H48" s="286"/>
      <c r="I48" s="286"/>
      <c r="J48" s="286"/>
      <c r="K48" s="284"/>
    </row>
    <row r="49" spans="2:11" ht="15" customHeight="1">
      <c r="B49" s="287"/>
      <c r="C49" s="288"/>
      <c r="D49" s="286" t="s">
        <v>516</v>
      </c>
      <c r="E49" s="286"/>
      <c r="F49" s="286"/>
      <c r="G49" s="286"/>
      <c r="H49" s="286"/>
      <c r="I49" s="286"/>
      <c r="J49" s="286"/>
      <c r="K49" s="284"/>
    </row>
    <row r="50" spans="2:11" ht="25.5" customHeight="1">
      <c r="B50" s="282"/>
      <c r="C50" s="283" t="s">
        <v>517</v>
      </c>
      <c r="D50" s="283"/>
      <c r="E50" s="283"/>
      <c r="F50" s="283"/>
      <c r="G50" s="283"/>
      <c r="H50" s="283"/>
      <c r="I50" s="283"/>
      <c r="J50" s="283"/>
      <c r="K50" s="284"/>
    </row>
    <row r="51" spans="2:11" ht="5.25" customHeight="1">
      <c r="B51" s="282"/>
      <c r="C51" s="285"/>
      <c r="D51" s="285"/>
      <c r="E51" s="285"/>
      <c r="F51" s="285"/>
      <c r="G51" s="285"/>
      <c r="H51" s="285"/>
      <c r="I51" s="285"/>
      <c r="J51" s="285"/>
      <c r="K51" s="284"/>
    </row>
    <row r="52" spans="2:11" ht="15" customHeight="1">
      <c r="B52" s="282"/>
      <c r="C52" s="286" t="s">
        <v>518</v>
      </c>
      <c r="D52" s="286"/>
      <c r="E52" s="286"/>
      <c r="F52" s="286"/>
      <c r="G52" s="286"/>
      <c r="H52" s="286"/>
      <c r="I52" s="286"/>
      <c r="J52" s="286"/>
      <c r="K52" s="284"/>
    </row>
    <row r="53" spans="2:11" ht="15" customHeight="1">
      <c r="B53" s="282"/>
      <c r="C53" s="286" t="s">
        <v>519</v>
      </c>
      <c r="D53" s="286"/>
      <c r="E53" s="286"/>
      <c r="F53" s="286"/>
      <c r="G53" s="286"/>
      <c r="H53" s="286"/>
      <c r="I53" s="286"/>
      <c r="J53" s="286"/>
      <c r="K53" s="284"/>
    </row>
    <row r="54" spans="2:11" ht="12.75" customHeight="1">
      <c r="B54" s="282"/>
      <c r="C54" s="286"/>
      <c r="D54" s="286"/>
      <c r="E54" s="286"/>
      <c r="F54" s="286"/>
      <c r="G54" s="286"/>
      <c r="H54" s="286"/>
      <c r="I54" s="286"/>
      <c r="J54" s="286"/>
      <c r="K54" s="284"/>
    </row>
    <row r="55" spans="2:11" ht="15" customHeight="1">
      <c r="B55" s="282"/>
      <c r="C55" s="286" t="s">
        <v>520</v>
      </c>
      <c r="D55" s="286"/>
      <c r="E55" s="286"/>
      <c r="F55" s="286"/>
      <c r="G55" s="286"/>
      <c r="H55" s="286"/>
      <c r="I55" s="286"/>
      <c r="J55" s="286"/>
      <c r="K55" s="284"/>
    </row>
    <row r="56" spans="2:11" ht="15" customHeight="1">
      <c r="B56" s="282"/>
      <c r="C56" s="288"/>
      <c r="D56" s="286" t="s">
        <v>521</v>
      </c>
      <c r="E56" s="286"/>
      <c r="F56" s="286"/>
      <c r="G56" s="286"/>
      <c r="H56" s="286"/>
      <c r="I56" s="286"/>
      <c r="J56" s="286"/>
      <c r="K56" s="284"/>
    </row>
    <row r="57" spans="2:11" ht="15" customHeight="1">
      <c r="B57" s="282"/>
      <c r="C57" s="288"/>
      <c r="D57" s="286" t="s">
        <v>522</v>
      </c>
      <c r="E57" s="286"/>
      <c r="F57" s="286"/>
      <c r="G57" s="286"/>
      <c r="H57" s="286"/>
      <c r="I57" s="286"/>
      <c r="J57" s="286"/>
      <c r="K57" s="284"/>
    </row>
    <row r="58" spans="2:11" ht="15" customHeight="1">
      <c r="B58" s="282"/>
      <c r="C58" s="288"/>
      <c r="D58" s="286" t="s">
        <v>523</v>
      </c>
      <c r="E58" s="286"/>
      <c r="F58" s="286"/>
      <c r="G58" s="286"/>
      <c r="H58" s="286"/>
      <c r="I58" s="286"/>
      <c r="J58" s="286"/>
      <c r="K58" s="284"/>
    </row>
    <row r="59" spans="2:11" ht="15" customHeight="1">
      <c r="B59" s="282"/>
      <c r="C59" s="288"/>
      <c r="D59" s="286" t="s">
        <v>524</v>
      </c>
      <c r="E59" s="286"/>
      <c r="F59" s="286"/>
      <c r="G59" s="286"/>
      <c r="H59" s="286"/>
      <c r="I59" s="286"/>
      <c r="J59" s="286"/>
      <c r="K59" s="284"/>
    </row>
    <row r="60" spans="2:11" ht="15" customHeight="1">
      <c r="B60" s="282"/>
      <c r="C60" s="288"/>
      <c r="D60" s="291" t="s">
        <v>525</v>
      </c>
      <c r="E60" s="291"/>
      <c r="F60" s="291"/>
      <c r="G60" s="291"/>
      <c r="H60" s="291"/>
      <c r="I60" s="291"/>
      <c r="J60" s="291"/>
      <c r="K60" s="284"/>
    </row>
    <row r="61" spans="2:11" ht="15" customHeight="1">
      <c r="B61" s="282"/>
      <c r="C61" s="288"/>
      <c r="D61" s="286" t="s">
        <v>526</v>
      </c>
      <c r="E61" s="286"/>
      <c r="F61" s="286"/>
      <c r="G61" s="286"/>
      <c r="H61" s="286"/>
      <c r="I61" s="286"/>
      <c r="J61" s="286"/>
      <c r="K61" s="284"/>
    </row>
    <row r="62" spans="2:11" ht="12.75" customHeight="1">
      <c r="B62" s="282"/>
      <c r="C62" s="288"/>
      <c r="D62" s="288"/>
      <c r="E62" s="292"/>
      <c r="F62" s="288"/>
      <c r="G62" s="288"/>
      <c r="H62" s="288"/>
      <c r="I62" s="288"/>
      <c r="J62" s="288"/>
      <c r="K62" s="284"/>
    </row>
    <row r="63" spans="2:11" ht="15" customHeight="1">
      <c r="B63" s="282"/>
      <c r="C63" s="288"/>
      <c r="D63" s="286" t="s">
        <v>527</v>
      </c>
      <c r="E63" s="286"/>
      <c r="F63" s="286"/>
      <c r="G63" s="286"/>
      <c r="H63" s="286"/>
      <c r="I63" s="286"/>
      <c r="J63" s="286"/>
      <c r="K63" s="284"/>
    </row>
    <row r="64" spans="2:11" ht="15" customHeight="1">
      <c r="B64" s="282"/>
      <c r="C64" s="288"/>
      <c r="D64" s="291" t="s">
        <v>528</v>
      </c>
      <c r="E64" s="291"/>
      <c r="F64" s="291"/>
      <c r="G64" s="291"/>
      <c r="H64" s="291"/>
      <c r="I64" s="291"/>
      <c r="J64" s="291"/>
      <c r="K64" s="284"/>
    </row>
    <row r="65" spans="2:11" ht="15" customHeight="1">
      <c r="B65" s="282"/>
      <c r="C65" s="288"/>
      <c r="D65" s="286" t="s">
        <v>529</v>
      </c>
      <c r="E65" s="286"/>
      <c r="F65" s="286"/>
      <c r="G65" s="286"/>
      <c r="H65" s="286"/>
      <c r="I65" s="286"/>
      <c r="J65" s="286"/>
      <c r="K65" s="284"/>
    </row>
    <row r="66" spans="2:11" ht="15" customHeight="1">
      <c r="B66" s="282"/>
      <c r="C66" s="288"/>
      <c r="D66" s="286" t="s">
        <v>530</v>
      </c>
      <c r="E66" s="286"/>
      <c r="F66" s="286"/>
      <c r="G66" s="286"/>
      <c r="H66" s="286"/>
      <c r="I66" s="286"/>
      <c r="J66" s="286"/>
      <c r="K66" s="284"/>
    </row>
    <row r="67" spans="2:11" ht="15" customHeight="1">
      <c r="B67" s="282"/>
      <c r="C67" s="288"/>
      <c r="D67" s="286" t="s">
        <v>531</v>
      </c>
      <c r="E67" s="286"/>
      <c r="F67" s="286"/>
      <c r="G67" s="286"/>
      <c r="H67" s="286"/>
      <c r="I67" s="286"/>
      <c r="J67" s="286"/>
      <c r="K67" s="284"/>
    </row>
    <row r="68" spans="2:11" ht="15" customHeight="1">
      <c r="B68" s="282"/>
      <c r="C68" s="288"/>
      <c r="D68" s="286" t="s">
        <v>532</v>
      </c>
      <c r="E68" s="286"/>
      <c r="F68" s="286"/>
      <c r="G68" s="286"/>
      <c r="H68" s="286"/>
      <c r="I68" s="286"/>
      <c r="J68" s="286"/>
      <c r="K68" s="284"/>
    </row>
    <row r="69" spans="2:11" ht="12.75" customHeight="1">
      <c r="B69" s="293"/>
      <c r="C69" s="294"/>
      <c r="D69" s="294"/>
      <c r="E69" s="294"/>
      <c r="F69" s="294"/>
      <c r="G69" s="294"/>
      <c r="H69" s="294"/>
      <c r="I69" s="294"/>
      <c r="J69" s="294"/>
      <c r="K69" s="295"/>
    </row>
    <row r="70" spans="2:11" ht="18.75" customHeight="1">
      <c r="B70" s="296"/>
      <c r="C70" s="296"/>
      <c r="D70" s="296"/>
      <c r="E70" s="296"/>
      <c r="F70" s="296"/>
      <c r="G70" s="296"/>
      <c r="H70" s="296"/>
      <c r="I70" s="296"/>
      <c r="J70" s="296"/>
      <c r="K70" s="297"/>
    </row>
    <row r="71" spans="2:11" ht="18.75" customHeight="1">
      <c r="B71" s="297"/>
      <c r="C71" s="297"/>
      <c r="D71" s="297"/>
      <c r="E71" s="297"/>
      <c r="F71" s="297"/>
      <c r="G71" s="297"/>
      <c r="H71" s="297"/>
      <c r="I71" s="297"/>
      <c r="J71" s="297"/>
      <c r="K71" s="297"/>
    </row>
    <row r="72" spans="2:11" ht="7.5" customHeight="1">
      <c r="B72" s="298"/>
      <c r="C72" s="299"/>
      <c r="D72" s="299"/>
      <c r="E72" s="299"/>
      <c r="F72" s="299"/>
      <c r="G72" s="299"/>
      <c r="H72" s="299"/>
      <c r="I72" s="299"/>
      <c r="J72" s="299"/>
      <c r="K72" s="300"/>
    </row>
    <row r="73" spans="2:11" ht="45" customHeight="1">
      <c r="B73" s="301"/>
      <c r="C73" s="302" t="s">
        <v>86</v>
      </c>
      <c r="D73" s="302"/>
      <c r="E73" s="302"/>
      <c r="F73" s="302"/>
      <c r="G73" s="302"/>
      <c r="H73" s="302"/>
      <c r="I73" s="302"/>
      <c r="J73" s="302"/>
      <c r="K73" s="303"/>
    </row>
    <row r="74" spans="2:11" ht="17.25" customHeight="1">
      <c r="B74" s="301"/>
      <c r="C74" s="304" t="s">
        <v>533</v>
      </c>
      <c r="D74" s="304"/>
      <c r="E74" s="304"/>
      <c r="F74" s="304" t="s">
        <v>534</v>
      </c>
      <c r="G74" s="305"/>
      <c r="H74" s="304" t="s">
        <v>109</v>
      </c>
      <c r="I74" s="304" t="s">
        <v>60</v>
      </c>
      <c r="J74" s="304" t="s">
        <v>535</v>
      </c>
      <c r="K74" s="303"/>
    </row>
    <row r="75" spans="2:11" ht="17.25" customHeight="1">
      <c r="B75" s="301"/>
      <c r="C75" s="306" t="s">
        <v>536</v>
      </c>
      <c r="D75" s="306"/>
      <c r="E75" s="306"/>
      <c r="F75" s="307" t="s">
        <v>537</v>
      </c>
      <c r="G75" s="308"/>
      <c r="H75" s="306"/>
      <c r="I75" s="306"/>
      <c r="J75" s="306" t="s">
        <v>538</v>
      </c>
      <c r="K75" s="303"/>
    </row>
    <row r="76" spans="2:11" ht="5.25" customHeight="1">
      <c r="B76" s="301"/>
      <c r="C76" s="309"/>
      <c r="D76" s="309"/>
      <c r="E76" s="309"/>
      <c r="F76" s="309"/>
      <c r="G76" s="310"/>
      <c r="H76" s="309"/>
      <c r="I76" s="309"/>
      <c r="J76" s="309"/>
      <c r="K76" s="303"/>
    </row>
    <row r="77" spans="2:11" ht="15" customHeight="1">
      <c r="B77" s="301"/>
      <c r="C77" s="290" t="s">
        <v>56</v>
      </c>
      <c r="D77" s="309"/>
      <c r="E77" s="309"/>
      <c r="F77" s="311" t="s">
        <v>539</v>
      </c>
      <c r="G77" s="310"/>
      <c r="H77" s="290" t="s">
        <v>540</v>
      </c>
      <c r="I77" s="290" t="s">
        <v>541</v>
      </c>
      <c r="J77" s="290">
        <v>20</v>
      </c>
      <c r="K77" s="303"/>
    </row>
    <row r="78" spans="2:11" ht="15" customHeight="1">
      <c r="B78" s="301"/>
      <c r="C78" s="290" t="s">
        <v>542</v>
      </c>
      <c r="D78" s="290"/>
      <c r="E78" s="290"/>
      <c r="F78" s="311" t="s">
        <v>539</v>
      </c>
      <c r="G78" s="310"/>
      <c r="H78" s="290" t="s">
        <v>543</v>
      </c>
      <c r="I78" s="290" t="s">
        <v>541</v>
      </c>
      <c r="J78" s="290">
        <v>120</v>
      </c>
      <c r="K78" s="303"/>
    </row>
    <row r="79" spans="2:11" ht="15" customHeight="1">
      <c r="B79" s="312"/>
      <c r="C79" s="290" t="s">
        <v>544</v>
      </c>
      <c r="D79" s="290"/>
      <c r="E79" s="290"/>
      <c r="F79" s="311" t="s">
        <v>545</v>
      </c>
      <c r="G79" s="310"/>
      <c r="H79" s="290" t="s">
        <v>546</v>
      </c>
      <c r="I79" s="290" t="s">
        <v>541</v>
      </c>
      <c r="J79" s="290">
        <v>50</v>
      </c>
      <c r="K79" s="303"/>
    </row>
    <row r="80" spans="2:11" ht="15" customHeight="1">
      <c r="B80" s="312"/>
      <c r="C80" s="290" t="s">
        <v>547</v>
      </c>
      <c r="D80" s="290"/>
      <c r="E80" s="290"/>
      <c r="F80" s="311" t="s">
        <v>539</v>
      </c>
      <c r="G80" s="310"/>
      <c r="H80" s="290" t="s">
        <v>548</v>
      </c>
      <c r="I80" s="290" t="s">
        <v>549</v>
      </c>
      <c r="J80" s="290"/>
      <c r="K80" s="303"/>
    </row>
    <row r="81" spans="2:11" ht="15" customHeight="1">
      <c r="B81" s="312"/>
      <c r="C81" s="313" t="s">
        <v>550</v>
      </c>
      <c r="D81" s="313"/>
      <c r="E81" s="313"/>
      <c r="F81" s="314" t="s">
        <v>545</v>
      </c>
      <c r="G81" s="313"/>
      <c r="H81" s="313" t="s">
        <v>551</v>
      </c>
      <c r="I81" s="313" t="s">
        <v>541</v>
      </c>
      <c r="J81" s="313">
        <v>15</v>
      </c>
      <c r="K81" s="303"/>
    </row>
    <row r="82" spans="2:11" ht="15" customHeight="1">
      <c r="B82" s="312"/>
      <c r="C82" s="313" t="s">
        <v>552</v>
      </c>
      <c r="D82" s="313"/>
      <c r="E82" s="313"/>
      <c r="F82" s="314" t="s">
        <v>545</v>
      </c>
      <c r="G82" s="313"/>
      <c r="H82" s="313" t="s">
        <v>553</v>
      </c>
      <c r="I82" s="313" t="s">
        <v>541</v>
      </c>
      <c r="J82" s="313">
        <v>15</v>
      </c>
      <c r="K82" s="303"/>
    </row>
    <row r="83" spans="2:11" ht="15" customHeight="1">
      <c r="B83" s="312"/>
      <c r="C83" s="313" t="s">
        <v>554</v>
      </c>
      <c r="D83" s="313"/>
      <c r="E83" s="313"/>
      <c r="F83" s="314" t="s">
        <v>545</v>
      </c>
      <c r="G83" s="313"/>
      <c r="H83" s="313" t="s">
        <v>555</v>
      </c>
      <c r="I83" s="313" t="s">
        <v>541</v>
      </c>
      <c r="J83" s="313">
        <v>20</v>
      </c>
      <c r="K83" s="303"/>
    </row>
    <row r="84" spans="2:11" ht="15" customHeight="1">
      <c r="B84" s="312"/>
      <c r="C84" s="313" t="s">
        <v>556</v>
      </c>
      <c r="D84" s="313"/>
      <c r="E84" s="313"/>
      <c r="F84" s="314" t="s">
        <v>545</v>
      </c>
      <c r="G84" s="313"/>
      <c r="H84" s="313" t="s">
        <v>557</v>
      </c>
      <c r="I84" s="313" t="s">
        <v>541</v>
      </c>
      <c r="J84" s="313">
        <v>20</v>
      </c>
      <c r="K84" s="303"/>
    </row>
    <row r="85" spans="2:11" ht="15" customHeight="1">
      <c r="B85" s="312"/>
      <c r="C85" s="290" t="s">
        <v>558</v>
      </c>
      <c r="D85" s="290"/>
      <c r="E85" s="290"/>
      <c r="F85" s="311" t="s">
        <v>545</v>
      </c>
      <c r="G85" s="310"/>
      <c r="H85" s="290" t="s">
        <v>559</v>
      </c>
      <c r="I85" s="290" t="s">
        <v>541</v>
      </c>
      <c r="J85" s="290">
        <v>50</v>
      </c>
      <c r="K85" s="303"/>
    </row>
    <row r="86" spans="2:11" ht="15" customHeight="1">
      <c r="B86" s="312"/>
      <c r="C86" s="290" t="s">
        <v>560</v>
      </c>
      <c r="D86" s="290"/>
      <c r="E86" s="290"/>
      <c r="F86" s="311" t="s">
        <v>545</v>
      </c>
      <c r="G86" s="310"/>
      <c r="H86" s="290" t="s">
        <v>561</v>
      </c>
      <c r="I86" s="290" t="s">
        <v>541</v>
      </c>
      <c r="J86" s="290">
        <v>20</v>
      </c>
      <c r="K86" s="303"/>
    </row>
    <row r="87" spans="2:11" ht="15" customHeight="1">
      <c r="B87" s="312"/>
      <c r="C87" s="290" t="s">
        <v>562</v>
      </c>
      <c r="D87" s="290"/>
      <c r="E87" s="290"/>
      <c r="F87" s="311" t="s">
        <v>545</v>
      </c>
      <c r="G87" s="310"/>
      <c r="H87" s="290" t="s">
        <v>563</v>
      </c>
      <c r="I87" s="290" t="s">
        <v>541</v>
      </c>
      <c r="J87" s="290">
        <v>20</v>
      </c>
      <c r="K87" s="303"/>
    </row>
    <row r="88" spans="2:11" ht="15" customHeight="1">
      <c r="B88" s="312"/>
      <c r="C88" s="290" t="s">
        <v>564</v>
      </c>
      <c r="D88" s="290"/>
      <c r="E88" s="290"/>
      <c r="F88" s="311" t="s">
        <v>545</v>
      </c>
      <c r="G88" s="310"/>
      <c r="H88" s="290" t="s">
        <v>565</v>
      </c>
      <c r="I88" s="290" t="s">
        <v>541</v>
      </c>
      <c r="J88" s="290">
        <v>50</v>
      </c>
      <c r="K88" s="303"/>
    </row>
    <row r="89" spans="2:11" ht="15" customHeight="1">
      <c r="B89" s="312"/>
      <c r="C89" s="290" t="s">
        <v>566</v>
      </c>
      <c r="D89" s="290"/>
      <c r="E89" s="290"/>
      <c r="F89" s="311" t="s">
        <v>545</v>
      </c>
      <c r="G89" s="310"/>
      <c r="H89" s="290" t="s">
        <v>566</v>
      </c>
      <c r="I89" s="290" t="s">
        <v>541</v>
      </c>
      <c r="J89" s="290">
        <v>50</v>
      </c>
      <c r="K89" s="303"/>
    </row>
    <row r="90" spans="2:11" ht="15" customHeight="1">
      <c r="B90" s="312"/>
      <c r="C90" s="290" t="s">
        <v>114</v>
      </c>
      <c r="D90" s="290"/>
      <c r="E90" s="290"/>
      <c r="F90" s="311" t="s">
        <v>545</v>
      </c>
      <c r="G90" s="310"/>
      <c r="H90" s="290" t="s">
        <v>567</v>
      </c>
      <c r="I90" s="290" t="s">
        <v>541</v>
      </c>
      <c r="J90" s="290">
        <v>255</v>
      </c>
      <c r="K90" s="303"/>
    </row>
    <row r="91" spans="2:11" ht="15" customHeight="1">
      <c r="B91" s="312"/>
      <c r="C91" s="290" t="s">
        <v>568</v>
      </c>
      <c r="D91" s="290"/>
      <c r="E91" s="290"/>
      <c r="F91" s="311" t="s">
        <v>539</v>
      </c>
      <c r="G91" s="310"/>
      <c r="H91" s="290" t="s">
        <v>569</v>
      </c>
      <c r="I91" s="290" t="s">
        <v>570</v>
      </c>
      <c r="J91" s="290"/>
      <c r="K91" s="303"/>
    </row>
    <row r="92" spans="2:11" ht="15" customHeight="1">
      <c r="B92" s="312"/>
      <c r="C92" s="290" t="s">
        <v>571</v>
      </c>
      <c r="D92" s="290"/>
      <c r="E92" s="290"/>
      <c r="F92" s="311" t="s">
        <v>539</v>
      </c>
      <c r="G92" s="310"/>
      <c r="H92" s="290" t="s">
        <v>572</v>
      </c>
      <c r="I92" s="290" t="s">
        <v>573</v>
      </c>
      <c r="J92" s="290"/>
      <c r="K92" s="303"/>
    </row>
    <row r="93" spans="2:11" ht="15" customHeight="1">
      <c r="B93" s="312"/>
      <c r="C93" s="290" t="s">
        <v>574</v>
      </c>
      <c r="D93" s="290"/>
      <c r="E93" s="290"/>
      <c r="F93" s="311" t="s">
        <v>539</v>
      </c>
      <c r="G93" s="310"/>
      <c r="H93" s="290" t="s">
        <v>574</v>
      </c>
      <c r="I93" s="290" t="s">
        <v>573</v>
      </c>
      <c r="J93" s="290"/>
      <c r="K93" s="303"/>
    </row>
    <row r="94" spans="2:11" ht="15" customHeight="1">
      <c r="B94" s="312"/>
      <c r="C94" s="290" t="s">
        <v>41</v>
      </c>
      <c r="D94" s="290"/>
      <c r="E94" s="290"/>
      <c r="F94" s="311" t="s">
        <v>539</v>
      </c>
      <c r="G94" s="310"/>
      <c r="H94" s="290" t="s">
        <v>575</v>
      </c>
      <c r="I94" s="290" t="s">
        <v>573</v>
      </c>
      <c r="J94" s="290"/>
      <c r="K94" s="303"/>
    </row>
    <row r="95" spans="2:11" ht="15" customHeight="1">
      <c r="B95" s="312"/>
      <c r="C95" s="290" t="s">
        <v>51</v>
      </c>
      <c r="D95" s="290"/>
      <c r="E95" s="290"/>
      <c r="F95" s="311" t="s">
        <v>539</v>
      </c>
      <c r="G95" s="310"/>
      <c r="H95" s="290" t="s">
        <v>576</v>
      </c>
      <c r="I95" s="290" t="s">
        <v>573</v>
      </c>
      <c r="J95" s="290"/>
      <c r="K95" s="303"/>
    </row>
    <row r="96" spans="2:11" ht="15" customHeight="1">
      <c r="B96" s="315"/>
      <c r="C96" s="316"/>
      <c r="D96" s="316"/>
      <c r="E96" s="316"/>
      <c r="F96" s="316"/>
      <c r="G96" s="316"/>
      <c r="H96" s="316"/>
      <c r="I96" s="316"/>
      <c r="J96" s="316"/>
      <c r="K96" s="317"/>
    </row>
    <row r="97" spans="2:11" ht="18.75" customHeight="1">
      <c r="B97" s="318"/>
      <c r="C97" s="319"/>
      <c r="D97" s="319"/>
      <c r="E97" s="319"/>
      <c r="F97" s="319"/>
      <c r="G97" s="319"/>
      <c r="H97" s="319"/>
      <c r="I97" s="319"/>
      <c r="J97" s="319"/>
      <c r="K97" s="318"/>
    </row>
    <row r="98" spans="2:11" ht="18.75" customHeight="1">
      <c r="B98" s="297"/>
      <c r="C98" s="297"/>
      <c r="D98" s="297"/>
      <c r="E98" s="297"/>
      <c r="F98" s="297"/>
      <c r="G98" s="297"/>
      <c r="H98" s="297"/>
      <c r="I98" s="297"/>
      <c r="J98" s="297"/>
      <c r="K98" s="297"/>
    </row>
    <row r="99" spans="2:11" ht="7.5" customHeight="1">
      <c r="B99" s="298"/>
      <c r="C99" s="299"/>
      <c r="D99" s="299"/>
      <c r="E99" s="299"/>
      <c r="F99" s="299"/>
      <c r="G99" s="299"/>
      <c r="H99" s="299"/>
      <c r="I99" s="299"/>
      <c r="J99" s="299"/>
      <c r="K99" s="300"/>
    </row>
    <row r="100" spans="2:11" ht="45" customHeight="1">
      <c r="B100" s="301"/>
      <c r="C100" s="302" t="s">
        <v>577</v>
      </c>
      <c r="D100" s="302"/>
      <c r="E100" s="302"/>
      <c r="F100" s="302"/>
      <c r="G100" s="302"/>
      <c r="H100" s="302"/>
      <c r="I100" s="302"/>
      <c r="J100" s="302"/>
      <c r="K100" s="303"/>
    </row>
    <row r="101" spans="2:11" ht="17.25" customHeight="1">
      <c r="B101" s="301"/>
      <c r="C101" s="304" t="s">
        <v>533</v>
      </c>
      <c r="D101" s="304"/>
      <c r="E101" s="304"/>
      <c r="F101" s="304" t="s">
        <v>534</v>
      </c>
      <c r="G101" s="305"/>
      <c r="H101" s="304" t="s">
        <v>109</v>
      </c>
      <c r="I101" s="304" t="s">
        <v>60</v>
      </c>
      <c r="J101" s="304" t="s">
        <v>535</v>
      </c>
      <c r="K101" s="303"/>
    </row>
    <row r="102" spans="2:11" ht="17.25" customHeight="1">
      <c r="B102" s="301"/>
      <c r="C102" s="306" t="s">
        <v>536</v>
      </c>
      <c r="D102" s="306"/>
      <c r="E102" s="306"/>
      <c r="F102" s="307" t="s">
        <v>537</v>
      </c>
      <c r="G102" s="308"/>
      <c r="H102" s="306"/>
      <c r="I102" s="306"/>
      <c r="J102" s="306" t="s">
        <v>538</v>
      </c>
      <c r="K102" s="303"/>
    </row>
    <row r="103" spans="2:11" ht="5.25" customHeight="1">
      <c r="B103" s="301"/>
      <c r="C103" s="304"/>
      <c r="D103" s="304"/>
      <c r="E103" s="304"/>
      <c r="F103" s="304"/>
      <c r="G103" s="320"/>
      <c r="H103" s="304"/>
      <c r="I103" s="304"/>
      <c r="J103" s="304"/>
      <c r="K103" s="303"/>
    </row>
    <row r="104" spans="2:11" ht="15" customHeight="1">
      <c r="B104" s="301"/>
      <c r="C104" s="290" t="s">
        <v>56</v>
      </c>
      <c r="D104" s="309"/>
      <c r="E104" s="309"/>
      <c r="F104" s="311" t="s">
        <v>539</v>
      </c>
      <c r="G104" s="320"/>
      <c r="H104" s="290" t="s">
        <v>578</v>
      </c>
      <c r="I104" s="290" t="s">
        <v>541</v>
      </c>
      <c r="J104" s="290">
        <v>20</v>
      </c>
      <c r="K104" s="303"/>
    </row>
    <row r="105" spans="2:11" ht="15" customHeight="1">
      <c r="B105" s="301"/>
      <c r="C105" s="290" t="s">
        <v>542</v>
      </c>
      <c r="D105" s="290"/>
      <c r="E105" s="290"/>
      <c r="F105" s="311" t="s">
        <v>539</v>
      </c>
      <c r="G105" s="290"/>
      <c r="H105" s="290" t="s">
        <v>578</v>
      </c>
      <c r="I105" s="290" t="s">
        <v>541</v>
      </c>
      <c r="J105" s="290">
        <v>120</v>
      </c>
      <c r="K105" s="303"/>
    </row>
    <row r="106" spans="2:11" ht="15" customHeight="1">
      <c r="B106" s="312"/>
      <c r="C106" s="290" t="s">
        <v>544</v>
      </c>
      <c r="D106" s="290"/>
      <c r="E106" s="290"/>
      <c r="F106" s="311" t="s">
        <v>545</v>
      </c>
      <c r="G106" s="290"/>
      <c r="H106" s="290" t="s">
        <v>578</v>
      </c>
      <c r="I106" s="290" t="s">
        <v>541</v>
      </c>
      <c r="J106" s="290">
        <v>50</v>
      </c>
      <c r="K106" s="303"/>
    </row>
    <row r="107" spans="2:11" ht="15" customHeight="1">
      <c r="B107" s="312"/>
      <c r="C107" s="290" t="s">
        <v>547</v>
      </c>
      <c r="D107" s="290"/>
      <c r="E107" s="290"/>
      <c r="F107" s="311" t="s">
        <v>539</v>
      </c>
      <c r="G107" s="290"/>
      <c r="H107" s="290" t="s">
        <v>578</v>
      </c>
      <c r="I107" s="290" t="s">
        <v>549</v>
      </c>
      <c r="J107" s="290"/>
      <c r="K107" s="303"/>
    </row>
    <row r="108" spans="2:11" ht="15" customHeight="1">
      <c r="B108" s="312"/>
      <c r="C108" s="290" t="s">
        <v>558</v>
      </c>
      <c r="D108" s="290"/>
      <c r="E108" s="290"/>
      <c r="F108" s="311" t="s">
        <v>545</v>
      </c>
      <c r="G108" s="290"/>
      <c r="H108" s="290" t="s">
        <v>578</v>
      </c>
      <c r="I108" s="290" t="s">
        <v>541</v>
      </c>
      <c r="J108" s="290">
        <v>50</v>
      </c>
      <c r="K108" s="303"/>
    </row>
    <row r="109" spans="2:11" ht="15" customHeight="1">
      <c r="B109" s="312"/>
      <c r="C109" s="290" t="s">
        <v>566</v>
      </c>
      <c r="D109" s="290"/>
      <c r="E109" s="290"/>
      <c r="F109" s="311" t="s">
        <v>545</v>
      </c>
      <c r="G109" s="290"/>
      <c r="H109" s="290" t="s">
        <v>578</v>
      </c>
      <c r="I109" s="290" t="s">
        <v>541</v>
      </c>
      <c r="J109" s="290">
        <v>50</v>
      </c>
      <c r="K109" s="303"/>
    </row>
    <row r="110" spans="2:11" ht="15" customHeight="1">
      <c r="B110" s="312"/>
      <c r="C110" s="290" t="s">
        <v>564</v>
      </c>
      <c r="D110" s="290"/>
      <c r="E110" s="290"/>
      <c r="F110" s="311" t="s">
        <v>545</v>
      </c>
      <c r="G110" s="290"/>
      <c r="H110" s="290" t="s">
        <v>578</v>
      </c>
      <c r="I110" s="290" t="s">
        <v>541</v>
      </c>
      <c r="J110" s="290">
        <v>50</v>
      </c>
      <c r="K110" s="303"/>
    </row>
    <row r="111" spans="2:11" ht="15" customHeight="1">
      <c r="B111" s="312"/>
      <c r="C111" s="290" t="s">
        <v>56</v>
      </c>
      <c r="D111" s="290"/>
      <c r="E111" s="290"/>
      <c r="F111" s="311" t="s">
        <v>539</v>
      </c>
      <c r="G111" s="290"/>
      <c r="H111" s="290" t="s">
        <v>579</v>
      </c>
      <c r="I111" s="290" t="s">
        <v>541</v>
      </c>
      <c r="J111" s="290">
        <v>20</v>
      </c>
      <c r="K111" s="303"/>
    </row>
    <row r="112" spans="2:11" ht="15" customHeight="1">
      <c r="B112" s="312"/>
      <c r="C112" s="290" t="s">
        <v>580</v>
      </c>
      <c r="D112" s="290"/>
      <c r="E112" s="290"/>
      <c r="F112" s="311" t="s">
        <v>539</v>
      </c>
      <c r="G112" s="290"/>
      <c r="H112" s="290" t="s">
        <v>581</v>
      </c>
      <c r="I112" s="290" t="s">
        <v>541</v>
      </c>
      <c r="J112" s="290">
        <v>120</v>
      </c>
      <c r="K112" s="303"/>
    </row>
    <row r="113" spans="2:11" ht="15" customHeight="1">
      <c r="B113" s="312"/>
      <c r="C113" s="290" t="s">
        <v>41</v>
      </c>
      <c r="D113" s="290"/>
      <c r="E113" s="290"/>
      <c r="F113" s="311" t="s">
        <v>539</v>
      </c>
      <c r="G113" s="290"/>
      <c r="H113" s="290" t="s">
        <v>582</v>
      </c>
      <c r="I113" s="290" t="s">
        <v>573</v>
      </c>
      <c r="J113" s="290"/>
      <c r="K113" s="303"/>
    </row>
    <row r="114" spans="2:11" ht="15" customHeight="1">
      <c r="B114" s="312"/>
      <c r="C114" s="290" t="s">
        <v>51</v>
      </c>
      <c r="D114" s="290"/>
      <c r="E114" s="290"/>
      <c r="F114" s="311" t="s">
        <v>539</v>
      </c>
      <c r="G114" s="290"/>
      <c r="H114" s="290" t="s">
        <v>583</v>
      </c>
      <c r="I114" s="290" t="s">
        <v>573</v>
      </c>
      <c r="J114" s="290"/>
      <c r="K114" s="303"/>
    </row>
    <row r="115" spans="2:11" ht="15" customHeight="1">
      <c r="B115" s="312"/>
      <c r="C115" s="290" t="s">
        <v>60</v>
      </c>
      <c r="D115" s="290"/>
      <c r="E115" s="290"/>
      <c r="F115" s="311" t="s">
        <v>539</v>
      </c>
      <c r="G115" s="290"/>
      <c r="H115" s="290" t="s">
        <v>584</v>
      </c>
      <c r="I115" s="290" t="s">
        <v>585</v>
      </c>
      <c r="J115" s="290"/>
      <c r="K115" s="303"/>
    </row>
    <row r="116" spans="2:11" ht="15" customHeight="1">
      <c r="B116" s="315"/>
      <c r="C116" s="321"/>
      <c r="D116" s="321"/>
      <c r="E116" s="321"/>
      <c r="F116" s="321"/>
      <c r="G116" s="321"/>
      <c r="H116" s="321"/>
      <c r="I116" s="321"/>
      <c r="J116" s="321"/>
      <c r="K116" s="317"/>
    </row>
    <row r="117" spans="2:11" ht="18.75" customHeight="1">
      <c r="B117" s="322"/>
      <c r="C117" s="286"/>
      <c r="D117" s="286"/>
      <c r="E117" s="286"/>
      <c r="F117" s="323"/>
      <c r="G117" s="286"/>
      <c r="H117" s="286"/>
      <c r="I117" s="286"/>
      <c r="J117" s="286"/>
      <c r="K117" s="322"/>
    </row>
    <row r="118" spans="2:11" ht="18.75" customHeight="1">
      <c r="B118" s="297"/>
      <c r="C118" s="297"/>
      <c r="D118" s="297"/>
      <c r="E118" s="297"/>
      <c r="F118" s="297"/>
      <c r="G118" s="297"/>
      <c r="H118" s="297"/>
      <c r="I118" s="297"/>
      <c r="J118" s="297"/>
      <c r="K118" s="297"/>
    </row>
    <row r="119" spans="2:11" ht="7.5" customHeight="1">
      <c r="B119" s="324"/>
      <c r="C119" s="325"/>
      <c r="D119" s="325"/>
      <c r="E119" s="325"/>
      <c r="F119" s="325"/>
      <c r="G119" s="325"/>
      <c r="H119" s="325"/>
      <c r="I119" s="325"/>
      <c r="J119" s="325"/>
      <c r="K119" s="326"/>
    </row>
    <row r="120" spans="2:11" ht="45" customHeight="1">
      <c r="B120" s="327"/>
      <c r="C120" s="280" t="s">
        <v>586</v>
      </c>
      <c r="D120" s="280"/>
      <c r="E120" s="280"/>
      <c r="F120" s="280"/>
      <c r="G120" s="280"/>
      <c r="H120" s="280"/>
      <c r="I120" s="280"/>
      <c r="J120" s="280"/>
      <c r="K120" s="328"/>
    </row>
    <row r="121" spans="2:11" ht="17.25" customHeight="1">
      <c r="B121" s="329"/>
      <c r="C121" s="304" t="s">
        <v>533</v>
      </c>
      <c r="D121" s="304"/>
      <c r="E121" s="304"/>
      <c r="F121" s="304" t="s">
        <v>534</v>
      </c>
      <c r="G121" s="305"/>
      <c r="H121" s="304" t="s">
        <v>109</v>
      </c>
      <c r="I121" s="304" t="s">
        <v>60</v>
      </c>
      <c r="J121" s="304" t="s">
        <v>535</v>
      </c>
      <c r="K121" s="330"/>
    </row>
    <row r="122" spans="2:11" ht="17.25" customHeight="1">
      <c r="B122" s="329"/>
      <c r="C122" s="306" t="s">
        <v>536</v>
      </c>
      <c r="D122" s="306"/>
      <c r="E122" s="306"/>
      <c r="F122" s="307" t="s">
        <v>537</v>
      </c>
      <c r="G122" s="308"/>
      <c r="H122" s="306"/>
      <c r="I122" s="306"/>
      <c r="J122" s="306" t="s">
        <v>538</v>
      </c>
      <c r="K122" s="330"/>
    </row>
    <row r="123" spans="2:11" ht="5.25" customHeight="1">
      <c r="B123" s="331"/>
      <c r="C123" s="309"/>
      <c r="D123" s="309"/>
      <c r="E123" s="309"/>
      <c r="F123" s="309"/>
      <c r="G123" s="290"/>
      <c r="H123" s="309"/>
      <c r="I123" s="309"/>
      <c r="J123" s="309"/>
      <c r="K123" s="332"/>
    </row>
    <row r="124" spans="2:11" ht="15" customHeight="1">
      <c r="B124" s="331"/>
      <c r="C124" s="290" t="s">
        <v>542</v>
      </c>
      <c r="D124" s="309"/>
      <c r="E124" s="309"/>
      <c r="F124" s="311" t="s">
        <v>539</v>
      </c>
      <c r="G124" s="290"/>
      <c r="H124" s="290" t="s">
        <v>578</v>
      </c>
      <c r="I124" s="290" t="s">
        <v>541</v>
      </c>
      <c r="J124" s="290">
        <v>120</v>
      </c>
      <c r="K124" s="333"/>
    </row>
    <row r="125" spans="2:11" ht="15" customHeight="1">
      <c r="B125" s="331"/>
      <c r="C125" s="290" t="s">
        <v>587</v>
      </c>
      <c r="D125" s="290"/>
      <c r="E125" s="290"/>
      <c r="F125" s="311" t="s">
        <v>539</v>
      </c>
      <c r="G125" s="290"/>
      <c r="H125" s="290" t="s">
        <v>588</v>
      </c>
      <c r="I125" s="290" t="s">
        <v>541</v>
      </c>
      <c r="J125" s="290" t="s">
        <v>589</v>
      </c>
      <c r="K125" s="333"/>
    </row>
    <row r="126" spans="2:11" ht="15" customHeight="1">
      <c r="B126" s="331"/>
      <c r="C126" s="290" t="s">
        <v>488</v>
      </c>
      <c r="D126" s="290"/>
      <c r="E126" s="290"/>
      <c r="F126" s="311" t="s">
        <v>539</v>
      </c>
      <c r="G126" s="290"/>
      <c r="H126" s="290" t="s">
        <v>590</v>
      </c>
      <c r="I126" s="290" t="s">
        <v>541</v>
      </c>
      <c r="J126" s="290" t="s">
        <v>589</v>
      </c>
      <c r="K126" s="333"/>
    </row>
    <row r="127" spans="2:11" ht="15" customHeight="1">
      <c r="B127" s="331"/>
      <c r="C127" s="290" t="s">
        <v>550</v>
      </c>
      <c r="D127" s="290"/>
      <c r="E127" s="290"/>
      <c r="F127" s="311" t="s">
        <v>545</v>
      </c>
      <c r="G127" s="290"/>
      <c r="H127" s="290" t="s">
        <v>551</v>
      </c>
      <c r="I127" s="290" t="s">
        <v>541</v>
      </c>
      <c r="J127" s="290">
        <v>15</v>
      </c>
      <c r="K127" s="333"/>
    </row>
    <row r="128" spans="2:11" ht="15" customHeight="1">
      <c r="B128" s="331"/>
      <c r="C128" s="313" t="s">
        <v>552</v>
      </c>
      <c r="D128" s="313"/>
      <c r="E128" s="313"/>
      <c r="F128" s="314" t="s">
        <v>545</v>
      </c>
      <c r="G128" s="313"/>
      <c r="H128" s="313" t="s">
        <v>553</v>
      </c>
      <c r="I128" s="313" t="s">
        <v>541</v>
      </c>
      <c r="J128" s="313">
        <v>15</v>
      </c>
      <c r="K128" s="333"/>
    </row>
    <row r="129" spans="2:11" ht="15" customHeight="1">
      <c r="B129" s="331"/>
      <c r="C129" s="313" t="s">
        <v>554</v>
      </c>
      <c r="D129" s="313"/>
      <c r="E129" s="313"/>
      <c r="F129" s="314" t="s">
        <v>545</v>
      </c>
      <c r="G129" s="313"/>
      <c r="H129" s="313" t="s">
        <v>555</v>
      </c>
      <c r="I129" s="313" t="s">
        <v>541</v>
      </c>
      <c r="J129" s="313">
        <v>20</v>
      </c>
      <c r="K129" s="333"/>
    </row>
    <row r="130" spans="2:11" ht="15" customHeight="1">
      <c r="B130" s="331"/>
      <c r="C130" s="313" t="s">
        <v>556</v>
      </c>
      <c r="D130" s="313"/>
      <c r="E130" s="313"/>
      <c r="F130" s="314" t="s">
        <v>545</v>
      </c>
      <c r="G130" s="313"/>
      <c r="H130" s="313" t="s">
        <v>557</v>
      </c>
      <c r="I130" s="313" t="s">
        <v>541</v>
      </c>
      <c r="J130" s="313">
        <v>20</v>
      </c>
      <c r="K130" s="333"/>
    </row>
    <row r="131" spans="2:11" ht="15" customHeight="1">
      <c r="B131" s="331"/>
      <c r="C131" s="290" t="s">
        <v>544</v>
      </c>
      <c r="D131" s="290"/>
      <c r="E131" s="290"/>
      <c r="F131" s="311" t="s">
        <v>545</v>
      </c>
      <c r="G131" s="290"/>
      <c r="H131" s="290" t="s">
        <v>578</v>
      </c>
      <c r="I131" s="290" t="s">
        <v>541</v>
      </c>
      <c r="J131" s="290">
        <v>50</v>
      </c>
      <c r="K131" s="333"/>
    </row>
    <row r="132" spans="2:11" ht="15" customHeight="1">
      <c r="B132" s="331"/>
      <c r="C132" s="290" t="s">
        <v>558</v>
      </c>
      <c r="D132" s="290"/>
      <c r="E132" s="290"/>
      <c r="F132" s="311" t="s">
        <v>545</v>
      </c>
      <c r="G132" s="290"/>
      <c r="H132" s="290" t="s">
        <v>578</v>
      </c>
      <c r="I132" s="290" t="s">
        <v>541</v>
      </c>
      <c r="J132" s="290">
        <v>50</v>
      </c>
      <c r="K132" s="333"/>
    </row>
    <row r="133" spans="2:11" ht="15" customHeight="1">
      <c r="B133" s="331"/>
      <c r="C133" s="290" t="s">
        <v>564</v>
      </c>
      <c r="D133" s="290"/>
      <c r="E133" s="290"/>
      <c r="F133" s="311" t="s">
        <v>545</v>
      </c>
      <c r="G133" s="290"/>
      <c r="H133" s="290" t="s">
        <v>578</v>
      </c>
      <c r="I133" s="290" t="s">
        <v>541</v>
      </c>
      <c r="J133" s="290">
        <v>50</v>
      </c>
      <c r="K133" s="333"/>
    </row>
    <row r="134" spans="2:11" ht="15" customHeight="1">
      <c r="B134" s="331"/>
      <c r="C134" s="290" t="s">
        <v>566</v>
      </c>
      <c r="D134" s="290"/>
      <c r="E134" s="290"/>
      <c r="F134" s="311" t="s">
        <v>545</v>
      </c>
      <c r="G134" s="290"/>
      <c r="H134" s="290" t="s">
        <v>578</v>
      </c>
      <c r="I134" s="290" t="s">
        <v>541</v>
      </c>
      <c r="J134" s="290">
        <v>50</v>
      </c>
      <c r="K134" s="333"/>
    </row>
    <row r="135" spans="2:11" ht="15" customHeight="1">
      <c r="B135" s="331"/>
      <c r="C135" s="290" t="s">
        <v>114</v>
      </c>
      <c r="D135" s="290"/>
      <c r="E135" s="290"/>
      <c r="F135" s="311" t="s">
        <v>545</v>
      </c>
      <c r="G135" s="290"/>
      <c r="H135" s="290" t="s">
        <v>591</v>
      </c>
      <c r="I135" s="290" t="s">
        <v>541</v>
      </c>
      <c r="J135" s="290">
        <v>255</v>
      </c>
      <c r="K135" s="333"/>
    </row>
    <row r="136" spans="2:11" ht="15" customHeight="1">
      <c r="B136" s="331"/>
      <c r="C136" s="290" t="s">
        <v>568</v>
      </c>
      <c r="D136" s="290"/>
      <c r="E136" s="290"/>
      <c r="F136" s="311" t="s">
        <v>539</v>
      </c>
      <c r="G136" s="290"/>
      <c r="H136" s="290" t="s">
        <v>592</v>
      </c>
      <c r="I136" s="290" t="s">
        <v>570</v>
      </c>
      <c r="J136" s="290"/>
      <c r="K136" s="333"/>
    </row>
    <row r="137" spans="2:11" ht="15" customHeight="1">
      <c r="B137" s="331"/>
      <c r="C137" s="290" t="s">
        <v>571</v>
      </c>
      <c r="D137" s="290"/>
      <c r="E137" s="290"/>
      <c r="F137" s="311" t="s">
        <v>539</v>
      </c>
      <c r="G137" s="290"/>
      <c r="H137" s="290" t="s">
        <v>593</v>
      </c>
      <c r="I137" s="290" t="s">
        <v>573</v>
      </c>
      <c r="J137" s="290"/>
      <c r="K137" s="333"/>
    </row>
    <row r="138" spans="2:11" ht="15" customHeight="1">
      <c r="B138" s="331"/>
      <c r="C138" s="290" t="s">
        <v>574</v>
      </c>
      <c r="D138" s="290"/>
      <c r="E138" s="290"/>
      <c r="F138" s="311" t="s">
        <v>539</v>
      </c>
      <c r="G138" s="290"/>
      <c r="H138" s="290" t="s">
        <v>574</v>
      </c>
      <c r="I138" s="290" t="s">
        <v>573</v>
      </c>
      <c r="J138" s="290"/>
      <c r="K138" s="333"/>
    </row>
    <row r="139" spans="2:11" ht="15" customHeight="1">
      <c r="B139" s="331"/>
      <c r="C139" s="290" t="s">
        <v>41</v>
      </c>
      <c r="D139" s="290"/>
      <c r="E139" s="290"/>
      <c r="F139" s="311" t="s">
        <v>539</v>
      </c>
      <c r="G139" s="290"/>
      <c r="H139" s="290" t="s">
        <v>594</v>
      </c>
      <c r="I139" s="290" t="s">
        <v>573</v>
      </c>
      <c r="J139" s="290"/>
      <c r="K139" s="333"/>
    </row>
    <row r="140" spans="2:11" ht="15" customHeight="1">
      <c r="B140" s="331"/>
      <c r="C140" s="290" t="s">
        <v>595</v>
      </c>
      <c r="D140" s="290"/>
      <c r="E140" s="290"/>
      <c r="F140" s="311" t="s">
        <v>539</v>
      </c>
      <c r="G140" s="290"/>
      <c r="H140" s="290" t="s">
        <v>596</v>
      </c>
      <c r="I140" s="290" t="s">
        <v>573</v>
      </c>
      <c r="J140" s="290"/>
      <c r="K140" s="333"/>
    </row>
    <row r="141" spans="2:11" ht="15" customHeight="1">
      <c r="B141" s="334"/>
      <c r="C141" s="335"/>
      <c r="D141" s="335"/>
      <c r="E141" s="335"/>
      <c r="F141" s="335"/>
      <c r="G141" s="335"/>
      <c r="H141" s="335"/>
      <c r="I141" s="335"/>
      <c r="J141" s="335"/>
      <c r="K141" s="336"/>
    </row>
    <row r="142" spans="2:11" ht="18.75" customHeight="1">
      <c r="B142" s="286"/>
      <c r="C142" s="286"/>
      <c r="D142" s="286"/>
      <c r="E142" s="286"/>
      <c r="F142" s="323"/>
      <c r="G142" s="286"/>
      <c r="H142" s="286"/>
      <c r="I142" s="286"/>
      <c r="J142" s="286"/>
      <c r="K142" s="286"/>
    </row>
    <row r="143" spans="2:11" ht="18.75" customHeight="1">
      <c r="B143" s="297"/>
      <c r="C143" s="297"/>
      <c r="D143" s="297"/>
      <c r="E143" s="297"/>
      <c r="F143" s="297"/>
      <c r="G143" s="297"/>
      <c r="H143" s="297"/>
      <c r="I143" s="297"/>
      <c r="J143" s="297"/>
      <c r="K143" s="297"/>
    </row>
    <row r="144" spans="2:11" ht="7.5" customHeight="1">
      <c r="B144" s="298"/>
      <c r="C144" s="299"/>
      <c r="D144" s="299"/>
      <c r="E144" s="299"/>
      <c r="F144" s="299"/>
      <c r="G144" s="299"/>
      <c r="H144" s="299"/>
      <c r="I144" s="299"/>
      <c r="J144" s="299"/>
      <c r="K144" s="300"/>
    </row>
    <row r="145" spans="2:11" ht="45" customHeight="1">
      <c r="B145" s="301"/>
      <c r="C145" s="302" t="s">
        <v>597</v>
      </c>
      <c r="D145" s="302"/>
      <c r="E145" s="302"/>
      <c r="F145" s="302"/>
      <c r="G145" s="302"/>
      <c r="H145" s="302"/>
      <c r="I145" s="302"/>
      <c r="J145" s="302"/>
      <c r="K145" s="303"/>
    </row>
    <row r="146" spans="2:11" ht="17.25" customHeight="1">
      <c r="B146" s="301"/>
      <c r="C146" s="304" t="s">
        <v>533</v>
      </c>
      <c r="D146" s="304"/>
      <c r="E146" s="304"/>
      <c r="F146" s="304" t="s">
        <v>534</v>
      </c>
      <c r="G146" s="305"/>
      <c r="H146" s="304" t="s">
        <v>109</v>
      </c>
      <c r="I146" s="304" t="s">
        <v>60</v>
      </c>
      <c r="J146" s="304" t="s">
        <v>535</v>
      </c>
      <c r="K146" s="303"/>
    </row>
    <row r="147" spans="2:11" ht="17.25" customHeight="1">
      <c r="B147" s="301"/>
      <c r="C147" s="306" t="s">
        <v>536</v>
      </c>
      <c r="D147" s="306"/>
      <c r="E147" s="306"/>
      <c r="F147" s="307" t="s">
        <v>537</v>
      </c>
      <c r="G147" s="308"/>
      <c r="H147" s="306"/>
      <c r="I147" s="306"/>
      <c r="J147" s="306" t="s">
        <v>538</v>
      </c>
      <c r="K147" s="303"/>
    </row>
    <row r="148" spans="2:11" ht="5.25" customHeight="1">
      <c r="B148" s="312"/>
      <c r="C148" s="309"/>
      <c r="D148" s="309"/>
      <c r="E148" s="309"/>
      <c r="F148" s="309"/>
      <c r="G148" s="310"/>
      <c r="H148" s="309"/>
      <c r="I148" s="309"/>
      <c r="J148" s="309"/>
      <c r="K148" s="333"/>
    </row>
    <row r="149" spans="2:11" ht="15" customHeight="1">
      <c r="B149" s="312"/>
      <c r="C149" s="337" t="s">
        <v>542</v>
      </c>
      <c r="D149" s="290"/>
      <c r="E149" s="290"/>
      <c r="F149" s="338" t="s">
        <v>539</v>
      </c>
      <c r="G149" s="290"/>
      <c r="H149" s="337" t="s">
        <v>578</v>
      </c>
      <c r="I149" s="337" t="s">
        <v>541</v>
      </c>
      <c r="J149" s="337">
        <v>120</v>
      </c>
      <c r="K149" s="333"/>
    </row>
    <row r="150" spans="2:11" ht="15" customHeight="1">
      <c r="B150" s="312"/>
      <c r="C150" s="337" t="s">
        <v>587</v>
      </c>
      <c r="D150" s="290"/>
      <c r="E150" s="290"/>
      <c r="F150" s="338" t="s">
        <v>539</v>
      </c>
      <c r="G150" s="290"/>
      <c r="H150" s="337" t="s">
        <v>598</v>
      </c>
      <c r="I150" s="337" t="s">
        <v>541</v>
      </c>
      <c r="J150" s="337" t="s">
        <v>589</v>
      </c>
      <c r="K150" s="333"/>
    </row>
    <row r="151" spans="2:11" ht="15" customHeight="1">
      <c r="B151" s="312"/>
      <c r="C151" s="337" t="s">
        <v>488</v>
      </c>
      <c r="D151" s="290"/>
      <c r="E151" s="290"/>
      <c r="F151" s="338" t="s">
        <v>539</v>
      </c>
      <c r="G151" s="290"/>
      <c r="H151" s="337" t="s">
        <v>599</v>
      </c>
      <c r="I151" s="337" t="s">
        <v>541</v>
      </c>
      <c r="J151" s="337" t="s">
        <v>589</v>
      </c>
      <c r="K151" s="333"/>
    </row>
    <row r="152" spans="2:11" ht="15" customHeight="1">
      <c r="B152" s="312"/>
      <c r="C152" s="337" t="s">
        <v>544</v>
      </c>
      <c r="D152" s="290"/>
      <c r="E152" s="290"/>
      <c r="F152" s="338" t="s">
        <v>545</v>
      </c>
      <c r="G152" s="290"/>
      <c r="H152" s="337" t="s">
        <v>578</v>
      </c>
      <c r="I152" s="337" t="s">
        <v>541</v>
      </c>
      <c r="J152" s="337">
        <v>50</v>
      </c>
      <c r="K152" s="333"/>
    </row>
    <row r="153" spans="2:11" ht="15" customHeight="1">
      <c r="B153" s="312"/>
      <c r="C153" s="337" t="s">
        <v>547</v>
      </c>
      <c r="D153" s="290"/>
      <c r="E153" s="290"/>
      <c r="F153" s="338" t="s">
        <v>539</v>
      </c>
      <c r="G153" s="290"/>
      <c r="H153" s="337" t="s">
        <v>578</v>
      </c>
      <c r="I153" s="337" t="s">
        <v>549</v>
      </c>
      <c r="J153" s="337"/>
      <c r="K153" s="333"/>
    </row>
    <row r="154" spans="2:11" ht="15" customHeight="1">
      <c r="B154" s="312"/>
      <c r="C154" s="337" t="s">
        <v>558</v>
      </c>
      <c r="D154" s="290"/>
      <c r="E154" s="290"/>
      <c r="F154" s="338" t="s">
        <v>545</v>
      </c>
      <c r="G154" s="290"/>
      <c r="H154" s="337" t="s">
        <v>578</v>
      </c>
      <c r="I154" s="337" t="s">
        <v>541</v>
      </c>
      <c r="J154" s="337">
        <v>50</v>
      </c>
      <c r="K154" s="333"/>
    </row>
    <row r="155" spans="2:11" ht="15" customHeight="1">
      <c r="B155" s="312"/>
      <c r="C155" s="337" t="s">
        <v>566</v>
      </c>
      <c r="D155" s="290"/>
      <c r="E155" s="290"/>
      <c r="F155" s="338" t="s">
        <v>545</v>
      </c>
      <c r="G155" s="290"/>
      <c r="H155" s="337" t="s">
        <v>578</v>
      </c>
      <c r="I155" s="337" t="s">
        <v>541</v>
      </c>
      <c r="J155" s="337">
        <v>50</v>
      </c>
      <c r="K155" s="333"/>
    </row>
    <row r="156" spans="2:11" ht="15" customHeight="1">
      <c r="B156" s="312"/>
      <c r="C156" s="337" t="s">
        <v>564</v>
      </c>
      <c r="D156" s="290"/>
      <c r="E156" s="290"/>
      <c r="F156" s="338" t="s">
        <v>545</v>
      </c>
      <c r="G156" s="290"/>
      <c r="H156" s="337" t="s">
        <v>578</v>
      </c>
      <c r="I156" s="337" t="s">
        <v>541</v>
      </c>
      <c r="J156" s="337">
        <v>50</v>
      </c>
      <c r="K156" s="333"/>
    </row>
    <row r="157" spans="2:11" ht="15" customHeight="1">
      <c r="B157" s="312"/>
      <c r="C157" s="337" t="s">
        <v>90</v>
      </c>
      <c r="D157" s="290"/>
      <c r="E157" s="290"/>
      <c r="F157" s="338" t="s">
        <v>539</v>
      </c>
      <c r="G157" s="290"/>
      <c r="H157" s="337" t="s">
        <v>600</v>
      </c>
      <c r="I157" s="337" t="s">
        <v>541</v>
      </c>
      <c r="J157" s="337" t="s">
        <v>601</v>
      </c>
      <c r="K157" s="333"/>
    </row>
    <row r="158" spans="2:11" ht="15" customHeight="1">
      <c r="B158" s="312"/>
      <c r="C158" s="337" t="s">
        <v>602</v>
      </c>
      <c r="D158" s="290"/>
      <c r="E158" s="290"/>
      <c r="F158" s="338" t="s">
        <v>539</v>
      </c>
      <c r="G158" s="290"/>
      <c r="H158" s="337" t="s">
        <v>603</v>
      </c>
      <c r="I158" s="337" t="s">
        <v>573</v>
      </c>
      <c r="J158" s="337"/>
      <c r="K158" s="333"/>
    </row>
    <row r="159" spans="2:11" ht="15" customHeight="1">
      <c r="B159" s="339"/>
      <c r="C159" s="321"/>
      <c r="D159" s="321"/>
      <c r="E159" s="321"/>
      <c r="F159" s="321"/>
      <c r="G159" s="321"/>
      <c r="H159" s="321"/>
      <c r="I159" s="321"/>
      <c r="J159" s="321"/>
      <c r="K159" s="340"/>
    </row>
    <row r="160" spans="2:11" ht="18.75" customHeight="1">
      <c r="B160" s="286"/>
      <c r="C160" s="290"/>
      <c r="D160" s="290"/>
      <c r="E160" s="290"/>
      <c r="F160" s="311"/>
      <c r="G160" s="290"/>
      <c r="H160" s="290"/>
      <c r="I160" s="290"/>
      <c r="J160" s="290"/>
      <c r="K160" s="286"/>
    </row>
    <row r="161" spans="2:11" ht="18.75" customHeight="1">
      <c r="B161" s="297"/>
      <c r="C161" s="297"/>
      <c r="D161" s="297"/>
      <c r="E161" s="297"/>
      <c r="F161" s="297"/>
      <c r="G161" s="297"/>
      <c r="H161" s="297"/>
      <c r="I161" s="297"/>
      <c r="J161" s="297"/>
      <c r="K161" s="297"/>
    </row>
    <row r="162" spans="2:11" ht="7.5" customHeight="1">
      <c r="B162" s="276"/>
      <c r="C162" s="277"/>
      <c r="D162" s="277"/>
      <c r="E162" s="277"/>
      <c r="F162" s="277"/>
      <c r="G162" s="277"/>
      <c r="H162" s="277"/>
      <c r="I162" s="277"/>
      <c r="J162" s="277"/>
      <c r="K162" s="278"/>
    </row>
    <row r="163" spans="2:11" ht="45" customHeight="1">
      <c r="B163" s="279"/>
      <c r="C163" s="280" t="s">
        <v>604</v>
      </c>
      <c r="D163" s="280"/>
      <c r="E163" s="280"/>
      <c r="F163" s="280"/>
      <c r="G163" s="280"/>
      <c r="H163" s="280"/>
      <c r="I163" s="280"/>
      <c r="J163" s="280"/>
      <c r="K163" s="281"/>
    </row>
    <row r="164" spans="2:11" ht="17.25" customHeight="1">
      <c r="B164" s="279"/>
      <c r="C164" s="304" t="s">
        <v>533</v>
      </c>
      <c r="D164" s="304"/>
      <c r="E164" s="304"/>
      <c r="F164" s="304" t="s">
        <v>534</v>
      </c>
      <c r="G164" s="341"/>
      <c r="H164" s="342" t="s">
        <v>109</v>
      </c>
      <c r="I164" s="342" t="s">
        <v>60</v>
      </c>
      <c r="J164" s="304" t="s">
        <v>535</v>
      </c>
      <c r="K164" s="281"/>
    </row>
    <row r="165" spans="2:11" ht="17.25" customHeight="1">
      <c r="B165" s="282"/>
      <c r="C165" s="306" t="s">
        <v>536</v>
      </c>
      <c r="D165" s="306"/>
      <c r="E165" s="306"/>
      <c r="F165" s="307" t="s">
        <v>537</v>
      </c>
      <c r="G165" s="343"/>
      <c r="H165" s="344"/>
      <c r="I165" s="344"/>
      <c r="J165" s="306" t="s">
        <v>538</v>
      </c>
      <c r="K165" s="284"/>
    </row>
    <row r="166" spans="2:11" ht="5.25" customHeight="1">
      <c r="B166" s="312"/>
      <c r="C166" s="309"/>
      <c r="D166" s="309"/>
      <c r="E166" s="309"/>
      <c r="F166" s="309"/>
      <c r="G166" s="310"/>
      <c r="H166" s="309"/>
      <c r="I166" s="309"/>
      <c r="J166" s="309"/>
      <c r="K166" s="333"/>
    </row>
    <row r="167" spans="2:11" ht="15" customHeight="1">
      <c r="B167" s="312"/>
      <c r="C167" s="290" t="s">
        <v>542</v>
      </c>
      <c r="D167" s="290"/>
      <c r="E167" s="290"/>
      <c r="F167" s="311" t="s">
        <v>539</v>
      </c>
      <c r="G167" s="290"/>
      <c r="H167" s="290" t="s">
        <v>578</v>
      </c>
      <c r="I167" s="290" t="s">
        <v>541</v>
      </c>
      <c r="J167" s="290">
        <v>120</v>
      </c>
      <c r="K167" s="333"/>
    </row>
    <row r="168" spans="2:11" ht="15" customHeight="1">
      <c r="B168" s="312"/>
      <c r="C168" s="290" t="s">
        <v>587</v>
      </c>
      <c r="D168" s="290"/>
      <c r="E168" s="290"/>
      <c r="F168" s="311" t="s">
        <v>539</v>
      </c>
      <c r="G168" s="290"/>
      <c r="H168" s="290" t="s">
        <v>588</v>
      </c>
      <c r="I168" s="290" t="s">
        <v>541</v>
      </c>
      <c r="J168" s="290" t="s">
        <v>589</v>
      </c>
      <c r="K168" s="333"/>
    </row>
    <row r="169" spans="2:11" ht="15" customHeight="1">
      <c r="B169" s="312"/>
      <c r="C169" s="290" t="s">
        <v>488</v>
      </c>
      <c r="D169" s="290"/>
      <c r="E169" s="290"/>
      <c r="F169" s="311" t="s">
        <v>539</v>
      </c>
      <c r="G169" s="290"/>
      <c r="H169" s="290" t="s">
        <v>605</v>
      </c>
      <c r="I169" s="290" t="s">
        <v>541</v>
      </c>
      <c r="J169" s="290" t="s">
        <v>589</v>
      </c>
      <c r="K169" s="333"/>
    </row>
    <row r="170" spans="2:11" ht="15" customHeight="1">
      <c r="B170" s="312"/>
      <c r="C170" s="290" t="s">
        <v>544</v>
      </c>
      <c r="D170" s="290"/>
      <c r="E170" s="290"/>
      <c r="F170" s="311" t="s">
        <v>545</v>
      </c>
      <c r="G170" s="290"/>
      <c r="H170" s="290" t="s">
        <v>605</v>
      </c>
      <c r="I170" s="290" t="s">
        <v>541</v>
      </c>
      <c r="J170" s="290">
        <v>50</v>
      </c>
      <c r="K170" s="333"/>
    </row>
    <row r="171" spans="2:11" ht="15" customHeight="1">
      <c r="B171" s="312"/>
      <c r="C171" s="290" t="s">
        <v>547</v>
      </c>
      <c r="D171" s="290"/>
      <c r="E171" s="290"/>
      <c r="F171" s="311" t="s">
        <v>539</v>
      </c>
      <c r="G171" s="290"/>
      <c r="H171" s="290" t="s">
        <v>605</v>
      </c>
      <c r="I171" s="290" t="s">
        <v>549</v>
      </c>
      <c r="J171" s="290"/>
      <c r="K171" s="333"/>
    </row>
    <row r="172" spans="2:11" ht="15" customHeight="1">
      <c r="B172" s="312"/>
      <c r="C172" s="290" t="s">
        <v>558</v>
      </c>
      <c r="D172" s="290"/>
      <c r="E172" s="290"/>
      <c r="F172" s="311" t="s">
        <v>545</v>
      </c>
      <c r="G172" s="290"/>
      <c r="H172" s="290" t="s">
        <v>605</v>
      </c>
      <c r="I172" s="290" t="s">
        <v>541</v>
      </c>
      <c r="J172" s="290">
        <v>50</v>
      </c>
      <c r="K172" s="333"/>
    </row>
    <row r="173" spans="2:11" ht="15" customHeight="1">
      <c r="B173" s="312"/>
      <c r="C173" s="290" t="s">
        <v>566</v>
      </c>
      <c r="D173" s="290"/>
      <c r="E173" s="290"/>
      <c r="F173" s="311" t="s">
        <v>545</v>
      </c>
      <c r="G173" s="290"/>
      <c r="H173" s="290" t="s">
        <v>605</v>
      </c>
      <c r="I173" s="290" t="s">
        <v>541</v>
      </c>
      <c r="J173" s="290">
        <v>50</v>
      </c>
      <c r="K173" s="333"/>
    </row>
    <row r="174" spans="2:11" ht="15" customHeight="1">
      <c r="B174" s="312"/>
      <c r="C174" s="290" t="s">
        <v>564</v>
      </c>
      <c r="D174" s="290"/>
      <c r="E174" s="290"/>
      <c r="F174" s="311" t="s">
        <v>545</v>
      </c>
      <c r="G174" s="290"/>
      <c r="H174" s="290" t="s">
        <v>605</v>
      </c>
      <c r="I174" s="290" t="s">
        <v>541</v>
      </c>
      <c r="J174" s="290">
        <v>50</v>
      </c>
      <c r="K174" s="333"/>
    </row>
    <row r="175" spans="2:11" ht="15" customHeight="1">
      <c r="B175" s="312"/>
      <c r="C175" s="290" t="s">
        <v>108</v>
      </c>
      <c r="D175" s="290"/>
      <c r="E175" s="290"/>
      <c r="F175" s="311" t="s">
        <v>539</v>
      </c>
      <c r="G175" s="290"/>
      <c r="H175" s="290" t="s">
        <v>606</v>
      </c>
      <c r="I175" s="290" t="s">
        <v>607</v>
      </c>
      <c r="J175" s="290"/>
      <c r="K175" s="333"/>
    </row>
    <row r="176" spans="2:11" ht="15" customHeight="1">
      <c r="B176" s="312"/>
      <c r="C176" s="290" t="s">
        <v>60</v>
      </c>
      <c r="D176" s="290"/>
      <c r="E176" s="290"/>
      <c r="F176" s="311" t="s">
        <v>539</v>
      </c>
      <c r="G176" s="290"/>
      <c r="H176" s="290" t="s">
        <v>608</v>
      </c>
      <c r="I176" s="290" t="s">
        <v>609</v>
      </c>
      <c r="J176" s="290">
        <v>1</v>
      </c>
      <c r="K176" s="333"/>
    </row>
    <row r="177" spans="2:11" ht="15" customHeight="1">
      <c r="B177" s="312"/>
      <c r="C177" s="290" t="s">
        <v>56</v>
      </c>
      <c r="D177" s="290"/>
      <c r="E177" s="290"/>
      <c r="F177" s="311" t="s">
        <v>539</v>
      </c>
      <c r="G177" s="290"/>
      <c r="H177" s="290" t="s">
        <v>610</v>
      </c>
      <c r="I177" s="290" t="s">
        <v>541</v>
      </c>
      <c r="J177" s="290">
        <v>20</v>
      </c>
      <c r="K177" s="333"/>
    </row>
    <row r="178" spans="2:11" ht="15" customHeight="1">
      <c r="B178" s="312"/>
      <c r="C178" s="290" t="s">
        <v>109</v>
      </c>
      <c r="D178" s="290"/>
      <c r="E178" s="290"/>
      <c r="F178" s="311" t="s">
        <v>539</v>
      </c>
      <c r="G178" s="290"/>
      <c r="H178" s="290" t="s">
        <v>611</v>
      </c>
      <c r="I178" s="290" t="s">
        <v>541</v>
      </c>
      <c r="J178" s="290">
        <v>255</v>
      </c>
      <c r="K178" s="333"/>
    </row>
    <row r="179" spans="2:11" ht="15" customHeight="1">
      <c r="B179" s="312"/>
      <c r="C179" s="290" t="s">
        <v>110</v>
      </c>
      <c r="D179" s="290"/>
      <c r="E179" s="290"/>
      <c r="F179" s="311" t="s">
        <v>539</v>
      </c>
      <c r="G179" s="290"/>
      <c r="H179" s="290" t="s">
        <v>504</v>
      </c>
      <c r="I179" s="290" t="s">
        <v>541</v>
      </c>
      <c r="J179" s="290">
        <v>10</v>
      </c>
      <c r="K179" s="333"/>
    </row>
    <row r="180" spans="2:11" ht="15" customHeight="1">
      <c r="B180" s="312"/>
      <c r="C180" s="290" t="s">
        <v>111</v>
      </c>
      <c r="D180" s="290"/>
      <c r="E180" s="290"/>
      <c r="F180" s="311" t="s">
        <v>539</v>
      </c>
      <c r="G180" s="290"/>
      <c r="H180" s="290" t="s">
        <v>612</v>
      </c>
      <c r="I180" s="290" t="s">
        <v>573</v>
      </c>
      <c r="J180" s="290"/>
      <c r="K180" s="333"/>
    </row>
    <row r="181" spans="2:11" ht="15" customHeight="1">
      <c r="B181" s="312"/>
      <c r="C181" s="290" t="s">
        <v>613</v>
      </c>
      <c r="D181" s="290"/>
      <c r="E181" s="290"/>
      <c r="F181" s="311" t="s">
        <v>539</v>
      </c>
      <c r="G181" s="290"/>
      <c r="H181" s="290" t="s">
        <v>614</v>
      </c>
      <c r="I181" s="290" t="s">
        <v>573</v>
      </c>
      <c r="J181" s="290"/>
      <c r="K181" s="333"/>
    </row>
    <row r="182" spans="2:11" ht="15" customHeight="1">
      <c r="B182" s="312"/>
      <c r="C182" s="290" t="s">
        <v>602</v>
      </c>
      <c r="D182" s="290"/>
      <c r="E182" s="290"/>
      <c r="F182" s="311" t="s">
        <v>539</v>
      </c>
      <c r="G182" s="290"/>
      <c r="H182" s="290" t="s">
        <v>615</v>
      </c>
      <c r="I182" s="290" t="s">
        <v>573</v>
      </c>
      <c r="J182" s="290"/>
      <c r="K182" s="333"/>
    </row>
    <row r="183" spans="2:11" ht="15" customHeight="1">
      <c r="B183" s="312"/>
      <c r="C183" s="290" t="s">
        <v>113</v>
      </c>
      <c r="D183" s="290"/>
      <c r="E183" s="290"/>
      <c r="F183" s="311" t="s">
        <v>545</v>
      </c>
      <c r="G183" s="290"/>
      <c r="H183" s="290" t="s">
        <v>616</v>
      </c>
      <c r="I183" s="290" t="s">
        <v>541</v>
      </c>
      <c r="J183" s="290">
        <v>50</v>
      </c>
      <c r="K183" s="333"/>
    </row>
    <row r="184" spans="2:11" ht="15" customHeight="1">
      <c r="B184" s="312"/>
      <c r="C184" s="290" t="s">
        <v>617</v>
      </c>
      <c r="D184" s="290"/>
      <c r="E184" s="290"/>
      <c r="F184" s="311" t="s">
        <v>545</v>
      </c>
      <c r="G184" s="290"/>
      <c r="H184" s="290" t="s">
        <v>618</v>
      </c>
      <c r="I184" s="290" t="s">
        <v>619</v>
      </c>
      <c r="J184" s="290"/>
      <c r="K184" s="333"/>
    </row>
    <row r="185" spans="2:11" ht="15" customHeight="1">
      <c r="B185" s="312"/>
      <c r="C185" s="290" t="s">
        <v>620</v>
      </c>
      <c r="D185" s="290"/>
      <c r="E185" s="290"/>
      <c r="F185" s="311" t="s">
        <v>545</v>
      </c>
      <c r="G185" s="290"/>
      <c r="H185" s="290" t="s">
        <v>621</v>
      </c>
      <c r="I185" s="290" t="s">
        <v>619</v>
      </c>
      <c r="J185" s="290"/>
      <c r="K185" s="333"/>
    </row>
    <row r="186" spans="2:11" ht="15" customHeight="1">
      <c r="B186" s="312"/>
      <c r="C186" s="290" t="s">
        <v>622</v>
      </c>
      <c r="D186" s="290"/>
      <c r="E186" s="290"/>
      <c r="F186" s="311" t="s">
        <v>545</v>
      </c>
      <c r="G186" s="290"/>
      <c r="H186" s="290" t="s">
        <v>623</v>
      </c>
      <c r="I186" s="290" t="s">
        <v>619</v>
      </c>
      <c r="J186" s="290"/>
      <c r="K186" s="333"/>
    </row>
    <row r="187" spans="2:11" ht="15" customHeight="1">
      <c r="B187" s="312"/>
      <c r="C187" s="345" t="s">
        <v>624</v>
      </c>
      <c r="D187" s="290"/>
      <c r="E187" s="290"/>
      <c r="F187" s="311" t="s">
        <v>545</v>
      </c>
      <c r="G187" s="290"/>
      <c r="H187" s="290" t="s">
        <v>625</v>
      </c>
      <c r="I187" s="290" t="s">
        <v>626</v>
      </c>
      <c r="J187" s="346" t="s">
        <v>627</v>
      </c>
      <c r="K187" s="333"/>
    </row>
    <row r="188" spans="2:11" ht="15" customHeight="1">
      <c r="B188" s="312"/>
      <c r="C188" s="296" t="s">
        <v>45</v>
      </c>
      <c r="D188" s="290"/>
      <c r="E188" s="290"/>
      <c r="F188" s="311" t="s">
        <v>539</v>
      </c>
      <c r="G188" s="290"/>
      <c r="H188" s="286" t="s">
        <v>628</v>
      </c>
      <c r="I188" s="290" t="s">
        <v>629</v>
      </c>
      <c r="J188" s="290"/>
      <c r="K188" s="333"/>
    </row>
    <row r="189" spans="2:11" ht="15" customHeight="1">
      <c r="B189" s="312"/>
      <c r="C189" s="296" t="s">
        <v>630</v>
      </c>
      <c r="D189" s="290"/>
      <c r="E189" s="290"/>
      <c r="F189" s="311" t="s">
        <v>539</v>
      </c>
      <c r="G189" s="290"/>
      <c r="H189" s="290" t="s">
        <v>631</v>
      </c>
      <c r="I189" s="290" t="s">
        <v>573</v>
      </c>
      <c r="J189" s="290"/>
      <c r="K189" s="333"/>
    </row>
    <row r="190" spans="2:11" ht="15" customHeight="1">
      <c r="B190" s="312"/>
      <c r="C190" s="296" t="s">
        <v>632</v>
      </c>
      <c r="D190" s="290"/>
      <c r="E190" s="290"/>
      <c r="F190" s="311" t="s">
        <v>539</v>
      </c>
      <c r="G190" s="290"/>
      <c r="H190" s="290" t="s">
        <v>633</v>
      </c>
      <c r="I190" s="290" t="s">
        <v>573</v>
      </c>
      <c r="J190" s="290"/>
      <c r="K190" s="333"/>
    </row>
    <row r="191" spans="2:11" ht="15" customHeight="1">
      <c r="B191" s="312"/>
      <c r="C191" s="296" t="s">
        <v>634</v>
      </c>
      <c r="D191" s="290"/>
      <c r="E191" s="290"/>
      <c r="F191" s="311" t="s">
        <v>545</v>
      </c>
      <c r="G191" s="290"/>
      <c r="H191" s="290" t="s">
        <v>635</v>
      </c>
      <c r="I191" s="290" t="s">
        <v>573</v>
      </c>
      <c r="J191" s="290"/>
      <c r="K191" s="333"/>
    </row>
    <row r="192" spans="2:11" ht="15" customHeight="1">
      <c r="B192" s="339"/>
      <c r="C192" s="347"/>
      <c r="D192" s="321"/>
      <c r="E192" s="321"/>
      <c r="F192" s="321"/>
      <c r="G192" s="321"/>
      <c r="H192" s="321"/>
      <c r="I192" s="321"/>
      <c r="J192" s="321"/>
      <c r="K192" s="340"/>
    </row>
    <row r="193" spans="2:11" ht="18.75" customHeight="1">
      <c r="B193" s="286"/>
      <c r="C193" s="290"/>
      <c r="D193" s="290"/>
      <c r="E193" s="290"/>
      <c r="F193" s="311"/>
      <c r="G193" s="290"/>
      <c r="H193" s="290"/>
      <c r="I193" s="290"/>
      <c r="J193" s="290"/>
      <c r="K193" s="286"/>
    </row>
    <row r="194" spans="2:11" ht="18.75" customHeight="1">
      <c r="B194" s="286"/>
      <c r="C194" s="290"/>
      <c r="D194" s="290"/>
      <c r="E194" s="290"/>
      <c r="F194" s="311"/>
      <c r="G194" s="290"/>
      <c r="H194" s="290"/>
      <c r="I194" s="290"/>
      <c r="J194" s="290"/>
      <c r="K194" s="286"/>
    </row>
    <row r="195" spans="2:11" ht="18.75" customHeight="1">
      <c r="B195" s="297"/>
      <c r="C195" s="297"/>
      <c r="D195" s="297"/>
      <c r="E195" s="297"/>
      <c r="F195" s="297"/>
      <c r="G195" s="297"/>
      <c r="H195" s="297"/>
      <c r="I195" s="297"/>
      <c r="J195" s="297"/>
      <c r="K195" s="297"/>
    </row>
    <row r="196" spans="2:11" ht="13.5">
      <c r="B196" s="276"/>
      <c r="C196" s="277"/>
      <c r="D196" s="277"/>
      <c r="E196" s="277"/>
      <c r="F196" s="277"/>
      <c r="G196" s="277"/>
      <c r="H196" s="277"/>
      <c r="I196" s="277"/>
      <c r="J196" s="277"/>
      <c r="K196" s="278"/>
    </row>
    <row r="197" spans="2:11" ht="21">
      <c r="B197" s="279"/>
      <c r="C197" s="280" t="s">
        <v>636</v>
      </c>
      <c r="D197" s="280"/>
      <c r="E197" s="280"/>
      <c r="F197" s="280"/>
      <c r="G197" s="280"/>
      <c r="H197" s="280"/>
      <c r="I197" s="280"/>
      <c r="J197" s="280"/>
      <c r="K197" s="281"/>
    </row>
    <row r="198" spans="2:11" ht="25.5" customHeight="1">
      <c r="B198" s="279"/>
      <c r="C198" s="348" t="s">
        <v>637</v>
      </c>
      <c r="D198" s="348"/>
      <c r="E198" s="348"/>
      <c r="F198" s="348" t="s">
        <v>638</v>
      </c>
      <c r="G198" s="349"/>
      <c r="H198" s="348" t="s">
        <v>639</v>
      </c>
      <c r="I198" s="348"/>
      <c r="J198" s="348"/>
      <c r="K198" s="281"/>
    </row>
    <row r="199" spans="2:11" ht="5.25" customHeight="1">
      <c r="B199" s="312"/>
      <c r="C199" s="309"/>
      <c r="D199" s="309"/>
      <c r="E199" s="309"/>
      <c r="F199" s="309"/>
      <c r="G199" s="290"/>
      <c r="H199" s="309"/>
      <c r="I199" s="309"/>
      <c r="J199" s="309"/>
      <c r="K199" s="333"/>
    </row>
    <row r="200" spans="2:11" ht="15" customHeight="1">
      <c r="B200" s="312"/>
      <c r="C200" s="290" t="s">
        <v>629</v>
      </c>
      <c r="D200" s="290"/>
      <c r="E200" s="290"/>
      <c r="F200" s="311" t="s">
        <v>46</v>
      </c>
      <c r="G200" s="290"/>
      <c r="H200" s="290" t="s">
        <v>640</v>
      </c>
      <c r="I200" s="290"/>
      <c r="J200" s="290"/>
      <c r="K200" s="333"/>
    </row>
    <row r="201" spans="2:11" ht="15" customHeight="1">
      <c r="B201" s="312"/>
      <c r="C201" s="318"/>
      <c r="D201" s="290"/>
      <c r="E201" s="290"/>
      <c r="F201" s="311" t="s">
        <v>47</v>
      </c>
      <c r="G201" s="290"/>
      <c r="H201" s="290" t="s">
        <v>641</v>
      </c>
      <c r="I201" s="290"/>
      <c r="J201" s="290"/>
      <c r="K201" s="333"/>
    </row>
    <row r="202" spans="2:11" ht="15" customHeight="1">
      <c r="B202" s="312"/>
      <c r="C202" s="318"/>
      <c r="D202" s="290"/>
      <c r="E202" s="290"/>
      <c r="F202" s="311" t="s">
        <v>50</v>
      </c>
      <c r="G202" s="290"/>
      <c r="H202" s="290" t="s">
        <v>642</v>
      </c>
      <c r="I202" s="290"/>
      <c r="J202" s="290"/>
      <c r="K202" s="333"/>
    </row>
    <row r="203" spans="2:11" ht="15" customHeight="1">
      <c r="B203" s="312"/>
      <c r="C203" s="290"/>
      <c r="D203" s="290"/>
      <c r="E203" s="290"/>
      <c r="F203" s="311" t="s">
        <v>48</v>
      </c>
      <c r="G203" s="290"/>
      <c r="H203" s="290" t="s">
        <v>643</v>
      </c>
      <c r="I203" s="290"/>
      <c r="J203" s="290"/>
      <c r="K203" s="333"/>
    </row>
    <row r="204" spans="2:11" ht="15" customHeight="1">
      <c r="B204" s="312"/>
      <c r="C204" s="290"/>
      <c r="D204" s="290"/>
      <c r="E204" s="290"/>
      <c r="F204" s="311" t="s">
        <v>49</v>
      </c>
      <c r="G204" s="290"/>
      <c r="H204" s="290" t="s">
        <v>644</v>
      </c>
      <c r="I204" s="290"/>
      <c r="J204" s="290"/>
      <c r="K204" s="333"/>
    </row>
    <row r="205" spans="2:11" ht="15" customHeight="1">
      <c r="B205" s="312"/>
      <c r="C205" s="290"/>
      <c r="D205" s="290"/>
      <c r="E205" s="290"/>
      <c r="F205" s="311"/>
      <c r="G205" s="290"/>
      <c r="H205" s="290"/>
      <c r="I205" s="290"/>
      <c r="J205" s="290"/>
      <c r="K205" s="333"/>
    </row>
    <row r="206" spans="2:11" ht="15" customHeight="1">
      <c r="B206" s="312"/>
      <c r="C206" s="290" t="s">
        <v>585</v>
      </c>
      <c r="D206" s="290"/>
      <c r="E206" s="290"/>
      <c r="F206" s="311" t="s">
        <v>79</v>
      </c>
      <c r="G206" s="290"/>
      <c r="H206" s="290" t="s">
        <v>645</v>
      </c>
      <c r="I206" s="290"/>
      <c r="J206" s="290"/>
      <c r="K206" s="333"/>
    </row>
    <row r="207" spans="2:11" ht="15" customHeight="1">
      <c r="B207" s="312"/>
      <c r="C207" s="318"/>
      <c r="D207" s="290"/>
      <c r="E207" s="290"/>
      <c r="F207" s="311" t="s">
        <v>482</v>
      </c>
      <c r="G207" s="290"/>
      <c r="H207" s="290" t="s">
        <v>483</v>
      </c>
      <c r="I207" s="290"/>
      <c r="J207" s="290"/>
      <c r="K207" s="333"/>
    </row>
    <row r="208" spans="2:11" ht="15" customHeight="1">
      <c r="B208" s="312"/>
      <c r="C208" s="290"/>
      <c r="D208" s="290"/>
      <c r="E208" s="290"/>
      <c r="F208" s="311" t="s">
        <v>480</v>
      </c>
      <c r="G208" s="290"/>
      <c r="H208" s="290" t="s">
        <v>646</v>
      </c>
      <c r="I208" s="290"/>
      <c r="J208" s="290"/>
      <c r="K208" s="333"/>
    </row>
    <row r="209" spans="2:11" ht="15" customHeight="1">
      <c r="B209" s="350"/>
      <c r="C209" s="318"/>
      <c r="D209" s="318"/>
      <c r="E209" s="318"/>
      <c r="F209" s="311" t="s">
        <v>484</v>
      </c>
      <c r="G209" s="296"/>
      <c r="H209" s="337" t="s">
        <v>485</v>
      </c>
      <c r="I209" s="337"/>
      <c r="J209" s="337"/>
      <c r="K209" s="351"/>
    </row>
    <row r="210" spans="2:11" ht="15" customHeight="1">
      <c r="B210" s="350"/>
      <c r="C210" s="318"/>
      <c r="D210" s="318"/>
      <c r="E210" s="318"/>
      <c r="F210" s="311" t="s">
        <v>486</v>
      </c>
      <c r="G210" s="296"/>
      <c r="H210" s="337" t="s">
        <v>647</v>
      </c>
      <c r="I210" s="337"/>
      <c r="J210" s="337"/>
      <c r="K210" s="351"/>
    </row>
    <row r="211" spans="2:11" ht="15" customHeight="1">
      <c r="B211" s="350"/>
      <c r="C211" s="318"/>
      <c r="D211" s="318"/>
      <c r="E211" s="318"/>
      <c r="F211" s="352"/>
      <c r="G211" s="296"/>
      <c r="H211" s="353"/>
      <c r="I211" s="353"/>
      <c r="J211" s="353"/>
      <c r="K211" s="351"/>
    </row>
    <row r="212" spans="2:11" ht="15" customHeight="1">
      <c r="B212" s="350"/>
      <c r="C212" s="290" t="s">
        <v>609</v>
      </c>
      <c r="D212" s="318"/>
      <c r="E212" s="318"/>
      <c r="F212" s="311">
        <v>1</v>
      </c>
      <c r="G212" s="296"/>
      <c r="H212" s="337" t="s">
        <v>648</v>
      </c>
      <c r="I212" s="337"/>
      <c r="J212" s="337"/>
      <c r="K212" s="351"/>
    </row>
    <row r="213" spans="2:11" ht="15" customHeight="1">
      <c r="B213" s="350"/>
      <c r="C213" s="318"/>
      <c r="D213" s="318"/>
      <c r="E213" s="318"/>
      <c r="F213" s="311">
        <v>2</v>
      </c>
      <c r="G213" s="296"/>
      <c r="H213" s="337" t="s">
        <v>649</v>
      </c>
      <c r="I213" s="337"/>
      <c r="J213" s="337"/>
      <c r="K213" s="351"/>
    </row>
    <row r="214" spans="2:11" ht="15" customHeight="1">
      <c r="B214" s="350"/>
      <c r="C214" s="318"/>
      <c r="D214" s="318"/>
      <c r="E214" s="318"/>
      <c r="F214" s="311">
        <v>3</v>
      </c>
      <c r="G214" s="296"/>
      <c r="H214" s="337" t="s">
        <v>650</v>
      </c>
      <c r="I214" s="337"/>
      <c r="J214" s="337"/>
      <c r="K214" s="351"/>
    </row>
    <row r="215" spans="2:11" ht="15" customHeight="1">
      <c r="B215" s="350"/>
      <c r="C215" s="318"/>
      <c r="D215" s="318"/>
      <c r="E215" s="318"/>
      <c r="F215" s="311">
        <v>4</v>
      </c>
      <c r="G215" s="296"/>
      <c r="H215" s="337" t="s">
        <v>651</v>
      </c>
      <c r="I215" s="337"/>
      <c r="J215" s="337"/>
      <c r="K215" s="351"/>
    </row>
    <row r="216" spans="2:11" ht="12.75" customHeight="1">
      <c r="B216" s="354"/>
      <c r="C216" s="355"/>
      <c r="D216" s="355"/>
      <c r="E216" s="355"/>
      <c r="F216" s="355"/>
      <c r="G216" s="355"/>
      <c r="H216" s="355"/>
      <c r="I216" s="355"/>
      <c r="J216" s="355"/>
      <c r="K216" s="356"/>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DESKTOP-GQL5SSP\pc</dc:creator>
  <cp:keywords/>
  <dc:description/>
  <cp:lastModifiedBy>DESKTOP-GQL5SSP\pc</cp:lastModifiedBy>
  <dcterms:created xsi:type="dcterms:W3CDTF">2018-08-05T13:56:54Z</dcterms:created>
  <dcterms:modified xsi:type="dcterms:W3CDTF">2018-08-05T13:56:59Z</dcterms:modified>
  <cp:category/>
  <cp:version/>
  <cp:contentType/>
  <cp:contentStatus/>
</cp:coreProperties>
</file>