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32 - Rekonstrukce WC chl..." sheetId="2" r:id="rId2"/>
    <sheet name="Pokyny pro vyplnění" sheetId="3" r:id="rId3"/>
  </sheets>
  <definedNames>
    <definedName name="_xlnm.Print_Area" localSheetId="0">'Rekapitulace stavby'!$D$4:$AO$36,'Rekapitulace stavby'!$C$42:$AQ$56</definedName>
    <definedName name="_xlnm._FilterDatabase" localSheetId="1" hidden="1">'032 - Rekonstrukce WC chl...'!$C$92:$K$321</definedName>
    <definedName name="_xlnm.Print_Area" localSheetId="1">'032 - Rekonstrukce WC chl...'!$C$4:$J$37,'032 - Rekonstrukce WC chl...'!$C$43:$J$76,'032 - Rekonstrukce WC chl...'!$C$82:$K$321</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'032 - Rekonstrukce WC chl...'!$92:$92</definedName>
  </definedNames>
  <calcPr fullCalcOnLoad="1"/>
</workbook>
</file>

<file path=xl/sharedStrings.xml><?xml version="1.0" encoding="utf-8"?>
<sst xmlns="http://schemas.openxmlformats.org/spreadsheetml/2006/main" count="3027" uniqueCount="812">
  <si>
    <t>Export Komplet</t>
  </si>
  <si>
    <t>VZ</t>
  </si>
  <si>
    <t>2.0</t>
  </si>
  <si>
    <t>ZAMOK</t>
  </si>
  <si>
    <t>False</t>
  </si>
  <si>
    <t>{fc514e4b-bbb1-44c1-97de-c7d3b84b4f24}</t>
  </si>
  <si>
    <t>0,01</t>
  </si>
  <si>
    <t>21</t>
  </si>
  <si>
    <t>15</t>
  </si>
  <si>
    <t>REKAPITULACE STAVBY</t>
  </si>
  <si>
    <t>v ---  níže se nacházejí doplnkové a pomocné údaje k sestavám  --- v</t>
  </si>
  <si>
    <t>Návod na vyplnění</t>
  </si>
  <si>
    <t>0,001</t>
  </si>
  <si>
    <t>Kód:</t>
  </si>
  <si>
    <t>032</t>
  </si>
  <si>
    <t>Měnit lze pouze buňky se žlutým podbarvením!
1) v Rekapitulaci stavby vyplňte údaje o Uchazeči (přenesou se do ostatních sestav i v jiných listech)
2) na vybraných listech vyplňte v sestavě Soupis prací ceny u položek</t>
  </si>
  <si>
    <t>Stavba:</t>
  </si>
  <si>
    <t>Rekonstrukce WC chlapci v suterénu školní budovy</t>
  </si>
  <si>
    <t>KSO:</t>
  </si>
  <si>
    <t/>
  </si>
  <si>
    <t>CC-CZ:</t>
  </si>
  <si>
    <t>Místo:</t>
  </si>
  <si>
    <t>Základní škola Děčín VI, Na Stráni 879/2</t>
  </si>
  <si>
    <t>Datum:</t>
  </si>
  <si>
    <t>28. 3. 2019</t>
  </si>
  <si>
    <t>Zadavatel:</t>
  </si>
  <si>
    <t>IČ:</t>
  </si>
  <si>
    <t>72743891</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</si>
  <si>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</si>
  <si>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</si>
  <si>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</si>
  <si>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</si>
  <si>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</si>
  <si>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</si>
  <si>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</si>
  <si>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</si>
  <si>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</si>
  <si>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</si>
  <si>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</si>
  <si>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</si>
  <si>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</si>
  <si>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</si>
  <si>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</si>
  <si>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</si>
  <si>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</si>
  <si>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</si>
  <si>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</si>
  <si>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</si>
  <si>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</si>
  <si>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</si>
  <si>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</si>
  <si>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</si>
  <si>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</si>
  <si>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</si>
  <si>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</si>
  <si>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</si>
  <si>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</si>
  <si>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</si>
  <si>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</si>
  <si>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</si>
  <si>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</si>
  <si>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</si>
  <si>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</si>
  <si>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</si>
  <si>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</si>
  <si>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</si>
  <si>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</si>
  <si>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</si>
  <si>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</si>
  <si>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</si>
  <si>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</si>
  <si>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</si>
  <si>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</si>
  <si>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</si>
  <si>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</si>
  <si>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</si>
  <si>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</si>
  <si>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</si>
  <si>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</si>
  <si>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</si>
  <si>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</si>
  <si>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</si>
  <si>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</si>
  <si>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</si>
  <si>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</si>
  <si>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</si>
  <si>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</si>
  <si>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</si>
  <si>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</si>
  <si>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3 - Svislé a kompletní konstrukce</t>
  </si>
  <si>
    <t xml:space="preserve">    61 - Úprava povrchů vnitřních</t>
  </si>
  <si>
    <t xml:space="preserve">    63 - Podlahy a podlahové konstrukce</t>
  </si>
  <si>
    <t xml:space="preserve">    64 - Osazování výplní otvorů</t>
  </si>
  <si>
    <t xml:space="preserve">    94 - Lešení a stavební výtahy</t>
  </si>
  <si>
    <t xml:space="preserve">    96 - Bourání konstrukcí</t>
  </si>
  <si>
    <t xml:space="preserve">    997 - Přesun sutě</t>
  </si>
  <si>
    <t>PSV - Práce a dodávky PSV</t>
  </si>
  <si>
    <t xml:space="preserve">    721 - Zdravotechnika - vnitřní kanalizace</t>
  </si>
  <si>
    <t xml:space="preserve">    722 - Zdravotechnika - vnitřní vodovod</t>
  </si>
  <si>
    <t xml:space="preserve">    725 - Zdravotechnika - zařizovací předměty</t>
  </si>
  <si>
    <t xml:space="preserve">    735 - Ústřední vytápění - otopná tělesa</t>
  </si>
  <si>
    <t xml:space="preserve">    741 - Elektroinstalace - silnoproud</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</si>
  <si>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</si>
  <si>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</si>
  <si>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</si>
  <si>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</si>
  <si>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</si>
  <si>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</si>
  <si>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</si>
  <si>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</si>
  <si>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</si>
  <si>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</si>
  <si>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</si>
  <si>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</si>
  <si>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</si>
  <si>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</si>
  <si>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</si>
  <si>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</si>
  <si>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</si>
  <si>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</si>
  <si>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</si>
  <si>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</si>
  <si>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</si>
  <si>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</si>
  <si>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</si>
  <si>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132212102</t>
  </si>
  <si>
    <t>Hloubení zapažených i nezapažených rýh šířky do 600 mm ručním nebo pneumatickým nářadím s urovnáním dna do předepsaného profilu a spádu v horninách tř. 3 nesoudržných</t>
  </si>
  <si>
    <t>m3</t>
  </si>
  <si>
    <t>CS ÚRS 2019 01</t>
  </si>
  <si>
    <t>4</t>
  </si>
  <si>
    <t>201410380</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</si>
  <si>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</si>
  <si>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</si>
  <si>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</si>
  <si>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6,00*1,00*0,40</t>
  </si>
  <si>
    <t>132212109</t>
  </si>
  <si>
    <t>Hloubení zapažených i nezapažených rýh šířky do 600 mm ručním nebo pneumatickým nářadím s urovnáním dna do předepsaného profilu a spádu v horninách tř. 3 Příplatek k cenám za lepivost horniny tř. 3</t>
  </si>
  <si>
    <t>1332877967</t>
  </si>
  <si>
    <t>3</t>
  </si>
  <si>
    <t>162201201</t>
  </si>
  <si>
    <t>Vodorovné přemístění výkopku nebo sypaniny nošením s vyprázdněním nádoby na hromady nebo do dopravního prostředku na vzdálenost do 10 m z horniny tř. 1 až 4</t>
  </si>
  <si>
    <t>619956969</t>
  </si>
  <si>
    <t>162201209</t>
  </si>
  <si>
    <t>Vodorovné přemístění výkopku nebo sypaniny nošením s vyprázdněním nádoby na hromady nebo do dopravního prostředku na vzdálenost do 10 m z horniny Příplatek k ceně za každých dalších 10 m</t>
  </si>
  <si>
    <t>-1120497806</t>
  </si>
  <si>
    <t>2,4*3 'Přepočtené koeficientem množství</t>
  </si>
  <si>
    <t>5</t>
  </si>
  <si>
    <t>162701105</t>
  </si>
  <si>
    <t>Vodorovné přemístění výkopku nebo sypaniny po suchu na obvyklém dopravním prostředku, bez naložení výkopku, avšak se složením bez rozhrnutí z horniny tř. 1 až 4 na vzdálenost přes 9 000 do 10 000 m</t>
  </si>
  <si>
    <t>-821364061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</si>
  <si>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</si>
  <si>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</si>
  <si>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</si>
  <si>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</si>
  <si>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1250262388</t>
  </si>
  <si>
    <t>2,4*5 'Přepočtené koeficientem množství</t>
  </si>
  <si>
    <t>7</t>
  </si>
  <si>
    <t>171201201</t>
  </si>
  <si>
    <t>Uložení sypaniny na skládky</t>
  </si>
  <si>
    <t>1184322603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</si>
  <si>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</si>
  <si>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</si>
  <si>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M</t>
  </si>
  <si>
    <t>94620001</t>
  </si>
  <si>
    <t>poplatek za uložení stavebního odpadu zeminy a kamení  zatříděného kódem 170 504</t>
  </si>
  <si>
    <t>t</t>
  </si>
  <si>
    <t>801063535</t>
  </si>
  <si>
    <t>2,4*1,6 'Přepočtené koeficientem množství</t>
  </si>
  <si>
    <t>9</t>
  </si>
  <si>
    <t>174101102</t>
  </si>
  <si>
    <t>Zásyp sypaninou z jakékoliv horniny s uložením výkopku ve vrstvách se zhutněním v uzavřených prostorách s urovnáním povrchu zásypu</t>
  </si>
  <si>
    <t>-1915100801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</si>
  <si>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</si>
  <si>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6,00*0,40*0,80</t>
  </si>
  <si>
    <t>10</t>
  </si>
  <si>
    <t>58981122</t>
  </si>
  <si>
    <t>recyklát betonový frakce 0/32</t>
  </si>
  <si>
    <t>1548419500</t>
  </si>
  <si>
    <t>1,92*2 'Přepočtené koeficientem množství</t>
  </si>
  <si>
    <t>11</t>
  </si>
  <si>
    <t>175111101</t>
  </si>
  <si>
    <t>Obsypání potrubí ručně sypaninou z vhodných hornin tř. 1 až 4 nebo materiálem připraveným podél výkopu ve vzdálenosti do 3 m od jeho kraje, pro jakoukoliv hloubku výkopu a míru zhutnění bez prohození sypaniny sítem</t>
  </si>
  <si>
    <t>-1431867113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</si>
  <si>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</si>
  <si>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6,00*0,40*0,30</t>
  </si>
  <si>
    <t>12</t>
  </si>
  <si>
    <t>58337310</t>
  </si>
  <si>
    <t>štěrkopísek frakce 0/4</t>
  </si>
  <si>
    <t>-1346274087</t>
  </si>
  <si>
    <t>0,72*2 'Přepočtené koeficientem množství</t>
  </si>
  <si>
    <t>Svislé a kompletní konstrukce</t>
  </si>
  <si>
    <t>13</t>
  </si>
  <si>
    <t>340271015</t>
  </si>
  <si>
    <t>Zazdívka otvorů v příčkách nebo stěnách pórobetonovými tvárnicemi plochy přes 1 m2 do 4 m2, objemová hmotnost 500 kg/m3, tloušťka příčky 75 mm</t>
  </si>
  <si>
    <t>m2</t>
  </si>
  <si>
    <t>-1724766187</t>
  </si>
  <si>
    <t>1,50*2,20</t>
  </si>
  <si>
    <t>14</t>
  </si>
  <si>
    <t>346244361</t>
  </si>
  <si>
    <t>Zazdívka rýh, potrubí, nik (výklenků) nebo kapes z pálených cihel na maltu tl. 65 mm</t>
  </si>
  <si>
    <t>-1895327399</t>
  </si>
  <si>
    <t>15,00*0,15</t>
  </si>
  <si>
    <t>61</t>
  </si>
  <si>
    <t>Úprava povrchů vnitřních</t>
  </si>
  <si>
    <t>612131101</t>
  </si>
  <si>
    <t>Podkladní a spojovací vrstva vnitřních omítaných ploch cementový postřik nanášený ručně celoplošně stěn</t>
  </si>
  <si>
    <t>-887054773</t>
  </si>
  <si>
    <t>(1,50+3,20)*2*1,50</t>
  </si>
  <si>
    <t>(1,52+1,53+0,57)*2*1,50</t>
  </si>
  <si>
    <t>Součet</t>
  </si>
  <si>
    <t>16</t>
  </si>
  <si>
    <t>612131121</t>
  </si>
  <si>
    <t>Podkladní a spojovací vrstva vnitřních omítaných ploch penetrace akrylát-silikonová nanášená ručně stěn</t>
  </si>
  <si>
    <t>-1438542518</t>
  </si>
  <si>
    <t>4*1,50*1,00</t>
  </si>
  <si>
    <t>17</t>
  </si>
  <si>
    <t>612135001</t>
  </si>
  <si>
    <t>Vyrovnání nerovností podkladu vnitřních omítaných ploch maltou, tloušťky do 10 mm vápenocementovou stěn</t>
  </si>
  <si>
    <t>507141573</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</si>
  <si>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</si>
  <si>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18</t>
  </si>
  <si>
    <t>612142001</t>
  </si>
  <si>
    <t>Potažení vnitřních ploch pletivem v ploše nebo pruzích, na plném podkladu sklovláknitým vtlačením do tmelu stěn</t>
  </si>
  <si>
    <t>-151190949</t>
  </si>
  <si>
    <t xml:space="preserve">Poznámka k souboru cen:
1. V cenách -2001 jsou započteny i náklady na tmel.
</t>
  </si>
  <si>
    <t>19</t>
  </si>
  <si>
    <t>612311131</t>
  </si>
  <si>
    <t>Potažení vnitřních ploch štukem tloušťky do 3 mm svislých konstrukcí stěn</t>
  </si>
  <si>
    <t>-44565557</t>
  </si>
  <si>
    <t>20</t>
  </si>
  <si>
    <t>612321121</t>
  </si>
  <si>
    <t>Omítka vápenocementová vnitřních ploch nanášená ručně jednovrstvá, tloušťky do 10 mm hladká svislých konstrukcí stěn</t>
  </si>
  <si>
    <t>-1513995456</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</si>
  <si>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</si>
  <si>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612321191</t>
  </si>
  <si>
    <t>Omítka vápenocementová vnitřních ploch nanášená ručně Příplatek k cenám za každých dalších i započatých 5 mm tloušťky omítky přes 10 mm stěn</t>
  </si>
  <si>
    <t>-2034358900</t>
  </si>
  <si>
    <t>24,96*3 'Přepočtené koeficientem množství</t>
  </si>
  <si>
    <t>22</t>
  </si>
  <si>
    <t>619995001</t>
  </si>
  <si>
    <t>Začištění omítek (s dodáním hmot) kolem oken, dveří, podlah, obkladů apod.</t>
  </si>
  <si>
    <t>m</t>
  </si>
  <si>
    <t>-1917700949</t>
  </si>
  <si>
    <t xml:space="preserve">Poznámka k souboru cen:
1. Cenu -5001 lze použít pouze v případě provádění opravy nebo osazování nových oken, dveří, obkladů, podlah apod.; nelze ji použít v případech provádění opravy omítek nebo nové omítky v celé ploše.
</t>
  </si>
  <si>
    <t>(1,50+1,00)*2</t>
  </si>
  <si>
    <t>(1,50+1,92+0,15)*2</t>
  </si>
  <si>
    <t>(1,50+1,55+0,57)*2</t>
  </si>
  <si>
    <t>63</t>
  </si>
  <si>
    <t>Podlahy a podlahové konstrukce</t>
  </si>
  <si>
    <t>23</t>
  </si>
  <si>
    <t>631311131</t>
  </si>
  <si>
    <t>Doplnění dosavadních mazanin prostým betonem s dodáním hmot, bez potěru, plochy jednotlivě do 1 m2 a tl. přes 80 mm</t>
  </si>
  <si>
    <t>1842375478</t>
  </si>
  <si>
    <t>64</t>
  </si>
  <si>
    <t>Osazování výplní otvorů</t>
  </si>
  <si>
    <t>24</t>
  </si>
  <si>
    <t>642944121</t>
  </si>
  <si>
    <t>Osazení ocelových dveřních zárubní lisovaných nebo z úhelníků dodatečně s vybetonováním prahu, plochy do 2,5 m2</t>
  </si>
  <si>
    <t>kus</t>
  </si>
  <si>
    <t>917041896</t>
  </si>
  <si>
    <t xml:space="preserve">Poznámka k souboru cen:
1. V cenách nejsou započteny náklady na dodání zárubní, tyto se oceňují ve specifikaci.
</t>
  </si>
  <si>
    <t>25</t>
  </si>
  <si>
    <t>55331115</t>
  </si>
  <si>
    <t>zárubeň ocelová pro běžné zdění hranatý profil 110 700 levá,pravá</t>
  </si>
  <si>
    <t>-1320123179</t>
  </si>
  <si>
    <t>26</t>
  </si>
  <si>
    <t>55331335</t>
  </si>
  <si>
    <t>zárubeň ocelová pro pórobeton 75 700 levá,pravá</t>
  </si>
  <si>
    <t>-672211575</t>
  </si>
  <si>
    <t>94</t>
  </si>
  <si>
    <t>Lešení a stavební výtahy</t>
  </si>
  <si>
    <t>27</t>
  </si>
  <si>
    <t>949101111</t>
  </si>
  <si>
    <t>Lešení pomocné pracovní pro objekty pozemních staveb pro zatížení do 150 kg/m2, o výšce lešeňové podlahy do 1,9 m</t>
  </si>
  <si>
    <t>1630057972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</si>
  <si>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</si>
  <si>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1,50*1,00</t>
  </si>
  <si>
    <t>96</t>
  </si>
  <si>
    <t>Bourání konstrukcí</t>
  </si>
  <si>
    <t>28</t>
  </si>
  <si>
    <t>952901111</t>
  </si>
  <si>
    <t>Vyčištění budov nebo objektů před předáním do užívání budov bytové nebo občanské výstavby, světlé výšky podlaží do 4 m</t>
  </si>
  <si>
    <t>-1365853038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</si>
  <si>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</si>
  <si>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29</t>
  </si>
  <si>
    <t>725110814</t>
  </si>
  <si>
    <t>Demontáž klozetů odsávacích nebo kombinačních</t>
  </si>
  <si>
    <t>soubor</t>
  </si>
  <si>
    <t>516006402</t>
  </si>
  <si>
    <t>30</t>
  </si>
  <si>
    <t>725210821</t>
  </si>
  <si>
    <t>Demontáž umyvadel bez výtokových armatur umyvadel</t>
  </si>
  <si>
    <t>1707542128</t>
  </si>
  <si>
    <t>31</t>
  </si>
  <si>
    <t>725310821</t>
  </si>
  <si>
    <t>Demontáž dřezů jednodílných bez výtokových armatur na konzolách</t>
  </si>
  <si>
    <t>597414005</t>
  </si>
  <si>
    <t>32</t>
  </si>
  <si>
    <t>725820801</t>
  </si>
  <si>
    <t>Demontáž baterií nástěnných do G 3/4</t>
  </si>
  <si>
    <t>-1249511898</t>
  </si>
  <si>
    <t>33</t>
  </si>
  <si>
    <t>725530831</t>
  </si>
  <si>
    <t>Demontáž elektrických zásobníkových ohřívačů vody průtokových jakýchkoliv</t>
  </si>
  <si>
    <t>-562593013</t>
  </si>
  <si>
    <t>34</t>
  </si>
  <si>
    <t>725860811</t>
  </si>
  <si>
    <t>Demontáž zápachových uzávěrek pro zařizovací předměty jednoduchých</t>
  </si>
  <si>
    <t>1291094340</t>
  </si>
  <si>
    <t>35</t>
  </si>
  <si>
    <t>965081213</t>
  </si>
  <si>
    <t>Bourání podlah z dlaždic bez podkladního lože nebo mazaniny, s jakoukoliv výplní spár keramických nebo xylolitových tl. do 10 mm, plochy přes 1 m2</t>
  </si>
  <si>
    <t>1622127771</t>
  </si>
  <si>
    <t xml:space="preserve">Poznámka k souboru cen:
1. Odsekání soklíků se oceňuje cenami souboru cen 965 08.
</t>
  </si>
  <si>
    <t>1,50*3,20</t>
  </si>
  <si>
    <t>1,52*2,12</t>
  </si>
  <si>
    <t>36</t>
  </si>
  <si>
    <t>968072455</t>
  </si>
  <si>
    <t>Vybourání kovových rámů oken s křídly, dveřních zárubní, vrat, stěn, ostění nebo obkladů dveřních zárubní, plochy do 2 m2</t>
  </si>
  <si>
    <t>1670922915</t>
  </si>
  <si>
    <t xml:space="preserve">Poznámka k souboru cen:
1. V cenách -2244 až -2559 jsou započteny i náklady na vyvěšení křídel.
2. Cenou -2641 se oceňuje i vybourání nosné ocelové konstrukce pro sádrokartonové příčky.
</t>
  </si>
  <si>
    <t>2*0,60*2,00</t>
  </si>
  <si>
    <t>37</t>
  </si>
  <si>
    <t>971024481</t>
  </si>
  <si>
    <t>Vybourání otvorů ve zdivu základovém nebo nadzákladovém kamenném, smíšeném kamenném, na maltu vápennou nebo vápenocementovou, plochy do 0,25 m2, tl. do 900 mm</t>
  </si>
  <si>
    <t>836178788</t>
  </si>
  <si>
    <t>38</t>
  </si>
  <si>
    <t>974031144</t>
  </si>
  <si>
    <t>Vysekání rýh ve zdivu cihelném na maltu vápennou nebo vápenocementovou do hl. 70 mm a šířky do 150 mm</t>
  </si>
  <si>
    <t>1478412136</t>
  </si>
  <si>
    <t>39</t>
  </si>
  <si>
    <t>974042567</t>
  </si>
  <si>
    <t>Vysekání rýh v betonové nebo jiné monolitické dlažbě s betonovým podkladem do hl. 150 mm a šířky do 300 mm</t>
  </si>
  <si>
    <t>1759312312</t>
  </si>
  <si>
    <t>40</t>
  </si>
  <si>
    <t>978059541</t>
  </si>
  <si>
    <t>Odsekání obkladů stěn včetně otlučení podkladní omítky až na zdivo z obkládaček vnitřních, z jakýchkoliv materiálů, plochy přes 1 m2</t>
  </si>
  <si>
    <t>CS ÚRS 2018 01</t>
  </si>
  <si>
    <t>1802775847</t>
  </si>
  <si>
    <t>997</t>
  </si>
  <si>
    <t>Přesun sutě</t>
  </si>
  <si>
    <t>41</t>
  </si>
  <si>
    <t>997013211</t>
  </si>
  <si>
    <t>Vnitrostaveništní doprava suti a vybouraných hmot vodorovně do 50 m svisle ručně (nošením po schodech) pro budovy a haly výšky do 6 m</t>
  </si>
  <si>
    <t>-389275935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</si>
  <si>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</si>
  <si>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42</t>
  </si>
  <si>
    <t>997013501</t>
  </si>
  <si>
    <t>Odvoz suti a vybouraných hmot na skládku nebo meziskládku se složením, na vzdálenost do 1 km</t>
  </si>
  <si>
    <t>25128260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</si>
  <si>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</si>
  <si>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t>
  </si>
  <si>
    <t>997013509</t>
  </si>
  <si>
    <t>Odvoz suti a vybouraných hmot na skládku nebo meziskládku se složením, na vzdálenost Příplatek k ceně za každý další i započatý 1 km přes 1 km</t>
  </si>
  <si>
    <t>-1422357463</t>
  </si>
  <si>
    <t>4,378*14 'Přepočtené koeficientem množství</t>
  </si>
  <si>
    <t>44</t>
  </si>
  <si>
    <t>94620002</t>
  </si>
  <si>
    <t>poplatek za uložení stavebního odpadu betonového zatříděného kódem 170 101</t>
  </si>
  <si>
    <t>907730596</t>
  </si>
  <si>
    <t>45</t>
  </si>
  <si>
    <t>94620003</t>
  </si>
  <si>
    <t>poplatek za uložení stavebního odpadu cihelného zatříděného kódem 107 102</t>
  </si>
  <si>
    <t>2132819826</t>
  </si>
  <si>
    <t>46</t>
  </si>
  <si>
    <t>94620230</t>
  </si>
  <si>
    <t>poplatek za uložení stavebního odpadu keramického zatříděného kódem 170 103</t>
  </si>
  <si>
    <t>-1719535729</t>
  </si>
  <si>
    <t>47</t>
  </si>
  <si>
    <t>94620250</t>
  </si>
  <si>
    <t>poplatek za uložení směsného stavebního a demoličního odpadu zatříděného kódem 107 904</t>
  </si>
  <si>
    <t>1416812093</t>
  </si>
  <si>
    <t>PSV</t>
  </si>
  <si>
    <t>Práce a dodávky PSV</t>
  </si>
  <si>
    <t>721</t>
  </si>
  <si>
    <t>Zdravotechnika - vnitřní kanalizace</t>
  </si>
  <si>
    <t>48</t>
  </si>
  <si>
    <t>721.1</t>
  </si>
  <si>
    <t>Napojení na stávající kanalizaci</t>
  </si>
  <si>
    <t>kpl</t>
  </si>
  <si>
    <t>R-položka</t>
  </si>
  <si>
    <t>-1941242377</t>
  </si>
  <si>
    <t>49</t>
  </si>
  <si>
    <t>721173401</t>
  </si>
  <si>
    <t>Potrubí z plastových trub PVC SN4 svodné (ležaté) DN 110</t>
  </si>
  <si>
    <t>892073021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</si>
  <si>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</si>
  <si>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50</t>
  </si>
  <si>
    <t>721174042</t>
  </si>
  <si>
    <t>Potrubí z plastových trub polypropylenové připojovací DN 40</t>
  </si>
  <si>
    <t>1219066659</t>
  </si>
  <si>
    <t>51</t>
  </si>
  <si>
    <t>721174045</t>
  </si>
  <si>
    <t>Potrubí z plastových trub polypropylenové připojovací DN 110</t>
  </si>
  <si>
    <t>1089861833</t>
  </si>
  <si>
    <t>52</t>
  </si>
  <si>
    <t>721194104</t>
  </si>
  <si>
    <t>Vyměření přípojek na potrubí vyvedení a upevnění odpadních výpustek DN 40</t>
  </si>
  <si>
    <t>404547729</t>
  </si>
  <si>
    <t xml:space="preserve">Poznámka k souboru cen:
1. Cenami lze oceňovat i vyvedení a upevnění odpadních výpustek ke strojům a zařízením.
2. Potrubí odpadních výpustek se oceňují cenami souboru cen 721 17- . . Potrubí z plastových trub, části A 01.
</t>
  </si>
  <si>
    <t>53</t>
  </si>
  <si>
    <t>721194109</t>
  </si>
  <si>
    <t>Vyměření přípojek na potrubí vyvedení a upevnění odpadních výpustek DN 100</t>
  </si>
  <si>
    <t>68148051</t>
  </si>
  <si>
    <t>54</t>
  </si>
  <si>
    <t>721290111</t>
  </si>
  <si>
    <t>Zkouška těsnosti kanalizace v objektech vodou do DN 125</t>
  </si>
  <si>
    <t>1256986874</t>
  </si>
  <si>
    <t xml:space="preserve">Poznámka k souboru cen:
1. V ceně -0123 není započteno dodání média; jeho dodávka se oceňuje ve specifikaci.
</t>
  </si>
  <si>
    <t>55</t>
  </si>
  <si>
    <t>998721101</t>
  </si>
  <si>
    <t>Přesun hmot pro vnitřní kanalizace stanovený z hmotnosti přesunovaného materiálu vodorovná dopravní vzdálenost do 50 m v objektech výšky do 6 m</t>
  </si>
  <si>
    <t>1995912411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</si>
  <si>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</si>
  <si>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</si>
  <si>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</si>
  <si>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56</t>
  </si>
  <si>
    <t>722.1</t>
  </si>
  <si>
    <t>Napojení a stávající rozvod teplé a studené vody</t>
  </si>
  <si>
    <t>R-polžka</t>
  </si>
  <si>
    <t>1469763113</t>
  </si>
  <si>
    <t>57</t>
  </si>
  <si>
    <t>722174001</t>
  </si>
  <si>
    <t>Potrubí z plastových trubek z polypropylenu (PPR) svařovaných polyfuzně PN 16 (SDR 7,4) D 16 x 2,2</t>
  </si>
  <si>
    <t>-933001024</t>
  </si>
  <si>
    <t xml:space="preserve">Poznámka k souboru cen:
1. V cenách -4001 až -4088 jsou započteny náklady na montáž a dodávku potrubí a tvarovek.
</t>
  </si>
  <si>
    <t>58</t>
  </si>
  <si>
    <t>722181231</t>
  </si>
  <si>
    <t>Ochrana potrubí termoizolačními trubicemi z pěnového polyetylenu PE přilepenými v příčných a podélných spojích, tloušťky izolace přes 9 do 13 mm, vnitřního průměru izolace DN do 22 mm</t>
  </si>
  <si>
    <t>594776656</t>
  </si>
  <si>
    <t xml:space="preserve">Poznámka k souboru cen:
1. V cenách -1211 až -1256 jsou započteny i náklady na dodání tepelně izolačních trubic.
</t>
  </si>
  <si>
    <t>59</t>
  </si>
  <si>
    <t>722190401</t>
  </si>
  <si>
    <t>Zřízení přípojek na potrubí vyvedení a upevnění výpustek do DN 25</t>
  </si>
  <si>
    <t>246313211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</si>
  <si>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</si>
  <si>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60</t>
  </si>
  <si>
    <t>722230101</t>
  </si>
  <si>
    <t>Armatury se dvěma závity ventily přímé G 1/2</t>
  </si>
  <si>
    <t>788369178</t>
  </si>
  <si>
    <t>998722101</t>
  </si>
  <si>
    <t>Přesun hmot pro vnitřní vodovod stanovený z hmotnosti přesunovaného materiálu vodorovná dopravní vzdálenost do 50 m v objektech výšky do 6 m</t>
  </si>
  <si>
    <t>-365905290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</si>
  <si>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</si>
  <si>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</si>
  <si>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</si>
  <si>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62</t>
  </si>
  <si>
    <t>725112001</t>
  </si>
  <si>
    <t>Zařízení záchodů klozety keramické standardní samostatně stojící s hlubokým splachováním odpad vodorovný</t>
  </si>
  <si>
    <t>-1457282888</t>
  </si>
  <si>
    <t xml:space="preserve">Poznámka k souboru cen:
1. V cenách -1351, -1361 není započten napájecí zdroj.
2. V cenách jsou započtená klozetová sedátka.
</t>
  </si>
  <si>
    <t>725121527</t>
  </si>
  <si>
    <t>Pisoárové záchodky keramické automatické s integrovaným napájecím zdrojem</t>
  </si>
  <si>
    <t>-1931251206</t>
  </si>
  <si>
    <t xml:space="preserve">Poznámka k souboru cen:
1. V cenách –1001, -1521, -1525, -1529, -2002 není započten napájecí zdroj.
2. V cenách -1501 a -1502 není započten ventil na oplach pisoáru.
</t>
  </si>
  <si>
    <t>725211602</t>
  </si>
  <si>
    <t>Umyvadla keramická bílá bez výtokových armatur připevněná na stěnu šrouby bez sloupu nebo krytu na sifon 550 mm</t>
  </si>
  <si>
    <t>-705688443</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</si>
  <si>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</si>
  <si>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65</t>
  </si>
  <si>
    <t>725532112</t>
  </si>
  <si>
    <t>Elektrické ohřívače zásobníkové beztlakové přepadové akumulační s pojistným ventilem závěsné svislé objem nádrže (příkon) 50 l (2,0 kW) rychloohřev 220V</t>
  </si>
  <si>
    <t>-1975841032</t>
  </si>
  <si>
    <t xml:space="preserve">Poznámka k souboru cen:
1. V cenách -1101 až -2220 a -9201 až -9206 je započteno upevnění zásobníků na příčky tl. 15 cm, na zdi a na nosné konstrukce. Osazení nosné konstrukce se oceňuje cenami katalogu 800-767 Konstrukce zámečnické.
</t>
  </si>
  <si>
    <t>66</t>
  </si>
  <si>
    <t>725813111</t>
  </si>
  <si>
    <t>Ventily rohové bez připojovací trubičky nebo flexi hadičky G 1/2</t>
  </si>
  <si>
    <t>1529187876</t>
  </si>
  <si>
    <t>67</t>
  </si>
  <si>
    <t>725822611</t>
  </si>
  <si>
    <t>Baterie umyvadlové stojánkové pákové bez výpusti</t>
  </si>
  <si>
    <t>1970438263</t>
  </si>
  <si>
    <t xml:space="preserve">Poznámka k souboru cen:
1. V cenách –2654, 56, -9101-9202 není započten napájecí zdroj.
</t>
  </si>
  <si>
    <t>68</t>
  </si>
  <si>
    <t>998725101</t>
  </si>
  <si>
    <t>Přesun hmot pro zařizovací předměty stanovený z hmotnosti přesunovaného materiálu vodorovná dopravní vzdálenost do 50 m v objektech výšky do 6 m</t>
  </si>
  <si>
    <t>1889969745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</si>
  <si>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</si>
  <si>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735</t>
  </si>
  <si>
    <t>Ústřední vytápění - otopná tělesa</t>
  </si>
  <si>
    <t>69</t>
  </si>
  <si>
    <t>735117110</t>
  </si>
  <si>
    <t>Otopná tělesa litinová článková se základním nátěrem výkon 88-136,1 W/článek odpojení a připojení po nátěru</t>
  </si>
  <si>
    <t>433449023</t>
  </si>
  <si>
    <t>15*0,310</t>
  </si>
  <si>
    <t>70</t>
  </si>
  <si>
    <t>735191910</t>
  </si>
  <si>
    <t>Ostatní opravy otopných těles napuštění vody do otopného systému včetně potrubí (bez kotle a ohříváků) otopných těles</t>
  </si>
  <si>
    <t>275843507</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</si>
  <si>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</si>
  <si>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71</t>
  </si>
  <si>
    <t>735494811</t>
  </si>
  <si>
    <t>Vypuštění vody z otopných soustav bez kotlů, ohříváků, zásobníků a nádrží</t>
  </si>
  <si>
    <t>-1915367720</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</si>
  <si>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</si>
  <si>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741</t>
  </si>
  <si>
    <t>Elektroinstalace - silnoproud</t>
  </si>
  <si>
    <t>72</t>
  </si>
  <si>
    <t>741.1</t>
  </si>
  <si>
    <t>Úpravy elektroinstalace</t>
  </si>
  <si>
    <t>842512119</t>
  </si>
  <si>
    <t>P</t>
  </si>
  <si>
    <t>Poznámka k položce:
- odpojení a připojení bojleru při výměně
- zrušení nadbytečných zásuvek (4 kusy)
- přeosazení vypínačů pro nová obklad stěn
- připojení nových automatických pisoárů</t>
  </si>
  <si>
    <t>766</t>
  </si>
  <si>
    <t>Konstrukce truhlářské</t>
  </si>
  <si>
    <t>73</t>
  </si>
  <si>
    <t>766660001</t>
  </si>
  <si>
    <t>Montáž dveřních křídel dřevěných nebo plastových otevíravých do ocelové zárubně povrchově upravených jednokřídlových, šířky do 800 mm</t>
  </si>
  <si>
    <t>-1573529336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</si>
  <si>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</si>
  <si>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74</t>
  </si>
  <si>
    <t>61160158</t>
  </si>
  <si>
    <t>dveře dřevěné vnitřní hladké plné 1křídlé standardní provedení 700x1970mm</t>
  </si>
  <si>
    <t>-437982313</t>
  </si>
  <si>
    <t>75</t>
  </si>
  <si>
    <t>61160325</t>
  </si>
  <si>
    <t>dveře dřevěné vnitřní hladké plné 1křídlé standard vč. mřížky Al 600-700x1970mm</t>
  </si>
  <si>
    <t>1965538054</t>
  </si>
  <si>
    <t>76</t>
  </si>
  <si>
    <t>766660729</t>
  </si>
  <si>
    <t>Montáž dveřních doplňků dveřního kování interiérového štítku s klikou</t>
  </si>
  <si>
    <t>26271726</t>
  </si>
  <si>
    <t>77</t>
  </si>
  <si>
    <t>54914622</t>
  </si>
  <si>
    <t>kování dveřní vrchní klika včetně štítu a montážního materiálu BB 72 matný nikl</t>
  </si>
  <si>
    <t>-1217799402</t>
  </si>
  <si>
    <t>Poznámka k položce:
rozteč kování bude podle zámku dveřních křídel</t>
  </si>
  <si>
    <t>78</t>
  </si>
  <si>
    <t>998766101</t>
  </si>
  <si>
    <t>Přesun hmot pro konstrukce truhlářské stanovený z hmotnosti přesunovaného materiálu vodorovná dopravní vzdálenost do 50 m v objektech výšky do 6 m</t>
  </si>
  <si>
    <t>1253249494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</si>
  <si>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</si>
  <si>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</si>
  <si>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</si>
  <si>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79</t>
  </si>
  <si>
    <t>771121011</t>
  </si>
  <si>
    <t>Příprava podkladu před provedením dlažby nátěr penetrační na podlahu</t>
  </si>
  <si>
    <t>1275830758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</si>
  <si>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</si>
  <si>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80</t>
  </si>
  <si>
    <t>771151011</t>
  </si>
  <si>
    <t>Příprava podkladu před provedením dlažby samonivelační stěrka min.pevnosti 20 MPa, tloušťky do 3 mm</t>
  </si>
  <si>
    <t>1154412487</t>
  </si>
  <si>
    <t>81</t>
  </si>
  <si>
    <t>771574243</t>
  </si>
  <si>
    <t>Montáž podlah z dlaždic keramických lepených flexibilním lepidlem maloformátových pro vysoké mechanické zatížení hladkých přes 9 do 12 ks/m2</t>
  </si>
  <si>
    <t>-1388336968</t>
  </si>
  <si>
    <t xml:space="preserve">Poznámka k souboru cen:
1. Položky jsou učeny pro všechy druhy povrchových úprav.
</t>
  </si>
  <si>
    <t>82</t>
  </si>
  <si>
    <t>59761434</t>
  </si>
  <si>
    <t>dlažba keramická slinutá hladká do interiéru i exteriéru pro vysoké mechanické namáhání přes 9 do 12ks/m2</t>
  </si>
  <si>
    <t>1563676685</t>
  </si>
  <si>
    <t>8,1*1,1 'Přepočtené koeficientem množství</t>
  </si>
  <si>
    <t>83</t>
  </si>
  <si>
    <t>771591115</t>
  </si>
  <si>
    <t>Podlahy - dokončovací práce spárování silikonem</t>
  </si>
  <si>
    <t>2066686360</t>
  </si>
  <si>
    <t xml:space="preserve">Poznámka k souboru cen:
1. Množství měrných jednotek u ceny -1185 se stanoví podle počtu řezaných dlaždic, nezávisle na jejich velikosti.
2. Položku -1185 lze použít při nuceném použítí jiného nástroje než řezačky.
</t>
  </si>
  <si>
    <t>Poznámka k položce:
stak dlažby a obkladu</t>
  </si>
  <si>
    <t>84</t>
  </si>
  <si>
    <t>998771101</t>
  </si>
  <si>
    <t>Přesun hmot pro podlahy z dlaždic stanovený z hmotnosti přesunovaného materiálu vodorovná dopravní vzdálenost do 50 m v objektech výšky do 6 m</t>
  </si>
  <si>
    <t>1866903577</t>
  </si>
  <si>
    <t>781</t>
  </si>
  <si>
    <t>Dokončovací práce - obklady</t>
  </si>
  <si>
    <t>85</t>
  </si>
  <si>
    <t>781474114</t>
  </si>
  <si>
    <t>Montáž obkladů vnitřních stěn z dlaždic keramických lepených flexibilním lepidlem maloformátových hladkých přes 19 do 22 ks/m2</t>
  </si>
  <si>
    <t>810430483</t>
  </si>
  <si>
    <t xml:space="preserve">Poznámka k souboru cen:
1. Položky jsou určeny pro všechny druhy povrchových úprav.
</t>
  </si>
  <si>
    <t>(1,50+1,00)*2*1,50</t>
  </si>
  <si>
    <t>(1,50+1,92+0,15)*2*1,50</t>
  </si>
  <si>
    <t>(1,50+1,55+0,57)*2*1,50</t>
  </si>
  <si>
    <t>86</t>
  </si>
  <si>
    <t>781495141</t>
  </si>
  <si>
    <t>Obklad - dokončující práce průnik obkladem kruhový, bez izolace do DN 30</t>
  </si>
  <si>
    <t>-1794983312</t>
  </si>
  <si>
    <t xml:space="preserve">Poznámka k souboru cen:
1. Množství měrných jednotek u ceny -5185 se stanoví podle počtu řezaných obkladaček, nezávisle na jejich velikosti.
2. Položku -5185 lze použít při nuceném použití jiného nástroje než řezačky.
</t>
  </si>
  <si>
    <t>87</t>
  </si>
  <si>
    <t>781495142</t>
  </si>
  <si>
    <t>Obklad - dokončující práce průnik obkladem kruhový, bez izolace přes DN 30 do DN 90</t>
  </si>
  <si>
    <t>-836899985</t>
  </si>
  <si>
    <t>88</t>
  </si>
  <si>
    <t>781495143</t>
  </si>
  <si>
    <t>Obklad - dokončující práce průnik obkladem kruhový, bez izolace přes DN 90</t>
  </si>
  <si>
    <t>-1833071177</t>
  </si>
  <si>
    <t>89</t>
  </si>
  <si>
    <t>78167411R</t>
  </si>
  <si>
    <t>Montáž obkladů parapetů z dlaždic keramických lepených flexibilním lepidlem, šířky parapetu 400 mm</t>
  </si>
  <si>
    <t>1572265829</t>
  </si>
  <si>
    <t>90</t>
  </si>
  <si>
    <t>59761040</t>
  </si>
  <si>
    <t>obklad keramický hladký přes 19 do 22ks/m2</t>
  </si>
  <si>
    <t>769461395</t>
  </si>
  <si>
    <t>"stěny"29,07</t>
  </si>
  <si>
    <t>"parapety"1,50*0,40</t>
  </si>
  <si>
    <t>29,67*1,1 'Přepočtené koeficientem množství</t>
  </si>
  <si>
    <t>91</t>
  </si>
  <si>
    <t>998781101</t>
  </si>
  <si>
    <t>Přesun hmot pro obklady keramické stanovený z hmotnosti přesunovaného materiálu vodorovná dopravní vzdálenost do 50 m v objektech výšky do 6 m</t>
  </si>
  <si>
    <t>1383980086</t>
  </si>
  <si>
    <t>783</t>
  </si>
  <si>
    <t>Dokončovací práce - nátěry</t>
  </si>
  <si>
    <t>92</t>
  </si>
  <si>
    <t>783314101</t>
  </si>
  <si>
    <t>Základní nátěr zámečnických konstrukcí jednonásobný syntetický</t>
  </si>
  <si>
    <t>-1626440768</t>
  </si>
  <si>
    <t>"oc.zárubně"3*5,00*0,30</t>
  </si>
  <si>
    <t>93</t>
  </si>
  <si>
    <t>783315101</t>
  </si>
  <si>
    <t>Mezinátěr zámečnických konstrukcí jednonásobný syntetický standardní</t>
  </si>
  <si>
    <t>-301789950</t>
  </si>
  <si>
    <t>783317101</t>
  </si>
  <si>
    <t>Krycí nátěr (email) zámečnických konstrukcí jednonásobný syntetický standardní</t>
  </si>
  <si>
    <t>1434430274</t>
  </si>
  <si>
    <t>784</t>
  </si>
  <si>
    <t>Dokončovací práce - malby a tapety</t>
  </si>
  <si>
    <t>95</t>
  </si>
  <si>
    <t>784111011</t>
  </si>
  <si>
    <t>Obroušení podkladu omítky v místnostech výšky do 3,80 m</t>
  </si>
  <si>
    <t>696326366</t>
  </si>
  <si>
    <t>(1,50+3,20)*2*1,80+1,50*3,20</t>
  </si>
  <si>
    <t>(1,52+2,12)*2*1,80+1,52*2,12</t>
  </si>
  <si>
    <t>784211101</t>
  </si>
  <si>
    <t>Malby z malířských směsí otěruvzdorných za mokra dvojnásobné, bílé za mokra otěruvzdorné výborně v místnostech výšky do 3,80 m</t>
  </si>
  <si>
    <t>1916174388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</si>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</sst>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8" fillId="0" borderId="28" xfId="0" applyFont="1" applyBorder="1" applyAlignment="1">
      <alignment horizontal="left" wrapText="1"/>
    </xf>
    <xf numFmtId="0" fontId="12"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2" fillId="0" borderId="29" xfId="0" applyFont="1" applyBorder="1" applyAlignment="1">
      <alignment vertical="center" wrapText="1"/>
    </xf>
    <xf numFmtId="0" fontId="40"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7" fillId="0" borderId="0" xfId="0" applyFont="1" applyBorder="1" applyAlignment="1">
      <alignment horizontal="center" vertical="center"/>
    </xf>
    <xf numFmtId="0" fontId="12"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2" fillId="0" borderId="29" xfId="0" applyFont="1" applyBorder="1" applyAlignment="1">
      <alignment horizontal="left" vertical="center"/>
    </xf>
    <xf numFmtId="0" fontId="40"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2" fillId="0" borderId="0" xfId="0" applyFont="1" applyBorder="1" applyAlignment="1">
      <alignment horizontal="left" vertical="center" wrapText="1"/>
    </xf>
    <xf numFmtId="0" fontId="39"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32</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34</v>
      </c>
      <c r="AO17" s="21"/>
      <c r="AP17" s="21"/>
      <c r="AQ17" s="21"/>
      <c r="AR17" s="19"/>
      <c r="BE17" s="30"/>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51" customHeight="1">
      <c r="B23" s="20"/>
      <c r="C23" s="21"/>
      <c r="D23" s="21"/>
      <c r="E23" s="35" t="s">
        <v>39</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41</v>
      </c>
      <c r="M28" s="43"/>
      <c r="N28" s="43"/>
      <c r="O28" s="43"/>
      <c r="P28" s="43"/>
      <c r="Q28" s="38"/>
      <c r="R28" s="38"/>
      <c r="S28" s="38"/>
      <c r="T28" s="38"/>
      <c r="U28" s="38"/>
      <c r="V28" s="38"/>
      <c r="W28" s="43" t="s">
        <v>42</v>
      </c>
      <c r="X28" s="43"/>
      <c r="Y28" s="43"/>
      <c r="Z28" s="43"/>
      <c r="AA28" s="43"/>
      <c r="AB28" s="43"/>
      <c r="AC28" s="43"/>
      <c r="AD28" s="43"/>
      <c r="AE28" s="43"/>
      <c r="AF28" s="38"/>
      <c r="AG28" s="38"/>
      <c r="AH28" s="38"/>
      <c r="AI28" s="38"/>
      <c r="AJ28" s="38"/>
      <c r="AK28" s="43" t="s">
        <v>43</v>
      </c>
      <c r="AL28" s="43"/>
      <c r="AM28" s="43"/>
      <c r="AN28" s="43"/>
      <c r="AO28" s="43"/>
      <c r="AP28" s="38"/>
      <c r="AQ28" s="38"/>
      <c r="AR28" s="42"/>
      <c r="BE28" s="30"/>
    </row>
    <row r="29" spans="2:57" s="2" customFormat="1" ht="14.4" customHeight="1">
      <c r="B29" s="44"/>
      <c r="C29" s="45"/>
      <c r="D29" s="31" t="s">
        <v>44</v>
      </c>
      <c r="E29" s="45"/>
      <c r="F29" s="31" t="s">
        <v>45</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46</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47</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48</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49</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50</v>
      </c>
      <c r="E35" s="52"/>
      <c r="F35" s="52"/>
      <c r="G35" s="52"/>
      <c r="H35" s="52"/>
      <c r="I35" s="52"/>
      <c r="J35" s="52"/>
      <c r="K35" s="52"/>
      <c r="L35" s="52"/>
      <c r="M35" s="52"/>
      <c r="N35" s="52"/>
      <c r="O35" s="52"/>
      <c r="P35" s="52"/>
      <c r="Q35" s="52"/>
      <c r="R35" s="52"/>
      <c r="S35" s="52"/>
      <c r="T35" s="53" t="s">
        <v>51</v>
      </c>
      <c r="U35" s="52"/>
      <c r="V35" s="52"/>
      <c r="W35" s="52"/>
      <c r="X35" s="54" t="s">
        <v>52</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032</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Rekonstrukce WC chlapci v suterénu školní budovy</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Základní škola Děčín VI, Na Stráni 879/2</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28. 3. 2019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15" customHeight="1">
      <c r="B49" s="37"/>
      <c r="C49" s="31" t="s">
        <v>25</v>
      </c>
      <c r="D49" s="38"/>
      <c r="E49" s="38"/>
      <c r="F49" s="38"/>
      <c r="G49" s="38"/>
      <c r="H49" s="38"/>
      <c r="I49" s="38"/>
      <c r="J49" s="38"/>
      <c r="K49" s="38"/>
      <c r="L49" s="62" t="str">
        <f>IF(E11="","",E11)</f>
        <v>Základní škola Děčín VI, Na Stráni 879/2</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71" t="str">
        <f>IF(E17="","",E17)</f>
        <v>Vladimír Vidai</v>
      </c>
      <c r="AN49" s="62"/>
      <c r="AO49" s="62"/>
      <c r="AP49" s="62"/>
      <c r="AQ49" s="38"/>
      <c r="AR49" s="42"/>
      <c r="AS49" s="72" t="s">
        <v>54</v>
      </c>
      <c r="AT49" s="73"/>
      <c r="AU49" s="74"/>
      <c r="AV49" s="74"/>
      <c r="AW49" s="74"/>
      <c r="AX49" s="74"/>
      <c r="AY49" s="74"/>
      <c r="AZ49" s="74"/>
      <c r="BA49" s="74"/>
      <c r="BB49" s="74"/>
      <c r="BC49" s="74"/>
      <c r="BD49" s="75"/>
    </row>
    <row r="50" spans="2:56" s="1" customFormat="1" ht="15.15" customHeight="1">
      <c r="B50" s="37"/>
      <c r="C50" s="31" t="s">
        <v>29</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55</v>
      </c>
      <c r="D52" s="85"/>
      <c r="E52" s="85"/>
      <c r="F52" s="85"/>
      <c r="G52" s="85"/>
      <c r="H52" s="86"/>
      <c r="I52" s="87" t="s">
        <v>56</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57</v>
      </c>
      <c r="AH52" s="85"/>
      <c r="AI52" s="85"/>
      <c r="AJ52" s="85"/>
      <c r="AK52" s="85"/>
      <c r="AL52" s="85"/>
      <c r="AM52" s="85"/>
      <c r="AN52" s="87" t="s">
        <v>58</v>
      </c>
      <c r="AO52" s="85"/>
      <c r="AP52" s="85"/>
      <c r="AQ52" s="89" t="s">
        <v>59</v>
      </c>
      <c r="AR52" s="42"/>
      <c r="AS52" s="90" t="s">
        <v>60</v>
      </c>
      <c r="AT52" s="91" t="s">
        <v>61</v>
      </c>
      <c r="AU52" s="91" t="s">
        <v>62</v>
      </c>
      <c r="AV52" s="91" t="s">
        <v>63</v>
      </c>
      <c r="AW52" s="91" t="s">
        <v>64</v>
      </c>
      <c r="AX52" s="91" t="s">
        <v>65</v>
      </c>
      <c r="AY52" s="91" t="s">
        <v>66</v>
      </c>
      <c r="AZ52" s="91" t="s">
        <v>67</v>
      </c>
      <c r="BA52" s="91" t="s">
        <v>68</v>
      </c>
      <c r="BB52" s="91" t="s">
        <v>69</v>
      </c>
      <c r="BC52" s="91" t="s">
        <v>70</v>
      </c>
      <c r="BD52" s="92" t="s">
        <v>71</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72</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19</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S54" s="107" t="s">
        <v>73</v>
      </c>
      <c r="BT54" s="107" t="s">
        <v>74</v>
      </c>
      <c r="BV54" s="107" t="s">
        <v>75</v>
      </c>
      <c r="BW54" s="107" t="s">
        <v>5</v>
      </c>
      <c r="BX54" s="107" t="s">
        <v>76</v>
      </c>
      <c r="CL54" s="107" t="s">
        <v>19</v>
      </c>
    </row>
    <row r="55" spans="1:90" s="6" customFormat="1" ht="27" customHeight="1">
      <c r="A55" s="108" t="s">
        <v>77</v>
      </c>
      <c r="B55" s="109"/>
      <c r="C55" s="110"/>
      <c r="D55" s="111" t="s">
        <v>14</v>
      </c>
      <c r="E55" s="111"/>
      <c r="F55" s="111"/>
      <c r="G55" s="111"/>
      <c r="H55" s="111"/>
      <c r="I55" s="112"/>
      <c r="J55" s="111" t="s">
        <v>17</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'032 - Rekonstrukce WC chl...'!J28</f>
        <v>0</v>
      </c>
      <c r="AH55" s="112"/>
      <c r="AI55" s="112"/>
      <c r="AJ55" s="112"/>
      <c r="AK55" s="112"/>
      <c r="AL55" s="112"/>
      <c r="AM55" s="112"/>
      <c r="AN55" s="113">
        <f>SUM(AG55,AT55)</f>
        <v>0</v>
      </c>
      <c r="AO55" s="112"/>
      <c r="AP55" s="112"/>
      <c r="AQ55" s="114" t="s">
        <v>78</v>
      </c>
      <c r="AR55" s="115"/>
      <c r="AS55" s="116">
        <v>0</v>
      </c>
      <c r="AT55" s="117">
        <f>ROUND(SUM(AV55:AW55),2)</f>
        <v>0</v>
      </c>
      <c r="AU55" s="118">
        <f>'032 - Rekonstrukce WC chl...'!P93</f>
        <v>0</v>
      </c>
      <c r="AV55" s="117">
        <f>'032 - Rekonstrukce WC chl...'!J31</f>
        <v>0</v>
      </c>
      <c r="AW55" s="117">
        <f>'032 - Rekonstrukce WC chl...'!J32</f>
        <v>0</v>
      </c>
      <c r="AX55" s="117">
        <f>'032 - Rekonstrukce WC chl...'!J33</f>
        <v>0</v>
      </c>
      <c r="AY55" s="117">
        <f>'032 - Rekonstrukce WC chl...'!J34</f>
        <v>0</v>
      </c>
      <c r="AZ55" s="117">
        <f>'032 - Rekonstrukce WC chl...'!F31</f>
        <v>0</v>
      </c>
      <c r="BA55" s="117">
        <f>'032 - Rekonstrukce WC chl...'!F32</f>
        <v>0</v>
      </c>
      <c r="BB55" s="117">
        <f>'032 - Rekonstrukce WC chl...'!F33</f>
        <v>0</v>
      </c>
      <c r="BC55" s="117">
        <f>'032 - Rekonstrukce WC chl...'!F34</f>
        <v>0</v>
      </c>
      <c r="BD55" s="119">
        <f>'032 - Rekonstrukce WC chl...'!F35</f>
        <v>0</v>
      </c>
      <c r="BT55" s="120" t="s">
        <v>79</v>
      </c>
      <c r="BU55" s="120" t="s">
        <v>80</v>
      </c>
      <c r="BV55" s="120" t="s">
        <v>75</v>
      </c>
      <c r="BW55" s="120" t="s">
        <v>5</v>
      </c>
      <c r="BX55" s="120" t="s">
        <v>76</v>
      </c>
      <c r="CL55" s="120"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032 - Rekonstrukce WC ch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5</v>
      </c>
    </row>
    <row r="3" spans="2:46" ht="6.95" customHeight="1">
      <c r="B3" s="122"/>
      <c r="C3" s="123"/>
      <c r="D3" s="123"/>
      <c r="E3" s="123"/>
      <c r="F3" s="123"/>
      <c r="G3" s="123"/>
      <c r="H3" s="123"/>
      <c r="I3" s="124"/>
      <c r="J3" s="123"/>
      <c r="K3" s="123"/>
      <c r="L3" s="19"/>
      <c r="AT3" s="16" t="s">
        <v>81</v>
      </c>
    </row>
    <row r="4" spans="2:46" ht="24.95" customHeight="1">
      <c r="B4" s="19"/>
      <c r="D4" s="125" t="s">
        <v>82</v>
      </c>
      <c r="L4" s="19"/>
      <c r="M4" s="126" t="s">
        <v>10</v>
      </c>
      <c r="AT4" s="16" t="s">
        <v>4</v>
      </c>
    </row>
    <row r="5" spans="2:12" ht="6.95" customHeight="1">
      <c r="B5" s="19"/>
      <c r="L5" s="19"/>
    </row>
    <row r="6" spans="2:12" s="1" customFormat="1" ht="12" customHeight="1">
      <c r="B6" s="42"/>
      <c r="D6" s="127" t="s">
        <v>16</v>
      </c>
      <c r="I6" s="128"/>
      <c r="L6" s="42"/>
    </row>
    <row r="7" spans="2:12" s="1" customFormat="1" ht="36.95" customHeight="1">
      <c r="B7" s="42"/>
      <c r="E7" s="129" t="s">
        <v>17</v>
      </c>
      <c r="F7" s="1"/>
      <c r="G7" s="1"/>
      <c r="H7" s="1"/>
      <c r="I7" s="128"/>
      <c r="L7" s="42"/>
    </row>
    <row r="8" spans="2:12" s="1" customFormat="1" ht="12">
      <c r="B8" s="42"/>
      <c r="I8" s="128"/>
      <c r="L8" s="42"/>
    </row>
    <row r="9" spans="2:12" s="1" customFormat="1" ht="12" customHeight="1">
      <c r="B9" s="42"/>
      <c r="D9" s="127" t="s">
        <v>18</v>
      </c>
      <c r="F9" s="130" t="s">
        <v>19</v>
      </c>
      <c r="I9" s="131" t="s">
        <v>20</v>
      </c>
      <c r="J9" s="130" t="s">
        <v>19</v>
      </c>
      <c r="L9" s="42"/>
    </row>
    <row r="10" spans="2:12" s="1" customFormat="1" ht="12" customHeight="1">
      <c r="B10" s="42"/>
      <c r="D10" s="127" t="s">
        <v>21</v>
      </c>
      <c r="F10" s="130" t="s">
        <v>22</v>
      </c>
      <c r="I10" s="131" t="s">
        <v>23</v>
      </c>
      <c r="J10" s="132" t="str">
        <f>'Rekapitulace stavby'!AN8</f>
        <v>28. 3. 2019</v>
      </c>
      <c r="L10" s="42"/>
    </row>
    <row r="11" spans="2:12" s="1" customFormat="1" ht="10.8" customHeight="1">
      <c r="B11" s="42"/>
      <c r="I11" s="128"/>
      <c r="L11" s="42"/>
    </row>
    <row r="12" spans="2:12" s="1" customFormat="1" ht="12" customHeight="1">
      <c r="B12" s="42"/>
      <c r="D12" s="127" t="s">
        <v>25</v>
      </c>
      <c r="I12" s="131" t="s">
        <v>26</v>
      </c>
      <c r="J12" s="130" t="s">
        <v>27</v>
      </c>
      <c r="L12" s="42"/>
    </row>
    <row r="13" spans="2:12" s="1" customFormat="1" ht="18" customHeight="1">
      <c r="B13" s="42"/>
      <c r="E13" s="130" t="s">
        <v>22</v>
      </c>
      <c r="I13" s="131" t="s">
        <v>28</v>
      </c>
      <c r="J13" s="130" t="s">
        <v>19</v>
      </c>
      <c r="L13" s="42"/>
    </row>
    <row r="14" spans="2:12" s="1" customFormat="1" ht="6.95" customHeight="1">
      <c r="B14" s="42"/>
      <c r="I14" s="128"/>
      <c r="L14" s="42"/>
    </row>
    <row r="15" spans="2:12" s="1" customFormat="1" ht="12" customHeight="1">
      <c r="B15" s="42"/>
      <c r="D15" s="127" t="s">
        <v>29</v>
      </c>
      <c r="I15" s="131" t="s">
        <v>26</v>
      </c>
      <c r="J15" s="32" t="str">
        <f>'Rekapitulace stavby'!AN13</f>
        <v>Vyplň údaj</v>
      </c>
      <c r="L15" s="42"/>
    </row>
    <row r="16" spans="2:12" s="1" customFormat="1" ht="18" customHeight="1">
      <c r="B16" s="42"/>
      <c r="E16" s="32" t="str">
        <f>'Rekapitulace stavby'!E14</f>
        <v>Vyplň údaj</v>
      </c>
      <c r="F16" s="130"/>
      <c r="G16" s="130"/>
      <c r="H16" s="130"/>
      <c r="I16" s="131" t="s">
        <v>28</v>
      </c>
      <c r="J16" s="32" t="str">
        <f>'Rekapitulace stavby'!AN14</f>
        <v>Vyplň údaj</v>
      </c>
      <c r="L16" s="42"/>
    </row>
    <row r="17" spans="2:12" s="1" customFormat="1" ht="6.95" customHeight="1">
      <c r="B17" s="42"/>
      <c r="I17" s="128"/>
      <c r="L17" s="42"/>
    </row>
    <row r="18" spans="2:12" s="1" customFormat="1" ht="12" customHeight="1">
      <c r="B18" s="42"/>
      <c r="D18" s="127" t="s">
        <v>31</v>
      </c>
      <c r="I18" s="131" t="s">
        <v>26</v>
      </c>
      <c r="J18" s="130" t="s">
        <v>32</v>
      </c>
      <c r="L18" s="42"/>
    </row>
    <row r="19" spans="2:12" s="1" customFormat="1" ht="18" customHeight="1">
      <c r="B19" s="42"/>
      <c r="E19" s="130" t="s">
        <v>33</v>
      </c>
      <c r="I19" s="131" t="s">
        <v>28</v>
      </c>
      <c r="J19" s="130" t="s">
        <v>34</v>
      </c>
      <c r="L19" s="42"/>
    </row>
    <row r="20" spans="2:12" s="1" customFormat="1" ht="6.95" customHeight="1">
      <c r="B20" s="42"/>
      <c r="I20" s="128"/>
      <c r="L20" s="42"/>
    </row>
    <row r="21" spans="2:12" s="1" customFormat="1" ht="12" customHeight="1">
      <c r="B21" s="42"/>
      <c r="D21" s="127" t="s">
        <v>36</v>
      </c>
      <c r="I21" s="131" t="s">
        <v>26</v>
      </c>
      <c r="J21" s="130" t="str">
        <f>IF('Rekapitulace stavby'!AN19="","",'Rekapitulace stavby'!AN19)</f>
        <v/>
      </c>
      <c r="L21" s="42"/>
    </row>
    <row r="22" spans="2:12" s="1" customFormat="1" ht="18" customHeight="1">
      <c r="B22" s="42"/>
      <c r="E22" s="130" t="str">
        <f>IF('Rekapitulace stavby'!E20="","",'Rekapitulace stavby'!E20)</f>
        <v xml:space="preserve"> </v>
      </c>
      <c r="I22" s="131" t="s">
        <v>28</v>
      </c>
      <c r="J22" s="130" t="str">
        <f>IF('Rekapitulace stavby'!AN20="","",'Rekapitulace stavby'!AN20)</f>
        <v/>
      </c>
      <c r="L22" s="42"/>
    </row>
    <row r="23" spans="2:12" s="1" customFormat="1" ht="6.95" customHeight="1">
      <c r="B23" s="42"/>
      <c r="I23" s="128"/>
      <c r="L23" s="42"/>
    </row>
    <row r="24" spans="2:12" s="1" customFormat="1" ht="12" customHeight="1">
      <c r="B24" s="42"/>
      <c r="D24" s="127" t="s">
        <v>38</v>
      </c>
      <c r="I24" s="128"/>
      <c r="L24" s="42"/>
    </row>
    <row r="25" spans="2:12" s="7" customFormat="1" ht="51" customHeight="1">
      <c r="B25" s="133"/>
      <c r="E25" s="134" t="s">
        <v>39</v>
      </c>
      <c r="F25" s="134"/>
      <c r="G25" s="134"/>
      <c r="H25" s="134"/>
      <c r="I25" s="135"/>
      <c r="L25" s="133"/>
    </row>
    <row r="26" spans="2:12" s="1" customFormat="1" ht="6.95" customHeight="1">
      <c r="B26" s="42"/>
      <c r="I26" s="128"/>
      <c r="L26" s="42"/>
    </row>
    <row r="27" spans="2:12" s="1" customFormat="1" ht="6.95" customHeight="1">
      <c r="B27" s="42"/>
      <c r="D27" s="74"/>
      <c r="E27" s="74"/>
      <c r="F27" s="74"/>
      <c r="G27" s="74"/>
      <c r="H27" s="74"/>
      <c r="I27" s="136"/>
      <c r="J27" s="74"/>
      <c r="K27" s="74"/>
      <c r="L27" s="42"/>
    </row>
    <row r="28" spans="2:12" s="1" customFormat="1" ht="25.4" customHeight="1">
      <c r="B28" s="42"/>
      <c r="D28" s="137" t="s">
        <v>40</v>
      </c>
      <c r="I28" s="128"/>
      <c r="J28" s="138">
        <f>ROUND(J93,2)</f>
        <v>0</v>
      </c>
      <c r="L28" s="42"/>
    </row>
    <row r="29" spans="2:12" s="1" customFormat="1" ht="6.95" customHeight="1">
      <c r="B29" s="42"/>
      <c r="D29" s="74"/>
      <c r="E29" s="74"/>
      <c r="F29" s="74"/>
      <c r="G29" s="74"/>
      <c r="H29" s="74"/>
      <c r="I29" s="136"/>
      <c r="J29" s="74"/>
      <c r="K29" s="74"/>
      <c r="L29" s="42"/>
    </row>
    <row r="30" spans="2:12" s="1" customFormat="1" ht="14.4" customHeight="1">
      <c r="B30" s="42"/>
      <c r="F30" s="139" t="s">
        <v>42</v>
      </c>
      <c r="I30" s="140" t="s">
        <v>41</v>
      </c>
      <c r="J30" s="139" t="s">
        <v>43</v>
      </c>
      <c r="L30" s="42"/>
    </row>
    <row r="31" spans="2:12" s="1" customFormat="1" ht="14.4" customHeight="1">
      <c r="B31" s="42"/>
      <c r="D31" s="141" t="s">
        <v>44</v>
      </c>
      <c r="E31" s="127" t="s">
        <v>45</v>
      </c>
      <c r="F31" s="142">
        <f>ROUND((SUM(BE93:BE321)),2)</f>
        <v>0</v>
      </c>
      <c r="I31" s="143">
        <v>0.21</v>
      </c>
      <c r="J31" s="142">
        <f>ROUND(((SUM(BE93:BE321))*I31),2)</f>
        <v>0</v>
      </c>
      <c r="L31" s="42"/>
    </row>
    <row r="32" spans="2:12" s="1" customFormat="1" ht="14.4" customHeight="1">
      <c r="B32" s="42"/>
      <c r="E32" s="127" t="s">
        <v>46</v>
      </c>
      <c r="F32" s="142">
        <f>ROUND((SUM(BF93:BF321)),2)</f>
        <v>0</v>
      </c>
      <c r="I32" s="143">
        <v>0.15</v>
      </c>
      <c r="J32" s="142">
        <f>ROUND(((SUM(BF93:BF321))*I32),2)</f>
        <v>0</v>
      </c>
      <c r="L32" s="42"/>
    </row>
    <row r="33" spans="2:12" s="1" customFormat="1" ht="14.4" customHeight="1" hidden="1">
      <c r="B33" s="42"/>
      <c r="E33" s="127" t="s">
        <v>47</v>
      </c>
      <c r="F33" s="142">
        <f>ROUND((SUM(BG93:BG321)),2)</f>
        <v>0</v>
      </c>
      <c r="I33" s="143">
        <v>0.21</v>
      </c>
      <c r="J33" s="142">
        <f>0</f>
        <v>0</v>
      </c>
      <c r="L33" s="42"/>
    </row>
    <row r="34" spans="2:12" s="1" customFormat="1" ht="14.4" customHeight="1" hidden="1">
      <c r="B34" s="42"/>
      <c r="E34" s="127" t="s">
        <v>48</v>
      </c>
      <c r="F34" s="142">
        <f>ROUND((SUM(BH93:BH321)),2)</f>
        <v>0</v>
      </c>
      <c r="I34" s="143">
        <v>0.15</v>
      </c>
      <c r="J34" s="142">
        <f>0</f>
        <v>0</v>
      </c>
      <c r="L34" s="42"/>
    </row>
    <row r="35" spans="2:12" s="1" customFormat="1" ht="14.4" customHeight="1" hidden="1">
      <c r="B35" s="42"/>
      <c r="E35" s="127" t="s">
        <v>49</v>
      </c>
      <c r="F35" s="142">
        <f>ROUND((SUM(BI93:BI321)),2)</f>
        <v>0</v>
      </c>
      <c r="I35" s="143">
        <v>0</v>
      </c>
      <c r="J35" s="142">
        <f>0</f>
        <v>0</v>
      </c>
      <c r="L35" s="42"/>
    </row>
    <row r="36" spans="2:12" s="1" customFormat="1" ht="6.95" customHeight="1">
      <c r="B36" s="42"/>
      <c r="I36" s="128"/>
      <c r="L36" s="42"/>
    </row>
    <row r="37" spans="2:12" s="1" customFormat="1" ht="25.4" customHeight="1">
      <c r="B37" s="42"/>
      <c r="C37" s="144"/>
      <c r="D37" s="145" t="s">
        <v>50</v>
      </c>
      <c r="E37" s="146"/>
      <c r="F37" s="146"/>
      <c r="G37" s="147" t="s">
        <v>51</v>
      </c>
      <c r="H37" s="148" t="s">
        <v>52</v>
      </c>
      <c r="I37" s="149"/>
      <c r="J37" s="150">
        <f>SUM(J28:J35)</f>
        <v>0</v>
      </c>
      <c r="K37" s="151"/>
      <c r="L37" s="42"/>
    </row>
    <row r="38" spans="2:12" s="1" customFormat="1" ht="14.4" customHeight="1">
      <c r="B38" s="152"/>
      <c r="C38" s="153"/>
      <c r="D38" s="153"/>
      <c r="E38" s="153"/>
      <c r="F38" s="153"/>
      <c r="G38" s="153"/>
      <c r="H38" s="153"/>
      <c r="I38" s="154"/>
      <c r="J38" s="153"/>
      <c r="K38" s="153"/>
      <c r="L38" s="42"/>
    </row>
    <row r="42" spans="2:12" s="1" customFormat="1" ht="6.95" customHeight="1">
      <c r="B42" s="155"/>
      <c r="C42" s="156"/>
      <c r="D42" s="156"/>
      <c r="E42" s="156"/>
      <c r="F42" s="156"/>
      <c r="G42" s="156"/>
      <c r="H42" s="156"/>
      <c r="I42" s="157"/>
      <c r="J42" s="156"/>
      <c r="K42" s="156"/>
      <c r="L42" s="42"/>
    </row>
    <row r="43" spans="2:12" s="1" customFormat="1" ht="24.95" customHeight="1">
      <c r="B43" s="37"/>
      <c r="C43" s="22" t="s">
        <v>83</v>
      </c>
      <c r="D43" s="38"/>
      <c r="E43" s="38"/>
      <c r="F43" s="38"/>
      <c r="G43" s="38"/>
      <c r="H43" s="38"/>
      <c r="I43" s="128"/>
      <c r="J43" s="38"/>
      <c r="K43" s="38"/>
      <c r="L43" s="42"/>
    </row>
    <row r="44" spans="2:12" s="1" customFormat="1" ht="6.95" customHeight="1">
      <c r="B44" s="37"/>
      <c r="C44" s="38"/>
      <c r="D44" s="38"/>
      <c r="E44" s="38"/>
      <c r="F44" s="38"/>
      <c r="G44" s="38"/>
      <c r="H44" s="38"/>
      <c r="I44" s="128"/>
      <c r="J44" s="38"/>
      <c r="K44" s="38"/>
      <c r="L44" s="42"/>
    </row>
    <row r="45" spans="2:12" s="1" customFormat="1" ht="12" customHeight="1">
      <c r="B45" s="37"/>
      <c r="C45" s="31" t="s">
        <v>16</v>
      </c>
      <c r="D45" s="38"/>
      <c r="E45" s="38"/>
      <c r="F45" s="38"/>
      <c r="G45" s="38"/>
      <c r="H45" s="38"/>
      <c r="I45" s="128"/>
      <c r="J45" s="38"/>
      <c r="K45" s="38"/>
      <c r="L45" s="42"/>
    </row>
    <row r="46" spans="2:12" s="1" customFormat="1" ht="16.5" customHeight="1">
      <c r="B46" s="37"/>
      <c r="C46" s="38"/>
      <c r="D46" s="38"/>
      <c r="E46" s="67" t="str">
        <f>E7</f>
        <v>Rekonstrukce WC chlapci v suterénu školní budovy</v>
      </c>
      <c r="F46" s="38"/>
      <c r="G46" s="38"/>
      <c r="H46" s="38"/>
      <c r="I46" s="128"/>
      <c r="J46" s="38"/>
      <c r="K46" s="38"/>
      <c r="L46" s="42"/>
    </row>
    <row r="47" spans="2:12" s="1" customFormat="1" ht="6.95" customHeight="1">
      <c r="B47" s="37"/>
      <c r="C47" s="38"/>
      <c r="D47" s="38"/>
      <c r="E47" s="38"/>
      <c r="F47" s="38"/>
      <c r="G47" s="38"/>
      <c r="H47" s="38"/>
      <c r="I47" s="128"/>
      <c r="J47" s="38"/>
      <c r="K47" s="38"/>
      <c r="L47" s="42"/>
    </row>
    <row r="48" spans="2:12" s="1" customFormat="1" ht="12" customHeight="1">
      <c r="B48" s="37"/>
      <c r="C48" s="31" t="s">
        <v>21</v>
      </c>
      <c r="D48" s="38"/>
      <c r="E48" s="38"/>
      <c r="F48" s="26" t="str">
        <f>F10</f>
        <v>Základní škola Děčín VI, Na Stráni 879/2</v>
      </c>
      <c r="G48" s="38"/>
      <c r="H48" s="38"/>
      <c r="I48" s="131" t="s">
        <v>23</v>
      </c>
      <c r="J48" s="70" t="str">
        <f>IF(J10="","",J10)</f>
        <v>28. 3. 2019</v>
      </c>
      <c r="K48" s="38"/>
      <c r="L48" s="42"/>
    </row>
    <row r="49" spans="2:12" s="1" customFormat="1" ht="6.95" customHeight="1">
      <c r="B49" s="37"/>
      <c r="C49" s="38"/>
      <c r="D49" s="38"/>
      <c r="E49" s="38"/>
      <c r="F49" s="38"/>
      <c r="G49" s="38"/>
      <c r="H49" s="38"/>
      <c r="I49" s="128"/>
      <c r="J49" s="38"/>
      <c r="K49" s="38"/>
      <c r="L49" s="42"/>
    </row>
    <row r="50" spans="2:12" s="1" customFormat="1" ht="15.15" customHeight="1">
      <c r="B50" s="37"/>
      <c r="C50" s="31" t="s">
        <v>25</v>
      </c>
      <c r="D50" s="38"/>
      <c r="E50" s="38"/>
      <c r="F50" s="26" t="str">
        <f>E13</f>
        <v>Základní škola Děčín VI, Na Stráni 879/2</v>
      </c>
      <c r="G50" s="38"/>
      <c r="H50" s="38"/>
      <c r="I50" s="131" t="s">
        <v>31</v>
      </c>
      <c r="J50" s="35" t="str">
        <f>E19</f>
        <v>Vladimír Vidai</v>
      </c>
      <c r="K50" s="38"/>
      <c r="L50" s="42"/>
    </row>
    <row r="51" spans="2:12" s="1" customFormat="1" ht="15.15" customHeight="1">
      <c r="B51" s="37"/>
      <c r="C51" s="31" t="s">
        <v>29</v>
      </c>
      <c r="D51" s="38"/>
      <c r="E51" s="38"/>
      <c r="F51" s="26" t="str">
        <f>IF(E16="","",E16)</f>
        <v>Vyplň údaj</v>
      </c>
      <c r="G51" s="38"/>
      <c r="H51" s="38"/>
      <c r="I51" s="131" t="s">
        <v>36</v>
      </c>
      <c r="J51" s="35" t="str">
        <f>E22</f>
        <v xml:space="preserve"> </v>
      </c>
      <c r="K51" s="38"/>
      <c r="L51" s="42"/>
    </row>
    <row r="52" spans="2:12" s="1" customFormat="1" ht="10.3" customHeight="1">
      <c r="B52" s="37"/>
      <c r="C52" s="38"/>
      <c r="D52" s="38"/>
      <c r="E52" s="38"/>
      <c r="F52" s="38"/>
      <c r="G52" s="38"/>
      <c r="H52" s="38"/>
      <c r="I52" s="128"/>
      <c r="J52" s="38"/>
      <c r="K52" s="38"/>
      <c r="L52" s="42"/>
    </row>
    <row r="53" spans="2:12" s="1" customFormat="1" ht="29.25" customHeight="1">
      <c r="B53" s="37"/>
      <c r="C53" s="158" t="s">
        <v>84</v>
      </c>
      <c r="D53" s="159"/>
      <c r="E53" s="159"/>
      <c r="F53" s="159"/>
      <c r="G53" s="159"/>
      <c r="H53" s="159"/>
      <c r="I53" s="160"/>
      <c r="J53" s="161" t="s">
        <v>85</v>
      </c>
      <c r="K53" s="159"/>
      <c r="L53" s="42"/>
    </row>
    <row r="54" spans="2:12" s="1" customFormat="1" ht="10.3" customHeight="1">
      <c r="B54" s="37"/>
      <c r="C54" s="38"/>
      <c r="D54" s="38"/>
      <c r="E54" s="38"/>
      <c r="F54" s="38"/>
      <c r="G54" s="38"/>
      <c r="H54" s="38"/>
      <c r="I54" s="128"/>
      <c r="J54" s="38"/>
      <c r="K54" s="38"/>
      <c r="L54" s="42"/>
    </row>
    <row r="55" spans="2:47" s="1" customFormat="1" ht="22.8" customHeight="1">
      <c r="B55" s="37"/>
      <c r="C55" s="162" t="s">
        <v>72</v>
      </c>
      <c r="D55" s="38"/>
      <c r="E55" s="38"/>
      <c r="F55" s="38"/>
      <c r="G55" s="38"/>
      <c r="H55" s="38"/>
      <c r="I55" s="128"/>
      <c r="J55" s="100">
        <f>J93</f>
        <v>0</v>
      </c>
      <c r="K55" s="38"/>
      <c r="L55" s="42"/>
      <c r="AU55" s="16" t="s">
        <v>86</v>
      </c>
    </row>
    <row r="56" spans="2:12" s="8" customFormat="1" ht="24.95" customHeight="1">
      <c r="B56" s="163"/>
      <c r="C56" s="164"/>
      <c r="D56" s="165" t="s">
        <v>87</v>
      </c>
      <c r="E56" s="166"/>
      <c r="F56" s="166"/>
      <c r="G56" s="166"/>
      <c r="H56" s="166"/>
      <c r="I56" s="167"/>
      <c r="J56" s="168">
        <f>J94</f>
        <v>0</v>
      </c>
      <c r="K56" s="164"/>
      <c r="L56" s="169"/>
    </row>
    <row r="57" spans="2:12" s="9" customFormat="1" ht="19.9" customHeight="1">
      <c r="B57" s="170"/>
      <c r="C57" s="171"/>
      <c r="D57" s="172" t="s">
        <v>88</v>
      </c>
      <c r="E57" s="173"/>
      <c r="F57" s="173"/>
      <c r="G57" s="173"/>
      <c r="H57" s="173"/>
      <c r="I57" s="174"/>
      <c r="J57" s="175">
        <f>J95</f>
        <v>0</v>
      </c>
      <c r="K57" s="171"/>
      <c r="L57" s="176"/>
    </row>
    <row r="58" spans="2:12" s="9" customFormat="1" ht="19.9" customHeight="1">
      <c r="B58" s="170"/>
      <c r="C58" s="171"/>
      <c r="D58" s="172" t="s">
        <v>89</v>
      </c>
      <c r="E58" s="173"/>
      <c r="F58" s="173"/>
      <c r="G58" s="173"/>
      <c r="H58" s="173"/>
      <c r="I58" s="174"/>
      <c r="J58" s="175">
        <f>J123</f>
        <v>0</v>
      </c>
      <c r="K58" s="171"/>
      <c r="L58" s="176"/>
    </row>
    <row r="59" spans="2:12" s="9" customFormat="1" ht="19.9" customHeight="1">
      <c r="B59" s="170"/>
      <c r="C59" s="171"/>
      <c r="D59" s="172" t="s">
        <v>90</v>
      </c>
      <c r="E59" s="173"/>
      <c r="F59" s="173"/>
      <c r="G59" s="173"/>
      <c r="H59" s="173"/>
      <c r="I59" s="174"/>
      <c r="J59" s="175">
        <f>J128</f>
        <v>0</v>
      </c>
      <c r="K59" s="171"/>
      <c r="L59" s="176"/>
    </row>
    <row r="60" spans="2:12" s="9" customFormat="1" ht="19.9" customHeight="1">
      <c r="B60" s="170"/>
      <c r="C60" s="171"/>
      <c r="D60" s="172" t="s">
        <v>91</v>
      </c>
      <c r="E60" s="173"/>
      <c r="F60" s="173"/>
      <c r="G60" s="173"/>
      <c r="H60" s="173"/>
      <c r="I60" s="174"/>
      <c r="J60" s="175">
        <f>J151</f>
        <v>0</v>
      </c>
      <c r="K60" s="171"/>
      <c r="L60" s="176"/>
    </row>
    <row r="61" spans="2:12" s="9" customFormat="1" ht="19.9" customHeight="1">
      <c r="B61" s="170"/>
      <c r="C61" s="171"/>
      <c r="D61" s="172" t="s">
        <v>92</v>
      </c>
      <c r="E61" s="173"/>
      <c r="F61" s="173"/>
      <c r="G61" s="173"/>
      <c r="H61" s="173"/>
      <c r="I61" s="174"/>
      <c r="J61" s="175">
        <f>J153</f>
        <v>0</v>
      </c>
      <c r="K61" s="171"/>
      <c r="L61" s="176"/>
    </row>
    <row r="62" spans="2:12" s="9" customFormat="1" ht="19.9" customHeight="1">
      <c r="B62" s="170"/>
      <c r="C62" s="171"/>
      <c r="D62" s="172" t="s">
        <v>93</v>
      </c>
      <c r="E62" s="173"/>
      <c r="F62" s="173"/>
      <c r="G62" s="173"/>
      <c r="H62" s="173"/>
      <c r="I62" s="174"/>
      <c r="J62" s="175">
        <f>J158</f>
        <v>0</v>
      </c>
      <c r="K62" s="171"/>
      <c r="L62" s="176"/>
    </row>
    <row r="63" spans="2:12" s="9" customFormat="1" ht="19.9" customHeight="1">
      <c r="B63" s="170"/>
      <c r="C63" s="171"/>
      <c r="D63" s="172" t="s">
        <v>94</v>
      </c>
      <c r="E63" s="173"/>
      <c r="F63" s="173"/>
      <c r="G63" s="173"/>
      <c r="H63" s="173"/>
      <c r="I63" s="174"/>
      <c r="J63" s="175">
        <f>J165</f>
        <v>0</v>
      </c>
      <c r="K63" s="171"/>
      <c r="L63" s="176"/>
    </row>
    <row r="64" spans="2:12" s="9" customFormat="1" ht="19.9" customHeight="1">
      <c r="B64" s="170"/>
      <c r="C64" s="171"/>
      <c r="D64" s="172" t="s">
        <v>95</v>
      </c>
      <c r="E64" s="173"/>
      <c r="F64" s="173"/>
      <c r="G64" s="173"/>
      <c r="H64" s="173"/>
      <c r="I64" s="174"/>
      <c r="J64" s="175">
        <f>J194</f>
        <v>0</v>
      </c>
      <c r="K64" s="171"/>
      <c r="L64" s="176"/>
    </row>
    <row r="65" spans="2:12" s="8" customFormat="1" ht="24.95" customHeight="1">
      <c r="B65" s="163"/>
      <c r="C65" s="164"/>
      <c r="D65" s="165" t="s">
        <v>96</v>
      </c>
      <c r="E65" s="166"/>
      <c r="F65" s="166"/>
      <c r="G65" s="166"/>
      <c r="H65" s="166"/>
      <c r="I65" s="167"/>
      <c r="J65" s="168">
        <f>J206</f>
        <v>0</v>
      </c>
      <c r="K65" s="164"/>
      <c r="L65" s="169"/>
    </row>
    <row r="66" spans="2:12" s="9" customFormat="1" ht="19.9" customHeight="1">
      <c r="B66" s="170"/>
      <c r="C66" s="171"/>
      <c r="D66" s="172" t="s">
        <v>97</v>
      </c>
      <c r="E66" s="173"/>
      <c r="F66" s="173"/>
      <c r="G66" s="173"/>
      <c r="H66" s="173"/>
      <c r="I66" s="174"/>
      <c r="J66" s="175">
        <f>J207</f>
        <v>0</v>
      </c>
      <c r="K66" s="171"/>
      <c r="L66" s="176"/>
    </row>
    <row r="67" spans="2:12" s="9" customFormat="1" ht="19.9" customHeight="1">
      <c r="B67" s="170"/>
      <c r="C67" s="171"/>
      <c r="D67" s="172" t="s">
        <v>98</v>
      </c>
      <c r="E67" s="173"/>
      <c r="F67" s="173"/>
      <c r="G67" s="173"/>
      <c r="H67" s="173"/>
      <c r="I67" s="174"/>
      <c r="J67" s="175">
        <f>J223</f>
        <v>0</v>
      </c>
      <c r="K67" s="171"/>
      <c r="L67" s="176"/>
    </row>
    <row r="68" spans="2:12" s="9" customFormat="1" ht="19.9" customHeight="1">
      <c r="B68" s="170"/>
      <c r="C68" s="171"/>
      <c r="D68" s="172" t="s">
        <v>99</v>
      </c>
      <c r="E68" s="173"/>
      <c r="F68" s="173"/>
      <c r="G68" s="173"/>
      <c r="H68" s="173"/>
      <c r="I68" s="174"/>
      <c r="J68" s="175">
        <f>J234</f>
        <v>0</v>
      </c>
      <c r="K68" s="171"/>
      <c r="L68" s="176"/>
    </row>
    <row r="69" spans="2:12" s="9" customFormat="1" ht="19.9" customHeight="1">
      <c r="B69" s="170"/>
      <c r="C69" s="171"/>
      <c r="D69" s="172" t="s">
        <v>100</v>
      </c>
      <c r="E69" s="173"/>
      <c r="F69" s="173"/>
      <c r="G69" s="173"/>
      <c r="H69" s="173"/>
      <c r="I69" s="174"/>
      <c r="J69" s="175">
        <f>J248</f>
        <v>0</v>
      </c>
      <c r="K69" s="171"/>
      <c r="L69" s="176"/>
    </row>
    <row r="70" spans="2:12" s="9" customFormat="1" ht="19.9" customHeight="1">
      <c r="B70" s="170"/>
      <c r="C70" s="171"/>
      <c r="D70" s="172" t="s">
        <v>101</v>
      </c>
      <c r="E70" s="173"/>
      <c r="F70" s="173"/>
      <c r="G70" s="173"/>
      <c r="H70" s="173"/>
      <c r="I70" s="174"/>
      <c r="J70" s="175">
        <f>J255</f>
        <v>0</v>
      </c>
      <c r="K70" s="171"/>
      <c r="L70" s="176"/>
    </row>
    <row r="71" spans="2:12" s="9" customFormat="1" ht="19.9" customHeight="1">
      <c r="B71" s="170"/>
      <c r="C71" s="171"/>
      <c r="D71" s="172" t="s">
        <v>102</v>
      </c>
      <c r="E71" s="173"/>
      <c r="F71" s="173"/>
      <c r="G71" s="173"/>
      <c r="H71" s="173"/>
      <c r="I71" s="174"/>
      <c r="J71" s="175">
        <f>J258</f>
        <v>0</v>
      </c>
      <c r="K71" s="171"/>
      <c r="L71" s="176"/>
    </row>
    <row r="72" spans="2:12" s="9" customFormat="1" ht="19.9" customHeight="1">
      <c r="B72" s="170"/>
      <c r="C72" s="171"/>
      <c r="D72" s="172" t="s">
        <v>103</v>
      </c>
      <c r="E72" s="173"/>
      <c r="F72" s="173"/>
      <c r="G72" s="173"/>
      <c r="H72" s="173"/>
      <c r="I72" s="174"/>
      <c r="J72" s="175">
        <f>J268</f>
        <v>0</v>
      </c>
      <c r="K72" s="171"/>
      <c r="L72" s="176"/>
    </row>
    <row r="73" spans="2:12" s="9" customFormat="1" ht="19.9" customHeight="1">
      <c r="B73" s="170"/>
      <c r="C73" s="171"/>
      <c r="D73" s="172" t="s">
        <v>104</v>
      </c>
      <c r="E73" s="173"/>
      <c r="F73" s="173"/>
      <c r="G73" s="173"/>
      <c r="H73" s="173"/>
      <c r="I73" s="174"/>
      <c r="J73" s="175">
        <f>J290</f>
        <v>0</v>
      </c>
      <c r="K73" s="171"/>
      <c r="L73" s="176"/>
    </row>
    <row r="74" spans="2:12" s="9" customFormat="1" ht="19.9" customHeight="1">
      <c r="B74" s="170"/>
      <c r="C74" s="171"/>
      <c r="D74" s="172" t="s">
        <v>105</v>
      </c>
      <c r="E74" s="173"/>
      <c r="F74" s="173"/>
      <c r="G74" s="173"/>
      <c r="H74" s="173"/>
      <c r="I74" s="174"/>
      <c r="J74" s="175">
        <f>J311</f>
        <v>0</v>
      </c>
      <c r="K74" s="171"/>
      <c r="L74" s="176"/>
    </row>
    <row r="75" spans="2:12" s="9" customFormat="1" ht="19.9" customHeight="1">
      <c r="B75" s="170"/>
      <c r="C75" s="171"/>
      <c r="D75" s="172" t="s">
        <v>106</v>
      </c>
      <c r="E75" s="173"/>
      <c r="F75" s="173"/>
      <c r="G75" s="173"/>
      <c r="H75" s="173"/>
      <c r="I75" s="174"/>
      <c r="J75" s="175">
        <f>J316</f>
        <v>0</v>
      </c>
      <c r="K75" s="171"/>
      <c r="L75" s="176"/>
    </row>
    <row r="76" spans="2:12" s="1" customFormat="1" ht="21.8" customHeight="1">
      <c r="B76" s="37"/>
      <c r="C76" s="38"/>
      <c r="D76" s="38"/>
      <c r="E76" s="38"/>
      <c r="F76" s="38"/>
      <c r="G76" s="38"/>
      <c r="H76" s="38"/>
      <c r="I76" s="128"/>
      <c r="J76" s="38"/>
      <c r="K76" s="38"/>
      <c r="L76" s="42"/>
    </row>
    <row r="77" spans="2:12" s="1" customFormat="1" ht="6.95" customHeight="1">
      <c r="B77" s="57"/>
      <c r="C77" s="58"/>
      <c r="D77" s="58"/>
      <c r="E77" s="58"/>
      <c r="F77" s="58"/>
      <c r="G77" s="58"/>
      <c r="H77" s="58"/>
      <c r="I77" s="154"/>
      <c r="J77" s="58"/>
      <c r="K77" s="58"/>
      <c r="L77" s="42"/>
    </row>
    <row r="81" spans="2:12" s="1" customFormat="1" ht="6.95" customHeight="1">
      <c r="B81" s="59"/>
      <c r="C81" s="60"/>
      <c r="D81" s="60"/>
      <c r="E81" s="60"/>
      <c r="F81" s="60"/>
      <c r="G81" s="60"/>
      <c r="H81" s="60"/>
      <c r="I81" s="157"/>
      <c r="J81" s="60"/>
      <c r="K81" s="60"/>
      <c r="L81" s="42"/>
    </row>
    <row r="82" spans="2:12" s="1" customFormat="1" ht="24.95" customHeight="1">
      <c r="B82" s="37"/>
      <c r="C82" s="22" t="s">
        <v>107</v>
      </c>
      <c r="D82" s="38"/>
      <c r="E82" s="38"/>
      <c r="F82" s="38"/>
      <c r="G82" s="38"/>
      <c r="H82" s="38"/>
      <c r="I82" s="128"/>
      <c r="J82" s="38"/>
      <c r="K82" s="38"/>
      <c r="L82" s="42"/>
    </row>
    <row r="83" spans="2:12" s="1" customFormat="1" ht="6.95" customHeight="1">
      <c r="B83" s="37"/>
      <c r="C83" s="38"/>
      <c r="D83" s="38"/>
      <c r="E83" s="38"/>
      <c r="F83" s="38"/>
      <c r="G83" s="38"/>
      <c r="H83" s="38"/>
      <c r="I83" s="128"/>
      <c r="J83" s="38"/>
      <c r="K83" s="38"/>
      <c r="L83" s="42"/>
    </row>
    <row r="84" spans="2:12" s="1" customFormat="1" ht="12" customHeight="1">
      <c r="B84" s="37"/>
      <c r="C84" s="31" t="s">
        <v>16</v>
      </c>
      <c r="D84" s="38"/>
      <c r="E84" s="38"/>
      <c r="F84" s="38"/>
      <c r="G84" s="38"/>
      <c r="H84" s="38"/>
      <c r="I84" s="128"/>
      <c r="J84" s="38"/>
      <c r="K84" s="38"/>
      <c r="L84" s="42"/>
    </row>
    <row r="85" spans="2:12" s="1" customFormat="1" ht="16.5" customHeight="1">
      <c r="B85" s="37"/>
      <c r="C85" s="38"/>
      <c r="D85" s="38"/>
      <c r="E85" s="67" t="str">
        <f>E7</f>
        <v>Rekonstrukce WC chlapci v suterénu školní budovy</v>
      </c>
      <c r="F85" s="38"/>
      <c r="G85" s="38"/>
      <c r="H85" s="38"/>
      <c r="I85" s="128"/>
      <c r="J85" s="38"/>
      <c r="K85" s="38"/>
      <c r="L85" s="42"/>
    </row>
    <row r="86" spans="2:12" s="1" customFormat="1" ht="6.95" customHeight="1">
      <c r="B86" s="37"/>
      <c r="C86" s="38"/>
      <c r="D86" s="38"/>
      <c r="E86" s="38"/>
      <c r="F86" s="38"/>
      <c r="G86" s="38"/>
      <c r="H86" s="38"/>
      <c r="I86" s="128"/>
      <c r="J86" s="38"/>
      <c r="K86" s="38"/>
      <c r="L86" s="42"/>
    </row>
    <row r="87" spans="2:12" s="1" customFormat="1" ht="12" customHeight="1">
      <c r="B87" s="37"/>
      <c r="C87" s="31" t="s">
        <v>21</v>
      </c>
      <c r="D87" s="38"/>
      <c r="E87" s="38"/>
      <c r="F87" s="26" t="str">
        <f>F10</f>
        <v>Základní škola Děčín VI, Na Stráni 879/2</v>
      </c>
      <c r="G87" s="38"/>
      <c r="H87" s="38"/>
      <c r="I87" s="131" t="s">
        <v>23</v>
      </c>
      <c r="J87" s="70" t="str">
        <f>IF(J10="","",J10)</f>
        <v>28. 3. 2019</v>
      </c>
      <c r="K87" s="38"/>
      <c r="L87" s="42"/>
    </row>
    <row r="88" spans="2:12" s="1" customFormat="1" ht="6.95" customHeight="1">
      <c r="B88" s="37"/>
      <c r="C88" s="38"/>
      <c r="D88" s="38"/>
      <c r="E88" s="38"/>
      <c r="F88" s="38"/>
      <c r="G88" s="38"/>
      <c r="H88" s="38"/>
      <c r="I88" s="128"/>
      <c r="J88" s="38"/>
      <c r="K88" s="38"/>
      <c r="L88" s="42"/>
    </row>
    <row r="89" spans="2:12" s="1" customFormat="1" ht="15.15" customHeight="1">
      <c r="B89" s="37"/>
      <c r="C89" s="31" t="s">
        <v>25</v>
      </c>
      <c r="D89" s="38"/>
      <c r="E89" s="38"/>
      <c r="F89" s="26" t="str">
        <f>E13</f>
        <v>Základní škola Děčín VI, Na Stráni 879/2</v>
      </c>
      <c r="G89" s="38"/>
      <c r="H89" s="38"/>
      <c r="I89" s="131" t="s">
        <v>31</v>
      </c>
      <c r="J89" s="35" t="str">
        <f>E19</f>
        <v>Vladimír Vidai</v>
      </c>
      <c r="K89" s="38"/>
      <c r="L89" s="42"/>
    </row>
    <row r="90" spans="2:12" s="1" customFormat="1" ht="15.15" customHeight="1">
      <c r="B90" s="37"/>
      <c r="C90" s="31" t="s">
        <v>29</v>
      </c>
      <c r="D90" s="38"/>
      <c r="E90" s="38"/>
      <c r="F90" s="26" t="str">
        <f>IF(E16="","",E16)</f>
        <v>Vyplň údaj</v>
      </c>
      <c r="G90" s="38"/>
      <c r="H90" s="38"/>
      <c r="I90" s="131" t="s">
        <v>36</v>
      </c>
      <c r="J90" s="35" t="str">
        <f>E22</f>
        <v xml:space="preserve"> </v>
      </c>
      <c r="K90" s="38"/>
      <c r="L90" s="42"/>
    </row>
    <row r="91" spans="2:12" s="1" customFormat="1" ht="10.3" customHeight="1">
      <c r="B91" s="37"/>
      <c r="C91" s="38"/>
      <c r="D91" s="38"/>
      <c r="E91" s="38"/>
      <c r="F91" s="38"/>
      <c r="G91" s="38"/>
      <c r="H91" s="38"/>
      <c r="I91" s="128"/>
      <c r="J91" s="38"/>
      <c r="K91" s="38"/>
      <c r="L91" s="42"/>
    </row>
    <row r="92" spans="2:20" s="10" customFormat="1" ht="29.25" customHeight="1">
      <c r="B92" s="177"/>
      <c r="C92" s="178" t="s">
        <v>108</v>
      </c>
      <c r="D92" s="179" t="s">
        <v>59</v>
      </c>
      <c r="E92" s="179" t="s">
        <v>55</v>
      </c>
      <c r="F92" s="179" t="s">
        <v>56</v>
      </c>
      <c r="G92" s="179" t="s">
        <v>109</v>
      </c>
      <c r="H92" s="179" t="s">
        <v>110</v>
      </c>
      <c r="I92" s="180" t="s">
        <v>111</v>
      </c>
      <c r="J92" s="179" t="s">
        <v>85</v>
      </c>
      <c r="K92" s="181" t="s">
        <v>112</v>
      </c>
      <c r="L92" s="182"/>
      <c r="M92" s="90" t="s">
        <v>19</v>
      </c>
      <c r="N92" s="91" t="s">
        <v>44</v>
      </c>
      <c r="O92" s="91" t="s">
        <v>113</v>
      </c>
      <c r="P92" s="91" t="s">
        <v>114</v>
      </c>
      <c r="Q92" s="91" t="s">
        <v>115</v>
      </c>
      <c r="R92" s="91" t="s">
        <v>116</v>
      </c>
      <c r="S92" s="91" t="s">
        <v>117</v>
      </c>
      <c r="T92" s="92" t="s">
        <v>118</v>
      </c>
    </row>
    <row r="93" spans="2:63" s="1" customFormat="1" ht="22.8" customHeight="1">
      <c r="B93" s="37"/>
      <c r="C93" s="97" t="s">
        <v>119</v>
      </c>
      <c r="D93" s="38"/>
      <c r="E93" s="38"/>
      <c r="F93" s="38"/>
      <c r="G93" s="38"/>
      <c r="H93" s="38"/>
      <c r="I93" s="128"/>
      <c r="J93" s="183">
        <f>BK93</f>
        <v>0</v>
      </c>
      <c r="K93" s="38"/>
      <c r="L93" s="42"/>
      <c r="M93" s="93"/>
      <c r="N93" s="94"/>
      <c r="O93" s="94"/>
      <c r="P93" s="184">
        <f>P94+P206</f>
        <v>0</v>
      </c>
      <c r="Q93" s="94"/>
      <c r="R93" s="184">
        <f>R94+R206</f>
        <v>10.384381860000001</v>
      </c>
      <c r="S93" s="94"/>
      <c r="T93" s="185">
        <f>T94+T206</f>
        <v>4.3780769</v>
      </c>
      <c r="AT93" s="16" t="s">
        <v>73</v>
      </c>
      <c r="AU93" s="16" t="s">
        <v>86</v>
      </c>
      <c r="BK93" s="186">
        <f>BK94+BK206</f>
        <v>0</v>
      </c>
    </row>
    <row r="94" spans="2:63" s="11" customFormat="1" ht="25.9" customHeight="1">
      <c r="B94" s="187"/>
      <c r="C94" s="188"/>
      <c r="D94" s="189" t="s">
        <v>73</v>
      </c>
      <c r="E94" s="190" t="s">
        <v>120</v>
      </c>
      <c r="F94" s="190" t="s">
        <v>121</v>
      </c>
      <c r="G94" s="188"/>
      <c r="H94" s="188"/>
      <c r="I94" s="191"/>
      <c r="J94" s="192">
        <f>BK94</f>
        <v>0</v>
      </c>
      <c r="K94" s="188"/>
      <c r="L94" s="193"/>
      <c r="M94" s="194"/>
      <c r="N94" s="195"/>
      <c r="O94" s="195"/>
      <c r="P94" s="196">
        <f>P95+P123+P128+P151+P153+P158+P165+P194</f>
        <v>0</v>
      </c>
      <c r="Q94" s="195"/>
      <c r="R94" s="196">
        <f>R95+R123+R128+R151+R153+R158+R165+R194</f>
        <v>9.3498453</v>
      </c>
      <c r="S94" s="195"/>
      <c r="T94" s="197">
        <f>T95+T123+T128+T151+T153+T158+T165+T194</f>
        <v>4.37237</v>
      </c>
      <c r="AR94" s="198" t="s">
        <v>79</v>
      </c>
      <c r="AT94" s="199" t="s">
        <v>73</v>
      </c>
      <c r="AU94" s="199" t="s">
        <v>74</v>
      </c>
      <c r="AY94" s="198" t="s">
        <v>122</v>
      </c>
      <c r="BK94" s="200">
        <f>BK95+BK123+BK128+BK151+BK153+BK158+BK165+BK194</f>
        <v>0</v>
      </c>
    </row>
    <row r="95" spans="2:63" s="11" customFormat="1" ht="22.8" customHeight="1">
      <c r="B95" s="187"/>
      <c r="C95" s="188"/>
      <c r="D95" s="189" t="s">
        <v>73</v>
      </c>
      <c r="E95" s="201" t="s">
        <v>79</v>
      </c>
      <c r="F95" s="201" t="s">
        <v>123</v>
      </c>
      <c r="G95" s="188"/>
      <c r="H95" s="188"/>
      <c r="I95" s="191"/>
      <c r="J95" s="202">
        <f>BK95</f>
        <v>0</v>
      </c>
      <c r="K95" s="188"/>
      <c r="L95" s="193"/>
      <c r="M95" s="194"/>
      <c r="N95" s="195"/>
      <c r="O95" s="195"/>
      <c r="P95" s="196">
        <f>SUM(P96:P122)</f>
        <v>0</v>
      </c>
      <c r="Q95" s="195"/>
      <c r="R95" s="196">
        <f>SUM(R96:R122)</f>
        <v>5.279999999999999</v>
      </c>
      <c r="S95" s="195"/>
      <c r="T95" s="197">
        <f>SUM(T96:T122)</f>
        <v>0</v>
      </c>
      <c r="AR95" s="198" t="s">
        <v>79</v>
      </c>
      <c r="AT95" s="199" t="s">
        <v>73</v>
      </c>
      <c r="AU95" s="199" t="s">
        <v>79</v>
      </c>
      <c r="AY95" s="198" t="s">
        <v>122</v>
      </c>
      <c r="BK95" s="200">
        <f>SUM(BK96:BK122)</f>
        <v>0</v>
      </c>
    </row>
    <row r="96" spans="2:65" s="1" customFormat="1" ht="24" customHeight="1">
      <c r="B96" s="37"/>
      <c r="C96" s="203" t="s">
        <v>79</v>
      </c>
      <c r="D96" s="203" t="s">
        <v>124</v>
      </c>
      <c r="E96" s="204" t="s">
        <v>125</v>
      </c>
      <c r="F96" s="205" t="s">
        <v>126</v>
      </c>
      <c r="G96" s="206" t="s">
        <v>127</v>
      </c>
      <c r="H96" s="207">
        <v>2.4</v>
      </c>
      <c r="I96" s="208"/>
      <c r="J96" s="209">
        <f>ROUND(I96*H96,2)</f>
        <v>0</v>
      </c>
      <c r="K96" s="205" t="s">
        <v>128</v>
      </c>
      <c r="L96" s="42"/>
      <c r="M96" s="210" t="s">
        <v>19</v>
      </c>
      <c r="N96" s="211" t="s">
        <v>45</v>
      </c>
      <c r="O96" s="82"/>
      <c r="P96" s="212">
        <f>O96*H96</f>
        <v>0</v>
      </c>
      <c r="Q96" s="212">
        <v>0</v>
      </c>
      <c r="R96" s="212">
        <f>Q96*H96</f>
        <v>0</v>
      </c>
      <c r="S96" s="212">
        <v>0</v>
      </c>
      <c r="T96" s="213">
        <f>S96*H96</f>
        <v>0</v>
      </c>
      <c r="AR96" s="214" t="s">
        <v>129</v>
      </c>
      <c r="AT96" s="214" t="s">
        <v>124</v>
      </c>
      <c r="AU96" s="214" t="s">
        <v>81</v>
      </c>
      <c r="AY96" s="16" t="s">
        <v>122</v>
      </c>
      <c r="BE96" s="215">
        <f>IF(N96="základní",J96,0)</f>
        <v>0</v>
      </c>
      <c r="BF96" s="215">
        <f>IF(N96="snížená",J96,0)</f>
        <v>0</v>
      </c>
      <c r="BG96" s="215">
        <f>IF(N96="zákl. přenesená",J96,0)</f>
        <v>0</v>
      </c>
      <c r="BH96" s="215">
        <f>IF(N96="sníž. přenesená",J96,0)</f>
        <v>0</v>
      </c>
      <c r="BI96" s="215">
        <f>IF(N96="nulová",J96,0)</f>
        <v>0</v>
      </c>
      <c r="BJ96" s="16" t="s">
        <v>79</v>
      </c>
      <c r="BK96" s="215">
        <f>ROUND(I96*H96,2)</f>
        <v>0</v>
      </c>
      <c r="BL96" s="16" t="s">
        <v>129</v>
      </c>
      <c r="BM96" s="214" t="s">
        <v>130</v>
      </c>
    </row>
    <row r="97" spans="2:47" s="1" customFormat="1" ht="12">
      <c r="B97" s="37"/>
      <c r="C97" s="38"/>
      <c r="D97" s="216" t="s">
        <v>131</v>
      </c>
      <c r="E97" s="38"/>
      <c r="F97" s="217" t="s">
        <v>132</v>
      </c>
      <c r="G97" s="38"/>
      <c r="H97" s="38"/>
      <c r="I97" s="128"/>
      <c r="J97" s="38"/>
      <c r="K97" s="38"/>
      <c r="L97" s="42"/>
      <c r="M97" s="218"/>
      <c r="N97" s="82"/>
      <c r="O97" s="82"/>
      <c r="P97" s="82"/>
      <c r="Q97" s="82"/>
      <c r="R97" s="82"/>
      <c r="S97" s="82"/>
      <c r="T97" s="83"/>
      <c r="AT97" s="16" t="s">
        <v>131</v>
      </c>
      <c r="AU97" s="16" t="s">
        <v>81</v>
      </c>
    </row>
    <row r="98" spans="2:51" s="12" customFormat="1" ht="12">
      <c r="B98" s="219"/>
      <c r="C98" s="220"/>
      <c r="D98" s="216" t="s">
        <v>133</v>
      </c>
      <c r="E98" s="221" t="s">
        <v>19</v>
      </c>
      <c r="F98" s="222" t="s">
        <v>134</v>
      </c>
      <c r="G98" s="220"/>
      <c r="H98" s="223">
        <v>2.4</v>
      </c>
      <c r="I98" s="224"/>
      <c r="J98" s="220"/>
      <c r="K98" s="220"/>
      <c r="L98" s="225"/>
      <c r="M98" s="226"/>
      <c r="N98" s="227"/>
      <c r="O98" s="227"/>
      <c r="P98" s="227"/>
      <c r="Q98" s="227"/>
      <c r="R98" s="227"/>
      <c r="S98" s="227"/>
      <c r="T98" s="228"/>
      <c r="AT98" s="229" t="s">
        <v>133</v>
      </c>
      <c r="AU98" s="229" t="s">
        <v>81</v>
      </c>
      <c r="AV98" s="12" t="s">
        <v>81</v>
      </c>
      <c r="AW98" s="12" t="s">
        <v>35</v>
      </c>
      <c r="AX98" s="12" t="s">
        <v>79</v>
      </c>
      <c r="AY98" s="229" t="s">
        <v>122</v>
      </c>
    </row>
    <row r="99" spans="2:65" s="1" customFormat="1" ht="24" customHeight="1">
      <c r="B99" s="37"/>
      <c r="C99" s="203" t="s">
        <v>81</v>
      </c>
      <c r="D99" s="203" t="s">
        <v>124</v>
      </c>
      <c r="E99" s="204" t="s">
        <v>135</v>
      </c>
      <c r="F99" s="205" t="s">
        <v>136</v>
      </c>
      <c r="G99" s="206" t="s">
        <v>127</v>
      </c>
      <c r="H99" s="207">
        <v>2.4</v>
      </c>
      <c r="I99" s="208"/>
      <c r="J99" s="209">
        <f>ROUND(I99*H99,2)</f>
        <v>0</v>
      </c>
      <c r="K99" s="205" t="s">
        <v>128</v>
      </c>
      <c r="L99" s="42"/>
      <c r="M99" s="210" t="s">
        <v>19</v>
      </c>
      <c r="N99" s="211" t="s">
        <v>45</v>
      </c>
      <c r="O99" s="82"/>
      <c r="P99" s="212">
        <f>O99*H99</f>
        <v>0</v>
      </c>
      <c r="Q99" s="212">
        <v>0</v>
      </c>
      <c r="R99" s="212">
        <f>Q99*H99</f>
        <v>0</v>
      </c>
      <c r="S99" s="212">
        <v>0</v>
      </c>
      <c r="T99" s="213">
        <f>S99*H99</f>
        <v>0</v>
      </c>
      <c r="AR99" s="214" t="s">
        <v>129</v>
      </c>
      <c r="AT99" s="214" t="s">
        <v>124</v>
      </c>
      <c r="AU99" s="214" t="s">
        <v>81</v>
      </c>
      <c r="AY99" s="16" t="s">
        <v>122</v>
      </c>
      <c r="BE99" s="215">
        <f>IF(N99="základní",J99,0)</f>
        <v>0</v>
      </c>
      <c r="BF99" s="215">
        <f>IF(N99="snížená",J99,0)</f>
        <v>0</v>
      </c>
      <c r="BG99" s="215">
        <f>IF(N99="zákl. přenesená",J99,0)</f>
        <v>0</v>
      </c>
      <c r="BH99" s="215">
        <f>IF(N99="sníž. přenesená",J99,0)</f>
        <v>0</v>
      </c>
      <c r="BI99" s="215">
        <f>IF(N99="nulová",J99,0)</f>
        <v>0</v>
      </c>
      <c r="BJ99" s="16" t="s">
        <v>79</v>
      </c>
      <c r="BK99" s="215">
        <f>ROUND(I99*H99,2)</f>
        <v>0</v>
      </c>
      <c r="BL99" s="16" t="s">
        <v>129</v>
      </c>
      <c r="BM99" s="214" t="s">
        <v>137</v>
      </c>
    </row>
    <row r="100" spans="2:47" s="1" customFormat="1" ht="12">
      <c r="B100" s="37"/>
      <c r="C100" s="38"/>
      <c r="D100" s="216" t="s">
        <v>131</v>
      </c>
      <c r="E100" s="38"/>
      <c r="F100" s="217" t="s">
        <v>132</v>
      </c>
      <c r="G100" s="38"/>
      <c r="H100" s="38"/>
      <c r="I100" s="128"/>
      <c r="J100" s="38"/>
      <c r="K100" s="38"/>
      <c r="L100" s="42"/>
      <c r="M100" s="218"/>
      <c r="N100" s="82"/>
      <c r="O100" s="82"/>
      <c r="P100" s="82"/>
      <c r="Q100" s="82"/>
      <c r="R100" s="82"/>
      <c r="S100" s="82"/>
      <c r="T100" s="83"/>
      <c r="AT100" s="16" t="s">
        <v>131</v>
      </c>
      <c r="AU100" s="16" t="s">
        <v>81</v>
      </c>
    </row>
    <row r="101" spans="2:65" s="1" customFormat="1" ht="24" customHeight="1">
      <c r="B101" s="37"/>
      <c r="C101" s="203" t="s">
        <v>138</v>
      </c>
      <c r="D101" s="203" t="s">
        <v>124</v>
      </c>
      <c r="E101" s="204" t="s">
        <v>139</v>
      </c>
      <c r="F101" s="205" t="s">
        <v>140</v>
      </c>
      <c r="G101" s="206" t="s">
        <v>127</v>
      </c>
      <c r="H101" s="207">
        <v>2.4</v>
      </c>
      <c r="I101" s="208"/>
      <c r="J101" s="209">
        <f>ROUND(I101*H101,2)</f>
        <v>0</v>
      </c>
      <c r="K101" s="205" t="s">
        <v>128</v>
      </c>
      <c r="L101" s="42"/>
      <c r="M101" s="210" t="s">
        <v>19</v>
      </c>
      <c r="N101" s="211" t="s">
        <v>45</v>
      </c>
      <c r="O101" s="82"/>
      <c r="P101" s="212">
        <f>O101*H101</f>
        <v>0</v>
      </c>
      <c r="Q101" s="212">
        <v>0</v>
      </c>
      <c r="R101" s="212">
        <f>Q101*H101</f>
        <v>0</v>
      </c>
      <c r="S101" s="212">
        <v>0</v>
      </c>
      <c r="T101" s="213">
        <f>S101*H101</f>
        <v>0</v>
      </c>
      <c r="AR101" s="214" t="s">
        <v>129</v>
      </c>
      <c r="AT101" s="214" t="s">
        <v>124</v>
      </c>
      <c r="AU101" s="214" t="s">
        <v>81</v>
      </c>
      <c r="AY101" s="16" t="s">
        <v>122</v>
      </c>
      <c r="BE101" s="215">
        <f>IF(N101="základní",J101,0)</f>
        <v>0</v>
      </c>
      <c r="BF101" s="215">
        <f>IF(N101="snížená",J101,0)</f>
        <v>0</v>
      </c>
      <c r="BG101" s="215">
        <f>IF(N101="zákl. přenesená",J101,0)</f>
        <v>0</v>
      </c>
      <c r="BH101" s="215">
        <f>IF(N101="sníž. přenesená",J101,0)</f>
        <v>0</v>
      </c>
      <c r="BI101" s="215">
        <f>IF(N101="nulová",J101,0)</f>
        <v>0</v>
      </c>
      <c r="BJ101" s="16" t="s">
        <v>79</v>
      </c>
      <c r="BK101" s="215">
        <f>ROUND(I101*H101,2)</f>
        <v>0</v>
      </c>
      <c r="BL101" s="16" t="s">
        <v>129</v>
      </c>
      <c r="BM101" s="214" t="s">
        <v>141</v>
      </c>
    </row>
    <row r="102" spans="2:65" s="1" customFormat="1" ht="24" customHeight="1">
      <c r="B102" s="37"/>
      <c r="C102" s="203" t="s">
        <v>129</v>
      </c>
      <c r="D102" s="203" t="s">
        <v>124</v>
      </c>
      <c r="E102" s="204" t="s">
        <v>142</v>
      </c>
      <c r="F102" s="205" t="s">
        <v>143</v>
      </c>
      <c r="G102" s="206" t="s">
        <v>127</v>
      </c>
      <c r="H102" s="207">
        <v>7.2</v>
      </c>
      <c r="I102" s="208"/>
      <c r="J102" s="209">
        <f>ROUND(I102*H102,2)</f>
        <v>0</v>
      </c>
      <c r="K102" s="205" t="s">
        <v>128</v>
      </c>
      <c r="L102" s="42"/>
      <c r="M102" s="210" t="s">
        <v>19</v>
      </c>
      <c r="N102" s="211" t="s">
        <v>45</v>
      </c>
      <c r="O102" s="82"/>
      <c r="P102" s="212">
        <f>O102*H102</f>
        <v>0</v>
      </c>
      <c r="Q102" s="212">
        <v>0</v>
      </c>
      <c r="R102" s="212">
        <f>Q102*H102</f>
        <v>0</v>
      </c>
      <c r="S102" s="212">
        <v>0</v>
      </c>
      <c r="T102" s="213">
        <f>S102*H102</f>
        <v>0</v>
      </c>
      <c r="AR102" s="214" t="s">
        <v>129</v>
      </c>
      <c r="AT102" s="214" t="s">
        <v>124</v>
      </c>
      <c r="AU102" s="214" t="s">
        <v>81</v>
      </c>
      <c r="AY102" s="16" t="s">
        <v>122</v>
      </c>
      <c r="BE102" s="215">
        <f>IF(N102="základní",J102,0)</f>
        <v>0</v>
      </c>
      <c r="BF102" s="215">
        <f>IF(N102="snížená",J102,0)</f>
        <v>0</v>
      </c>
      <c r="BG102" s="215">
        <f>IF(N102="zákl. přenesená",J102,0)</f>
        <v>0</v>
      </c>
      <c r="BH102" s="215">
        <f>IF(N102="sníž. přenesená",J102,0)</f>
        <v>0</v>
      </c>
      <c r="BI102" s="215">
        <f>IF(N102="nulová",J102,0)</f>
        <v>0</v>
      </c>
      <c r="BJ102" s="16" t="s">
        <v>79</v>
      </c>
      <c r="BK102" s="215">
        <f>ROUND(I102*H102,2)</f>
        <v>0</v>
      </c>
      <c r="BL102" s="16" t="s">
        <v>129</v>
      </c>
      <c r="BM102" s="214" t="s">
        <v>144</v>
      </c>
    </row>
    <row r="103" spans="2:51" s="12" customFormat="1" ht="12">
      <c r="B103" s="219"/>
      <c r="C103" s="220"/>
      <c r="D103" s="216" t="s">
        <v>133</v>
      </c>
      <c r="E103" s="220"/>
      <c r="F103" s="222" t="s">
        <v>145</v>
      </c>
      <c r="G103" s="220"/>
      <c r="H103" s="223">
        <v>7.2</v>
      </c>
      <c r="I103" s="224"/>
      <c r="J103" s="220"/>
      <c r="K103" s="220"/>
      <c r="L103" s="225"/>
      <c r="M103" s="226"/>
      <c r="N103" s="227"/>
      <c r="O103" s="227"/>
      <c r="P103" s="227"/>
      <c r="Q103" s="227"/>
      <c r="R103" s="227"/>
      <c r="S103" s="227"/>
      <c r="T103" s="228"/>
      <c r="AT103" s="229" t="s">
        <v>133</v>
      </c>
      <c r="AU103" s="229" t="s">
        <v>81</v>
      </c>
      <c r="AV103" s="12" t="s">
        <v>81</v>
      </c>
      <c r="AW103" s="12" t="s">
        <v>4</v>
      </c>
      <c r="AX103" s="12" t="s">
        <v>79</v>
      </c>
      <c r="AY103" s="229" t="s">
        <v>122</v>
      </c>
    </row>
    <row r="104" spans="2:65" s="1" customFormat="1" ht="24" customHeight="1">
      <c r="B104" s="37"/>
      <c r="C104" s="203" t="s">
        <v>146</v>
      </c>
      <c r="D104" s="203" t="s">
        <v>124</v>
      </c>
      <c r="E104" s="204" t="s">
        <v>147</v>
      </c>
      <c r="F104" s="205" t="s">
        <v>148</v>
      </c>
      <c r="G104" s="206" t="s">
        <v>127</v>
      </c>
      <c r="H104" s="207">
        <v>2.4</v>
      </c>
      <c r="I104" s="208"/>
      <c r="J104" s="209">
        <f>ROUND(I104*H104,2)</f>
        <v>0</v>
      </c>
      <c r="K104" s="205" t="s">
        <v>128</v>
      </c>
      <c r="L104" s="42"/>
      <c r="M104" s="210" t="s">
        <v>19</v>
      </c>
      <c r="N104" s="211" t="s">
        <v>45</v>
      </c>
      <c r="O104" s="82"/>
      <c r="P104" s="212">
        <f>O104*H104</f>
        <v>0</v>
      </c>
      <c r="Q104" s="212">
        <v>0</v>
      </c>
      <c r="R104" s="212">
        <f>Q104*H104</f>
        <v>0</v>
      </c>
      <c r="S104" s="212">
        <v>0</v>
      </c>
      <c r="T104" s="213">
        <f>S104*H104</f>
        <v>0</v>
      </c>
      <c r="AR104" s="214" t="s">
        <v>129</v>
      </c>
      <c r="AT104" s="214" t="s">
        <v>124</v>
      </c>
      <c r="AU104" s="214" t="s">
        <v>81</v>
      </c>
      <c r="AY104" s="16" t="s">
        <v>122</v>
      </c>
      <c r="BE104" s="215">
        <f>IF(N104="základní",J104,0)</f>
        <v>0</v>
      </c>
      <c r="BF104" s="215">
        <f>IF(N104="snížená",J104,0)</f>
        <v>0</v>
      </c>
      <c r="BG104" s="215">
        <f>IF(N104="zákl. přenesená",J104,0)</f>
        <v>0</v>
      </c>
      <c r="BH104" s="215">
        <f>IF(N104="sníž. přenesená",J104,0)</f>
        <v>0</v>
      </c>
      <c r="BI104" s="215">
        <f>IF(N104="nulová",J104,0)</f>
        <v>0</v>
      </c>
      <c r="BJ104" s="16" t="s">
        <v>79</v>
      </c>
      <c r="BK104" s="215">
        <f>ROUND(I104*H104,2)</f>
        <v>0</v>
      </c>
      <c r="BL104" s="16" t="s">
        <v>129</v>
      </c>
      <c r="BM104" s="214" t="s">
        <v>149</v>
      </c>
    </row>
    <row r="105" spans="2:47" s="1" customFormat="1" ht="12">
      <c r="B105" s="37"/>
      <c r="C105" s="38"/>
      <c r="D105" s="216" t="s">
        <v>131</v>
      </c>
      <c r="E105" s="38"/>
      <c r="F105" s="217" t="s">
        <v>150</v>
      </c>
      <c r="G105" s="38"/>
      <c r="H105" s="38"/>
      <c r="I105" s="128"/>
      <c r="J105" s="38"/>
      <c r="K105" s="38"/>
      <c r="L105" s="42"/>
      <c r="M105" s="218"/>
      <c r="N105" s="82"/>
      <c r="O105" s="82"/>
      <c r="P105" s="82"/>
      <c r="Q105" s="82"/>
      <c r="R105" s="82"/>
      <c r="S105" s="82"/>
      <c r="T105" s="83"/>
      <c r="AT105" s="16" t="s">
        <v>131</v>
      </c>
      <c r="AU105" s="16" t="s">
        <v>81</v>
      </c>
    </row>
    <row r="106" spans="2:65" s="1" customFormat="1" ht="36" customHeight="1">
      <c r="B106" s="37"/>
      <c r="C106" s="203" t="s">
        <v>151</v>
      </c>
      <c r="D106" s="203" t="s">
        <v>124</v>
      </c>
      <c r="E106" s="204" t="s">
        <v>152</v>
      </c>
      <c r="F106" s="205" t="s">
        <v>153</v>
      </c>
      <c r="G106" s="206" t="s">
        <v>127</v>
      </c>
      <c r="H106" s="207">
        <v>12</v>
      </c>
      <c r="I106" s="208"/>
      <c r="J106" s="209">
        <f>ROUND(I106*H106,2)</f>
        <v>0</v>
      </c>
      <c r="K106" s="205" t="s">
        <v>128</v>
      </c>
      <c r="L106" s="42"/>
      <c r="M106" s="210" t="s">
        <v>19</v>
      </c>
      <c r="N106" s="211" t="s">
        <v>45</v>
      </c>
      <c r="O106" s="82"/>
      <c r="P106" s="212">
        <f>O106*H106</f>
        <v>0</v>
      </c>
      <c r="Q106" s="212">
        <v>0</v>
      </c>
      <c r="R106" s="212">
        <f>Q106*H106</f>
        <v>0</v>
      </c>
      <c r="S106" s="212">
        <v>0</v>
      </c>
      <c r="T106" s="213">
        <f>S106*H106</f>
        <v>0</v>
      </c>
      <c r="AR106" s="214" t="s">
        <v>129</v>
      </c>
      <c r="AT106" s="214" t="s">
        <v>124</v>
      </c>
      <c r="AU106" s="214" t="s">
        <v>81</v>
      </c>
      <c r="AY106" s="16" t="s">
        <v>122</v>
      </c>
      <c r="BE106" s="215">
        <f>IF(N106="základní",J106,0)</f>
        <v>0</v>
      </c>
      <c r="BF106" s="215">
        <f>IF(N106="snížená",J106,0)</f>
        <v>0</v>
      </c>
      <c r="BG106" s="215">
        <f>IF(N106="zákl. přenesená",J106,0)</f>
        <v>0</v>
      </c>
      <c r="BH106" s="215">
        <f>IF(N106="sníž. přenesená",J106,0)</f>
        <v>0</v>
      </c>
      <c r="BI106" s="215">
        <f>IF(N106="nulová",J106,0)</f>
        <v>0</v>
      </c>
      <c r="BJ106" s="16" t="s">
        <v>79</v>
      </c>
      <c r="BK106" s="215">
        <f>ROUND(I106*H106,2)</f>
        <v>0</v>
      </c>
      <c r="BL106" s="16" t="s">
        <v>129</v>
      </c>
      <c r="BM106" s="214" t="s">
        <v>154</v>
      </c>
    </row>
    <row r="107" spans="2:47" s="1" customFormat="1" ht="12">
      <c r="B107" s="37"/>
      <c r="C107" s="38"/>
      <c r="D107" s="216" t="s">
        <v>131</v>
      </c>
      <c r="E107" s="38"/>
      <c r="F107" s="217" t="s">
        <v>150</v>
      </c>
      <c r="G107" s="38"/>
      <c r="H107" s="38"/>
      <c r="I107" s="128"/>
      <c r="J107" s="38"/>
      <c r="K107" s="38"/>
      <c r="L107" s="42"/>
      <c r="M107" s="218"/>
      <c r="N107" s="82"/>
      <c r="O107" s="82"/>
      <c r="P107" s="82"/>
      <c r="Q107" s="82"/>
      <c r="R107" s="82"/>
      <c r="S107" s="82"/>
      <c r="T107" s="83"/>
      <c r="AT107" s="16" t="s">
        <v>131</v>
      </c>
      <c r="AU107" s="16" t="s">
        <v>81</v>
      </c>
    </row>
    <row r="108" spans="2:51" s="12" customFormat="1" ht="12">
      <c r="B108" s="219"/>
      <c r="C108" s="220"/>
      <c r="D108" s="216" t="s">
        <v>133</v>
      </c>
      <c r="E108" s="220"/>
      <c r="F108" s="222" t="s">
        <v>155</v>
      </c>
      <c r="G108" s="220"/>
      <c r="H108" s="223">
        <v>12</v>
      </c>
      <c r="I108" s="224"/>
      <c r="J108" s="220"/>
      <c r="K108" s="220"/>
      <c r="L108" s="225"/>
      <c r="M108" s="226"/>
      <c r="N108" s="227"/>
      <c r="O108" s="227"/>
      <c r="P108" s="227"/>
      <c r="Q108" s="227"/>
      <c r="R108" s="227"/>
      <c r="S108" s="227"/>
      <c r="T108" s="228"/>
      <c r="AT108" s="229" t="s">
        <v>133</v>
      </c>
      <c r="AU108" s="229" t="s">
        <v>81</v>
      </c>
      <c r="AV108" s="12" t="s">
        <v>81</v>
      </c>
      <c r="AW108" s="12" t="s">
        <v>4</v>
      </c>
      <c r="AX108" s="12" t="s">
        <v>79</v>
      </c>
      <c r="AY108" s="229" t="s">
        <v>122</v>
      </c>
    </row>
    <row r="109" spans="2:65" s="1" customFormat="1" ht="16.5" customHeight="1">
      <c r="B109" s="37"/>
      <c r="C109" s="203" t="s">
        <v>156</v>
      </c>
      <c r="D109" s="203" t="s">
        <v>124</v>
      </c>
      <c r="E109" s="204" t="s">
        <v>157</v>
      </c>
      <c r="F109" s="205" t="s">
        <v>158</v>
      </c>
      <c r="G109" s="206" t="s">
        <v>127</v>
      </c>
      <c r="H109" s="207">
        <v>2.4</v>
      </c>
      <c r="I109" s="208"/>
      <c r="J109" s="209">
        <f>ROUND(I109*H109,2)</f>
        <v>0</v>
      </c>
      <c r="K109" s="205" t="s">
        <v>128</v>
      </c>
      <c r="L109" s="42"/>
      <c r="M109" s="210" t="s">
        <v>19</v>
      </c>
      <c r="N109" s="211" t="s">
        <v>45</v>
      </c>
      <c r="O109" s="82"/>
      <c r="P109" s="212">
        <f>O109*H109</f>
        <v>0</v>
      </c>
      <c r="Q109" s="212">
        <v>0</v>
      </c>
      <c r="R109" s="212">
        <f>Q109*H109</f>
        <v>0</v>
      </c>
      <c r="S109" s="212">
        <v>0</v>
      </c>
      <c r="T109" s="213">
        <f>S109*H109</f>
        <v>0</v>
      </c>
      <c r="AR109" s="214" t="s">
        <v>129</v>
      </c>
      <c r="AT109" s="214" t="s">
        <v>124</v>
      </c>
      <c r="AU109" s="214" t="s">
        <v>81</v>
      </c>
      <c r="AY109" s="16" t="s">
        <v>122</v>
      </c>
      <c r="BE109" s="215">
        <f>IF(N109="základní",J109,0)</f>
        <v>0</v>
      </c>
      <c r="BF109" s="215">
        <f>IF(N109="snížená",J109,0)</f>
        <v>0</v>
      </c>
      <c r="BG109" s="215">
        <f>IF(N109="zákl. přenesená",J109,0)</f>
        <v>0</v>
      </c>
      <c r="BH109" s="215">
        <f>IF(N109="sníž. přenesená",J109,0)</f>
        <v>0</v>
      </c>
      <c r="BI109" s="215">
        <f>IF(N109="nulová",J109,0)</f>
        <v>0</v>
      </c>
      <c r="BJ109" s="16" t="s">
        <v>79</v>
      </c>
      <c r="BK109" s="215">
        <f>ROUND(I109*H109,2)</f>
        <v>0</v>
      </c>
      <c r="BL109" s="16" t="s">
        <v>129</v>
      </c>
      <c r="BM109" s="214" t="s">
        <v>159</v>
      </c>
    </row>
    <row r="110" spans="2:47" s="1" customFormat="1" ht="12">
      <c r="B110" s="37"/>
      <c r="C110" s="38"/>
      <c r="D110" s="216" t="s">
        <v>131</v>
      </c>
      <c r="E110" s="38"/>
      <c r="F110" s="217" t="s">
        <v>160</v>
      </c>
      <c r="G110" s="38"/>
      <c r="H110" s="38"/>
      <c r="I110" s="128"/>
      <c r="J110" s="38"/>
      <c r="K110" s="38"/>
      <c r="L110" s="42"/>
      <c r="M110" s="218"/>
      <c r="N110" s="82"/>
      <c r="O110" s="82"/>
      <c r="P110" s="82"/>
      <c r="Q110" s="82"/>
      <c r="R110" s="82"/>
      <c r="S110" s="82"/>
      <c r="T110" s="83"/>
      <c r="AT110" s="16" t="s">
        <v>131</v>
      </c>
      <c r="AU110" s="16" t="s">
        <v>81</v>
      </c>
    </row>
    <row r="111" spans="2:65" s="1" customFormat="1" ht="16.5" customHeight="1">
      <c r="B111" s="37"/>
      <c r="C111" s="230" t="s">
        <v>161</v>
      </c>
      <c r="D111" s="230" t="s">
        <v>162</v>
      </c>
      <c r="E111" s="231" t="s">
        <v>163</v>
      </c>
      <c r="F111" s="232" t="s">
        <v>164</v>
      </c>
      <c r="G111" s="233" t="s">
        <v>165</v>
      </c>
      <c r="H111" s="234">
        <v>3.84</v>
      </c>
      <c r="I111" s="235"/>
      <c r="J111" s="236">
        <f>ROUND(I111*H111,2)</f>
        <v>0</v>
      </c>
      <c r="K111" s="232" t="s">
        <v>128</v>
      </c>
      <c r="L111" s="237"/>
      <c r="M111" s="238" t="s">
        <v>19</v>
      </c>
      <c r="N111" s="239" t="s">
        <v>45</v>
      </c>
      <c r="O111" s="82"/>
      <c r="P111" s="212">
        <f>O111*H111</f>
        <v>0</v>
      </c>
      <c r="Q111" s="212">
        <v>0</v>
      </c>
      <c r="R111" s="212">
        <f>Q111*H111</f>
        <v>0</v>
      </c>
      <c r="S111" s="212">
        <v>0</v>
      </c>
      <c r="T111" s="213">
        <f>S111*H111</f>
        <v>0</v>
      </c>
      <c r="AR111" s="214" t="s">
        <v>161</v>
      </c>
      <c r="AT111" s="214" t="s">
        <v>162</v>
      </c>
      <c r="AU111" s="214" t="s">
        <v>81</v>
      </c>
      <c r="AY111" s="16" t="s">
        <v>122</v>
      </c>
      <c r="BE111" s="215">
        <f>IF(N111="základní",J111,0)</f>
        <v>0</v>
      </c>
      <c r="BF111" s="215">
        <f>IF(N111="snížená",J111,0)</f>
        <v>0</v>
      </c>
      <c r="BG111" s="215">
        <f>IF(N111="zákl. přenesená",J111,0)</f>
        <v>0</v>
      </c>
      <c r="BH111" s="215">
        <f>IF(N111="sníž. přenesená",J111,0)</f>
        <v>0</v>
      </c>
      <c r="BI111" s="215">
        <f>IF(N111="nulová",J111,0)</f>
        <v>0</v>
      </c>
      <c r="BJ111" s="16" t="s">
        <v>79</v>
      </c>
      <c r="BK111" s="215">
        <f>ROUND(I111*H111,2)</f>
        <v>0</v>
      </c>
      <c r="BL111" s="16" t="s">
        <v>129</v>
      </c>
      <c r="BM111" s="214" t="s">
        <v>166</v>
      </c>
    </row>
    <row r="112" spans="2:51" s="12" customFormat="1" ht="12">
      <c r="B112" s="219"/>
      <c r="C112" s="220"/>
      <c r="D112" s="216" t="s">
        <v>133</v>
      </c>
      <c r="E112" s="220"/>
      <c r="F112" s="222" t="s">
        <v>167</v>
      </c>
      <c r="G112" s="220"/>
      <c r="H112" s="223">
        <v>3.84</v>
      </c>
      <c r="I112" s="224"/>
      <c r="J112" s="220"/>
      <c r="K112" s="220"/>
      <c r="L112" s="225"/>
      <c r="M112" s="226"/>
      <c r="N112" s="227"/>
      <c r="O112" s="227"/>
      <c r="P112" s="227"/>
      <c r="Q112" s="227"/>
      <c r="R112" s="227"/>
      <c r="S112" s="227"/>
      <c r="T112" s="228"/>
      <c r="AT112" s="229" t="s">
        <v>133</v>
      </c>
      <c r="AU112" s="229" t="s">
        <v>81</v>
      </c>
      <c r="AV112" s="12" t="s">
        <v>81</v>
      </c>
      <c r="AW112" s="12" t="s">
        <v>4</v>
      </c>
      <c r="AX112" s="12" t="s">
        <v>79</v>
      </c>
      <c r="AY112" s="229" t="s">
        <v>122</v>
      </c>
    </row>
    <row r="113" spans="2:65" s="1" customFormat="1" ht="24" customHeight="1">
      <c r="B113" s="37"/>
      <c r="C113" s="203" t="s">
        <v>168</v>
      </c>
      <c r="D113" s="203" t="s">
        <v>124</v>
      </c>
      <c r="E113" s="204" t="s">
        <v>169</v>
      </c>
      <c r="F113" s="205" t="s">
        <v>170</v>
      </c>
      <c r="G113" s="206" t="s">
        <v>127</v>
      </c>
      <c r="H113" s="207">
        <v>1.92</v>
      </c>
      <c r="I113" s="208"/>
      <c r="J113" s="209">
        <f>ROUND(I113*H113,2)</f>
        <v>0</v>
      </c>
      <c r="K113" s="205" t="s">
        <v>128</v>
      </c>
      <c r="L113" s="42"/>
      <c r="M113" s="210" t="s">
        <v>19</v>
      </c>
      <c r="N113" s="211" t="s">
        <v>45</v>
      </c>
      <c r="O113" s="82"/>
      <c r="P113" s="212">
        <f>O113*H113</f>
        <v>0</v>
      </c>
      <c r="Q113" s="212">
        <v>0</v>
      </c>
      <c r="R113" s="212">
        <f>Q113*H113</f>
        <v>0</v>
      </c>
      <c r="S113" s="212">
        <v>0</v>
      </c>
      <c r="T113" s="213">
        <f>S113*H113</f>
        <v>0</v>
      </c>
      <c r="AR113" s="214" t="s">
        <v>129</v>
      </c>
      <c r="AT113" s="214" t="s">
        <v>124</v>
      </c>
      <c r="AU113" s="214" t="s">
        <v>81</v>
      </c>
      <c r="AY113" s="16" t="s">
        <v>122</v>
      </c>
      <c r="BE113" s="215">
        <f>IF(N113="základní",J113,0)</f>
        <v>0</v>
      </c>
      <c r="BF113" s="215">
        <f>IF(N113="snížená",J113,0)</f>
        <v>0</v>
      </c>
      <c r="BG113" s="215">
        <f>IF(N113="zákl. přenesená",J113,0)</f>
        <v>0</v>
      </c>
      <c r="BH113" s="215">
        <f>IF(N113="sníž. přenesená",J113,0)</f>
        <v>0</v>
      </c>
      <c r="BI113" s="215">
        <f>IF(N113="nulová",J113,0)</f>
        <v>0</v>
      </c>
      <c r="BJ113" s="16" t="s">
        <v>79</v>
      </c>
      <c r="BK113" s="215">
        <f>ROUND(I113*H113,2)</f>
        <v>0</v>
      </c>
      <c r="BL113" s="16" t="s">
        <v>129</v>
      </c>
      <c r="BM113" s="214" t="s">
        <v>171</v>
      </c>
    </row>
    <row r="114" spans="2:47" s="1" customFormat="1" ht="12">
      <c r="B114" s="37"/>
      <c r="C114" s="38"/>
      <c r="D114" s="216" t="s">
        <v>131</v>
      </c>
      <c r="E114" s="38"/>
      <c r="F114" s="217" t="s">
        <v>172</v>
      </c>
      <c r="G114" s="38"/>
      <c r="H114" s="38"/>
      <c r="I114" s="128"/>
      <c r="J114" s="38"/>
      <c r="K114" s="38"/>
      <c r="L114" s="42"/>
      <c r="M114" s="218"/>
      <c r="N114" s="82"/>
      <c r="O114" s="82"/>
      <c r="P114" s="82"/>
      <c r="Q114" s="82"/>
      <c r="R114" s="82"/>
      <c r="S114" s="82"/>
      <c r="T114" s="83"/>
      <c r="AT114" s="16" t="s">
        <v>131</v>
      </c>
      <c r="AU114" s="16" t="s">
        <v>81</v>
      </c>
    </row>
    <row r="115" spans="2:51" s="12" customFormat="1" ht="12">
      <c r="B115" s="219"/>
      <c r="C115" s="220"/>
      <c r="D115" s="216" t="s">
        <v>133</v>
      </c>
      <c r="E115" s="221" t="s">
        <v>19</v>
      </c>
      <c r="F115" s="222" t="s">
        <v>173</v>
      </c>
      <c r="G115" s="220"/>
      <c r="H115" s="223">
        <v>1.92</v>
      </c>
      <c r="I115" s="224"/>
      <c r="J115" s="220"/>
      <c r="K115" s="220"/>
      <c r="L115" s="225"/>
      <c r="M115" s="226"/>
      <c r="N115" s="227"/>
      <c r="O115" s="227"/>
      <c r="P115" s="227"/>
      <c r="Q115" s="227"/>
      <c r="R115" s="227"/>
      <c r="S115" s="227"/>
      <c r="T115" s="228"/>
      <c r="AT115" s="229" t="s">
        <v>133</v>
      </c>
      <c r="AU115" s="229" t="s">
        <v>81</v>
      </c>
      <c r="AV115" s="12" t="s">
        <v>81</v>
      </c>
      <c r="AW115" s="12" t="s">
        <v>35</v>
      </c>
      <c r="AX115" s="12" t="s">
        <v>79</v>
      </c>
      <c r="AY115" s="229" t="s">
        <v>122</v>
      </c>
    </row>
    <row r="116" spans="2:65" s="1" customFormat="1" ht="16.5" customHeight="1">
      <c r="B116" s="37"/>
      <c r="C116" s="230" t="s">
        <v>174</v>
      </c>
      <c r="D116" s="230" t="s">
        <v>162</v>
      </c>
      <c r="E116" s="231" t="s">
        <v>175</v>
      </c>
      <c r="F116" s="232" t="s">
        <v>176</v>
      </c>
      <c r="G116" s="233" t="s">
        <v>165</v>
      </c>
      <c r="H116" s="234">
        <v>3.84</v>
      </c>
      <c r="I116" s="235"/>
      <c r="J116" s="236">
        <f>ROUND(I116*H116,2)</f>
        <v>0</v>
      </c>
      <c r="K116" s="232" t="s">
        <v>128</v>
      </c>
      <c r="L116" s="237"/>
      <c r="M116" s="238" t="s">
        <v>19</v>
      </c>
      <c r="N116" s="239" t="s">
        <v>45</v>
      </c>
      <c r="O116" s="82"/>
      <c r="P116" s="212">
        <f>O116*H116</f>
        <v>0</v>
      </c>
      <c r="Q116" s="212">
        <v>1</v>
      </c>
      <c r="R116" s="212">
        <f>Q116*H116</f>
        <v>3.84</v>
      </c>
      <c r="S116" s="212">
        <v>0</v>
      </c>
      <c r="T116" s="213">
        <f>S116*H116</f>
        <v>0</v>
      </c>
      <c r="AR116" s="214" t="s">
        <v>161</v>
      </c>
      <c r="AT116" s="214" t="s">
        <v>162</v>
      </c>
      <c r="AU116" s="214" t="s">
        <v>81</v>
      </c>
      <c r="AY116" s="16" t="s">
        <v>122</v>
      </c>
      <c r="BE116" s="215">
        <f>IF(N116="základní",J116,0)</f>
        <v>0</v>
      </c>
      <c r="BF116" s="215">
        <f>IF(N116="snížená",J116,0)</f>
        <v>0</v>
      </c>
      <c r="BG116" s="215">
        <f>IF(N116="zákl. přenesená",J116,0)</f>
        <v>0</v>
      </c>
      <c r="BH116" s="215">
        <f>IF(N116="sníž. přenesená",J116,0)</f>
        <v>0</v>
      </c>
      <c r="BI116" s="215">
        <f>IF(N116="nulová",J116,0)</f>
        <v>0</v>
      </c>
      <c r="BJ116" s="16" t="s">
        <v>79</v>
      </c>
      <c r="BK116" s="215">
        <f>ROUND(I116*H116,2)</f>
        <v>0</v>
      </c>
      <c r="BL116" s="16" t="s">
        <v>129</v>
      </c>
      <c r="BM116" s="214" t="s">
        <v>177</v>
      </c>
    </row>
    <row r="117" spans="2:51" s="12" customFormat="1" ht="12">
      <c r="B117" s="219"/>
      <c r="C117" s="220"/>
      <c r="D117" s="216" t="s">
        <v>133</v>
      </c>
      <c r="E117" s="220"/>
      <c r="F117" s="222" t="s">
        <v>178</v>
      </c>
      <c r="G117" s="220"/>
      <c r="H117" s="223">
        <v>3.84</v>
      </c>
      <c r="I117" s="224"/>
      <c r="J117" s="220"/>
      <c r="K117" s="220"/>
      <c r="L117" s="225"/>
      <c r="M117" s="226"/>
      <c r="N117" s="227"/>
      <c r="O117" s="227"/>
      <c r="P117" s="227"/>
      <c r="Q117" s="227"/>
      <c r="R117" s="227"/>
      <c r="S117" s="227"/>
      <c r="T117" s="228"/>
      <c r="AT117" s="229" t="s">
        <v>133</v>
      </c>
      <c r="AU117" s="229" t="s">
        <v>81</v>
      </c>
      <c r="AV117" s="12" t="s">
        <v>81</v>
      </c>
      <c r="AW117" s="12" t="s">
        <v>4</v>
      </c>
      <c r="AX117" s="12" t="s">
        <v>79</v>
      </c>
      <c r="AY117" s="229" t="s">
        <v>122</v>
      </c>
    </row>
    <row r="118" spans="2:65" s="1" customFormat="1" ht="24" customHeight="1">
      <c r="B118" s="37"/>
      <c r="C118" s="203" t="s">
        <v>179</v>
      </c>
      <c r="D118" s="203" t="s">
        <v>124</v>
      </c>
      <c r="E118" s="204" t="s">
        <v>180</v>
      </c>
      <c r="F118" s="205" t="s">
        <v>181</v>
      </c>
      <c r="G118" s="206" t="s">
        <v>127</v>
      </c>
      <c r="H118" s="207">
        <v>0.72</v>
      </c>
      <c r="I118" s="208"/>
      <c r="J118" s="209">
        <f>ROUND(I118*H118,2)</f>
        <v>0</v>
      </c>
      <c r="K118" s="205" t="s">
        <v>128</v>
      </c>
      <c r="L118" s="42"/>
      <c r="M118" s="210" t="s">
        <v>19</v>
      </c>
      <c r="N118" s="211" t="s">
        <v>45</v>
      </c>
      <c r="O118" s="82"/>
      <c r="P118" s="212">
        <f>O118*H118</f>
        <v>0</v>
      </c>
      <c r="Q118" s="212">
        <v>0</v>
      </c>
      <c r="R118" s="212">
        <f>Q118*H118</f>
        <v>0</v>
      </c>
      <c r="S118" s="212">
        <v>0</v>
      </c>
      <c r="T118" s="213">
        <f>S118*H118</f>
        <v>0</v>
      </c>
      <c r="AR118" s="214" t="s">
        <v>129</v>
      </c>
      <c r="AT118" s="214" t="s">
        <v>124</v>
      </c>
      <c r="AU118" s="214" t="s">
        <v>81</v>
      </c>
      <c r="AY118" s="16" t="s">
        <v>122</v>
      </c>
      <c r="BE118" s="215">
        <f>IF(N118="základní",J118,0)</f>
        <v>0</v>
      </c>
      <c r="BF118" s="215">
        <f>IF(N118="snížená",J118,0)</f>
        <v>0</v>
      </c>
      <c r="BG118" s="215">
        <f>IF(N118="zákl. přenesená",J118,0)</f>
        <v>0</v>
      </c>
      <c r="BH118" s="215">
        <f>IF(N118="sníž. přenesená",J118,0)</f>
        <v>0</v>
      </c>
      <c r="BI118" s="215">
        <f>IF(N118="nulová",J118,0)</f>
        <v>0</v>
      </c>
      <c r="BJ118" s="16" t="s">
        <v>79</v>
      </c>
      <c r="BK118" s="215">
        <f>ROUND(I118*H118,2)</f>
        <v>0</v>
      </c>
      <c r="BL118" s="16" t="s">
        <v>129</v>
      </c>
      <c r="BM118" s="214" t="s">
        <v>182</v>
      </c>
    </row>
    <row r="119" spans="2:47" s="1" customFormat="1" ht="12">
      <c r="B119" s="37"/>
      <c r="C119" s="38"/>
      <c r="D119" s="216" t="s">
        <v>131</v>
      </c>
      <c r="E119" s="38"/>
      <c r="F119" s="217" t="s">
        <v>183</v>
      </c>
      <c r="G119" s="38"/>
      <c r="H119" s="38"/>
      <c r="I119" s="128"/>
      <c r="J119" s="38"/>
      <c r="K119" s="38"/>
      <c r="L119" s="42"/>
      <c r="M119" s="218"/>
      <c r="N119" s="82"/>
      <c r="O119" s="82"/>
      <c r="P119" s="82"/>
      <c r="Q119" s="82"/>
      <c r="R119" s="82"/>
      <c r="S119" s="82"/>
      <c r="T119" s="83"/>
      <c r="AT119" s="16" t="s">
        <v>131</v>
      </c>
      <c r="AU119" s="16" t="s">
        <v>81</v>
      </c>
    </row>
    <row r="120" spans="2:51" s="12" customFormat="1" ht="12">
      <c r="B120" s="219"/>
      <c r="C120" s="220"/>
      <c r="D120" s="216" t="s">
        <v>133</v>
      </c>
      <c r="E120" s="221" t="s">
        <v>19</v>
      </c>
      <c r="F120" s="222" t="s">
        <v>184</v>
      </c>
      <c r="G120" s="220"/>
      <c r="H120" s="223">
        <v>0.72</v>
      </c>
      <c r="I120" s="224"/>
      <c r="J120" s="220"/>
      <c r="K120" s="220"/>
      <c r="L120" s="225"/>
      <c r="M120" s="226"/>
      <c r="N120" s="227"/>
      <c r="O120" s="227"/>
      <c r="P120" s="227"/>
      <c r="Q120" s="227"/>
      <c r="R120" s="227"/>
      <c r="S120" s="227"/>
      <c r="T120" s="228"/>
      <c r="AT120" s="229" t="s">
        <v>133</v>
      </c>
      <c r="AU120" s="229" t="s">
        <v>81</v>
      </c>
      <c r="AV120" s="12" t="s">
        <v>81</v>
      </c>
      <c r="AW120" s="12" t="s">
        <v>35</v>
      </c>
      <c r="AX120" s="12" t="s">
        <v>79</v>
      </c>
      <c r="AY120" s="229" t="s">
        <v>122</v>
      </c>
    </row>
    <row r="121" spans="2:65" s="1" customFormat="1" ht="16.5" customHeight="1">
      <c r="B121" s="37"/>
      <c r="C121" s="230" t="s">
        <v>185</v>
      </c>
      <c r="D121" s="230" t="s">
        <v>162</v>
      </c>
      <c r="E121" s="231" t="s">
        <v>186</v>
      </c>
      <c r="F121" s="232" t="s">
        <v>187</v>
      </c>
      <c r="G121" s="233" t="s">
        <v>165</v>
      </c>
      <c r="H121" s="234">
        <v>1.44</v>
      </c>
      <c r="I121" s="235"/>
      <c r="J121" s="236">
        <f>ROUND(I121*H121,2)</f>
        <v>0</v>
      </c>
      <c r="K121" s="232" t="s">
        <v>128</v>
      </c>
      <c r="L121" s="237"/>
      <c r="M121" s="238" t="s">
        <v>19</v>
      </c>
      <c r="N121" s="239" t="s">
        <v>45</v>
      </c>
      <c r="O121" s="82"/>
      <c r="P121" s="212">
        <f>O121*H121</f>
        <v>0</v>
      </c>
      <c r="Q121" s="212">
        <v>1</v>
      </c>
      <c r="R121" s="212">
        <f>Q121*H121</f>
        <v>1.44</v>
      </c>
      <c r="S121" s="212">
        <v>0</v>
      </c>
      <c r="T121" s="213">
        <f>S121*H121</f>
        <v>0</v>
      </c>
      <c r="AR121" s="214" t="s">
        <v>161</v>
      </c>
      <c r="AT121" s="214" t="s">
        <v>162</v>
      </c>
      <c r="AU121" s="214" t="s">
        <v>81</v>
      </c>
      <c r="AY121" s="16" t="s">
        <v>122</v>
      </c>
      <c r="BE121" s="215">
        <f>IF(N121="základní",J121,0)</f>
        <v>0</v>
      </c>
      <c r="BF121" s="215">
        <f>IF(N121="snížená",J121,0)</f>
        <v>0</v>
      </c>
      <c r="BG121" s="215">
        <f>IF(N121="zákl. přenesená",J121,0)</f>
        <v>0</v>
      </c>
      <c r="BH121" s="215">
        <f>IF(N121="sníž. přenesená",J121,0)</f>
        <v>0</v>
      </c>
      <c r="BI121" s="215">
        <f>IF(N121="nulová",J121,0)</f>
        <v>0</v>
      </c>
      <c r="BJ121" s="16" t="s">
        <v>79</v>
      </c>
      <c r="BK121" s="215">
        <f>ROUND(I121*H121,2)</f>
        <v>0</v>
      </c>
      <c r="BL121" s="16" t="s">
        <v>129</v>
      </c>
      <c r="BM121" s="214" t="s">
        <v>188</v>
      </c>
    </row>
    <row r="122" spans="2:51" s="12" customFormat="1" ht="12">
      <c r="B122" s="219"/>
      <c r="C122" s="220"/>
      <c r="D122" s="216" t="s">
        <v>133</v>
      </c>
      <c r="E122" s="220"/>
      <c r="F122" s="222" t="s">
        <v>189</v>
      </c>
      <c r="G122" s="220"/>
      <c r="H122" s="223">
        <v>1.44</v>
      </c>
      <c r="I122" s="224"/>
      <c r="J122" s="220"/>
      <c r="K122" s="220"/>
      <c r="L122" s="225"/>
      <c r="M122" s="226"/>
      <c r="N122" s="227"/>
      <c r="O122" s="227"/>
      <c r="P122" s="227"/>
      <c r="Q122" s="227"/>
      <c r="R122" s="227"/>
      <c r="S122" s="227"/>
      <c r="T122" s="228"/>
      <c r="AT122" s="229" t="s">
        <v>133</v>
      </c>
      <c r="AU122" s="229" t="s">
        <v>81</v>
      </c>
      <c r="AV122" s="12" t="s">
        <v>81</v>
      </c>
      <c r="AW122" s="12" t="s">
        <v>4</v>
      </c>
      <c r="AX122" s="12" t="s">
        <v>79</v>
      </c>
      <c r="AY122" s="229" t="s">
        <v>122</v>
      </c>
    </row>
    <row r="123" spans="2:63" s="11" customFormat="1" ht="22.8" customHeight="1">
      <c r="B123" s="187"/>
      <c r="C123" s="188"/>
      <c r="D123" s="189" t="s">
        <v>73</v>
      </c>
      <c r="E123" s="201" t="s">
        <v>138</v>
      </c>
      <c r="F123" s="201" t="s">
        <v>190</v>
      </c>
      <c r="G123" s="188"/>
      <c r="H123" s="188"/>
      <c r="I123" s="191"/>
      <c r="J123" s="202">
        <f>BK123</f>
        <v>0</v>
      </c>
      <c r="K123" s="188"/>
      <c r="L123" s="193"/>
      <c r="M123" s="194"/>
      <c r="N123" s="195"/>
      <c r="O123" s="195"/>
      <c r="P123" s="196">
        <f>SUM(P124:P127)</f>
        <v>0</v>
      </c>
      <c r="Q123" s="195"/>
      <c r="R123" s="196">
        <f>SUM(R124:R127)</f>
        <v>0.4574205</v>
      </c>
      <c r="S123" s="195"/>
      <c r="T123" s="197">
        <f>SUM(T124:T127)</f>
        <v>0</v>
      </c>
      <c r="AR123" s="198" t="s">
        <v>79</v>
      </c>
      <c r="AT123" s="199" t="s">
        <v>73</v>
      </c>
      <c r="AU123" s="199" t="s">
        <v>79</v>
      </c>
      <c r="AY123" s="198" t="s">
        <v>122</v>
      </c>
      <c r="BK123" s="200">
        <f>SUM(BK124:BK127)</f>
        <v>0</v>
      </c>
    </row>
    <row r="124" spans="2:65" s="1" customFormat="1" ht="24" customHeight="1">
      <c r="B124" s="37"/>
      <c r="C124" s="203" t="s">
        <v>191</v>
      </c>
      <c r="D124" s="203" t="s">
        <v>124</v>
      </c>
      <c r="E124" s="204" t="s">
        <v>192</v>
      </c>
      <c r="F124" s="205" t="s">
        <v>193</v>
      </c>
      <c r="G124" s="206" t="s">
        <v>194</v>
      </c>
      <c r="H124" s="207">
        <v>3.3</v>
      </c>
      <c r="I124" s="208"/>
      <c r="J124" s="209">
        <f>ROUND(I124*H124,2)</f>
        <v>0</v>
      </c>
      <c r="K124" s="205" t="s">
        <v>128</v>
      </c>
      <c r="L124" s="42"/>
      <c r="M124" s="210" t="s">
        <v>19</v>
      </c>
      <c r="N124" s="211" t="s">
        <v>45</v>
      </c>
      <c r="O124" s="82"/>
      <c r="P124" s="212">
        <f>O124*H124</f>
        <v>0</v>
      </c>
      <c r="Q124" s="212">
        <v>0.05451</v>
      </c>
      <c r="R124" s="212">
        <f>Q124*H124</f>
        <v>0.179883</v>
      </c>
      <c r="S124" s="212">
        <v>0</v>
      </c>
      <c r="T124" s="213">
        <f>S124*H124</f>
        <v>0</v>
      </c>
      <c r="AR124" s="214" t="s">
        <v>129</v>
      </c>
      <c r="AT124" s="214" t="s">
        <v>124</v>
      </c>
      <c r="AU124" s="214" t="s">
        <v>81</v>
      </c>
      <c r="AY124" s="16" t="s">
        <v>122</v>
      </c>
      <c r="BE124" s="215">
        <f>IF(N124="základní",J124,0)</f>
        <v>0</v>
      </c>
      <c r="BF124" s="215">
        <f>IF(N124="snížená",J124,0)</f>
        <v>0</v>
      </c>
      <c r="BG124" s="215">
        <f>IF(N124="zákl. přenesená",J124,0)</f>
        <v>0</v>
      </c>
      <c r="BH124" s="215">
        <f>IF(N124="sníž. přenesená",J124,0)</f>
        <v>0</v>
      </c>
      <c r="BI124" s="215">
        <f>IF(N124="nulová",J124,0)</f>
        <v>0</v>
      </c>
      <c r="BJ124" s="16" t="s">
        <v>79</v>
      </c>
      <c r="BK124" s="215">
        <f>ROUND(I124*H124,2)</f>
        <v>0</v>
      </c>
      <c r="BL124" s="16" t="s">
        <v>129</v>
      </c>
      <c r="BM124" s="214" t="s">
        <v>195</v>
      </c>
    </row>
    <row r="125" spans="2:51" s="12" customFormat="1" ht="12">
      <c r="B125" s="219"/>
      <c r="C125" s="220"/>
      <c r="D125" s="216" t="s">
        <v>133</v>
      </c>
      <c r="E125" s="221" t="s">
        <v>19</v>
      </c>
      <c r="F125" s="222" t="s">
        <v>196</v>
      </c>
      <c r="G125" s="220"/>
      <c r="H125" s="223">
        <v>3.3</v>
      </c>
      <c r="I125" s="224"/>
      <c r="J125" s="220"/>
      <c r="K125" s="220"/>
      <c r="L125" s="225"/>
      <c r="M125" s="226"/>
      <c r="N125" s="227"/>
      <c r="O125" s="227"/>
      <c r="P125" s="227"/>
      <c r="Q125" s="227"/>
      <c r="R125" s="227"/>
      <c r="S125" s="227"/>
      <c r="T125" s="228"/>
      <c r="AT125" s="229" t="s">
        <v>133</v>
      </c>
      <c r="AU125" s="229" t="s">
        <v>81</v>
      </c>
      <c r="AV125" s="12" t="s">
        <v>81</v>
      </c>
      <c r="AW125" s="12" t="s">
        <v>35</v>
      </c>
      <c r="AX125" s="12" t="s">
        <v>79</v>
      </c>
      <c r="AY125" s="229" t="s">
        <v>122</v>
      </c>
    </row>
    <row r="126" spans="2:65" s="1" customFormat="1" ht="16.5" customHeight="1">
      <c r="B126" s="37"/>
      <c r="C126" s="203" t="s">
        <v>197</v>
      </c>
      <c r="D126" s="203" t="s">
        <v>124</v>
      </c>
      <c r="E126" s="204" t="s">
        <v>198</v>
      </c>
      <c r="F126" s="205" t="s">
        <v>199</v>
      </c>
      <c r="G126" s="206" t="s">
        <v>194</v>
      </c>
      <c r="H126" s="207">
        <v>2.25</v>
      </c>
      <c r="I126" s="208"/>
      <c r="J126" s="209">
        <f>ROUND(I126*H126,2)</f>
        <v>0</v>
      </c>
      <c r="K126" s="205" t="s">
        <v>128</v>
      </c>
      <c r="L126" s="42"/>
      <c r="M126" s="210" t="s">
        <v>19</v>
      </c>
      <c r="N126" s="211" t="s">
        <v>45</v>
      </c>
      <c r="O126" s="82"/>
      <c r="P126" s="212">
        <f>O126*H126</f>
        <v>0</v>
      </c>
      <c r="Q126" s="212">
        <v>0.12335</v>
      </c>
      <c r="R126" s="212">
        <f>Q126*H126</f>
        <v>0.2775375</v>
      </c>
      <c r="S126" s="212">
        <v>0</v>
      </c>
      <c r="T126" s="213">
        <f>S126*H126</f>
        <v>0</v>
      </c>
      <c r="AR126" s="214" t="s">
        <v>129</v>
      </c>
      <c r="AT126" s="214" t="s">
        <v>124</v>
      </c>
      <c r="AU126" s="214" t="s">
        <v>81</v>
      </c>
      <c r="AY126" s="16" t="s">
        <v>122</v>
      </c>
      <c r="BE126" s="215">
        <f>IF(N126="základní",J126,0)</f>
        <v>0</v>
      </c>
      <c r="BF126" s="215">
        <f>IF(N126="snížená",J126,0)</f>
        <v>0</v>
      </c>
      <c r="BG126" s="215">
        <f>IF(N126="zákl. přenesená",J126,0)</f>
        <v>0</v>
      </c>
      <c r="BH126" s="215">
        <f>IF(N126="sníž. přenesená",J126,0)</f>
        <v>0</v>
      </c>
      <c r="BI126" s="215">
        <f>IF(N126="nulová",J126,0)</f>
        <v>0</v>
      </c>
      <c r="BJ126" s="16" t="s">
        <v>79</v>
      </c>
      <c r="BK126" s="215">
        <f>ROUND(I126*H126,2)</f>
        <v>0</v>
      </c>
      <c r="BL126" s="16" t="s">
        <v>129</v>
      </c>
      <c r="BM126" s="214" t="s">
        <v>200</v>
      </c>
    </row>
    <row r="127" spans="2:51" s="12" customFormat="1" ht="12">
      <c r="B127" s="219"/>
      <c r="C127" s="220"/>
      <c r="D127" s="216" t="s">
        <v>133</v>
      </c>
      <c r="E127" s="221" t="s">
        <v>19</v>
      </c>
      <c r="F127" s="222" t="s">
        <v>201</v>
      </c>
      <c r="G127" s="220"/>
      <c r="H127" s="223">
        <v>2.25</v>
      </c>
      <c r="I127" s="224"/>
      <c r="J127" s="220"/>
      <c r="K127" s="220"/>
      <c r="L127" s="225"/>
      <c r="M127" s="226"/>
      <c r="N127" s="227"/>
      <c r="O127" s="227"/>
      <c r="P127" s="227"/>
      <c r="Q127" s="227"/>
      <c r="R127" s="227"/>
      <c r="S127" s="227"/>
      <c r="T127" s="228"/>
      <c r="AT127" s="229" t="s">
        <v>133</v>
      </c>
      <c r="AU127" s="229" t="s">
        <v>81</v>
      </c>
      <c r="AV127" s="12" t="s">
        <v>81</v>
      </c>
      <c r="AW127" s="12" t="s">
        <v>35</v>
      </c>
      <c r="AX127" s="12" t="s">
        <v>79</v>
      </c>
      <c r="AY127" s="229" t="s">
        <v>122</v>
      </c>
    </row>
    <row r="128" spans="2:63" s="11" customFormat="1" ht="22.8" customHeight="1">
      <c r="B128" s="187"/>
      <c r="C128" s="188"/>
      <c r="D128" s="189" t="s">
        <v>73</v>
      </c>
      <c r="E128" s="201" t="s">
        <v>202</v>
      </c>
      <c r="F128" s="201" t="s">
        <v>203</v>
      </c>
      <c r="G128" s="188"/>
      <c r="H128" s="188"/>
      <c r="I128" s="191"/>
      <c r="J128" s="202">
        <f>BK128</f>
        <v>0</v>
      </c>
      <c r="K128" s="188"/>
      <c r="L128" s="193"/>
      <c r="M128" s="194"/>
      <c r="N128" s="195"/>
      <c r="O128" s="195"/>
      <c r="P128" s="196">
        <f>SUM(P129:P150)</f>
        <v>0</v>
      </c>
      <c r="Q128" s="195"/>
      <c r="R128" s="196">
        <f>SUM(R129:R150)</f>
        <v>1.7454828</v>
      </c>
      <c r="S128" s="195"/>
      <c r="T128" s="197">
        <f>SUM(T129:T150)</f>
        <v>0</v>
      </c>
      <c r="AR128" s="198" t="s">
        <v>79</v>
      </c>
      <c r="AT128" s="199" t="s">
        <v>73</v>
      </c>
      <c r="AU128" s="199" t="s">
        <v>79</v>
      </c>
      <c r="AY128" s="198" t="s">
        <v>122</v>
      </c>
      <c r="BK128" s="200">
        <f>SUM(BK129:BK150)</f>
        <v>0</v>
      </c>
    </row>
    <row r="129" spans="2:65" s="1" customFormat="1" ht="16.5" customHeight="1">
      <c r="B129" s="37"/>
      <c r="C129" s="203" t="s">
        <v>8</v>
      </c>
      <c r="D129" s="203" t="s">
        <v>124</v>
      </c>
      <c r="E129" s="204" t="s">
        <v>204</v>
      </c>
      <c r="F129" s="205" t="s">
        <v>205</v>
      </c>
      <c r="G129" s="206" t="s">
        <v>194</v>
      </c>
      <c r="H129" s="207">
        <v>24.96</v>
      </c>
      <c r="I129" s="208"/>
      <c r="J129" s="209">
        <f>ROUND(I129*H129,2)</f>
        <v>0</v>
      </c>
      <c r="K129" s="205" t="s">
        <v>128</v>
      </c>
      <c r="L129" s="42"/>
      <c r="M129" s="210" t="s">
        <v>19</v>
      </c>
      <c r="N129" s="211" t="s">
        <v>45</v>
      </c>
      <c r="O129" s="82"/>
      <c r="P129" s="212">
        <f>O129*H129</f>
        <v>0</v>
      </c>
      <c r="Q129" s="212">
        <v>0.00735</v>
      </c>
      <c r="R129" s="212">
        <f>Q129*H129</f>
        <v>0.183456</v>
      </c>
      <c r="S129" s="212">
        <v>0</v>
      </c>
      <c r="T129" s="213">
        <f>S129*H129</f>
        <v>0</v>
      </c>
      <c r="AR129" s="214" t="s">
        <v>129</v>
      </c>
      <c r="AT129" s="214" t="s">
        <v>124</v>
      </c>
      <c r="AU129" s="214" t="s">
        <v>81</v>
      </c>
      <c r="AY129" s="16" t="s">
        <v>122</v>
      </c>
      <c r="BE129" s="215">
        <f>IF(N129="základní",J129,0)</f>
        <v>0</v>
      </c>
      <c r="BF129" s="215">
        <f>IF(N129="snížená",J129,0)</f>
        <v>0</v>
      </c>
      <c r="BG129" s="215">
        <f>IF(N129="zákl. přenesená",J129,0)</f>
        <v>0</v>
      </c>
      <c r="BH129" s="215">
        <f>IF(N129="sníž. přenesená",J129,0)</f>
        <v>0</v>
      </c>
      <c r="BI129" s="215">
        <f>IF(N129="nulová",J129,0)</f>
        <v>0</v>
      </c>
      <c r="BJ129" s="16" t="s">
        <v>79</v>
      </c>
      <c r="BK129" s="215">
        <f>ROUND(I129*H129,2)</f>
        <v>0</v>
      </c>
      <c r="BL129" s="16" t="s">
        <v>129</v>
      </c>
      <c r="BM129" s="214" t="s">
        <v>206</v>
      </c>
    </row>
    <row r="130" spans="2:51" s="12" customFormat="1" ht="12">
      <c r="B130" s="219"/>
      <c r="C130" s="220"/>
      <c r="D130" s="216" t="s">
        <v>133</v>
      </c>
      <c r="E130" s="221" t="s">
        <v>19</v>
      </c>
      <c r="F130" s="222" t="s">
        <v>207</v>
      </c>
      <c r="G130" s="220"/>
      <c r="H130" s="223">
        <v>14.1</v>
      </c>
      <c r="I130" s="224"/>
      <c r="J130" s="220"/>
      <c r="K130" s="220"/>
      <c r="L130" s="225"/>
      <c r="M130" s="226"/>
      <c r="N130" s="227"/>
      <c r="O130" s="227"/>
      <c r="P130" s="227"/>
      <c r="Q130" s="227"/>
      <c r="R130" s="227"/>
      <c r="S130" s="227"/>
      <c r="T130" s="228"/>
      <c r="AT130" s="229" t="s">
        <v>133</v>
      </c>
      <c r="AU130" s="229" t="s">
        <v>81</v>
      </c>
      <c r="AV130" s="12" t="s">
        <v>81</v>
      </c>
      <c r="AW130" s="12" t="s">
        <v>35</v>
      </c>
      <c r="AX130" s="12" t="s">
        <v>74</v>
      </c>
      <c r="AY130" s="229" t="s">
        <v>122</v>
      </c>
    </row>
    <row r="131" spans="2:51" s="12" customFormat="1" ht="12">
      <c r="B131" s="219"/>
      <c r="C131" s="220"/>
      <c r="D131" s="216" t="s">
        <v>133</v>
      </c>
      <c r="E131" s="221" t="s">
        <v>19</v>
      </c>
      <c r="F131" s="222" t="s">
        <v>208</v>
      </c>
      <c r="G131" s="220"/>
      <c r="H131" s="223">
        <v>10.86</v>
      </c>
      <c r="I131" s="224"/>
      <c r="J131" s="220"/>
      <c r="K131" s="220"/>
      <c r="L131" s="225"/>
      <c r="M131" s="226"/>
      <c r="N131" s="227"/>
      <c r="O131" s="227"/>
      <c r="P131" s="227"/>
      <c r="Q131" s="227"/>
      <c r="R131" s="227"/>
      <c r="S131" s="227"/>
      <c r="T131" s="228"/>
      <c r="AT131" s="229" t="s">
        <v>133</v>
      </c>
      <c r="AU131" s="229" t="s">
        <v>81</v>
      </c>
      <c r="AV131" s="12" t="s">
        <v>81</v>
      </c>
      <c r="AW131" s="12" t="s">
        <v>35</v>
      </c>
      <c r="AX131" s="12" t="s">
        <v>74</v>
      </c>
      <c r="AY131" s="229" t="s">
        <v>122</v>
      </c>
    </row>
    <row r="132" spans="2:51" s="13" customFormat="1" ht="12">
      <c r="B132" s="240"/>
      <c r="C132" s="241"/>
      <c r="D132" s="216" t="s">
        <v>133</v>
      </c>
      <c r="E132" s="242" t="s">
        <v>19</v>
      </c>
      <c r="F132" s="243" t="s">
        <v>209</v>
      </c>
      <c r="G132" s="241"/>
      <c r="H132" s="244">
        <v>24.96</v>
      </c>
      <c r="I132" s="245"/>
      <c r="J132" s="241"/>
      <c r="K132" s="241"/>
      <c r="L132" s="246"/>
      <c r="M132" s="247"/>
      <c r="N132" s="248"/>
      <c r="O132" s="248"/>
      <c r="P132" s="248"/>
      <c r="Q132" s="248"/>
      <c r="R132" s="248"/>
      <c r="S132" s="248"/>
      <c r="T132" s="249"/>
      <c r="AT132" s="250" t="s">
        <v>133</v>
      </c>
      <c r="AU132" s="250" t="s">
        <v>81</v>
      </c>
      <c r="AV132" s="13" t="s">
        <v>129</v>
      </c>
      <c r="AW132" s="13" t="s">
        <v>35</v>
      </c>
      <c r="AX132" s="13" t="s">
        <v>79</v>
      </c>
      <c r="AY132" s="250" t="s">
        <v>122</v>
      </c>
    </row>
    <row r="133" spans="2:65" s="1" customFormat="1" ht="16.5" customHeight="1">
      <c r="B133" s="37"/>
      <c r="C133" s="203" t="s">
        <v>210</v>
      </c>
      <c r="D133" s="203" t="s">
        <v>124</v>
      </c>
      <c r="E133" s="204" t="s">
        <v>211</v>
      </c>
      <c r="F133" s="205" t="s">
        <v>212</v>
      </c>
      <c r="G133" s="206" t="s">
        <v>194</v>
      </c>
      <c r="H133" s="207">
        <v>6</v>
      </c>
      <c r="I133" s="208"/>
      <c r="J133" s="209">
        <f>ROUND(I133*H133,2)</f>
        <v>0</v>
      </c>
      <c r="K133" s="205" t="s">
        <v>128</v>
      </c>
      <c r="L133" s="42"/>
      <c r="M133" s="210" t="s">
        <v>19</v>
      </c>
      <c r="N133" s="211" t="s">
        <v>45</v>
      </c>
      <c r="O133" s="82"/>
      <c r="P133" s="212">
        <f>O133*H133</f>
        <v>0</v>
      </c>
      <c r="Q133" s="212">
        <v>0.00026</v>
      </c>
      <c r="R133" s="212">
        <f>Q133*H133</f>
        <v>0.0015599999999999998</v>
      </c>
      <c r="S133" s="212">
        <v>0</v>
      </c>
      <c r="T133" s="213">
        <f>S133*H133</f>
        <v>0</v>
      </c>
      <c r="AR133" s="214" t="s">
        <v>129</v>
      </c>
      <c r="AT133" s="214" t="s">
        <v>124</v>
      </c>
      <c r="AU133" s="214" t="s">
        <v>81</v>
      </c>
      <c r="AY133" s="16" t="s">
        <v>122</v>
      </c>
      <c r="BE133" s="215">
        <f>IF(N133="základní",J133,0)</f>
        <v>0</v>
      </c>
      <c r="BF133" s="215">
        <f>IF(N133="snížená",J133,0)</f>
        <v>0</v>
      </c>
      <c r="BG133" s="215">
        <f>IF(N133="zákl. přenesená",J133,0)</f>
        <v>0</v>
      </c>
      <c r="BH133" s="215">
        <f>IF(N133="sníž. přenesená",J133,0)</f>
        <v>0</v>
      </c>
      <c r="BI133" s="215">
        <f>IF(N133="nulová",J133,0)</f>
        <v>0</v>
      </c>
      <c r="BJ133" s="16" t="s">
        <v>79</v>
      </c>
      <c r="BK133" s="215">
        <f>ROUND(I133*H133,2)</f>
        <v>0</v>
      </c>
      <c r="BL133" s="16" t="s">
        <v>129</v>
      </c>
      <c r="BM133" s="214" t="s">
        <v>213</v>
      </c>
    </row>
    <row r="134" spans="2:51" s="12" customFormat="1" ht="12">
      <c r="B134" s="219"/>
      <c r="C134" s="220"/>
      <c r="D134" s="216" t="s">
        <v>133</v>
      </c>
      <c r="E134" s="221" t="s">
        <v>19</v>
      </c>
      <c r="F134" s="222" t="s">
        <v>214</v>
      </c>
      <c r="G134" s="220"/>
      <c r="H134" s="223">
        <v>6</v>
      </c>
      <c r="I134" s="224"/>
      <c r="J134" s="220"/>
      <c r="K134" s="220"/>
      <c r="L134" s="225"/>
      <c r="M134" s="226"/>
      <c r="N134" s="227"/>
      <c r="O134" s="227"/>
      <c r="P134" s="227"/>
      <c r="Q134" s="227"/>
      <c r="R134" s="227"/>
      <c r="S134" s="227"/>
      <c r="T134" s="228"/>
      <c r="AT134" s="229" t="s">
        <v>133</v>
      </c>
      <c r="AU134" s="229" t="s">
        <v>81</v>
      </c>
      <c r="AV134" s="12" t="s">
        <v>81</v>
      </c>
      <c r="AW134" s="12" t="s">
        <v>35</v>
      </c>
      <c r="AX134" s="12" t="s">
        <v>79</v>
      </c>
      <c r="AY134" s="229" t="s">
        <v>122</v>
      </c>
    </row>
    <row r="135" spans="2:65" s="1" customFormat="1" ht="16.5" customHeight="1">
      <c r="B135" s="37"/>
      <c r="C135" s="203" t="s">
        <v>215</v>
      </c>
      <c r="D135" s="203" t="s">
        <v>124</v>
      </c>
      <c r="E135" s="204" t="s">
        <v>216</v>
      </c>
      <c r="F135" s="205" t="s">
        <v>217</v>
      </c>
      <c r="G135" s="206" t="s">
        <v>194</v>
      </c>
      <c r="H135" s="207">
        <v>24.96</v>
      </c>
      <c r="I135" s="208"/>
      <c r="J135" s="209">
        <f>ROUND(I135*H135,2)</f>
        <v>0</v>
      </c>
      <c r="K135" s="205" t="s">
        <v>128</v>
      </c>
      <c r="L135" s="42"/>
      <c r="M135" s="210" t="s">
        <v>19</v>
      </c>
      <c r="N135" s="211" t="s">
        <v>45</v>
      </c>
      <c r="O135" s="82"/>
      <c r="P135" s="212">
        <f>O135*H135</f>
        <v>0</v>
      </c>
      <c r="Q135" s="212">
        <v>0.02048</v>
      </c>
      <c r="R135" s="212">
        <f>Q135*H135</f>
        <v>0.5111808000000001</v>
      </c>
      <c r="S135" s="212">
        <v>0</v>
      </c>
      <c r="T135" s="213">
        <f>S135*H135</f>
        <v>0</v>
      </c>
      <c r="AR135" s="214" t="s">
        <v>129</v>
      </c>
      <c r="AT135" s="214" t="s">
        <v>124</v>
      </c>
      <c r="AU135" s="214" t="s">
        <v>81</v>
      </c>
      <c r="AY135" s="16" t="s">
        <v>122</v>
      </c>
      <c r="BE135" s="215">
        <f>IF(N135="základní",J135,0)</f>
        <v>0</v>
      </c>
      <c r="BF135" s="215">
        <f>IF(N135="snížená",J135,0)</f>
        <v>0</v>
      </c>
      <c r="BG135" s="215">
        <f>IF(N135="zákl. přenesená",J135,0)</f>
        <v>0</v>
      </c>
      <c r="BH135" s="215">
        <f>IF(N135="sníž. přenesená",J135,0)</f>
        <v>0</v>
      </c>
      <c r="BI135" s="215">
        <f>IF(N135="nulová",J135,0)</f>
        <v>0</v>
      </c>
      <c r="BJ135" s="16" t="s">
        <v>79</v>
      </c>
      <c r="BK135" s="215">
        <f>ROUND(I135*H135,2)</f>
        <v>0</v>
      </c>
      <c r="BL135" s="16" t="s">
        <v>129</v>
      </c>
      <c r="BM135" s="214" t="s">
        <v>218</v>
      </c>
    </row>
    <row r="136" spans="2:47" s="1" customFormat="1" ht="12">
      <c r="B136" s="37"/>
      <c r="C136" s="38"/>
      <c r="D136" s="216" t="s">
        <v>131</v>
      </c>
      <c r="E136" s="38"/>
      <c r="F136" s="217" t="s">
        <v>219</v>
      </c>
      <c r="G136" s="38"/>
      <c r="H136" s="38"/>
      <c r="I136" s="128"/>
      <c r="J136" s="38"/>
      <c r="K136" s="38"/>
      <c r="L136" s="42"/>
      <c r="M136" s="218"/>
      <c r="N136" s="82"/>
      <c r="O136" s="82"/>
      <c r="P136" s="82"/>
      <c r="Q136" s="82"/>
      <c r="R136" s="82"/>
      <c r="S136" s="82"/>
      <c r="T136" s="83"/>
      <c r="AT136" s="16" t="s">
        <v>131</v>
      </c>
      <c r="AU136" s="16" t="s">
        <v>81</v>
      </c>
    </row>
    <row r="137" spans="2:65" s="1" customFormat="1" ht="24" customHeight="1">
      <c r="B137" s="37"/>
      <c r="C137" s="203" t="s">
        <v>220</v>
      </c>
      <c r="D137" s="203" t="s">
        <v>124</v>
      </c>
      <c r="E137" s="204" t="s">
        <v>221</v>
      </c>
      <c r="F137" s="205" t="s">
        <v>222</v>
      </c>
      <c r="G137" s="206" t="s">
        <v>194</v>
      </c>
      <c r="H137" s="207">
        <v>6</v>
      </c>
      <c r="I137" s="208"/>
      <c r="J137" s="209">
        <f>ROUND(I137*H137,2)</f>
        <v>0</v>
      </c>
      <c r="K137" s="205" t="s">
        <v>128</v>
      </c>
      <c r="L137" s="42"/>
      <c r="M137" s="210" t="s">
        <v>19</v>
      </c>
      <c r="N137" s="211" t="s">
        <v>45</v>
      </c>
      <c r="O137" s="82"/>
      <c r="P137" s="212">
        <f>O137*H137</f>
        <v>0</v>
      </c>
      <c r="Q137" s="212">
        <v>0.00438</v>
      </c>
      <c r="R137" s="212">
        <f>Q137*H137</f>
        <v>0.02628</v>
      </c>
      <c r="S137" s="212">
        <v>0</v>
      </c>
      <c r="T137" s="213">
        <f>S137*H137</f>
        <v>0</v>
      </c>
      <c r="AR137" s="214" t="s">
        <v>129</v>
      </c>
      <c r="AT137" s="214" t="s">
        <v>124</v>
      </c>
      <c r="AU137" s="214" t="s">
        <v>81</v>
      </c>
      <c r="AY137" s="16" t="s">
        <v>122</v>
      </c>
      <c r="BE137" s="215">
        <f>IF(N137="základní",J137,0)</f>
        <v>0</v>
      </c>
      <c r="BF137" s="215">
        <f>IF(N137="snížená",J137,0)</f>
        <v>0</v>
      </c>
      <c r="BG137" s="215">
        <f>IF(N137="zákl. přenesená",J137,0)</f>
        <v>0</v>
      </c>
      <c r="BH137" s="215">
        <f>IF(N137="sníž. přenesená",J137,0)</f>
        <v>0</v>
      </c>
      <c r="BI137" s="215">
        <f>IF(N137="nulová",J137,0)</f>
        <v>0</v>
      </c>
      <c r="BJ137" s="16" t="s">
        <v>79</v>
      </c>
      <c r="BK137" s="215">
        <f>ROUND(I137*H137,2)</f>
        <v>0</v>
      </c>
      <c r="BL137" s="16" t="s">
        <v>129</v>
      </c>
      <c r="BM137" s="214" t="s">
        <v>223</v>
      </c>
    </row>
    <row r="138" spans="2:47" s="1" customFormat="1" ht="12">
      <c r="B138" s="37"/>
      <c r="C138" s="38"/>
      <c r="D138" s="216" t="s">
        <v>131</v>
      </c>
      <c r="E138" s="38"/>
      <c r="F138" s="217" t="s">
        <v>224</v>
      </c>
      <c r="G138" s="38"/>
      <c r="H138" s="38"/>
      <c r="I138" s="128"/>
      <c r="J138" s="38"/>
      <c r="K138" s="38"/>
      <c r="L138" s="42"/>
      <c r="M138" s="218"/>
      <c r="N138" s="82"/>
      <c r="O138" s="82"/>
      <c r="P138" s="82"/>
      <c r="Q138" s="82"/>
      <c r="R138" s="82"/>
      <c r="S138" s="82"/>
      <c r="T138" s="83"/>
      <c r="AT138" s="16" t="s">
        <v>131</v>
      </c>
      <c r="AU138" s="16" t="s">
        <v>81</v>
      </c>
    </row>
    <row r="139" spans="2:65" s="1" customFormat="1" ht="16.5" customHeight="1">
      <c r="B139" s="37"/>
      <c r="C139" s="203" t="s">
        <v>225</v>
      </c>
      <c r="D139" s="203" t="s">
        <v>124</v>
      </c>
      <c r="E139" s="204" t="s">
        <v>226</v>
      </c>
      <c r="F139" s="205" t="s">
        <v>227</v>
      </c>
      <c r="G139" s="206" t="s">
        <v>194</v>
      </c>
      <c r="H139" s="207">
        <v>6</v>
      </c>
      <c r="I139" s="208"/>
      <c r="J139" s="209">
        <f>ROUND(I139*H139,2)</f>
        <v>0</v>
      </c>
      <c r="K139" s="205" t="s">
        <v>128</v>
      </c>
      <c r="L139" s="42"/>
      <c r="M139" s="210" t="s">
        <v>19</v>
      </c>
      <c r="N139" s="211" t="s">
        <v>45</v>
      </c>
      <c r="O139" s="82"/>
      <c r="P139" s="212">
        <f>O139*H139</f>
        <v>0</v>
      </c>
      <c r="Q139" s="212">
        <v>0.003</v>
      </c>
      <c r="R139" s="212">
        <f>Q139*H139</f>
        <v>0.018000000000000002</v>
      </c>
      <c r="S139" s="212">
        <v>0</v>
      </c>
      <c r="T139" s="213">
        <f>S139*H139</f>
        <v>0</v>
      </c>
      <c r="AR139" s="214" t="s">
        <v>129</v>
      </c>
      <c r="AT139" s="214" t="s">
        <v>124</v>
      </c>
      <c r="AU139" s="214" t="s">
        <v>81</v>
      </c>
      <c r="AY139" s="16" t="s">
        <v>122</v>
      </c>
      <c r="BE139" s="215">
        <f>IF(N139="základní",J139,0)</f>
        <v>0</v>
      </c>
      <c r="BF139" s="215">
        <f>IF(N139="snížená",J139,0)</f>
        <v>0</v>
      </c>
      <c r="BG139" s="215">
        <f>IF(N139="zákl. přenesená",J139,0)</f>
        <v>0</v>
      </c>
      <c r="BH139" s="215">
        <f>IF(N139="sníž. přenesená",J139,0)</f>
        <v>0</v>
      </c>
      <c r="BI139" s="215">
        <f>IF(N139="nulová",J139,0)</f>
        <v>0</v>
      </c>
      <c r="BJ139" s="16" t="s">
        <v>79</v>
      </c>
      <c r="BK139" s="215">
        <f>ROUND(I139*H139,2)</f>
        <v>0</v>
      </c>
      <c r="BL139" s="16" t="s">
        <v>129</v>
      </c>
      <c r="BM139" s="214" t="s">
        <v>228</v>
      </c>
    </row>
    <row r="140" spans="2:65" s="1" customFormat="1" ht="24" customHeight="1">
      <c r="B140" s="37"/>
      <c r="C140" s="203" t="s">
        <v>229</v>
      </c>
      <c r="D140" s="203" t="s">
        <v>124</v>
      </c>
      <c r="E140" s="204" t="s">
        <v>230</v>
      </c>
      <c r="F140" s="205" t="s">
        <v>231</v>
      </c>
      <c r="G140" s="206" t="s">
        <v>194</v>
      </c>
      <c r="H140" s="207">
        <v>24.96</v>
      </c>
      <c r="I140" s="208"/>
      <c r="J140" s="209">
        <f>ROUND(I140*H140,2)</f>
        <v>0</v>
      </c>
      <c r="K140" s="205" t="s">
        <v>128</v>
      </c>
      <c r="L140" s="42"/>
      <c r="M140" s="210" t="s">
        <v>19</v>
      </c>
      <c r="N140" s="211" t="s">
        <v>45</v>
      </c>
      <c r="O140" s="82"/>
      <c r="P140" s="212">
        <f>O140*H140</f>
        <v>0</v>
      </c>
      <c r="Q140" s="212">
        <v>0.0154</v>
      </c>
      <c r="R140" s="212">
        <f>Q140*H140</f>
        <v>0.384384</v>
      </c>
      <c r="S140" s="212">
        <v>0</v>
      </c>
      <c r="T140" s="213">
        <f>S140*H140</f>
        <v>0</v>
      </c>
      <c r="AR140" s="214" t="s">
        <v>129</v>
      </c>
      <c r="AT140" s="214" t="s">
        <v>124</v>
      </c>
      <c r="AU140" s="214" t="s">
        <v>81</v>
      </c>
      <c r="AY140" s="16" t="s">
        <v>122</v>
      </c>
      <c r="BE140" s="215">
        <f>IF(N140="základní",J140,0)</f>
        <v>0</v>
      </c>
      <c r="BF140" s="215">
        <f>IF(N140="snížená",J140,0)</f>
        <v>0</v>
      </c>
      <c r="BG140" s="215">
        <f>IF(N140="zákl. přenesená",J140,0)</f>
        <v>0</v>
      </c>
      <c r="BH140" s="215">
        <f>IF(N140="sníž. přenesená",J140,0)</f>
        <v>0</v>
      </c>
      <c r="BI140" s="215">
        <f>IF(N140="nulová",J140,0)</f>
        <v>0</v>
      </c>
      <c r="BJ140" s="16" t="s">
        <v>79</v>
      </c>
      <c r="BK140" s="215">
        <f>ROUND(I140*H140,2)</f>
        <v>0</v>
      </c>
      <c r="BL140" s="16" t="s">
        <v>129</v>
      </c>
      <c r="BM140" s="214" t="s">
        <v>232</v>
      </c>
    </row>
    <row r="141" spans="2:47" s="1" customFormat="1" ht="12">
      <c r="B141" s="37"/>
      <c r="C141" s="38"/>
      <c r="D141" s="216" t="s">
        <v>131</v>
      </c>
      <c r="E141" s="38"/>
      <c r="F141" s="217" t="s">
        <v>233</v>
      </c>
      <c r="G141" s="38"/>
      <c r="H141" s="38"/>
      <c r="I141" s="128"/>
      <c r="J141" s="38"/>
      <c r="K141" s="38"/>
      <c r="L141" s="42"/>
      <c r="M141" s="218"/>
      <c r="N141" s="82"/>
      <c r="O141" s="82"/>
      <c r="P141" s="82"/>
      <c r="Q141" s="82"/>
      <c r="R141" s="82"/>
      <c r="S141" s="82"/>
      <c r="T141" s="83"/>
      <c r="AT141" s="16" t="s">
        <v>131</v>
      </c>
      <c r="AU141" s="16" t="s">
        <v>81</v>
      </c>
    </row>
    <row r="142" spans="2:65" s="1" customFormat="1" ht="24" customHeight="1">
      <c r="B142" s="37"/>
      <c r="C142" s="203" t="s">
        <v>7</v>
      </c>
      <c r="D142" s="203" t="s">
        <v>124</v>
      </c>
      <c r="E142" s="204" t="s">
        <v>234</v>
      </c>
      <c r="F142" s="205" t="s">
        <v>235</v>
      </c>
      <c r="G142" s="206" t="s">
        <v>194</v>
      </c>
      <c r="H142" s="207">
        <v>74.88</v>
      </c>
      <c r="I142" s="208"/>
      <c r="J142" s="209">
        <f>ROUND(I142*H142,2)</f>
        <v>0</v>
      </c>
      <c r="K142" s="205" t="s">
        <v>128</v>
      </c>
      <c r="L142" s="42"/>
      <c r="M142" s="210" t="s">
        <v>19</v>
      </c>
      <c r="N142" s="211" t="s">
        <v>45</v>
      </c>
      <c r="O142" s="82"/>
      <c r="P142" s="212">
        <f>O142*H142</f>
        <v>0</v>
      </c>
      <c r="Q142" s="212">
        <v>0.0079</v>
      </c>
      <c r="R142" s="212">
        <f>Q142*H142</f>
        <v>0.591552</v>
      </c>
      <c r="S142" s="212">
        <v>0</v>
      </c>
      <c r="T142" s="213">
        <f>S142*H142</f>
        <v>0</v>
      </c>
      <c r="AR142" s="214" t="s">
        <v>129</v>
      </c>
      <c r="AT142" s="214" t="s">
        <v>124</v>
      </c>
      <c r="AU142" s="214" t="s">
        <v>81</v>
      </c>
      <c r="AY142" s="16" t="s">
        <v>122</v>
      </c>
      <c r="BE142" s="215">
        <f>IF(N142="základní",J142,0)</f>
        <v>0</v>
      </c>
      <c r="BF142" s="215">
        <f>IF(N142="snížená",J142,0)</f>
        <v>0</v>
      </c>
      <c r="BG142" s="215">
        <f>IF(N142="zákl. přenesená",J142,0)</f>
        <v>0</v>
      </c>
      <c r="BH142" s="215">
        <f>IF(N142="sníž. přenesená",J142,0)</f>
        <v>0</v>
      </c>
      <c r="BI142" s="215">
        <f>IF(N142="nulová",J142,0)</f>
        <v>0</v>
      </c>
      <c r="BJ142" s="16" t="s">
        <v>79</v>
      </c>
      <c r="BK142" s="215">
        <f>ROUND(I142*H142,2)</f>
        <v>0</v>
      </c>
      <c r="BL142" s="16" t="s">
        <v>129</v>
      </c>
      <c r="BM142" s="214" t="s">
        <v>236</v>
      </c>
    </row>
    <row r="143" spans="2:47" s="1" customFormat="1" ht="12">
      <c r="B143" s="37"/>
      <c r="C143" s="38"/>
      <c r="D143" s="216" t="s">
        <v>131</v>
      </c>
      <c r="E143" s="38"/>
      <c r="F143" s="217" t="s">
        <v>233</v>
      </c>
      <c r="G143" s="38"/>
      <c r="H143" s="38"/>
      <c r="I143" s="128"/>
      <c r="J143" s="38"/>
      <c r="K143" s="38"/>
      <c r="L143" s="42"/>
      <c r="M143" s="218"/>
      <c r="N143" s="82"/>
      <c r="O143" s="82"/>
      <c r="P143" s="82"/>
      <c r="Q143" s="82"/>
      <c r="R143" s="82"/>
      <c r="S143" s="82"/>
      <c r="T143" s="83"/>
      <c r="AT143" s="16" t="s">
        <v>131</v>
      </c>
      <c r="AU143" s="16" t="s">
        <v>81</v>
      </c>
    </row>
    <row r="144" spans="2:51" s="12" customFormat="1" ht="12">
      <c r="B144" s="219"/>
      <c r="C144" s="220"/>
      <c r="D144" s="216" t="s">
        <v>133</v>
      </c>
      <c r="E144" s="220"/>
      <c r="F144" s="222" t="s">
        <v>237</v>
      </c>
      <c r="G144" s="220"/>
      <c r="H144" s="223">
        <v>74.88</v>
      </c>
      <c r="I144" s="224"/>
      <c r="J144" s="220"/>
      <c r="K144" s="220"/>
      <c r="L144" s="225"/>
      <c r="M144" s="226"/>
      <c r="N144" s="227"/>
      <c r="O144" s="227"/>
      <c r="P144" s="227"/>
      <c r="Q144" s="227"/>
      <c r="R144" s="227"/>
      <c r="S144" s="227"/>
      <c r="T144" s="228"/>
      <c r="AT144" s="229" t="s">
        <v>133</v>
      </c>
      <c r="AU144" s="229" t="s">
        <v>81</v>
      </c>
      <c r="AV144" s="12" t="s">
        <v>81</v>
      </c>
      <c r="AW144" s="12" t="s">
        <v>4</v>
      </c>
      <c r="AX144" s="12" t="s">
        <v>79</v>
      </c>
      <c r="AY144" s="229" t="s">
        <v>122</v>
      </c>
    </row>
    <row r="145" spans="2:65" s="1" customFormat="1" ht="16.5" customHeight="1">
      <c r="B145" s="37"/>
      <c r="C145" s="203" t="s">
        <v>238</v>
      </c>
      <c r="D145" s="203" t="s">
        <v>124</v>
      </c>
      <c r="E145" s="204" t="s">
        <v>239</v>
      </c>
      <c r="F145" s="205" t="s">
        <v>240</v>
      </c>
      <c r="G145" s="206" t="s">
        <v>241</v>
      </c>
      <c r="H145" s="207">
        <v>19.38</v>
      </c>
      <c r="I145" s="208"/>
      <c r="J145" s="209">
        <f>ROUND(I145*H145,2)</f>
        <v>0</v>
      </c>
      <c r="K145" s="205" t="s">
        <v>128</v>
      </c>
      <c r="L145" s="42"/>
      <c r="M145" s="210" t="s">
        <v>19</v>
      </c>
      <c r="N145" s="211" t="s">
        <v>45</v>
      </c>
      <c r="O145" s="82"/>
      <c r="P145" s="212">
        <f>O145*H145</f>
        <v>0</v>
      </c>
      <c r="Q145" s="212">
        <v>0.0015</v>
      </c>
      <c r="R145" s="212">
        <f>Q145*H145</f>
        <v>0.02907</v>
      </c>
      <c r="S145" s="212">
        <v>0</v>
      </c>
      <c r="T145" s="213">
        <f>S145*H145</f>
        <v>0</v>
      </c>
      <c r="AR145" s="214" t="s">
        <v>129</v>
      </c>
      <c r="AT145" s="214" t="s">
        <v>124</v>
      </c>
      <c r="AU145" s="214" t="s">
        <v>81</v>
      </c>
      <c r="AY145" s="16" t="s">
        <v>122</v>
      </c>
      <c r="BE145" s="215">
        <f>IF(N145="základní",J145,0)</f>
        <v>0</v>
      </c>
      <c r="BF145" s="215">
        <f>IF(N145="snížená",J145,0)</f>
        <v>0</v>
      </c>
      <c r="BG145" s="215">
        <f>IF(N145="zákl. přenesená",J145,0)</f>
        <v>0</v>
      </c>
      <c r="BH145" s="215">
        <f>IF(N145="sníž. přenesená",J145,0)</f>
        <v>0</v>
      </c>
      <c r="BI145" s="215">
        <f>IF(N145="nulová",J145,0)</f>
        <v>0</v>
      </c>
      <c r="BJ145" s="16" t="s">
        <v>79</v>
      </c>
      <c r="BK145" s="215">
        <f>ROUND(I145*H145,2)</f>
        <v>0</v>
      </c>
      <c r="BL145" s="16" t="s">
        <v>129</v>
      </c>
      <c r="BM145" s="214" t="s">
        <v>242</v>
      </c>
    </row>
    <row r="146" spans="2:47" s="1" customFormat="1" ht="12">
      <c r="B146" s="37"/>
      <c r="C146" s="38"/>
      <c r="D146" s="216" t="s">
        <v>131</v>
      </c>
      <c r="E146" s="38"/>
      <c r="F146" s="217" t="s">
        <v>243</v>
      </c>
      <c r="G146" s="38"/>
      <c r="H146" s="38"/>
      <c r="I146" s="128"/>
      <c r="J146" s="38"/>
      <c r="K146" s="38"/>
      <c r="L146" s="42"/>
      <c r="M146" s="218"/>
      <c r="N146" s="82"/>
      <c r="O146" s="82"/>
      <c r="P146" s="82"/>
      <c r="Q146" s="82"/>
      <c r="R146" s="82"/>
      <c r="S146" s="82"/>
      <c r="T146" s="83"/>
      <c r="AT146" s="16" t="s">
        <v>131</v>
      </c>
      <c r="AU146" s="16" t="s">
        <v>81</v>
      </c>
    </row>
    <row r="147" spans="2:51" s="12" customFormat="1" ht="12">
      <c r="B147" s="219"/>
      <c r="C147" s="220"/>
      <c r="D147" s="216" t="s">
        <v>133</v>
      </c>
      <c r="E147" s="221" t="s">
        <v>19</v>
      </c>
      <c r="F147" s="222" t="s">
        <v>244</v>
      </c>
      <c r="G147" s="220"/>
      <c r="H147" s="223">
        <v>5</v>
      </c>
      <c r="I147" s="224"/>
      <c r="J147" s="220"/>
      <c r="K147" s="220"/>
      <c r="L147" s="225"/>
      <c r="M147" s="226"/>
      <c r="N147" s="227"/>
      <c r="O147" s="227"/>
      <c r="P147" s="227"/>
      <c r="Q147" s="227"/>
      <c r="R147" s="227"/>
      <c r="S147" s="227"/>
      <c r="T147" s="228"/>
      <c r="AT147" s="229" t="s">
        <v>133</v>
      </c>
      <c r="AU147" s="229" t="s">
        <v>81</v>
      </c>
      <c r="AV147" s="12" t="s">
        <v>81</v>
      </c>
      <c r="AW147" s="12" t="s">
        <v>35</v>
      </c>
      <c r="AX147" s="12" t="s">
        <v>74</v>
      </c>
      <c r="AY147" s="229" t="s">
        <v>122</v>
      </c>
    </row>
    <row r="148" spans="2:51" s="12" customFormat="1" ht="12">
      <c r="B148" s="219"/>
      <c r="C148" s="220"/>
      <c r="D148" s="216" t="s">
        <v>133</v>
      </c>
      <c r="E148" s="221" t="s">
        <v>19</v>
      </c>
      <c r="F148" s="222" t="s">
        <v>245</v>
      </c>
      <c r="G148" s="220"/>
      <c r="H148" s="223">
        <v>7.14</v>
      </c>
      <c r="I148" s="224"/>
      <c r="J148" s="220"/>
      <c r="K148" s="220"/>
      <c r="L148" s="225"/>
      <c r="M148" s="226"/>
      <c r="N148" s="227"/>
      <c r="O148" s="227"/>
      <c r="P148" s="227"/>
      <c r="Q148" s="227"/>
      <c r="R148" s="227"/>
      <c r="S148" s="227"/>
      <c r="T148" s="228"/>
      <c r="AT148" s="229" t="s">
        <v>133</v>
      </c>
      <c r="AU148" s="229" t="s">
        <v>81</v>
      </c>
      <c r="AV148" s="12" t="s">
        <v>81</v>
      </c>
      <c r="AW148" s="12" t="s">
        <v>35</v>
      </c>
      <c r="AX148" s="12" t="s">
        <v>74</v>
      </c>
      <c r="AY148" s="229" t="s">
        <v>122</v>
      </c>
    </row>
    <row r="149" spans="2:51" s="12" customFormat="1" ht="12">
      <c r="B149" s="219"/>
      <c r="C149" s="220"/>
      <c r="D149" s="216" t="s">
        <v>133</v>
      </c>
      <c r="E149" s="221" t="s">
        <v>19</v>
      </c>
      <c r="F149" s="222" t="s">
        <v>246</v>
      </c>
      <c r="G149" s="220"/>
      <c r="H149" s="223">
        <v>7.24</v>
      </c>
      <c r="I149" s="224"/>
      <c r="J149" s="220"/>
      <c r="K149" s="220"/>
      <c r="L149" s="225"/>
      <c r="M149" s="226"/>
      <c r="N149" s="227"/>
      <c r="O149" s="227"/>
      <c r="P149" s="227"/>
      <c r="Q149" s="227"/>
      <c r="R149" s="227"/>
      <c r="S149" s="227"/>
      <c r="T149" s="228"/>
      <c r="AT149" s="229" t="s">
        <v>133</v>
      </c>
      <c r="AU149" s="229" t="s">
        <v>81</v>
      </c>
      <c r="AV149" s="12" t="s">
        <v>81</v>
      </c>
      <c r="AW149" s="12" t="s">
        <v>35</v>
      </c>
      <c r="AX149" s="12" t="s">
        <v>74</v>
      </c>
      <c r="AY149" s="229" t="s">
        <v>122</v>
      </c>
    </row>
    <row r="150" spans="2:51" s="13" customFormat="1" ht="12">
      <c r="B150" s="240"/>
      <c r="C150" s="241"/>
      <c r="D150" s="216" t="s">
        <v>133</v>
      </c>
      <c r="E150" s="242" t="s">
        <v>19</v>
      </c>
      <c r="F150" s="243" t="s">
        <v>209</v>
      </c>
      <c r="G150" s="241"/>
      <c r="H150" s="244">
        <v>19.38</v>
      </c>
      <c r="I150" s="245"/>
      <c r="J150" s="241"/>
      <c r="K150" s="241"/>
      <c r="L150" s="246"/>
      <c r="M150" s="247"/>
      <c r="N150" s="248"/>
      <c r="O150" s="248"/>
      <c r="P150" s="248"/>
      <c r="Q150" s="248"/>
      <c r="R150" s="248"/>
      <c r="S150" s="248"/>
      <c r="T150" s="249"/>
      <c r="AT150" s="250" t="s">
        <v>133</v>
      </c>
      <c r="AU150" s="250" t="s">
        <v>81</v>
      </c>
      <c r="AV150" s="13" t="s">
        <v>129</v>
      </c>
      <c r="AW150" s="13" t="s">
        <v>35</v>
      </c>
      <c r="AX150" s="13" t="s">
        <v>79</v>
      </c>
      <c r="AY150" s="250" t="s">
        <v>122</v>
      </c>
    </row>
    <row r="151" spans="2:63" s="11" customFormat="1" ht="22.8" customHeight="1">
      <c r="B151" s="187"/>
      <c r="C151" s="188"/>
      <c r="D151" s="189" t="s">
        <v>73</v>
      </c>
      <c r="E151" s="201" t="s">
        <v>247</v>
      </c>
      <c r="F151" s="201" t="s">
        <v>248</v>
      </c>
      <c r="G151" s="188"/>
      <c r="H151" s="188"/>
      <c r="I151" s="191"/>
      <c r="J151" s="202">
        <f>BK151</f>
        <v>0</v>
      </c>
      <c r="K151" s="188"/>
      <c r="L151" s="193"/>
      <c r="M151" s="194"/>
      <c r="N151" s="195"/>
      <c r="O151" s="195"/>
      <c r="P151" s="196">
        <f>P152</f>
        <v>0</v>
      </c>
      <c r="Q151" s="195"/>
      <c r="R151" s="196">
        <f>R152</f>
        <v>1.6922549999999998</v>
      </c>
      <c r="S151" s="195"/>
      <c r="T151" s="197">
        <f>T152</f>
        <v>0</v>
      </c>
      <c r="AR151" s="198" t="s">
        <v>79</v>
      </c>
      <c r="AT151" s="199" t="s">
        <v>73</v>
      </c>
      <c r="AU151" s="199" t="s">
        <v>79</v>
      </c>
      <c r="AY151" s="198" t="s">
        <v>122</v>
      </c>
      <c r="BK151" s="200">
        <f>BK152</f>
        <v>0</v>
      </c>
    </row>
    <row r="152" spans="2:65" s="1" customFormat="1" ht="24" customHeight="1">
      <c r="B152" s="37"/>
      <c r="C152" s="203" t="s">
        <v>249</v>
      </c>
      <c r="D152" s="203" t="s">
        <v>124</v>
      </c>
      <c r="E152" s="204" t="s">
        <v>250</v>
      </c>
      <c r="F152" s="205" t="s">
        <v>251</v>
      </c>
      <c r="G152" s="206" t="s">
        <v>127</v>
      </c>
      <c r="H152" s="207">
        <v>0.75</v>
      </c>
      <c r="I152" s="208"/>
      <c r="J152" s="209">
        <f>ROUND(I152*H152,2)</f>
        <v>0</v>
      </c>
      <c r="K152" s="205" t="s">
        <v>128</v>
      </c>
      <c r="L152" s="42"/>
      <c r="M152" s="210" t="s">
        <v>19</v>
      </c>
      <c r="N152" s="211" t="s">
        <v>45</v>
      </c>
      <c r="O152" s="82"/>
      <c r="P152" s="212">
        <f>O152*H152</f>
        <v>0</v>
      </c>
      <c r="Q152" s="212">
        <v>2.25634</v>
      </c>
      <c r="R152" s="212">
        <f>Q152*H152</f>
        <v>1.6922549999999998</v>
      </c>
      <c r="S152" s="212">
        <v>0</v>
      </c>
      <c r="T152" s="213">
        <f>S152*H152</f>
        <v>0</v>
      </c>
      <c r="AR152" s="214" t="s">
        <v>129</v>
      </c>
      <c r="AT152" s="214" t="s">
        <v>124</v>
      </c>
      <c r="AU152" s="214" t="s">
        <v>81</v>
      </c>
      <c r="AY152" s="16" t="s">
        <v>122</v>
      </c>
      <c r="BE152" s="215">
        <f>IF(N152="základní",J152,0)</f>
        <v>0</v>
      </c>
      <c r="BF152" s="215">
        <f>IF(N152="snížená",J152,0)</f>
        <v>0</v>
      </c>
      <c r="BG152" s="215">
        <f>IF(N152="zákl. přenesená",J152,0)</f>
        <v>0</v>
      </c>
      <c r="BH152" s="215">
        <f>IF(N152="sníž. přenesená",J152,0)</f>
        <v>0</v>
      </c>
      <c r="BI152" s="215">
        <f>IF(N152="nulová",J152,0)</f>
        <v>0</v>
      </c>
      <c r="BJ152" s="16" t="s">
        <v>79</v>
      </c>
      <c r="BK152" s="215">
        <f>ROUND(I152*H152,2)</f>
        <v>0</v>
      </c>
      <c r="BL152" s="16" t="s">
        <v>129</v>
      </c>
      <c r="BM152" s="214" t="s">
        <v>252</v>
      </c>
    </row>
    <row r="153" spans="2:63" s="11" customFormat="1" ht="22.8" customHeight="1">
      <c r="B153" s="187"/>
      <c r="C153" s="188"/>
      <c r="D153" s="189" t="s">
        <v>73</v>
      </c>
      <c r="E153" s="201" t="s">
        <v>253</v>
      </c>
      <c r="F153" s="201" t="s">
        <v>254</v>
      </c>
      <c r="G153" s="188"/>
      <c r="H153" s="188"/>
      <c r="I153" s="191"/>
      <c r="J153" s="202">
        <f>BK153</f>
        <v>0</v>
      </c>
      <c r="K153" s="188"/>
      <c r="L153" s="193"/>
      <c r="M153" s="194"/>
      <c r="N153" s="195"/>
      <c r="O153" s="195"/>
      <c r="P153" s="196">
        <f>SUM(P154:P157)</f>
        <v>0</v>
      </c>
      <c r="Q153" s="195"/>
      <c r="R153" s="196">
        <f>SUM(R154:R157)</f>
        <v>0.17331</v>
      </c>
      <c r="S153" s="195"/>
      <c r="T153" s="197">
        <f>SUM(T154:T157)</f>
        <v>0</v>
      </c>
      <c r="AR153" s="198" t="s">
        <v>79</v>
      </c>
      <c r="AT153" s="199" t="s">
        <v>73</v>
      </c>
      <c r="AU153" s="199" t="s">
        <v>79</v>
      </c>
      <c r="AY153" s="198" t="s">
        <v>122</v>
      </c>
      <c r="BK153" s="200">
        <f>SUM(BK154:BK157)</f>
        <v>0</v>
      </c>
    </row>
    <row r="154" spans="2:65" s="1" customFormat="1" ht="24" customHeight="1">
      <c r="B154" s="37"/>
      <c r="C154" s="203" t="s">
        <v>255</v>
      </c>
      <c r="D154" s="203" t="s">
        <v>124</v>
      </c>
      <c r="E154" s="204" t="s">
        <v>256</v>
      </c>
      <c r="F154" s="205" t="s">
        <v>257</v>
      </c>
      <c r="G154" s="206" t="s">
        <v>258</v>
      </c>
      <c r="H154" s="207">
        <v>3</v>
      </c>
      <c r="I154" s="208"/>
      <c r="J154" s="209">
        <f>ROUND(I154*H154,2)</f>
        <v>0</v>
      </c>
      <c r="K154" s="205" t="s">
        <v>128</v>
      </c>
      <c r="L154" s="42"/>
      <c r="M154" s="210" t="s">
        <v>19</v>
      </c>
      <c r="N154" s="211" t="s">
        <v>45</v>
      </c>
      <c r="O154" s="82"/>
      <c r="P154" s="212">
        <f>O154*H154</f>
        <v>0</v>
      </c>
      <c r="Q154" s="212">
        <v>0.04684</v>
      </c>
      <c r="R154" s="212">
        <f>Q154*H154</f>
        <v>0.14052</v>
      </c>
      <c r="S154" s="212">
        <v>0</v>
      </c>
      <c r="T154" s="213">
        <f>S154*H154</f>
        <v>0</v>
      </c>
      <c r="AR154" s="214" t="s">
        <v>129</v>
      </c>
      <c r="AT154" s="214" t="s">
        <v>124</v>
      </c>
      <c r="AU154" s="214" t="s">
        <v>81</v>
      </c>
      <c r="AY154" s="16" t="s">
        <v>122</v>
      </c>
      <c r="BE154" s="215">
        <f>IF(N154="základní",J154,0)</f>
        <v>0</v>
      </c>
      <c r="BF154" s="215">
        <f>IF(N154="snížená",J154,0)</f>
        <v>0</v>
      </c>
      <c r="BG154" s="215">
        <f>IF(N154="zákl. přenesená",J154,0)</f>
        <v>0</v>
      </c>
      <c r="BH154" s="215">
        <f>IF(N154="sníž. přenesená",J154,0)</f>
        <v>0</v>
      </c>
      <c r="BI154" s="215">
        <f>IF(N154="nulová",J154,0)</f>
        <v>0</v>
      </c>
      <c r="BJ154" s="16" t="s">
        <v>79</v>
      </c>
      <c r="BK154" s="215">
        <f>ROUND(I154*H154,2)</f>
        <v>0</v>
      </c>
      <c r="BL154" s="16" t="s">
        <v>129</v>
      </c>
      <c r="BM154" s="214" t="s">
        <v>259</v>
      </c>
    </row>
    <row r="155" spans="2:47" s="1" customFormat="1" ht="12">
      <c r="B155" s="37"/>
      <c r="C155" s="38"/>
      <c r="D155" s="216" t="s">
        <v>131</v>
      </c>
      <c r="E155" s="38"/>
      <c r="F155" s="217" t="s">
        <v>260</v>
      </c>
      <c r="G155" s="38"/>
      <c r="H155" s="38"/>
      <c r="I155" s="128"/>
      <c r="J155" s="38"/>
      <c r="K155" s="38"/>
      <c r="L155" s="42"/>
      <c r="M155" s="218"/>
      <c r="N155" s="82"/>
      <c r="O155" s="82"/>
      <c r="P155" s="82"/>
      <c r="Q155" s="82"/>
      <c r="R155" s="82"/>
      <c r="S155" s="82"/>
      <c r="T155" s="83"/>
      <c r="AT155" s="16" t="s">
        <v>131</v>
      </c>
      <c r="AU155" s="16" t="s">
        <v>81</v>
      </c>
    </row>
    <row r="156" spans="2:65" s="1" customFormat="1" ht="16.5" customHeight="1">
      <c r="B156" s="37"/>
      <c r="C156" s="230" t="s">
        <v>261</v>
      </c>
      <c r="D156" s="230" t="s">
        <v>162</v>
      </c>
      <c r="E156" s="231" t="s">
        <v>262</v>
      </c>
      <c r="F156" s="232" t="s">
        <v>263</v>
      </c>
      <c r="G156" s="233" t="s">
        <v>258</v>
      </c>
      <c r="H156" s="234">
        <v>2</v>
      </c>
      <c r="I156" s="235"/>
      <c r="J156" s="236">
        <f>ROUND(I156*H156,2)</f>
        <v>0</v>
      </c>
      <c r="K156" s="232" t="s">
        <v>128</v>
      </c>
      <c r="L156" s="237"/>
      <c r="M156" s="238" t="s">
        <v>19</v>
      </c>
      <c r="N156" s="239" t="s">
        <v>45</v>
      </c>
      <c r="O156" s="82"/>
      <c r="P156" s="212">
        <f>O156*H156</f>
        <v>0</v>
      </c>
      <c r="Q156" s="212">
        <v>0.011</v>
      </c>
      <c r="R156" s="212">
        <f>Q156*H156</f>
        <v>0.022</v>
      </c>
      <c r="S156" s="212">
        <v>0</v>
      </c>
      <c r="T156" s="213">
        <f>S156*H156</f>
        <v>0</v>
      </c>
      <c r="AR156" s="214" t="s">
        <v>161</v>
      </c>
      <c r="AT156" s="214" t="s">
        <v>162</v>
      </c>
      <c r="AU156" s="214" t="s">
        <v>81</v>
      </c>
      <c r="AY156" s="16" t="s">
        <v>122</v>
      </c>
      <c r="BE156" s="215">
        <f>IF(N156="základní",J156,0)</f>
        <v>0</v>
      </c>
      <c r="BF156" s="215">
        <f>IF(N156="snížená",J156,0)</f>
        <v>0</v>
      </c>
      <c r="BG156" s="215">
        <f>IF(N156="zákl. přenesená",J156,0)</f>
        <v>0</v>
      </c>
      <c r="BH156" s="215">
        <f>IF(N156="sníž. přenesená",J156,0)</f>
        <v>0</v>
      </c>
      <c r="BI156" s="215">
        <f>IF(N156="nulová",J156,0)</f>
        <v>0</v>
      </c>
      <c r="BJ156" s="16" t="s">
        <v>79</v>
      </c>
      <c r="BK156" s="215">
        <f>ROUND(I156*H156,2)</f>
        <v>0</v>
      </c>
      <c r="BL156" s="16" t="s">
        <v>129</v>
      </c>
      <c r="BM156" s="214" t="s">
        <v>264</v>
      </c>
    </row>
    <row r="157" spans="2:65" s="1" customFormat="1" ht="16.5" customHeight="1">
      <c r="B157" s="37"/>
      <c r="C157" s="230" t="s">
        <v>265</v>
      </c>
      <c r="D157" s="230" t="s">
        <v>162</v>
      </c>
      <c r="E157" s="231" t="s">
        <v>266</v>
      </c>
      <c r="F157" s="232" t="s">
        <v>267</v>
      </c>
      <c r="G157" s="233" t="s">
        <v>258</v>
      </c>
      <c r="H157" s="234">
        <v>1</v>
      </c>
      <c r="I157" s="235"/>
      <c r="J157" s="236">
        <f>ROUND(I157*H157,2)</f>
        <v>0</v>
      </c>
      <c r="K157" s="232" t="s">
        <v>128</v>
      </c>
      <c r="L157" s="237"/>
      <c r="M157" s="238" t="s">
        <v>19</v>
      </c>
      <c r="N157" s="239" t="s">
        <v>45</v>
      </c>
      <c r="O157" s="82"/>
      <c r="P157" s="212">
        <f>O157*H157</f>
        <v>0</v>
      </c>
      <c r="Q157" s="212">
        <v>0.01079</v>
      </c>
      <c r="R157" s="212">
        <f>Q157*H157</f>
        <v>0.01079</v>
      </c>
      <c r="S157" s="212">
        <v>0</v>
      </c>
      <c r="T157" s="213">
        <f>S157*H157</f>
        <v>0</v>
      </c>
      <c r="AR157" s="214" t="s">
        <v>161</v>
      </c>
      <c r="AT157" s="214" t="s">
        <v>162</v>
      </c>
      <c r="AU157" s="214" t="s">
        <v>81</v>
      </c>
      <c r="AY157" s="16" t="s">
        <v>122</v>
      </c>
      <c r="BE157" s="215">
        <f>IF(N157="základní",J157,0)</f>
        <v>0</v>
      </c>
      <c r="BF157" s="215">
        <f>IF(N157="snížená",J157,0)</f>
        <v>0</v>
      </c>
      <c r="BG157" s="215">
        <f>IF(N157="zákl. přenesená",J157,0)</f>
        <v>0</v>
      </c>
      <c r="BH157" s="215">
        <f>IF(N157="sníž. přenesená",J157,0)</f>
        <v>0</v>
      </c>
      <c r="BI157" s="215">
        <f>IF(N157="nulová",J157,0)</f>
        <v>0</v>
      </c>
      <c r="BJ157" s="16" t="s">
        <v>79</v>
      </c>
      <c r="BK157" s="215">
        <f>ROUND(I157*H157,2)</f>
        <v>0</v>
      </c>
      <c r="BL157" s="16" t="s">
        <v>129</v>
      </c>
      <c r="BM157" s="214" t="s">
        <v>268</v>
      </c>
    </row>
    <row r="158" spans="2:63" s="11" customFormat="1" ht="22.8" customHeight="1">
      <c r="B158" s="187"/>
      <c r="C158" s="188"/>
      <c r="D158" s="189" t="s">
        <v>73</v>
      </c>
      <c r="E158" s="201" t="s">
        <v>269</v>
      </c>
      <c r="F158" s="201" t="s">
        <v>270</v>
      </c>
      <c r="G158" s="188"/>
      <c r="H158" s="188"/>
      <c r="I158" s="191"/>
      <c r="J158" s="202">
        <f>BK158</f>
        <v>0</v>
      </c>
      <c r="K158" s="188"/>
      <c r="L158" s="193"/>
      <c r="M158" s="194"/>
      <c r="N158" s="195"/>
      <c r="O158" s="195"/>
      <c r="P158" s="196">
        <f>SUM(P159:P164)</f>
        <v>0</v>
      </c>
      <c r="Q158" s="195"/>
      <c r="R158" s="196">
        <f>SUM(R159:R164)</f>
        <v>0.001053</v>
      </c>
      <c r="S158" s="195"/>
      <c r="T158" s="197">
        <f>SUM(T159:T164)</f>
        <v>0</v>
      </c>
      <c r="AR158" s="198" t="s">
        <v>79</v>
      </c>
      <c r="AT158" s="199" t="s">
        <v>73</v>
      </c>
      <c r="AU158" s="199" t="s">
        <v>79</v>
      </c>
      <c r="AY158" s="198" t="s">
        <v>122</v>
      </c>
      <c r="BK158" s="200">
        <f>SUM(BK159:BK164)</f>
        <v>0</v>
      </c>
    </row>
    <row r="159" spans="2:65" s="1" customFormat="1" ht="24" customHeight="1">
      <c r="B159" s="37"/>
      <c r="C159" s="203" t="s">
        <v>271</v>
      </c>
      <c r="D159" s="203" t="s">
        <v>124</v>
      </c>
      <c r="E159" s="204" t="s">
        <v>272</v>
      </c>
      <c r="F159" s="205" t="s">
        <v>273</v>
      </c>
      <c r="G159" s="206" t="s">
        <v>194</v>
      </c>
      <c r="H159" s="207">
        <v>8.1</v>
      </c>
      <c r="I159" s="208"/>
      <c r="J159" s="209">
        <f>ROUND(I159*H159,2)</f>
        <v>0</v>
      </c>
      <c r="K159" s="205" t="s">
        <v>128</v>
      </c>
      <c r="L159" s="42"/>
      <c r="M159" s="210" t="s">
        <v>19</v>
      </c>
      <c r="N159" s="211" t="s">
        <v>45</v>
      </c>
      <c r="O159" s="82"/>
      <c r="P159" s="212">
        <f>O159*H159</f>
        <v>0</v>
      </c>
      <c r="Q159" s="212">
        <v>0.00013</v>
      </c>
      <c r="R159" s="212">
        <f>Q159*H159</f>
        <v>0.001053</v>
      </c>
      <c r="S159" s="212">
        <v>0</v>
      </c>
      <c r="T159" s="213">
        <f>S159*H159</f>
        <v>0</v>
      </c>
      <c r="AR159" s="214" t="s">
        <v>129</v>
      </c>
      <c r="AT159" s="214" t="s">
        <v>124</v>
      </c>
      <c r="AU159" s="214" t="s">
        <v>81</v>
      </c>
      <c r="AY159" s="16" t="s">
        <v>122</v>
      </c>
      <c r="BE159" s="215">
        <f>IF(N159="základní",J159,0)</f>
        <v>0</v>
      </c>
      <c r="BF159" s="215">
        <f>IF(N159="snížená",J159,0)</f>
        <v>0</v>
      </c>
      <c r="BG159" s="215">
        <f>IF(N159="zákl. přenesená",J159,0)</f>
        <v>0</v>
      </c>
      <c r="BH159" s="215">
        <f>IF(N159="sníž. přenesená",J159,0)</f>
        <v>0</v>
      </c>
      <c r="BI159" s="215">
        <f>IF(N159="nulová",J159,0)</f>
        <v>0</v>
      </c>
      <c r="BJ159" s="16" t="s">
        <v>79</v>
      </c>
      <c r="BK159" s="215">
        <f>ROUND(I159*H159,2)</f>
        <v>0</v>
      </c>
      <c r="BL159" s="16" t="s">
        <v>129</v>
      </c>
      <c r="BM159" s="214" t="s">
        <v>274</v>
      </c>
    </row>
    <row r="160" spans="2:47" s="1" customFormat="1" ht="12">
      <c r="B160" s="37"/>
      <c r="C160" s="38"/>
      <c r="D160" s="216" t="s">
        <v>131</v>
      </c>
      <c r="E160" s="38"/>
      <c r="F160" s="217" t="s">
        <v>275</v>
      </c>
      <c r="G160" s="38"/>
      <c r="H160" s="38"/>
      <c r="I160" s="128"/>
      <c r="J160" s="38"/>
      <c r="K160" s="38"/>
      <c r="L160" s="42"/>
      <c r="M160" s="218"/>
      <c r="N160" s="82"/>
      <c r="O160" s="82"/>
      <c r="P160" s="82"/>
      <c r="Q160" s="82"/>
      <c r="R160" s="82"/>
      <c r="S160" s="82"/>
      <c r="T160" s="83"/>
      <c r="AT160" s="16" t="s">
        <v>131</v>
      </c>
      <c r="AU160" s="16" t="s">
        <v>81</v>
      </c>
    </row>
    <row r="161" spans="2:51" s="12" customFormat="1" ht="12">
      <c r="B161" s="219"/>
      <c r="C161" s="220"/>
      <c r="D161" s="216" t="s">
        <v>133</v>
      </c>
      <c r="E161" s="221" t="s">
        <v>19</v>
      </c>
      <c r="F161" s="222" t="s">
        <v>276</v>
      </c>
      <c r="G161" s="220"/>
      <c r="H161" s="223">
        <v>1.5</v>
      </c>
      <c r="I161" s="224"/>
      <c r="J161" s="220"/>
      <c r="K161" s="220"/>
      <c r="L161" s="225"/>
      <c r="M161" s="226"/>
      <c r="N161" s="227"/>
      <c r="O161" s="227"/>
      <c r="P161" s="227"/>
      <c r="Q161" s="227"/>
      <c r="R161" s="227"/>
      <c r="S161" s="227"/>
      <c r="T161" s="228"/>
      <c r="AT161" s="229" t="s">
        <v>133</v>
      </c>
      <c r="AU161" s="229" t="s">
        <v>81</v>
      </c>
      <c r="AV161" s="12" t="s">
        <v>81</v>
      </c>
      <c r="AW161" s="12" t="s">
        <v>35</v>
      </c>
      <c r="AX161" s="12" t="s">
        <v>74</v>
      </c>
      <c r="AY161" s="229" t="s">
        <v>122</v>
      </c>
    </row>
    <row r="162" spans="2:51" s="12" customFormat="1" ht="12">
      <c r="B162" s="219"/>
      <c r="C162" s="220"/>
      <c r="D162" s="216" t="s">
        <v>133</v>
      </c>
      <c r="E162" s="221" t="s">
        <v>19</v>
      </c>
      <c r="F162" s="222" t="s">
        <v>196</v>
      </c>
      <c r="G162" s="220"/>
      <c r="H162" s="223">
        <v>3.3</v>
      </c>
      <c r="I162" s="224"/>
      <c r="J162" s="220"/>
      <c r="K162" s="220"/>
      <c r="L162" s="225"/>
      <c r="M162" s="226"/>
      <c r="N162" s="227"/>
      <c r="O162" s="227"/>
      <c r="P162" s="227"/>
      <c r="Q162" s="227"/>
      <c r="R162" s="227"/>
      <c r="S162" s="227"/>
      <c r="T162" s="228"/>
      <c r="AT162" s="229" t="s">
        <v>133</v>
      </c>
      <c r="AU162" s="229" t="s">
        <v>81</v>
      </c>
      <c r="AV162" s="12" t="s">
        <v>81</v>
      </c>
      <c r="AW162" s="12" t="s">
        <v>35</v>
      </c>
      <c r="AX162" s="12" t="s">
        <v>74</v>
      </c>
      <c r="AY162" s="229" t="s">
        <v>122</v>
      </c>
    </row>
    <row r="163" spans="2:51" s="12" customFormat="1" ht="12">
      <c r="B163" s="219"/>
      <c r="C163" s="220"/>
      <c r="D163" s="216" t="s">
        <v>133</v>
      </c>
      <c r="E163" s="221" t="s">
        <v>19</v>
      </c>
      <c r="F163" s="222" t="s">
        <v>196</v>
      </c>
      <c r="G163" s="220"/>
      <c r="H163" s="223">
        <v>3.3</v>
      </c>
      <c r="I163" s="224"/>
      <c r="J163" s="220"/>
      <c r="K163" s="220"/>
      <c r="L163" s="225"/>
      <c r="M163" s="226"/>
      <c r="N163" s="227"/>
      <c r="O163" s="227"/>
      <c r="P163" s="227"/>
      <c r="Q163" s="227"/>
      <c r="R163" s="227"/>
      <c r="S163" s="227"/>
      <c r="T163" s="228"/>
      <c r="AT163" s="229" t="s">
        <v>133</v>
      </c>
      <c r="AU163" s="229" t="s">
        <v>81</v>
      </c>
      <c r="AV163" s="12" t="s">
        <v>81</v>
      </c>
      <c r="AW163" s="12" t="s">
        <v>35</v>
      </c>
      <c r="AX163" s="12" t="s">
        <v>74</v>
      </c>
      <c r="AY163" s="229" t="s">
        <v>122</v>
      </c>
    </row>
    <row r="164" spans="2:51" s="13" customFormat="1" ht="12">
      <c r="B164" s="240"/>
      <c r="C164" s="241"/>
      <c r="D164" s="216" t="s">
        <v>133</v>
      </c>
      <c r="E164" s="242" t="s">
        <v>19</v>
      </c>
      <c r="F164" s="243" t="s">
        <v>209</v>
      </c>
      <c r="G164" s="241"/>
      <c r="H164" s="244">
        <v>8.1</v>
      </c>
      <c r="I164" s="245"/>
      <c r="J164" s="241"/>
      <c r="K164" s="241"/>
      <c r="L164" s="246"/>
      <c r="M164" s="247"/>
      <c r="N164" s="248"/>
      <c r="O164" s="248"/>
      <c r="P164" s="248"/>
      <c r="Q164" s="248"/>
      <c r="R164" s="248"/>
      <c r="S164" s="248"/>
      <c r="T164" s="249"/>
      <c r="AT164" s="250" t="s">
        <v>133</v>
      </c>
      <c r="AU164" s="250" t="s">
        <v>81</v>
      </c>
      <c r="AV164" s="13" t="s">
        <v>129</v>
      </c>
      <c r="AW164" s="13" t="s">
        <v>35</v>
      </c>
      <c r="AX164" s="13" t="s">
        <v>79</v>
      </c>
      <c r="AY164" s="250" t="s">
        <v>122</v>
      </c>
    </row>
    <row r="165" spans="2:63" s="11" customFormat="1" ht="22.8" customHeight="1">
      <c r="B165" s="187"/>
      <c r="C165" s="188"/>
      <c r="D165" s="189" t="s">
        <v>73</v>
      </c>
      <c r="E165" s="201" t="s">
        <v>277</v>
      </c>
      <c r="F165" s="201" t="s">
        <v>278</v>
      </c>
      <c r="G165" s="188"/>
      <c r="H165" s="188"/>
      <c r="I165" s="191"/>
      <c r="J165" s="202">
        <f>BK165</f>
        <v>0</v>
      </c>
      <c r="K165" s="188"/>
      <c r="L165" s="193"/>
      <c r="M165" s="194"/>
      <c r="N165" s="195"/>
      <c r="O165" s="195"/>
      <c r="P165" s="196">
        <f>SUM(P166:P193)</f>
        <v>0</v>
      </c>
      <c r="Q165" s="195"/>
      <c r="R165" s="196">
        <f>SUM(R166:R193)</f>
        <v>0.000324</v>
      </c>
      <c r="S165" s="195"/>
      <c r="T165" s="197">
        <f>SUM(T166:T193)</f>
        <v>4.37237</v>
      </c>
      <c r="AR165" s="198" t="s">
        <v>79</v>
      </c>
      <c r="AT165" s="199" t="s">
        <v>73</v>
      </c>
      <c r="AU165" s="199" t="s">
        <v>79</v>
      </c>
      <c r="AY165" s="198" t="s">
        <v>122</v>
      </c>
      <c r="BK165" s="200">
        <f>SUM(BK166:BK193)</f>
        <v>0</v>
      </c>
    </row>
    <row r="166" spans="2:65" s="1" customFormat="1" ht="24" customHeight="1">
      <c r="B166" s="37"/>
      <c r="C166" s="203" t="s">
        <v>279</v>
      </c>
      <c r="D166" s="203" t="s">
        <v>124</v>
      </c>
      <c r="E166" s="204" t="s">
        <v>280</v>
      </c>
      <c r="F166" s="205" t="s">
        <v>281</v>
      </c>
      <c r="G166" s="206" t="s">
        <v>194</v>
      </c>
      <c r="H166" s="207">
        <v>8.1</v>
      </c>
      <c r="I166" s="208"/>
      <c r="J166" s="209">
        <f>ROUND(I166*H166,2)</f>
        <v>0</v>
      </c>
      <c r="K166" s="205" t="s">
        <v>128</v>
      </c>
      <c r="L166" s="42"/>
      <c r="M166" s="210" t="s">
        <v>19</v>
      </c>
      <c r="N166" s="211" t="s">
        <v>45</v>
      </c>
      <c r="O166" s="82"/>
      <c r="P166" s="212">
        <f>O166*H166</f>
        <v>0</v>
      </c>
      <c r="Q166" s="212">
        <v>4E-05</v>
      </c>
      <c r="R166" s="212">
        <f>Q166*H166</f>
        <v>0.000324</v>
      </c>
      <c r="S166" s="212">
        <v>0</v>
      </c>
      <c r="T166" s="213">
        <f>S166*H166</f>
        <v>0</v>
      </c>
      <c r="AR166" s="214" t="s">
        <v>129</v>
      </c>
      <c r="AT166" s="214" t="s">
        <v>124</v>
      </c>
      <c r="AU166" s="214" t="s">
        <v>81</v>
      </c>
      <c r="AY166" s="16" t="s">
        <v>122</v>
      </c>
      <c r="BE166" s="215">
        <f>IF(N166="základní",J166,0)</f>
        <v>0</v>
      </c>
      <c r="BF166" s="215">
        <f>IF(N166="snížená",J166,0)</f>
        <v>0</v>
      </c>
      <c r="BG166" s="215">
        <f>IF(N166="zákl. přenesená",J166,0)</f>
        <v>0</v>
      </c>
      <c r="BH166" s="215">
        <f>IF(N166="sníž. přenesená",J166,0)</f>
        <v>0</v>
      </c>
      <c r="BI166" s="215">
        <f>IF(N166="nulová",J166,0)</f>
        <v>0</v>
      </c>
      <c r="BJ166" s="16" t="s">
        <v>79</v>
      </c>
      <c r="BK166" s="215">
        <f>ROUND(I166*H166,2)</f>
        <v>0</v>
      </c>
      <c r="BL166" s="16" t="s">
        <v>129</v>
      </c>
      <c r="BM166" s="214" t="s">
        <v>282</v>
      </c>
    </row>
    <row r="167" spans="2:47" s="1" customFormat="1" ht="12">
      <c r="B167" s="37"/>
      <c r="C167" s="38"/>
      <c r="D167" s="216" t="s">
        <v>131</v>
      </c>
      <c r="E167" s="38"/>
      <c r="F167" s="217" t="s">
        <v>283</v>
      </c>
      <c r="G167" s="38"/>
      <c r="H167" s="38"/>
      <c r="I167" s="128"/>
      <c r="J167" s="38"/>
      <c r="K167" s="38"/>
      <c r="L167" s="42"/>
      <c r="M167" s="218"/>
      <c r="N167" s="82"/>
      <c r="O167" s="82"/>
      <c r="P167" s="82"/>
      <c r="Q167" s="82"/>
      <c r="R167" s="82"/>
      <c r="S167" s="82"/>
      <c r="T167" s="83"/>
      <c r="AT167" s="16" t="s">
        <v>131</v>
      </c>
      <c r="AU167" s="16" t="s">
        <v>81</v>
      </c>
    </row>
    <row r="168" spans="2:51" s="12" customFormat="1" ht="12">
      <c r="B168" s="219"/>
      <c r="C168" s="220"/>
      <c r="D168" s="216" t="s">
        <v>133</v>
      </c>
      <c r="E168" s="221" t="s">
        <v>19</v>
      </c>
      <c r="F168" s="222" t="s">
        <v>276</v>
      </c>
      <c r="G168" s="220"/>
      <c r="H168" s="223">
        <v>1.5</v>
      </c>
      <c r="I168" s="224"/>
      <c r="J168" s="220"/>
      <c r="K168" s="220"/>
      <c r="L168" s="225"/>
      <c r="M168" s="226"/>
      <c r="N168" s="227"/>
      <c r="O168" s="227"/>
      <c r="P168" s="227"/>
      <c r="Q168" s="227"/>
      <c r="R168" s="227"/>
      <c r="S168" s="227"/>
      <c r="T168" s="228"/>
      <c r="AT168" s="229" t="s">
        <v>133</v>
      </c>
      <c r="AU168" s="229" t="s">
        <v>81</v>
      </c>
      <c r="AV168" s="12" t="s">
        <v>81</v>
      </c>
      <c r="AW168" s="12" t="s">
        <v>35</v>
      </c>
      <c r="AX168" s="12" t="s">
        <v>74</v>
      </c>
      <c r="AY168" s="229" t="s">
        <v>122</v>
      </c>
    </row>
    <row r="169" spans="2:51" s="12" customFormat="1" ht="12">
      <c r="B169" s="219"/>
      <c r="C169" s="220"/>
      <c r="D169" s="216" t="s">
        <v>133</v>
      </c>
      <c r="E169" s="221" t="s">
        <v>19</v>
      </c>
      <c r="F169" s="222" t="s">
        <v>196</v>
      </c>
      <c r="G169" s="220"/>
      <c r="H169" s="223">
        <v>3.3</v>
      </c>
      <c r="I169" s="224"/>
      <c r="J169" s="220"/>
      <c r="K169" s="220"/>
      <c r="L169" s="225"/>
      <c r="M169" s="226"/>
      <c r="N169" s="227"/>
      <c r="O169" s="227"/>
      <c r="P169" s="227"/>
      <c r="Q169" s="227"/>
      <c r="R169" s="227"/>
      <c r="S169" s="227"/>
      <c r="T169" s="228"/>
      <c r="AT169" s="229" t="s">
        <v>133</v>
      </c>
      <c r="AU169" s="229" t="s">
        <v>81</v>
      </c>
      <c r="AV169" s="12" t="s">
        <v>81</v>
      </c>
      <c r="AW169" s="12" t="s">
        <v>35</v>
      </c>
      <c r="AX169" s="12" t="s">
        <v>74</v>
      </c>
      <c r="AY169" s="229" t="s">
        <v>122</v>
      </c>
    </row>
    <row r="170" spans="2:51" s="12" customFormat="1" ht="12">
      <c r="B170" s="219"/>
      <c r="C170" s="220"/>
      <c r="D170" s="216" t="s">
        <v>133</v>
      </c>
      <c r="E170" s="221" t="s">
        <v>19</v>
      </c>
      <c r="F170" s="222" t="s">
        <v>196</v>
      </c>
      <c r="G170" s="220"/>
      <c r="H170" s="223">
        <v>3.3</v>
      </c>
      <c r="I170" s="224"/>
      <c r="J170" s="220"/>
      <c r="K170" s="220"/>
      <c r="L170" s="225"/>
      <c r="M170" s="226"/>
      <c r="N170" s="227"/>
      <c r="O170" s="227"/>
      <c r="P170" s="227"/>
      <c r="Q170" s="227"/>
      <c r="R170" s="227"/>
      <c r="S170" s="227"/>
      <c r="T170" s="228"/>
      <c r="AT170" s="229" t="s">
        <v>133</v>
      </c>
      <c r="AU170" s="229" t="s">
        <v>81</v>
      </c>
      <c r="AV170" s="12" t="s">
        <v>81</v>
      </c>
      <c r="AW170" s="12" t="s">
        <v>35</v>
      </c>
      <c r="AX170" s="12" t="s">
        <v>74</v>
      </c>
      <c r="AY170" s="229" t="s">
        <v>122</v>
      </c>
    </row>
    <row r="171" spans="2:51" s="13" customFormat="1" ht="12">
      <c r="B171" s="240"/>
      <c r="C171" s="241"/>
      <c r="D171" s="216" t="s">
        <v>133</v>
      </c>
      <c r="E171" s="242" t="s">
        <v>19</v>
      </c>
      <c r="F171" s="243" t="s">
        <v>209</v>
      </c>
      <c r="G171" s="241"/>
      <c r="H171" s="244">
        <v>8.1</v>
      </c>
      <c r="I171" s="245"/>
      <c r="J171" s="241"/>
      <c r="K171" s="241"/>
      <c r="L171" s="246"/>
      <c r="M171" s="247"/>
      <c r="N171" s="248"/>
      <c r="O171" s="248"/>
      <c r="P171" s="248"/>
      <c r="Q171" s="248"/>
      <c r="R171" s="248"/>
      <c r="S171" s="248"/>
      <c r="T171" s="249"/>
      <c r="AT171" s="250" t="s">
        <v>133</v>
      </c>
      <c r="AU171" s="250" t="s">
        <v>81</v>
      </c>
      <c r="AV171" s="13" t="s">
        <v>129</v>
      </c>
      <c r="AW171" s="13" t="s">
        <v>35</v>
      </c>
      <c r="AX171" s="13" t="s">
        <v>79</v>
      </c>
      <c r="AY171" s="250" t="s">
        <v>122</v>
      </c>
    </row>
    <row r="172" spans="2:65" s="1" customFormat="1" ht="16.5" customHeight="1">
      <c r="B172" s="37"/>
      <c r="C172" s="203" t="s">
        <v>284</v>
      </c>
      <c r="D172" s="203" t="s">
        <v>124</v>
      </c>
      <c r="E172" s="204" t="s">
        <v>285</v>
      </c>
      <c r="F172" s="205" t="s">
        <v>286</v>
      </c>
      <c r="G172" s="206" t="s">
        <v>287</v>
      </c>
      <c r="H172" s="207">
        <v>1</v>
      </c>
      <c r="I172" s="208"/>
      <c r="J172" s="209">
        <f>ROUND(I172*H172,2)</f>
        <v>0</v>
      </c>
      <c r="K172" s="205" t="s">
        <v>128</v>
      </c>
      <c r="L172" s="42"/>
      <c r="M172" s="210" t="s">
        <v>19</v>
      </c>
      <c r="N172" s="211" t="s">
        <v>45</v>
      </c>
      <c r="O172" s="82"/>
      <c r="P172" s="212">
        <f>O172*H172</f>
        <v>0</v>
      </c>
      <c r="Q172" s="212">
        <v>0</v>
      </c>
      <c r="R172" s="212">
        <f>Q172*H172</f>
        <v>0</v>
      </c>
      <c r="S172" s="212">
        <v>0.0342</v>
      </c>
      <c r="T172" s="213">
        <f>S172*H172</f>
        <v>0.0342</v>
      </c>
      <c r="AR172" s="214" t="s">
        <v>129</v>
      </c>
      <c r="AT172" s="214" t="s">
        <v>124</v>
      </c>
      <c r="AU172" s="214" t="s">
        <v>81</v>
      </c>
      <c r="AY172" s="16" t="s">
        <v>122</v>
      </c>
      <c r="BE172" s="215">
        <f>IF(N172="základní",J172,0)</f>
        <v>0</v>
      </c>
      <c r="BF172" s="215">
        <f>IF(N172="snížená",J172,0)</f>
        <v>0</v>
      </c>
      <c r="BG172" s="215">
        <f>IF(N172="zákl. přenesená",J172,0)</f>
        <v>0</v>
      </c>
      <c r="BH172" s="215">
        <f>IF(N172="sníž. přenesená",J172,0)</f>
        <v>0</v>
      </c>
      <c r="BI172" s="215">
        <f>IF(N172="nulová",J172,0)</f>
        <v>0</v>
      </c>
      <c r="BJ172" s="16" t="s">
        <v>79</v>
      </c>
      <c r="BK172" s="215">
        <f>ROUND(I172*H172,2)</f>
        <v>0</v>
      </c>
      <c r="BL172" s="16" t="s">
        <v>129</v>
      </c>
      <c r="BM172" s="214" t="s">
        <v>288</v>
      </c>
    </row>
    <row r="173" spans="2:65" s="1" customFormat="1" ht="16.5" customHeight="1">
      <c r="B173" s="37"/>
      <c r="C173" s="203" t="s">
        <v>289</v>
      </c>
      <c r="D173" s="203" t="s">
        <v>124</v>
      </c>
      <c r="E173" s="204" t="s">
        <v>290</v>
      </c>
      <c r="F173" s="205" t="s">
        <v>291</v>
      </c>
      <c r="G173" s="206" t="s">
        <v>287</v>
      </c>
      <c r="H173" s="207">
        <v>1</v>
      </c>
      <c r="I173" s="208"/>
      <c r="J173" s="209">
        <f>ROUND(I173*H173,2)</f>
        <v>0</v>
      </c>
      <c r="K173" s="205" t="s">
        <v>128</v>
      </c>
      <c r="L173" s="42"/>
      <c r="M173" s="210" t="s">
        <v>19</v>
      </c>
      <c r="N173" s="211" t="s">
        <v>45</v>
      </c>
      <c r="O173" s="82"/>
      <c r="P173" s="212">
        <f>O173*H173</f>
        <v>0</v>
      </c>
      <c r="Q173" s="212">
        <v>0</v>
      </c>
      <c r="R173" s="212">
        <f>Q173*H173</f>
        <v>0</v>
      </c>
      <c r="S173" s="212">
        <v>0.01946</v>
      </c>
      <c r="T173" s="213">
        <f>S173*H173</f>
        <v>0.01946</v>
      </c>
      <c r="AR173" s="214" t="s">
        <v>129</v>
      </c>
      <c r="AT173" s="214" t="s">
        <v>124</v>
      </c>
      <c r="AU173" s="214" t="s">
        <v>81</v>
      </c>
      <c r="AY173" s="16" t="s">
        <v>122</v>
      </c>
      <c r="BE173" s="215">
        <f>IF(N173="základní",J173,0)</f>
        <v>0</v>
      </c>
      <c r="BF173" s="215">
        <f>IF(N173="snížená",J173,0)</f>
        <v>0</v>
      </c>
      <c r="BG173" s="215">
        <f>IF(N173="zákl. přenesená",J173,0)</f>
        <v>0</v>
      </c>
      <c r="BH173" s="215">
        <f>IF(N173="sníž. přenesená",J173,0)</f>
        <v>0</v>
      </c>
      <c r="BI173" s="215">
        <f>IF(N173="nulová",J173,0)</f>
        <v>0</v>
      </c>
      <c r="BJ173" s="16" t="s">
        <v>79</v>
      </c>
      <c r="BK173" s="215">
        <f>ROUND(I173*H173,2)</f>
        <v>0</v>
      </c>
      <c r="BL173" s="16" t="s">
        <v>129</v>
      </c>
      <c r="BM173" s="214" t="s">
        <v>292</v>
      </c>
    </row>
    <row r="174" spans="2:65" s="1" customFormat="1" ht="16.5" customHeight="1">
      <c r="B174" s="37"/>
      <c r="C174" s="203" t="s">
        <v>293</v>
      </c>
      <c r="D174" s="203" t="s">
        <v>124</v>
      </c>
      <c r="E174" s="204" t="s">
        <v>294</v>
      </c>
      <c r="F174" s="205" t="s">
        <v>295</v>
      </c>
      <c r="G174" s="206" t="s">
        <v>287</v>
      </c>
      <c r="H174" s="207">
        <v>1</v>
      </c>
      <c r="I174" s="208"/>
      <c r="J174" s="209">
        <f>ROUND(I174*H174,2)</f>
        <v>0</v>
      </c>
      <c r="K174" s="205" t="s">
        <v>128</v>
      </c>
      <c r="L174" s="42"/>
      <c r="M174" s="210" t="s">
        <v>19</v>
      </c>
      <c r="N174" s="211" t="s">
        <v>45</v>
      </c>
      <c r="O174" s="82"/>
      <c r="P174" s="212">
        <f>O174*H174</f>
        <v>0</v>
      </c>
      <c r="Q174" s="212">
        <v>0</v>
      </c>
      <c r="R174" s="212">
        <f>Q174*H174</f>
        <v>0</v>
      </c>
      <c r="S174" s="212">
        <v>0.01707</v>
      </c>
      <c r="T174" s="213">
        <f>S174*H174</f>
        <v>0.01707</v>
      </c>
      <c r="AR174" s="214" t="s">
        <v>129</v>
      </c>
      <c r="AT174" s="214" t="s">
        <v>124</v>
      </c>
      <c r="AU174" s="214" t="s">
        <v>81</v>
      </c>
      <c r="AY174" s="16" t="s">
        <v>122</v>
      </c>
      <c r="BE174" s="215">
        <f>IF(N174="základní",J174,0)</f>
        <v>0</v>
      </c>
      <c r="BF174" s="215">
        <f>IF(N174="snížená",J174,0)</f>
        <v>0</v>
      </c>
      <c r="BG174" s="215">
        <f>IF(N174="zákl. přenesená",J174,0)</f>
        <v>0</v>
      </c>
      <c r="BH174" s="215">
        <f>IF(N174="sníž. přenesená",J174,0)</f>
        <v>0</v>
      </c>
      <c r="BI174" s="215">
        <f>IF(N174="nulová",J174,0)</f>
        <v>0</v>
      </c>
      <c r="BJ174" s="16" t="s">
        <v>79</v>
      </c>
      <c r="BK174" s="215">
        <f>ROUND(I174*H174,2)</f>
        <v>0</v>
      </c>
      <c r="BL174" s="16" t="s">
        <v>129</v>
      </c>
      <c r="BM174" s="214" t="s">
        <v>296</v>
      </c>
    </row>
    <row r="175" spans="2:65" s="1" customFormat="1" ht="16.5" customHeight="1">
      <c r="B175" s="37"/>
      <c r="C175" s="203" t="s">
        <v>297</v>
      </c>
      <c r="D175" s="203" t="s">
        <v>124</v>
      </c>
      <c r="E175" s="204" t="s">
        <v>298</v>
      </c>
      <c r="F175" s="205" t="s">
        <v>299</v>
      </c>
      <c r="G175" s="206" t="s">
        <v>287</v>
      </c>
      <c r="H175" s="207">
        <v>1</v>
      </c>
      <c r="I175" s="208"/>
      <c r="J175" s="209">
        <f>ROUND(I175*H175,2)</f>
        <v>0</v>
      </c>
      <c r="K175" s="205" t="s">
        <v>128</v>
      </c>
      <c r="L175" s="42"/>
      <c r="M175" s="210" t="s">
        <v>19</v>
      </c>
      <c r="N175" s="211" t="s">
        <v>45</v>
      </c>
      <c r="O175" s="82"/>
      <c r="P175" s="212">
        <f>O175*H175</f>
        <v>0</v>
      </c>
      <c r="Q175" s="212">
        <v>0</v>
      </c>
      <c r="R175" s="212">
        <f>Q175*H175</f>
        <v>0</v>
      </c>
      <c r="S175" s="212">
        <v>0.00156</v>
      </c>
      <c r="T175" s="213">
        <f>S175*H175</f>
        <v>0.00156</v>
      </c>
      <c r="AR175" s="214" t="s">
        <v>129</v>
      </c>
      <c r="AT175" s="214" t="s">
        <v>124</v>
      </c>
      <c r="AU175" s="214" t="s">
        <v>81</v>
      </c>
      <c r="AY175" s="16" t="s">
        <v>122</v>
      </c>
      <c r="BE175" s="215">
        <f>IF(N175="základní",J175,0)</f>
        <v>0</v>
      </c>
      <c r="BF175" s="215">
        <f>IF(N175="snížená",J175,0)</f>
        <v>0</v>
      </c>
      <c r="BG175" s="215">
        <f>IF(N175="zákl. přenesená",J175,0)</f>
        <v>0</v>
      </c>
      <c r="BH175" s="215">
        <f>IF(N175="sníž. přenesená",J175,0)</f>
        <v>0</v>
      </c>
      <c r="BI175" s="215">
        <f>IF(N175="nulová",J175,0)</f>
        <v>0</v>
      </c>
      <c r="BJ175" s="16" t="s">
        <v>79</v>
      </c>
      <c r="BK175" s="215">
        <f>ROUND(I175*H175,2)</f>
        <v>0</v>
      </c>
      <c r="BL175" s="16" t="s">
        <v>129</v>
      </c>
      <c r="BM175" s="214" t="s">
        <v>300</v>
      </c>
    </row>
    <row r="176" spans="2:65" s="1" customFormat="1" ht="16.5" customHeight="1">
      <c r="B176" s="37"/>
      <c r="C176" s="203" t="s">
        <v>301</v>
      </c>
      <c r="D176" s="203" t="s">
        <v>124</v>
      </c>
      <c r="E176" s="204" t="s">
        <v>302</v>
      </c>
      <c r="F176" s="205" t="s">
        <v>303</v>
      </c>
      <c r="G176" s="206" t="s">
        <v>287</v>
      </c>
      <c r="H176" s="207">
        <v>1</v>
      </c>
      <c r="I176" s="208"/>
      <c r="J176" s="209">
        <f>ROUND(I176*H176,2)</f>
        <v>0</v>
      </c>
      <c r="K176" s="205" t="s">
        <v>128</v>
      </c>
      <c r="L176" s="42"/>
      <c r="M176" s="210" t="s">
        <v>19</v>
      </c>
      <c r="N176" s="211" t="s">
        <v>45</v>
      </c>
      <c r="O176" s="82"/>
      <c r="P176" s="212">
        <f>O176*H176</f>
        <v>0</v>
      </c>
      <c r="Q176" s="212">
        <v>0</v>
      </c>
      <c r="R176" s="212">
        <f>Q176*H176</f>
        <v>0</v>
      </c>
      <c r="S176" s="212">
        <v>0.01493</v>
      </c>
      <c r="T176" s="213">
        <f>S176*H176</f>
        <v>0.01493</v>
      </c>
      <c r="AR176" s="214" t="s">
        <v>129</v>
      </c>
      <c r="AT176" s="214" t="s">
        <v>124</v>
      </c>
      <c r="AU176" s="214" t="s">
        <v>81</v>
      </c>
      <c r="AY176" s="16" t="s">
        <v>122</v>
      </c>
      <c r="BE176" s="215">
        <f>IF(N176="základní",J176,0)</f>
        <v>0</v>
      </c>
      <c r="BF176" s="215">
        <f>IF(N176="snížená",J176,0)</f>
        <v>0</v>
      </c>
      <c r="BG176" s="215">
        <f>IF(N176="zákl. přenesená",J176,0)</f>
        <v>0</v>
      </c>
      <c r="BH176" s="215">
        <f>IF(N176="sníž. přenesená",J176,0)</f>
        <v>0</v>
      </c>
      <c r="BI176" s="215">
        <f>IF(N176="nulová",J176,0)</f>
        <v>0</v>
      </c>
      <c r="BJ176" s="16" t="s">
        <v>79</v>
      </c>
      <c r="BK176" s="215">
        <f>ROUND(I176*H176,2)</f>
        <v>0</v>
      </c>
      <c r="BL176" s="16" t="s">
        <v>129</v>
      </c>
      <c r="BM176" s="214" t="s">
        <v>304</v>
      </c>
    </row>
    <row r="177" spans="2:65" s="1" customFormat="1" ht="16.5" customHeight="1">
      <c r="B177" s="37"/>
      <c r="C177" s="203" t="s">
        <v>305</v>
      </c>
      <c r="D177" s="203" t="s">
        <v>124</v>
      </c>
      <c r="E177" s="204" t="s">
        <v>306</v>
      </c>
      <c r="F177" s="205" t="s">
        <v>307</v>
      </c>
      <c r="G177" s="206" t="s">
        <v>258</v>
      </c>
      <c r="H177" s="207">
        <v>2</v>
      </c>
      <c r="I177" s="208"/>
      <c r="J177" s="209">
        <f>ROUND(I177*H177,2)</f>
        <v>0</v>
      </c>
      <c r="K177" s="205" t="s">
        <v>128</v>
      </c>
      <c r="L177" s="42"/>
      <c r="M177" s="210" t="s">
        <v>19</v>
      </c>
      <c r="N177" s="211" t="s">
        <v>45</v>
      </c>
      <c r="O177" s="82"/>
      <c r="P177" s="212">
        <f>O177*H177</f>
        <v>0</v>
      </c>
      <c r="Q177" s="212">
        <v>0</v>
      </c>
      <c r="R177" s="212">
        <f>Q177*H177</f>
        <v>0</v>
      </c>
      <c r="S177" s="212">
        <v>0.00085</v>
      </c>
      <c r="T177" s="213">
        <f>S177*H177</f>
        <v>0.0017</v>
      </c>
      <c r="AR177" s="214" t="s">
        <v>129</v>
      </c>
      <c r="AT177" s="214" t="s">
        <v>124</v>
      </c>
      <c r="AU177" s="214" t="s">
        <v>81</v>
      </c>
      <c r="AY177" s="16" t="s">
        <v>122</v>
      </c>
      <c r="BE177" s="215">
        <f>IF(N177="základní",J177,0)</f>
        <v>0</v>
      </c>
      <c r="BF177" s="215">
        <f>IF(N177="snížená",J177,0)</f>
        <v>0</v>
      </c>
      <c r="BG177" s="215">
        <f>IF(N177="zákl. přenesená",J177,0)</f>
        <v>0</v>
      </c>
      <c r="BH177" s="215">
        <f>IF(N177="sníž. přenesená",J177,0)</f>
        <v>0</v>
      </c>
      <c r="BI177" s="215">
        <f>IF(N177="nulová",J177,0)</f>
        <v>0</v>
      </c>
      <c r="BJ177" s="16" t="s">
        <v>79</v>
      </c>
      <c r="BK177" s="215">
        <f>ROUND(I177*H177,2)</f>
        <v>0</v>
      </c>
      <c r="BL177" s="16" t="s">
        <v>129</v>
      </c>
      <c r="BM177" s="214" t="s">
        <v>308</v>
      </c>
    </row>
    <row r="178" spans="2:65" s="1" customFormat="1" ht="24" customHeight="1">
      <c r="B178" s="37"/>
      <c r="C178" s="203" t="s">
        <v>309</v>
      </c>
      <c r="D178" s="203" t="s">
        <v>124</v>
      </c>
      <c r="E178" s="204" t="s">
        <v>310</v>
      </c>
      <c r="F178" s="205" t="s">
        <v>311</v>
      </c>
      <c r="G178" s="206" t="s">
        <v>194</v>
      </c>
      <c r="H178" s="207">
        <v>8.022</v>
      </c>
      <c r="I178" s="208"/>
      <c r="J178" s="209">
        <f>ROUND(I178*H178,2)</f>
        <v>0</v>
      </c>
      <c r="K178" s="205" t="s">
        <v>128</v>
      </c>
      <c r="L178" s="42"/>
      <c r="M178" s="210" t="s">
        <v>19</v>
      </c>
      <c r="N178" s="211" t="s">
        <v>45</v>
      </c>
      <c r="O178" s="82"/>
      <c r="P178" s="212">
        <f>O178*H178</f>
        <v>0</v>
      </c>
      <c r="Q178" s="212">
        <v>0</v>
      </c>
      <c r="R178" s="212">
        <f>Q178*H178</f>
        <v>0</v>
      </c>
      <c r="S178" s="212">
        <v>0.035</v>
      </c>
      <c r="T178" s="213">
        <f>S178*H178</f>
        <v>0.28077</v>
      </c>
      <c r="AR178" s="214" t="s">
        <v>129</v>
      </c>
      <c r="AT178" s="214" t="s">
        <v>124</v>
      </c>
      <c r="AU178" s="214" t="s">
        <v>81</v>
      </c>
      <c r="AY178" s="16" t="s">
        <v>122</v>
      </c>
      <c r="BE178" s="215">
        <f>IF(N178="základní",J178,0)</f>
        <v>0</v>
      </c>
      <c r="BF178" s="215">
        <f>IF(N178="snížená",J178,0)</f>
        <v>0</v>
      </c>
      <c r="BG178" s="215">
        <f>IF(N178="zákl. přenesená",J178,0)</f>
        <v>0</v>
      </c>
      <c r="BH178" s="215">
        <f>IF(N178="sníž. přenesená",J178,0)</f>
        <v>0</v>
      </c>
      <c r="BI178" s="215">
        <f>IF(N178="nulová",J178,0)</f>
        <v>0</v>
      </c>
      <c r="BJ178" s="16" t="s">
        <v>79</v>
      </c>
      <c r="BK178" s="215">
        <f>ROUND(I178*H178,2)</f>
        <v>0</v>
      </c>
      <c r="BL178" s="16" t="s">
        <v>129</v>
      </c>
      <c r="BM178" s="214" t="s">
        <v>312</v>
      </c>
    </row>
    <row r="179" spans="2:47" s="1" customFormat="1" ht="12">
      <c r="B179" s="37"/>
      <c r="C179" s="38"/>
      <c r="D179" s="216" t="s">
        <v>131</v>
      </c>
      <c r="E179" s="38"/>
      <c r="F179" s="217" t="s">
        <v>313</v>
      </c>
      <c r="G179" s="38"/>
      <c r="H179" s="38"/>
      <c r="I179" s="128"/>
      <c r="J179" s="38"/>
      <c r="K179" s="38"/>
      <c r="L179" s="42"/>
      <c r="M179" s="218"/>
      <c r="N179" s="82"/>
      <c r="O179" s="82"/>
      <c r="P179" s="82"/>
      <c r="Q179" s="82"/>
      <c r="R179" s="82"/>
      <c r="S179" s="82"/>
      <c r="T179" s="83"/>
      <c r="AT179" s="16" t="s">
        <v>131</v>
      </c>
      <c r="AU179" s="16" t="s">
        <v>81</v>
      </c>
    </row>
    <row r="180" spans="2:51" s="12" customFormat="1" ht="12">
      <c r="B180" s="219"/>
      <c r="C180" s="220"/>
      <c r="D180" s="216" t="s">
        <v>133</v>
      </c>
      <c r="E180" s="221" t="s">
        <v>19</v>
      </c>
      <c r="F180" s="222" t="s">
        <v>314</v>
      </c>
      <c r="G180" s="220"/>
      <c r="H180" s="223">
        <v>4.8</v>
      </c>
      <c r="I180" s="224"/>
      <c r="J180" s="220"/>
      <c r="K180" s="220"/>
      <c r="L180" s="225"/>
      <c r="M180" s="226"/>
      <c r="N180" s="227"/>
      <c r="O180" s="227"/>
      <c r="P180" s="227"/>
      <c r="Q180" s="227"/>
      <c r="R180" s="227"/>
      <c r="S180" s="227"/>
      <c r="T180" s="228"/>
      <c r="AT180" s="229" t="s">
        <v>133</v>
      </c>
      <c r="AU180" s="229" t="s">
        <v>81</v>
      </c>
      <c r="AV180" s="12" t="s">
        <v>81</v>
      </c>
      <c r="AW180" s="12" t="s">
        <v>35</v>
      </c>
      <c r="AX180" s="12" t="s">
        <v>74</v>
      </c>
      <c r="AY180" s="229" t="s">
        <v>122</v>
      </c>
    </row>
    <row r="181" spans="2:51" s="12" customFormat="1" ht="12">
      <c r="B181" s="219"/>
      <c r="C181" s="220"/>
      <c r="D181" s="216" t="s">
        <v>133</v>
      </c>
      <c r="E181" s="221" t="s">
        <v>19</v>
      </c>
      <c r="F181" s="222" t="s">
        <v>315</v>
      </c>
      <c r="G181" s="220"/>
      <c r="H181" s="223">
        <v>3.222</v>
      </c>
      <c r="I181" s="224"/>
      <c r="J181" s="220"/>
      <c r="K181" s="220"/>
      <c r="L181" s="225"/>
      <c r="M181" s="226"/>
      <c r="N181" s="227"/>
      <c r="O181" s="227"/>
      <c r="P181" s="227"/>
      <c r="Q181" s="227"/>
      <c r="R181" s="227"/>
      <c r="S181" s="227"/>
      <c r="T181" s="228"/>
      <c r="AT181" s="229" t="s">
        <v>133</v>
      </c>
      <c r="AU181" s="229" t="s">
        <v>81</v>
      </c>
      <c r="AV181" s="12" t="s">
        <v>81</v>
      </c>
      <c r="AW181" s="12" t="s">
        <v>35</v>
      </c>
      <c r="AX181" s="12" t="s">
        <v>74</v>
      </c>
      <c r="AY181" s="229" t="s">
        <v>122</v>
      </c>
    </row>
    <row r="182" spans="2:51" s="13" customFormat="1" ht="12">
      <c r="B182" s="240"/>
      <c r="C182" s="241"/>
      <c r="D182" s="216" t="s">
        <v>133</v>
      </c>
      <c r="E182" s="242" t="s">
        <v>19</v>
      </c>
      <c r="F182" s="243" t="s">
        <v>209</v>
      </c>
      <c r="G182" s="241"/>
      <c r="H182" s="244">
        <v>8.022</v>
      </c>
      <c r="I182" s="245"/>
      <c r="J182" s="241"/>
      <c r="K182" s="241"/>
      <c r="L182" s="246"/>
      <c r="M182" s="247"/>
      <c r="N182" s="248"/>
      <c r="O182" s="248"/>
      <c r="P182" s="248"/>
      <c r="Q182" s="248"/>
      <c r="R182" s="248"/>
      <c r="S182" s="248"/>
      <c r="T182" s="249"/>
      <c r="AT182" s="250" t="s">
        <v>133</v>
      </c>
      <c r="AU182" s="250" t="s">
        <v>81</v>
      </c>
      <c r="AV182" s="13" t="s">
        <v>129</v>
      </c>
      <c r="AW182" s="13" t="s">
        <v>35</v>
      </c>
      <c r="AX182" s="13" t="s">
        <v>79</v>
      </c>
      <c r="AY182" s="250" t="s">
        <v>122</v>
      </c>
    </row>
    <row r="183" spans="2:65" s="1" customFormat="1" ht="24" customHeight="1">
      <c r="B183" s="37"/>
      <c r="C183" s="203" t="s">
        <v>316</v>
      </c>
      <c r="D183" s="203" t="s">
        <v>124</v>
      </c>
      <c r="E183" s="204" t="s">
        <v>317</v>
      </c>
      <c r="F183" s="205" t="s">
        <v>318</v>
      </c>
      <c r="G183" s="206" t="s">
        <v>194</v>
      </c>
      <c r="H183" s="207">
        <v>2.4</v>
      </c>
      <c r="I183" s="208"/>
      <c r="J183" s="209">
        <f>ROUND(I183*H183,2)</f>
        <v>0</v>
      </c>
      <c r="K183" s="205" t="s">
        <v>128</v>
      </c>
      <c r="L183" s="42"/>
      <c r="M183" s="210" t="s">
        <v>19</v>
      </c>
      <c r="N183" s="211" t="s">
        <v>45</v>
      </c>
      <c r="O183" s="82"/>
      <c r="P183" s="212">
        <f>O183*H183</f>
        <v>0</v>
      </c>
      <c r="Q183" s="212">
        <v>0</v>
      </c>
      <c r="R183" s="212">
        <f>Q183*H183</f>
        <v>0</v>
      </c>
      <c r="S183" s="212">
        <v>0.076</v>
      </c>
      <c r="T183" s="213">
        <f>S183*H183</f>
        <v>0.18239999999999998</v>
      </c>
      <c r="AR183" s="214" t="s">
        <v>129</v>
      </c>
      <c r="AT183" s="214" t="s">
        <v>124</v>
      </c>
      <c r="AU183" s="214" t="s">
        <v>81</v>
      </c>
      <c r="AY183" s="16" t="s">
        <v>122</v>
      </c>
      <c r="BE183" s="215">
        <f>IF(N183="základní",J183,0)</f>
        <v>0</v>
      </c>
      <c r="BF183" s="215">
        <f>IF(N183="snížená",J183,0)</f>
        <v>0</v>
      </c>
      <c r="BG183" s="215">
        <f>IF(N183="zákl. přenesená",J183,0)</f>
        <v>0</v>
      </c>
      <c r="BH183" s="215">
        <f>IF(N183="sníž. přenesená",J183,0)</f>
        <v>0</v>
      </c>
      <c r="BI183" s="215">
        <f>IF(N183="nulová",J183,0)</f>
        <v>0</v>
      </c>
      <c r="BJ183" s="16" t="s">
        <v>79</v>
      </c>
      <c r="BK183" s="215">
        <f>ROUND(I183*H183,2)</f>
        <v>0</v>
      </c>
      <c r="BL183" s="16" t="s">
        <v>129</v>
      </c>
      <c r="BM183" s="214" t="s">
        <v>319</v>
      </c>
    </row>
    <row r="184" spans="2:47" s="1" customFormat="1" ht="12">
      <c r="B184" s="37"/>
      <c r="C184" s="38"/>
      <c r="D184" s="216" t="s">
        <v>131</v>
      </c>
      <c r="E184" s="38"/>
      <c r="F184" s="217" t="s">
        <v>320</v>
      </c>
      <c r="G184" s="38"/>
      <c r="H184" s="38"/>
      <c r="I184" s="128"/>
      <c r="J184" s="38"/>
      <c r="K184" s="38"/>
      <c r="L184" s="42"/>
      <c r="M184" s="218"/>
      <c r="N184" s="82"/>
      <c r="O184" s="82"/>
      <c r="P184" s="82"/>
      <c r="Q184" s="82"/>
      <c r="R184" s="82"/>
      <c r="S184" s="82"/>
      <c r="T184" s="83"/>
      <c r="AT184" s="16" t="s">
        <v>131</v>
      </c>
      <c r="AU184" s="16" t="s">
        <v>81</v>
      </c>
    </row>
    <row r="185" spans="2:51" s="12" customFormat="1" ht="12">
      <c r="B185" s="219"/>
      <c r="C185" s="220"/>
      <c r="D185" s="216" t="s">
        <v>133</v>
      </c>
      <c r="E185" s="221" t="s">
        <v>19</v>
      </c>
      <c r="F185" s="222" t="s">
        <v>321</v>
      </c>
      <c r="G185" s="220"/>
      <c r="H185" s="223">
        <v>2.4</v>
      </c>
      <c r="I185" s="224"/>
      <c r="J185" s="220"/>
      <c r="K185" s="220"/>
      <c r="L185" s="225"/>
      <c r="M185" s="226"/>
      <c r="N185" s="227"/>
      <c r="O185" s="227"/>
      <c r="P185" s="227"/>
      <c r="Q185" s="227"/>
      <c r="R185" s="227"/>
      <c r="S185" s="227"/>
      <c r="T185" s="228"/>
      <c r="AT185" s="229" t="s">
        <v>133</v>
      </c>
      <c r="AU185" s="229" t="s">
        <v>81</v>
      </c>
      <c r="AV185" s="12" t="s">
        <v>81</v>
      </c>
      <c r="AW185" s="12" t="s">
        <v>35</v>
      </c>
      <c r="AX185" s="12" t="s">
        <v>79</v>
      </c>
      <c r="AY185" s="229" t="s">
        <v>122</v>
      </c>
    </row>
    <row r="186" spans="2:65" s="1" customFormat="1" ht="24" customHeight="1">
      <c r="B186" s="37"/>
      <c r="C186" s="203" t="s">
        <v>322</v>
      </c>
      <c r="D186" s="203" t="s">
        <v>124</v>
      </c>
      <c r="E186" s="204" t="s">
        <v>323</v>
      </c>
      <c r="F186" s="205" t="s">
        <v>324</v>
      </c>
      <c r="G186" s="206" t="s">
        <v>258</v>
      </c>
      <c r="H186" s="207">
        <v>2</v>
      </c>
      <c r="I186" s="208"/>
      <c r="J186" s="209">
        <f>ROUND(I186*H186,2)</f>
        <v>0</v>
      </c>
      <c r="K186" s="205" t="s">
        <v>128</v>
      </c>
      <c r="L186" s="42"/>
      <c r="M186" s="210" t="s">
        <v>19</v>
      </c>
      <c r="N186" s="211" t="s">
        <v>45</v>
      </c>
      <c r="O186" s="82"/>
      <c r="P186" s="212">
        <f>O186*H186</f>
        <v>0</v>
      </c>
      <c r="Q186" s="212">
        <v>0</v>
      </c>
      <c r="R186" s="212">
        <f>Q186*H186</f>
        <v>0</v>
      </c>
      <c r="S186" s="212">
        <v>0.523</v>
      </c>
      <c r="T186" s="213">
        <f>S186*H186</f>
        <v>1.046</v>
      </c>
      <c r="AR186" s="214" t="s">
        <v>129</v>
      </c>
      <c r="AT186" s="214" t="s">
        <v>124</v>
      </c>
      <c r="AU186" s="214" t="s">
        <v>81</v>
      </c>
      <c r="AY186" s="16" t="s">
        <v>122</v>
      </c>
      <c r="BE186" s="215">
        <f>IF(N186="základní",J186,0)</f>
        <v>0</v>
      </c>
      <c r="BF186" s="215">
        <f>IF(N186="snížená",J186,0)</f>
        <v>0</v>
      </c>
      <c r="BG186" s="215">
        <f>IF(N186="zákl. přenesená",J186,0)</f>
        <v>0</v>
      </c>
      <c r="BH186" s="215">
        <f>IF(N186="sníž. přenesená",J186,0)</f>
        <v>0</v>
      </c>
      <c r="BI186" s="215">
        <f>IF(N186="nulová",J186,0)</f>
        <v>0</v>
      </c>
      <c r="BJ186" s="16" t="s">
        <v>79</v>
      </c>
      <c r="BK186" s="215">
        <f>ROUND(I186*H186,2)</f>
        <v>0</v>
      </c>
      <c r="BL186" s="16" t="s">
        <v>129</v>
      </c>
      <c r="BM186" s="214" t="s">
        <v>325</v>
      </c>
    </row>
    <row r="187" spans="2:65" s="1" customFormat="1" ht="16.5" customHeight="1">
      <c r="B187" s="37"/>
      <c r="C187" s="203" t="s">
        <v>326</v>
      </c>
      <c r="D187" s="203" t="s">
        <v>124</v>
      </c>
      <c r="E187" s="204" t="s">
        <v>327</v>
      </c>
      <c r="F187" s="205" t="s">
        <v>328</v>
      </c>
      <c r="G187" s="206" t="s">
        <v>241</v>
      </c>
      <c r="H187" s="207">
        <v>15</v>
      </c>
      <c r="I187" s="208"/>
      <c r="J187" s="209">
        <f>ROUND(I187*H187,2)</f>
        <v>0</v>
      </c>
      <c r="K187" s="205" t="s">
        <v>128</v>
      </c>
      <c r="L187" s="42"/>
      <c r="M187" s="210" t="s">
        <v>19</v>
      </c>
      <c r="N187" s="211" t="s">
        <v>45</v>
      </c>
      <c r="O187" s="82"/>
      <c r="P187" s="212">
        <f>O187*H187</f>
        <v>0</v>
      </c>
      <c r="Q187" s="212">
        <v>0</v>
      </c>
      <c r="R187" s="212">
        <f>Q187*H187</f>
        <v>0</v>
      </c>
      <c r="S187" s="212">
        <v>0.019</v>
      </c>
      <c r="T187" s="213">
        <f>S187*H187</f>
        <v>0.285</v>
      </c>
      <c r="AR187" s="214" t="s">
        <v>129</v>
      </c>
      <c r="AT187" s="214" t="s">
        <v>124</v>
      </c>
      <c r="AU187" s="214" t="s">
        <v>81</v>
      </c>
      <c r="AY187" s="16" t="s">
        <v>122</v>
      </c>
      <c r="BE187" s="215">
        <f>IF(N187="základní",J187,0)</f>
        <v>0</v>
      </c>
      <c r="BF187" s="215">
        <f>IF(N187="snížená",J187,0)</f>
        <v>0</v>
      </c>
      <c r="BG187" s="215">
        <f>IF(N187="zákl. přenesená",J187,0)</f>
        <v>0</v>
      </c>
      <c r="BH187" s="215">
        <f>IF(N187="sníž. přenesená",J187,0)</f>
        <v>0</v>
      </c>
      <c r="BI187" s="215">
        <f>IF(N187="nulová",J187,0)</f>
        <v>0</v>
      </c>
      <c r="BJ187" s="16" t="s">
        <v>79</v>
      </c>
      <c r="BK187" s="215">
        <f>ROUND(I187*H187,2)</f>
        <v>0</v>
      </c>
      <c r="BL187" s="16" t="s">
        <v>129</v>
      </c>
      <c r="BM187" s="214" t="s">
        <v>329</v>
      </c>
    </row>
    <row r="188" spans="2:65" s="1" customFormat="1" ht="24" customHeight="1">
      <c r="B188" s="37"/>
      <c r="C188" s="203" t="s">
        <v>330</v>
      </c>
      <c r="D188" s="203" t="s">
        <v>124</v>
      </c>
      <c r="E188" s="204" t="s">
        <v>331</v>
      </c>
      <c r="F188" s="205" t="s">
        <v>332</v>
      </c>
      <c r="G188" s="206" t="s">
        <v>241</v>
      </c>
      <c r="H188" s="207">
        <v>8</v>
      </c>
      <c r="I188" s="208"/>
      <c r="J188" s="209">
        <f>ROUND(I188*H188,2)</f>
        <v>0</v>
      </c>
      <c r="K188" s="205" t="s">
        <v>128</v>
      </c>
      <c r="L188" s="42"/>
      <c r="M188" s="210" t="s">
        <v>19</v>
      </c>
      <c r="N188" s="211" t="s">
        <v>45</v>
      </c>
      <c r="O188" s="82"/>
      <c r="P188" s="212">
        <f>O188*H188</f>
        <v>0</v>
      </c>
      <c r="Q188" s="212">
        <v>0</v>
      </c>
      <c r="R188" s="212">
        <f>Q188*H188</f>
        <v>0</v>
      </c>
      <c r="S188" s="212">
        <v>0.099</v>
      </c>
      <c r="T188" s="213">
        <f>S188*H188</f>
        <v>0.792</v>
      </c>
      <c r="AR188" s="214" t="s">
        <v>129</v>
      </c>
      <c r="AT188" s="214" t="s">
        <v>124</v>
      </c>
      <c r="AU188" s="214" t="s">
        <v>81</v>
      </c>
      <c r="AY188" s="16" t="s">
        <v>122</v>
      </c>
      <c r="BE188" s="215">
        <f>IF(N188="základní",J188,0)</f>
        <v>0</v>
      </c>
      <c r="BF188" s="215">
        <f>IF(N188="snížená",J188,0)</f>
        <v>0</v>
      </c>
      <c r="BG188" s="215">
        <f>IF(N188="zákl. přenesená",J188,0)</f>
        <v>0</v>
      </c>
      <c r="BH188" s="215">
        <f>IF(N188="sníž. přenesená",J188,0)</f>
        <v>0</v>
      </c>
      <c r="BI188" s="215">
        <f>IF(N188="nulová",J188,0)</f>
        <v>0</v>
      </c>
      <c r="BJ188" s="16" t="s">
        <v>79</v>
      </c>
      <c r="BK188" s="215">
        <f>ROUND(I188*H188,2)</f>
        <v>0</v>
      </c>
      <c r="BL188" s="16" t="s">
        <v>129</v>
      </c>
      <c r="BM188" s="214" t="s">
        <v>333</v>
      </c>
    </row>
    <row r="189" spans="2:65" s="1" customFormat="1" ht="24" customHeight="1">
      <c r="B189" s="37"/>
      <c r="C189" s="203" t="s">
        <v>334</v>
      </c>
      <c r="D189" s="203" t="s">
        <v>124</v>
      </c>
      <c r="E189" s="204" t="s">
        <v>335</v>
      </c>
      <c r="F189" s="205" t="s">
        <v>336</v>
      </c>
      <c r="G189" s="206" t="s">
        <v>194</v>
      </c>
      <c r="H189" s="207">
        <v>24.96</v>
      </c>
      <c r="I189" s="208"/>
      <c r="J189" s="209">
        <f>ROUND(I189*H189,2)</f>
        <v>0</v>
      </c>
      <c r="K189" s="205" t="s">
        <v>337</v>
      </c>
      <c r="L189" s="42"/>
      <c r="M189" s="210" t="s">
        <v>19</v>
      </c>
      <c r="N189" s="211" t="s">
        <v>45</v>
      </c>
      <c r="O189" s="82"/>
      <c r="P189" s="212">
        <f>O189*H189</f>
        <v>0</v>
      </c>
      <c r="Q189" s="212">
        <v>0</v>
      </c>
      <c r="R189" s="212">
        <f>Q189*H189</f>
        <v>0</v>
      </c>
      <c r="S189" s="212">
        <v>0.068</v>
      </c>
      <c r="T189" s="213">
        <f>S189*H189</f>
        <v>1.6972800000000001</v>
      </c>
      <c r="AR189" s="214" t="s">
        <v>129</v>
      </c>
      <c r="AT189" s="214" t="s">
        <v>124</v>
      </c>
      <c r="AU189" s="214" t="s">
        <v>81</v>
      </c>
      <c r="AY189" s="16" t="s">
        <v>122</v>
      </c>
      <c r="BE189" s="215">
        <f>IF(N189="základní",J189,0)</f>
        <v>0</v>
      </c>
      <c r="BF189" s="215">
        <f>IF(N189="snížená",J189,0)</f>
        <v>0</v>
      </c>
      <c r="BG189" s="215">
        <f>IF(N189="zákl. přenesená",J189,0)</f>
        <v>0</v>
      </c>
      <c r="BH189" s="215">
        <f>IF(N189="sníž. přenesená",J189,0)</f>
        <v>0</v>
      </c>
      <c r="BI189" s="215">
        <f>IF(N189="nulová",J189,0)</f>
        <v>0</v>
      </c>
      <c r="BJ189" s="16" t="s">
        <v>79</v>
      </c>
      <c r="BK189" s="215">
        <f>ROUND(I189*H189,2)</f>
        <v>0</v>
      </c>
      <c r="BL189" s="16" t="s">
        <v>129</v>
      </c>
      <c r="BM189" s="214" t="s">
        <v>338</v>
      </c>
    </row>
    <row r="190" spans="2:47" s="1" customFormat="1" ht="12">
      <c r="B190" s="37"/>
      <c r="C190" s="38"/>
      <c r="D190" s="216" t="s">
        <v>131</v>
      </c>
      <c r="E190" s="38"/>
      <c r="F190" s="217" t="s">
        <v>313</v>
      </c>
      <c r="G190" s="38"/>
      <c r="H190" s="38"/>
      <c r="I190" s="128"/>
      <c r="J190" s="38"/>
      <c r="K190" s="38"/>
      <c r="L190" s="42"/>
      <c r="M190" s="218"/>
      <c r="N190" s="82"/>
      <c r="O190" s="82"/>
      <c r="P190" s="82"/>
      <c r="Q190" s="82"/>
      <c r="R190" s="82"/>
      <c r="S190" s="82"/>
      <c r="T190" s="83"/>
      <c r="AT190" s="16" t="s">
        <v>131</v>
      </c>
      <c r="AU190" s="16" t="s">
        <v>81</v>
      </c>
    </row>
    <row r="191" spans="2:51" s="12" customFormat="1" ht="12">
      <c r="B191" s="219"/>
      <c r="C191" s="220"/>
      <c r="D191" s="216" t="s">
        <v>133</v>
      </c>
      <c r="E191" s="221" t="s">
        <v>19</v>
      </c>
      <c r="F191" s="222" t="s">
        <v>207</v>
      </c>
      <c r="G191" s="220"/>
      <c r="H191" s="223">
        <v>14.1</v>
      </c>
      <c r="I191" s="224"/>
      <c r="J191" s="220"/>
      <c r="K191" s="220"/>
      <c r="L191" s="225"/>
      <c r="M191" s="226"/>
      <c r="N191" s="227"/>
      <c r="O191" s="227"/>
      <c r="P191" s="227"/>
      <c r="Q191" s="227"/>
      <c r="R191" s="227"/>
      <c r="S191" s="227"/>
      <c r="T191" s="228"/>
      <c r="AT191" s="229" t="s">
        <v>133</v>
      </c>
      <c r="AU191" s="229" t="s">
        <v>81</v>
      </c>
      <c r="AV191" s="12" t="s">
        <v>81</v>
      </c>
      <c r="AW191" s="12" t="s">
        <v>35</v>
      </c>
      <c r="AX191" s="12" t="s">
        <v>74</v>
      </c>
      <c r="AY191" s="229" t="s">
        <v>122</v>
      </c>
    </row>
    <row r="192" spans="2:51" s="12" customFormat="1" ht="12">
      <c r="B192" s="219"/>
      <c r="C192" s="220"/>
      <c r="D192" s="216" t="s">
        <v>133</v>
      </c>
      <c r="E192" s="221" t="s">
        <v>19</v>
      </c>
      <c r="F192" s="222" t="s">
        <v>208</v>
      </c>
      <c r="G192" s="220"/>
      <c r="H192" s="223">
        <v>10.86</v>
      </c>
      <c r="I192" s="224"/>
      <c r="J192" s="220"/>
      <c r="K192" s="220"/>
      <c r="L192" s="225"/>
      <c r="M192" s="226"/>
      <c r="N192" s="227"/>
      <c r="O192" s="227"/>
      <c r="P192" s="227"/>
      <c r="Q192" s="227"/>
      <c r="R192" s="227"/>
      <c r="S192" s="227"/>
      <c r="T192" s="228"/>
      <c r="AT192" s="229" t="s">
        <v>133</v>
      </c>
      <c r="AU192" s="229" t="s">
        <v>81</v>
      </c>
      <c r="AV192" s="12" t="s">
        <v>81</v>
      </c>
      <c r="AW192" s="12" t="s">
        <v>35</v>
      </c>
      <c r="AX192" s="12" t="s">
        <v>74</v>
      </c>
      <c r="AY192" s="229" t="s">
        <v>122</v>
      </c>
    </row>
    <row r="193" spans="2:51" s="13" customFormat="1" ht="12">
      <c r="B193" s="240"/>
      <c r="C193" s="241"/>
      <c r="D193" s="216" t="s">
        <v>133</v>
      </c>
      <c r="E193" s="242" t="s">
        <v>19</v>
      </c>
      <c r="F193" s="243" t="s">
        <v>209</v>
      </c>
      <c r="G193" s="241"/>
      <c r="H193" s="244">
        <v>24.96</v>
      </c>
      <c r="I193" s="245"/>
      <c r="J193" s="241"/>
      <c r="K193" s="241"/>
      <c r="L193" s="246"/>
      <c r="M193" s="247"/>
      <c r="N193" s="248"/>
      <c r="O193" s="248"/>
      <c r="P193" s="248"/>
      <c r="Q193" s="248"/>
      <c r="R193" s="248"/>
      <c r="S193" s="248"/>
      <c r="T193" s="249"/>
      <c r="AT193" s="250" t="s">
        <v>133</v>
      </c>
      <c r="AU193" s="250" t="s">
        <v>81</v>
      </c>
      <c r="AV193" s="13" t="s">
        <v>129</v>
      </c>
      <c r="AW193" s="13" t="s">
        <v>35</v>
      </c>
      <c r="AX193" s="13" t="s">
        <v>79</v>
      </c>
      <c r="AY193" s="250" t="s">
        <v>122</v>
      </c>
    </row>
    <row r="194" spans="2:63" s="11" customFormat="1" ht="22.8" customHeight="1">
      <c r="B194" s="187"/>
      <c r="C194" s="188"/>
      <c r="D194" s="189" t="s">
        <v>73</v>
      </c>
      <c r="E194" s="201" t="s">
        <v>339</v>
      </c>
      <c r="F194" s="201" t="s">
        <v>340</v>
      </c>
      <c r="G194" s="188"/>
      <c r="H194" s="188"/>
      <c r="I194" s="191"/>
      <c r="J194" s="202">
        <f>BK194</f>
        <v>0</v>
      </c>
      <c r="K194" s="188"/>
      <c r="L194" s="193"/>
      <c r="M194" s="194"/>
      <c r="N194" s="195"/>
      <c r="O194" s="195"/>
      <c r="P194" s="196">
        <f>SUM(P195:P205)</f>
        <v>0</v>
      </c>
      <c r="Q194" s="195"/>
      <c r="R194" s="196">
        <f>SUM(R195:R205)</f>
        <v>0</v>
      </c>
      <c r="S194" s="195"/>
      <c r="T194" s="197">
        <f>SUM(T195:T205)</f>
        <v>0</v>
      </c>
      <c r="AR194" s="198" t="s">
        <v>79</v>
      </c>
      <c r="AT194" s="199" t="s">
        <v>73</v>
      </c>
      <c r="AU194" s="199" t="s">
        <v>79</v>
      </c>
      <c r="AY194" s="198" t="s">
        <v>122</v>
      </c>
      <c r="BK194" s="200">
        <f>SUM(BK195:BK205)</f>
        <v>0</v>
      </c>
    </row>
    <row r="195" spans="2:65" s="1" customFormat="1" ht="24" customHeight="1">
      <c r="B195" s="37"/>
      <c r="C195" s="203" t="s">
        <v>341</v>
      </c>
      <c r="D195" s="203" t="s">
        <v>124</v>
      </c>
      <c r="E195" s="204" t="s">
        <v>342</v>
      </c>
      <c r="F195" s="205" t="s">
        <v>343</v>
      </c>
      <c r="G195" s="206" t="s">
        <v>165</v>
      </c>
      <c r="H195" s="207">
        <v>4.378</v>
      </c>
      <c r="I195" s="208"/>
      <c r="J195" s="209">
        <f>ROUND(I195*H195,2)</f>
        <v>0</v>
      </c>
      <c r="K195" s="205" t="s">
        <v>128</v>
      </c>
      <c r="L195" s="42"/>
      <c r="M195" s="210" t="s">
        <v>19</v>
      </c>
      <c r="N195" s="211" t="s">
        <v>45</v>
      </c>
      <c r="O195" s="82"/>
      <c r="P195" s="212">
        <f>O195*H195</f>
        <v>0</v>
      </c>
      <c r="Q195" s="212">
        <v>0</v>
      </c>
      <c r="R195" s="212">
        <f>Q195*H195</f>
        <v>0</v>
      </c>
      <c r="S195" s="212">
        <v>0</v>
      </c>
      <c r="T195" s="213">
        <f>S195*H195</f>
        <v>0</v>
      </c>
      <c r="AR195" s="214" t="s">
        <v>129</v>
      </c>
      <c r="AT195" s="214" t="s">
        <v>124</v>
      </c>
      <c r="AU195" s="214" t="s">
        <v>81</v>
      </c>
      <c r="AY195" s="16" t="s">
        <v>122</v>
      </c>
      <c r="BE195" s="215">
        <f>IF(N195="základní",J195,0)</f>
        <v>0</v>
      </c>
      <c r="BF195" s="215">
        <f>IF(N195="snížená",J195,0)</f>
        <v>0</v>
      </c>
      <c r="BG195" s="215">
        <f>IF(N195="zákl. přenesená",J195,0)</f>
        <v>0</v>
      </c>
      <c r="BH195" s="215">
        <f>IF(N195="sníž. přenesená",J195,0)</f>
        <v>0</v>
      </c>
      <c r="BI195" s="215">
        <f>IF(N195="nulová",J195,0)</f>
        <v>0</v>
      </c>
      <c r="BJ195" s="16" t="s">
        <v>79</v>
      </c>
      <c r="BK195" s="215">
        <f>ROUND(I195*H195,2)</f>
        <v>0</v>
      </c>
      <c r="BL195" s="16" t="s">
        <v>129</v>
      </c>
      <c r="BM195" s="214" t="s">
        <v>344</v>
      </c>
    </row>
    <row r="196" spans="2:47" s="1" customFormat="1" ht="12">
      <c r="B196" s="37"/>
      <c r="C196" s="38"/>
      <c r="D196" s="216" t="s">
        <v>131</v>
      </c>
      <c r="E196" s="38"/>
      <c r="F196" s="217" t="s">
        <v>345</v>
      </c>
      <c r="G196" s="38"/>
      <c r="H196" s="38"/>
      <c r="I196" s="128"/>
      <c r="J196" s="38"/>
      <c r="K196" s="38"/>
      <c r="L196" s="42"/>
      <c r="M196" s="218"/>
      <c r="N196" s="82"/>
      <c r="O196" s="82"/>
      <c r="P196" s="82"/>
      <c r="Q196" s="82"/>
      <c r="R196" s="82"/>
      <c r="S196" s="82"/>
      <c r="T196" s="83"/>
      <c r="AT196" s="16" t="s">
        <v>131</v>
      </c>
      <c r="AU196" s="16" t="s">
        <v>81</v>
      </c>
    </row>
    <row r="197" spans="2:65" s="1" customFormat="1" ht="16.5" customHeight="1">
      <c r="B197" s="37"/>
      <c r="C197" s="203" t="s">
        <v>346</v>
      </c>
      <c r="D197" s="203" t="s">
        <v>124</v>
      </c>
      <c r="E197" s="204" t="s">
        <v>347</v>
      </c>
      <c r="F197" s="205" t="s">
        <v>348</v>
      </c>
      <c r="G197" s="206" t="s">
        <v>165</v>
      </c>
      <c r="H197" s="207">
        <v>4.378</v>
      </c>
      <c r="I197" s="208"/>
      <c r="J197" s="209">
        <f>ROUND(I197*H197,2)</f>
        <v>0</v>
      </c>
      <c r="K197" s="205" t="s">
        <v>128</v>
      </c>
      <c r="L197" s="42"/>
      <c r="M197" s="210" t="s">
        <v>19</v>
      </c>
      <c r="N197" s="211" t="s">
        <v>45</v>
      </c>
      <c r="O197" s="82"/>
      <c r="P197" s="212">
        <f>O197*H197</f>
        <v>0</v>
      </c>
      <c r="Q197" s="212">
        <v>0</v>
      </c>
      <c r="R197" s="212">
        <f>Q197*H197</f>
        <v>0</v>
      </c>
      <c r="S197" s="212">
        <v>0</v>
      </c>
      <c r="T197" s="213">
        <f>S197*H197</f>
        <v>0</v>
      </c>
      <c r="AR197" s="214" t="s">
        <v>129</v>
      </c>
      <c r="AT197" s="214" t="s">
        <v>124</v>
      </c>
      <c r="AU197" s="214" t="s">
        <v>81</v>
      </c>
      <c r="AY197" s="16" t="s">
        <v>122</v>
      </c>
      <c r="BE197" s="215">
        <f>IF(N197="základní",J197,0)</f>
        <v>0</v>
      </c>
      <c r="BF197" s="215">
        <f>IF(N197="snížená",J197,0)</f>
        <v>0</v>
      </c>
      <c r="BG197" s="215">
        <f>IF(N197="zákl. přenesená",J197,0)</f>
        <v>0</v>
      </c>
      <c r="BH197" s="215">
        <f>IF(N197="sníž. přenesená",J197,0)</f>
        <v>0</v>
      </c>
      <c r="BI197" s="215">
        <f>IF(N197="nulová",J197,0)</f>
        <v>0</v>
      </c>
      <c r="BJ197" s="16" t="s">
        <v>79</v>
      </c>
      <c r="BK197" s="215">
        <f>ROUND(I197*H197,2)</f>
        <v>0</v>
      </c>
      <c r="BL197" s="16" t="s">
        <v>129</v>
      </c>
      <c r="BM197" s="214" t="s">
        <v>349</v>
      </c>
    </row>
    <row r="198" spans="2:47" s="1" customFormat="1" ht="12">
      <c r="B198" s="37"/>
      <c r="C198" s="38"/>
      <c r="D198" s="216" t="s">
        <v>131</v>
      </c>
      <c r="E198" s="38"/>
      <c r="F198" s="217" t="s">
        <v>350</v>
      </c>
      <c r="G198" s="38"/>
      <c r="H198" s="38"/>
      <c r="I198" s="128"/>
      <c r="J198" s="38"/>
      <c r="K198" s="38"/>
      <c r="L198" s="42"/>
      <c r="M198" s="218"/>
      <c r="N198" s="82"/>
      <c r="O198" s="82"/>
      <c r="P198" s="82"/>
      <c r="Q198" s="82"/>
      <c r="R198" s="82"/>
      <c r="S198" s="82"/>
      <c r="T198" s="83"/>
      <c r="AT198" s="16" t="s">
        <v>131</v>
      </c>
      <c r="AU198" s="16" t="s">
        <v>81</v>
      </c>
    </row>
    <row r="199" spans="2:65" s="1" customFormat="1" ht="24" customHeight="1">
      <c r="B199" s="37"/>
      <c r="C199" s="203" t="s">
        <v>351</v>
      </c>
      <c r="D199" s="203" t="s">
        <v>124</v>
      </c>
      <c r="E199" s="204" t="s">
        <v>352</v>
      </c>
      <c r="F199" s="205" t="s">
        <v>353</v>
      </c>
      <c r="G199" s="206" t="s">
        <v>165</v>
      </c>
      <c r="H199" s="207">
        <v>61.292</v>
      </c>
      <c r="I199" s="208"/>
      <c r="J199" s="209">
        <f>ROUND(I199*H199,2)</f>
        <v>0</v>
      </c>
      <c r="K199" s="205" t="s">
        <v>128</v>
      </c>
      <c r="L199" s="42"/>
      <c r="M199" s="210" t="s">
        <v>19</v>
      </c>
      <c r="N199" s="211" t="s">
        <v>45</v>
      </c>
      <c r="O199" s="82"/>
      <c r="P199" s="212">
        <f>O199*H199</f>
        <v>0</v>
      </c>
      <c r="Q199" s="212">
        <v>0</v>
      </c>
      <c r="R199" s="212">
        <f>Q199*H199</f>
        <v>0</v>
      </c>
      <c r="S199" s="212">
        <v>0</v>
      </c>
      <c r="T199" s="213">
        <f>S199*H199</f>
        <v>0</v>
      </c>
      <c r="AR199" s="214" t="s">
        <v>129</v>
      </c>
      <c r="AT199" s="214" t="s">
        <v>124</v>
      </c>
      <c r="AU199" s="214" t="s">
        <v>81</v>
      </c>
      <c r="AY199" s="16" t="s">
        <v>122</v>
      </c>
      <c r="BE199" s="215">
        <f>IF(N199="základní",J199,0)</f>
        <v>0</v>
      </c>
      <c r="BF199" s="215">
        <f>IF(N199="snížená",J199,0)</f>
        <v>0</v>
      </c>
      <c r="BG199" s="215">
        <f>IF(N199="zákl. přenesená",J199,0)</f>
        <v>0</v>
      </c>
      <c r="BH199" s="215">
        <f>IF(N199="sníž. přenesená",J199,0)</f>
        <v>0</v>
      </c>
      <c r="BI199" s="215">
        <f>IF(N199="nulová",J199,0)</f>
        <v>0</v>
      </c>
      <c r="BJ199" s="16" t="s">
        <v>79</v>
      </c>
      <c r="BK199" s="215">
        <f>ROUND(I199*H199,2)</f>
        <v>0</v>
      </c>
      <c r="BL199" s="16" t="s">
        <v>129</v>
      </c>
      <c r="BM199" s="214" t="s">
        <v>354</v>
      </c>
    </row>
    <row r="200" spans="2:47" s="1" customFormat="1" ht="12">
      <c r="B200" s="37"/>
      <c r="C200" s="38"/>
      <c r="D200" s="216" t="s">
        <v>131</v>
      </c>
      <c r="E200" s="38"/>
      <c r="F200" s="217" t="s">
        <v>350</v>
      </c>
      <c r="G200" s="38"/>
      <c r="H200" s="38"/>
      <c r="I200" s="128"/>
      <c r="J200" s="38"/>
      <c r="K200" s="38"/>
      <c r="L200" s="42"/>
      <c r="M200" s="218"/>
      <c r="N200" s="82"/>
      <c r="O200" s="82"/>
      <c r="P200" s="82"/>
      <c r="Q200" s="82"/>
      <c r="R200" s="82"/>
      <c r="S200" s="82"/>
      <c r="T200" s="83"/>
      <c r="AT200" s="16" t="s">
        <v>131</v>
      </c>
      <c r="AU200" s="16" t="s">
        <v>81</v>
      </c>
    </row>
    <row r="201" spans="2:51" s="12" customFormat="1" ht="12">
      <c r="B201" s="219"/>
      <c r="C201" s="220"/>
      <c r="D201" s="216" t="s">
        <v>133</v>
      </c>
      <c r="E201" s="220"/>
      <c r="F201" s="222" t="s">
        <v>355</v>
      </c>
      <c r="G201" s="220"/>
      <c r="H201" s="223">
        <v>61.292</v>
      </c>
      <c r="I201" s="224"/>
      <c r="J201" s="220"/>
      <c r="K201" s="220"/>
      <c r="L201" s="225"/>
      <c r="M201" s="226"/>
      <c r="N201" s="227"/>
      <c r="O201" s="227"/>
      <c r="P201" s="227"/>
      <c r="Q201" s="227"/>
      <c r="R201" s="227"/>
      <c r="S201" s="227"/>
      <c r="T201" s="228"/>
      <c r="AT201" s="229" t="s">
        <v>133</v>
      </c>
      <c r="AU201" s="229" t="s">
        <v>81</v>
      </c>
      <c r="AV201" s="12" t="s">
        <v>81</v>
      </c>
      <c r="AW201" s="12" t="s">
        <v>4</v>
      </c>
      <c r="AX201" s="12" t="s">
        <v>79</v>
      </c>
      <c r="AY201" s="229" t="s">
        <v>122</v>
      </c>
    </row>
    <row r="202" spans="2:65" s="1" customFormat="1" ht="16.5" customHeight="1">
      <c r="B202" s="37"/>
      <c r="C202" s="230" t="s">
        <v>356</v>
      </c>
      <c r="D202" s="230" t="s">
        <v>162</v>
      </c>
      <c r="E202" s="231" t="s">
        <v>357</v>
      </c>
      <c r="F202" s="232" t="s">
        <v>358</v>
      </c>
      <c r="G202" s="233" t="s">
        <v>165</v>
      </c>
      <c r="H202" s="234">
        <v>0.792</v>
      </c>
      <c r="I202" s="235"/>
      <c r="J202" s="236">
        <f>ROUND(I202*H202,2)</f>
        <v>0</v>
      </c>
      <c r="K202" s="232" t="s">
        <v>128</v>
      </c>
      <c r="L202" s="237"/>
      <c r="M202" s="238" t="s">
        <v>19</v>
      </c>
      <c r="N202" s="239" t="s">
        <v>45</v>
      </c>
      <c r="O202" s="82"/>
      <c r="P202" s="212">
        <f>O202*H202</f>
        <v>0</v>
      </c>
      <c r="Q202" s="212">
        <v>0</v>
      </c>
      <c r="R202" s="212">
        <f>Q202*H202</f>
        <v>0</v>
      </c>
      <c r="S202" s="212">
        <v>0</v>
      </c>
      <c r="T202" s="213">
        <f>S202*H202</f>
        <v>0</v>
      </c>
      <c r="AR202" s="214" t="s">
        <v>161</v>
      </c>
      <c r="AT202" s="214" t="s">
        <v>162</v>
      </c>
      <c r="AU202" s="214" t="s">
        <v>81</v>
      </c>
      <c r="AY202" s="16" t="s">
        <v>122</v>
      </c>
      <c r="BE202" s="215">
        <f>IF(N202="základní",J202,0)</f>
        <v>0</v>
      </c>
      <c r="BF202" s="215">
        <f>IF(N202="snížená",J202,0)</f>
        <v>0</v>
      </c>
      <c r="BG202" s="215">
        <f>IF(N202="zákl. přenesená",J202,0)</f>
        <v>0</v>
      </c>
      <c r="BH202" s="215">
        <f>IF(N202="sníž. přenesená",J202,0)</f>
        <v>0</v>
      </c>
      <c r="BI202" s="215">
        <f>IF(N202="nulová",J202,0)</f>
        <v>0</v>
      </c>
      <c r="BJ202" s="16" t="s">
        <v>79</v>
      </c>
      <c r="BK202" s="215">
        <f>ROUND(I202*H202,2)</f>
        <v>0</v>
      </c>
      <c r="BL202" s="16" t="s">
        <v>129</v>
      </c>
      <c r="BM202" s="214" t="s">
        <v>359</v>
      </c>
    </row>
    <row r="203" spans="2:65" s="1" customFormat="1" ht="16.5" customHeight="1">
      <c r="B203" s="37"/>
      <c r="C203" s="230" t="s">
        <v>360</v>
      </c>
      <c r="D203" s="230" t="s">
        <v>162</v>
      </c>
      <c r="E203" s="231" t="s">
        <v>361</v>
      </c>
      <c r="F203" s="232" t="s">
        <v>362</v>
      </c>
      <c r="G203" s="233" t="s">
        <v>165</v>
      </c>
      <c r="H203" s="234">
        <v>1.331</v>
      </c>
      <c r="I203" s="235"/>
      <c r="J203" s="236">
        <f>ROUND(I203*H203,2)</f>
        <v>0</v>
      </c>
      <c r="K203" s="232" t="s">
        <v>128</v>
      </c>
      <c r="L203" s="237"/>
      <c r="M203" s="238" t="s">
        <v>19</v>
      </c>
      <c r="N203" s="239" t="s">
        <v>45</v>
      </c>
      <c r="O203" s="82"/>
      <c r="P203" s="212">
        <f>O203*H203</f>
        <v>0</v>
      </c>
      <c r="Q203" s="212">
        <v>0</v>
      </c>
      <c r="R203" s="212">
        <f>Q203*H203</f>
        <v>0</v>
      </c>
      <c r="S203" s="212">
        <v>0</v>
      </c>
      <c r="T203" s="213">
        <f>S203*H203</f>
        <v>0</v>
      </c>
      <c r="AR203" s="214" t="s">
        <v>161</v>
      </c>
      <c r="AT203" s="214" t="s">
        <v>162</v>
      </c>
      <c r="AU203" s="214" t="s">
        <v>81</v>
      </c>
      <c r="AY203" s="16" t="s">
        <v>122</v>
      </c>
      <c r="BE203" s="215">
        <f>IF(N203="základní",J203,0)</f>
        <v>0</v>
      </c>
      <c r="BF203" s="215">
        <f>IF(N203="snížená",J203,0)</f>
        <v>0</v>
      </c>
      <c r="BG203" s="215">
        <f>IF(N203="zákl. přenesená",J203,0)</f>
        <v>0</v>
      </c>
      <c r="BH203" s="215">
        <f>IF(N203="sníž. přenesená",J203,0)</f>
        <v>0</v>
      </c>
      <c r="BI203" s="215">
        <f>IF(N203="nulová",J203,0)</f>
        <v>0</v>
      </c>
      <c r="BJ203" s="16" t="s">
        <v>79</v>
      </c>
      <c r="BK203" s="215">
        <f>ROUND(I203*H203,2)</f>
        <v>0</v>
      </c>
      <c r="BL203" s="16" t="s">
        <v>129</v>
      </c>
      <c r="BM203" s="214" t="s">
        <v>363</v>
      </c>
    </row>
    <row r="204" spans="2:65" s="1" customFormat="1" ht="16.5" customHeight="1">
      <c r="B204" s="37"/>
      <c r="C204" s="230" t="s">
        <v>364</v>
      </c>
      <c r="D204" s="230" t="s">
        <v>162</v>
      </c>
      <c r="E204" s="231" t="s">
        <v>365</v>
      </c>
      <c r="F204" s="232" t="s">
        <v>366</v>
      </c>
      <c r="G204" s="233" t="s">
        <v>165</v>
      </c>
      <c r="H204" s="234">
        <v>2.032</v>
      </c>
      <c r="I204" s="235"/>
      <c r="J204" s="236">
        <f>ROUND(I204*H204,2)</f>
        <v>0</v>
      </c>
      <c r="K204" s="232" t="s">
        <v>128</v>
      </c>
      <c r="L204" s="237"/>
      <c r="M204" s="238" t="s">
        <v>19</v>
      </c>
      <c r="N204" s="239" t="s">
        <v>45</v>
      </c>
      <c r="O204" s="82"/>
      <c r="P204" s="212">
        <f>O204*H204</f>
        <v>0</v>
      </c>
      <c r="Q204" s="212">
        <v>0</v>
      </c>
      <c r="R204" s="212">
        <f>Q204*H204</f>
        <v>0</v>
      </c>
      <c r="S204" s="212">
        <v>0</v>
      </c>
      <c r="T204" s="213">
        <f>S204*H204</f>
        <v>0</v>
      </c>
      <c r="AR204" s="214" t="s">
        <v>161</v>
      </c>
      <c r="AT204" s="214" t="s">
        <v>162</v>
      </c>
      <c r="AU204" s="214" t="s">
        <v>81</v>
      </c>
      <c r="AY204" s="16" t="s">
        <v>122</v>
      </c>
      <c r="BE204" s="215">
        <f>IF(N204="základní",J204,0)</f>
        <v>0</v>
      </c>
      <c r="BF204" s="215">
        <f>IF(N204="snížená",J204,0)</f>
        <v>0</v>
      </c>
      <c r="BG204" s="215">
        <f>IF(N204="zákl. přenesená",J204,0)</f>
        <v>0</v>
      </c>
      <c r="BH204" s="215">
        <f>IF(N204="sníž. přenesená",J204,0)</f>
        <v>0</v>
      </c>
      <c r="BI204" s="215">
        <f>IF(N204="nulová",J204,0)</f>
        <v>0</v>
      </c>
      <c r="BJ204" s="16" t="s">
        <v>79</v>
      </c>
      <c r="BK204" s="215">
        <f>ROUND(I204*H204,2)</f>
        <v>0</v>
      </c>
      <c r="BL204" s="16" t="s">
        <v>129</v>
      </c>
      <c r="BM204" s="214" t="s">
        <v>367</v>
      </c>
    </row>
    <row r="205" spans="2:65" s="1" customFormat="1" ht="16.5" customHeight="1">
      <c r="B205" s="37"/>
      <c r="C205" s="230" t="s">
        <v>368</v>
      </c>
      <c r="D205" s="230" t="s">
        <v>162</v>
      </c>
      <c r="E205" s="231" t="s">
        <v>369</v>
      </c>
      <c r="F205" s="232" t="s">
        <v>370</v>
      </c>
      <c r="G205" s="233" t="s">
        <v>165</v>
      </c>
      <c r="H205" s="234">
        <v>0.217</v>
      </c>
      <c r="I205" s="235"/>
      <c r="J205" s="236">
        <f>ROUND(I205*H205,2)</f>
        <v>0</v>
      </c>
      <c r="K205" s="232" t="s">
        <v>128</v>
      </c>
      <c r="L205" s="237"/>
      <c r="M205" s="238" t="s">
        <v>19</v>
      </c>
      <c r="N205" s="239" t="s">
        <v>45</v>
      </c>
      <c r="O205" s="82"/>
      <c r="P205" s="212">
        <f>O205*H205</f>
        <v>0</v>
      </c>
      <c r="Q205" s="212">
        <v>0</v>
      </c>
      <c r="R205" s="212">
        <f>Q205*H205</f>
        <v>0</v>
      </c>
      <c r="S205" s="212">
        <v>0</v>
      </c>
      <c r="T205" s="213">
        <f>S205*H205</f>
        <v>0</v>
      </c>
      <c r="AR205" s="214" t="s">
        <v>161</v>
      </c>
      <c r="AT205" s="214" t="s">
        <v>162</v>
      </c>
      <c r="AU205" s="214" t="s">
        <v>81</v>
      </c>
      <c r="AY205" s="16" t="s">
        <v>122</v>
      </c>
      <c r="BE205" s="215">
        <f>IF(N205="základní",J205,0)</f>
        <v>0</v>
      </c>
      <c r="BF205" s="215">
        <f>IF(N205="snížená",J205,0)</f>
        <v>0</v>
      </c>
      <c r="BG205" s="215">
        <f>IF(N205="zákl. přenesená",J205,0)</f>
        <v>0</v>
      </c>
      <c r="BH205" s="215">
        <f>IF(N205="sníž. přenesená",J205,0)</f>
        <v>0</v>
      </c>
      <c r="BI205" s="215">
        <f>IF(N205="nulová",J205,0)</f>
        <v>0</v>
      </c>
      <c r="BJ205" s="16" t="s">
        <v>79</v>
      </c>
      <c r="BK205" s="215">
        <f>ROUND(I205*H205,2)</f>
        <v>0</v>
      </c>
      <c r="BL205" s="16" t="s">
        <v>129</v>
      </c>
      <c r="BM205" s="214" t="s">
        <v>371</v>
      </c>
    </row>
    <row r="206" spans="2:63" s="11" customFormat="1" ht="25.9" customHeight="1">
      <c r="B206" s="187"/>
      <c r="C206" s="188"/>
      <c r="D206" s="189" t="s">
        <v>73</v>
      </c>
      <c r="E206" s="190" t="s">
        <v>372</v>
      </c>
      <c r="F206" s="190" t="s">
        <v>373</v>
      </c>
      <c r="G206" s="188"/>
      <c r="H206" s="188"/>
      <c r="I206" s="191"/>
      <c r="J206" s="192">
        <f>BK206</f>
        <v>0</v>
      </c>
      <c r="K206" s="188"/>
      <c r="L206" s="193"/>
      <c r="M206" s="194"/>
      <c r="N206" s="195"/>
      <c r="O206" s="195"/>
      <c r="P206" s="196">
        <f>P207+P223+P234+P248+P255+P258+P268+P290+P311+P316</f>
        <v>0</v>
      </c>
      <c r="Q206" s="195"/>
      <c r="R206" s="196">
        <f>R207+R223+R234+R248+R255+R258+R268+R290+R311+R316</f>
        <v>1.0345365600000003</v>
      </c>
      <c r="S206" s="195"/>
      <c r="T206" s="197">
        <f>T207+T223+T234+T248+T255+T258+T268+T290+T311+T316</f>
        <v>0.005706899999999999</v>
      </c>
      <c r="AR206" s="198" t="s">
        <v>81</v>
      </c>
      <c r="AT206" s="199" t="s">
        <v>73</v>
      </c>
      <c r="AU206" s="199" t="s">
        <v>74</v>
      </c>
      <c r="AY206" s="198" t="s">
        <v>122</v>
      </c>
      <c r="BK206" s="200">
        <f>BK207+BK223+BK234+BK248+BK255+BK258+BK268+BK290+BK311+BK316</f>
        <v>0</v>
      </c>
    </row>
    <row r="207" spans="2:63" s="11" customFormat="1" ht="22.8" customHeight="1">
      <c r="B207" s="187"/>
      <c r="C207" s="188"/>
      <c r="D207" s="189" t="s">
        <v>73</v>
      </c>
      <c r="E207" s="201" t="s">
        <v>374</v>
      </c>
      <c r="F207" s="201" t="s">
        <v>375</v>
      </c>
      <c r="G207" s="188"/>
      <c r="H207" s="188"/>
      <c r="I207" s="191"/>
      <c r="J207" s="202">
        <f>BK207</f>
        <v>0</v>
      </c>
      <c r="K207" s="188"/>
      <c r="L207" s="193"/>
      <c r="M207" s="194"/>
      <c r="N207" s="195"/>
      <c r="O207" s="195"/>
      <c r="P207" s="196">
        <f>SUM(P208:P222)</f>
        <v>0</v>
      </c>
      <c r="Q207" s="195"/>
      <c r="R207" s="196">
        <f>SUM(R208:R222)</f>
        <v>0.010150000000000001</v>
      </c>
      <c r="S207" s="195"/>
      <c r="T207" s="197">
        <f>SUM(T208:T222)</f>
        <v>0</v>
      </c>
      <c r="AR207" s="198" t="s">
        <v>81</v>
      </c>
      <c r="AT207" s="199" t="s">
        <v>73</v>
      </c>
      <c r="AU207" s="199" t="s">
        <v>79</v>
      </c>
      <c r="AY207" s="198" t="s">
        <v>122</v>
      </c>
      <c r="BK207" s="200">
        <f>SUM(BK208:BK222)</f>
        <v>0</v>
      </c>
    </row>
    <row r="208" spans="2:65" s="1" customFormat="1" ht="16.5" customHeight="1">
      <c r="B208" s="37"/>
      <c r="C208" s="203" t="s">
        <v>376</v>
      </c>
      <c r="D208" s="203" t="s">
        <v>124</v>
      </c>
      <c r="E208" s="204" t="s">
        <v>377</v>
      </c>
      <c r="F208" s="205" t="s">
        <v>378</v>
      </c>
      <c r="G208" s="206" t="s">
        <v>379</v>
      </c>
      <c r="H208" s="207">
        <v>1</v>
      </c>
      <c r="I208" s="208"/>
      <c r="J208" s="209">
        <f>ROUND(I208*H208,2)</f>
        <v>0</v>
      </c>
      <c r="K208" s="205" t="s">
        <v>380</v>
      </c>
      <c r="L208" s="42"/>
      <c r="M208" s="210" t="s">
        <v>19</v>
      </c>
      <c r="N208" s="211" t="s">
        <v>45</v>
      </c>
      <c r="O208" s="82"/>
      <c r="P208" s="212">
        <f>O208*H208</f>
        <v>0</v>
      </c>
      <c r="Q208" s="212">
        <v>0</v>
      </c>
      <c r="R208" s="212">
        <f>Q208*H208</f>
        <v>0</v>
      </c>
      <c r="S208" s="212">
        <v>0</v>
      </c>
      <c r="T208" s="213">
        <f>S208*H208</f>
        <v>0</v>
      </c>
      <c r="AR208" s="214" t="s">
        <v>210</v>
      </c>
      <c r="AT208" s="214" t="s">
        <v>124</v>
      </c>
      <c r="AU208" s="214" t="s">
        <v>81</v>
      </c>
      <c r="AY208" s="16" t="s">
        <v>122</v>
      </c>
      <c r="BE208" s="215">
        <f>IF(N208="základní",J208,0)</f>
        <v>0</v>
      </c>
      <c r="BF208" s="215">
        <f>IF(N208="snížená",J208,0)</f>
        <v>0</v>
      </c>
      <c r="BG208" s="215">
        <f>IF(N208="zákl. přenesená",J208,0)</f>
        <v>0</v>
      </c>
      <c r="BH208" s="215">
        <f>IF(N208="sníž. přenesená",J208,0)</f>
        <v>0</v>
      </c>
      <c r="BI208" s="215">
        <f>IF(N208="nulová",J208,0)</f>
        <v>0</v>
      </c>
      <c r="BJ208" s="16" t="s">
        <v>79</v>
      </c>
      <c r="BK208" s="215">
        <f>ROUND(I208*H208,2)</f>
        <v>0</v>
      </c>
      <c r="BL208" s="16" t="s">
        <v>210</v>
      </c>
      <c r="BM208" s="214" t="s">
        <v>381</v>
      </c>
    </row>
    <row r="209" spans="2:65" s="1" customFormat="1" ht="16.5" customHeight="1">
      <c r="B209" s="37"/>
      <c r="C209" s="203" t="s">
        <v>382</v>
      </c>
      <c r="D209" s="203" t="s">
        <v>124</v>
      </c>
      <c r="E209" s="204" t="s">
        <v>383</v>
      </c>
      <c r="F209" s="205" t="s">
        <v>384</v>
      </c>
      <c r="G209" s="206" t="s">
        <v>241</v>
      </c>
      <c r="H209" s="207">
        <v>6</v>
      </c>
      <c r="I209" s="208"/>
      <c r="J209" s="209">
        <f>ROUND(I209*H209,2)</f>
        <v>0</v>
      </c>
      <c r="K209" s="205" t="s">
        <v>128</v>
      </c>
      <c r="L209" s="42"/>
      <c r="M209" s="210" t="s">
        <v>19</v>
      </c>
      <c r="N209" s="211" t="s">
        <v>45</v>
      </c>
      <c r="O209" s="82"/>
      <c r="P209" s="212">
        <f>O209*H209</f>
        <v>0</v>
      </c>
      <c r="Q209" s="212">
        <v>0.00126</v>
      </c>
      <c r="R209" s="212">
        <f>Q209*H209</f>
        <v>0.007560000000000001</v>
      </c>
      <c r="S209" s="212">
        <v>0</v>
      </c>
      <c r="T209" s="213">
        <f>S209*H209</f>
        <v>0</v>
      </c>
      <c r="AR209" s="214" t="s">
        <v>210</v>
      </c>
      <c r="AT209" s="214" t="s">
        <v>124</v>
      </c>
      <c r="AU209" s="214" t="s">
        <v>81</v>
      </c>
      <c r="AY209" s="16" t="s">
        <v>122</v>
      </c>
      <c r="BE209" s="215">
        <f>IF(N209="základní",J209,0)</f>
        <v>0</v>
      </c>
      <c r="BF209" s="215">
        <f>IF(N209="snížená",J209,0)</f>
        <v>0</v>
      </c>
      <c r="BG209" s="215">
        <f>IF(N209="zákl. přenesená",J209,0)</f>
        <v>0</v>
      </c>
      <c r="BH209" s="215">
        <f>IF(N209="sníž. přenesená",J209,0)</f>
        <v>0</v>
      </c>
      <c r="BI209" s="215">
        <f>IF(N209="nulová",J209,0)</f>
        <v>0</v>
      </c>
      <c r="BJ209" s="16" t="s">
        <v>79</v>
      </c>
      <c r="BK209" s="215">
        <f>ROUND(I209*H209,2)</f>
        <v>0</v>
      </c>
      <c r="BL209" s="16" t="s">
        <v>210</v>
      </c>
      <c r="BM209" s="214" t="s">
        <v>385</v>
      </c>
    </row>
    <row r="210" spans="2:47" s="1" customFormat="1" ht="12">
      <c r="B210" s="37"/>
      <c r="C210" s="38"/>
      <c r="D210" s="216" t="s">
        <v>131</v>
      </c>
      <c r="E210" s="38"/>
      <c r="F210" s="217" t="s">
        <v>386</v>
      </c>
      <c r="G210" s="38"/>
      <c r="H210" s="38"/>
      <c r="I210" s="128"/>
      <c r="J210" s="38"/>
      <c r="K210" s="38"/>
      <c r="L210" s="42"/>
      <c r="M210" s="218"/>
      <c r="N210" s="82"/>
      <c r="O210" s="82"/>
      <c r="P210" s="82"/>
      <c r="Q210" s="82"/>
      <c r="R210" s="82"/>
      <c r="S210" s="82"/>
      <c r="T210" s="83"/>
      <c r="AT210" s="16" t="s">
        <v>131</v>
      </c>
      <c r="AU210" s="16" t="s">
        <v>81</v>
      </c>
    </row>
    <row r="211" spans="2:65" s="1" customFormat="1" ht="16.5" customHeight="1">
      <c r="B211" s="37"/>
      <c r="C211" s="203" t="s">
        <v>387</v>
      </c>
      <c r="D211" s="203" t="s">
        <v>124</v>
      </c>
      <c r="E211" s="204" t="s">
        <v>388</v>
      </c>
      <c r="F211" s="205" t="s">
        <v>389</v>
      </c>
      <c r="G211" s="206" t="s">
        <v>241</v>
      </c>
      <c r="H211" s="207">
        <v>5</v>
      </c>
      <c r="I211" s="208"/>
      <c r="J211" s="209">
        <f>ROUND(I211*H211,2)</f>
        <v>0</v>
      </c>
      <c r="K211" s="205" t="s">
        <v>128</v>
      </c>
      <c r="L211" s="42"/>
      <c r="M211" s="210" t="s">
        <v>19</v>
      </c>
      <c r="N211" s="211" t="s">
        <v>45</v>
      </c>
      <c r="O211" s="82"/>
      <c r="P211" s="212">
        <f>O211*H211</f>
        <v>0</v>
      </c>
      <c r="Q211" s="212">
        <v>0.00029</v>
      </c>
      <c r="R211" s="212">
        <f>Q211*H211</f>
        <v>0.00145</v>
      </c>
      <c r="S211" s="212">
        <v>0</v>
      </c>
      <c r="T211" s="213">
        <f>S211*H211</f>
        <v>0</v>
      </c>
      <c r="AR211" s="214" t="s">
        <v>210</v>
      </c>
      <c r="AT211" s="214" t="s">
        <v>124</v>
      </c>
      <c r="AU211" s="214" t="s">
        <v>81</v>
      </c>
      <c r="AY211" s="16" t="s">
        <v>122</v>
      </c>
      <c r="BE211" s="215">
        <f>IF(N211="základní",J211,0)</f>
        <v>0</v>
      </c>
      <c r="BF211" s="215">
        <f>IF(N211="snížená",J211,0)</f>
        <v>0</v>
      </c>
      <c r="BG211" s="215">
        <f>IF(N211="zákl. přenesená",J211,0)</f>
        <v>0</v>
      </c>
      <c r="BH211" s="215">
        <f>IF(N211="sníž. přenesená",J211,0)</f>
        <v>0</v>
      </c>
      <c r="BI211" s="215">
        <f>IF(N211="nulová",J211,0)</f>
        <v>0</v>
      </c>
      <c r="BJ211" s="16" t="s">
        <v>79</v>
      </c>
      <c r="BK211" s="215">
        <f>ROUND(I211*H211,2)</f>
        <v>0</v>
      </c>
      <c r="BL211" s="16" t="s">
        <v>210</v>
      </c>
      <c r="BM211" s="214" t="s">
        <v>390</v>
      </c>
    </row>
    <row r="212" spans="2:47" s="1" customFormat="1" ht="12">
      <c r="B212" s="37"/>
      <c r="C212" s="38"/>
      <c r="D212" s="216" t="s">
        <v>131</v>
      </c>
      <c r="E212" s="38"/>
      <c r="F212" s="217" t="s">
        <v>386</v>
      </c>
      <c r="G212" s="38"/>
      <c r="H212" s="38"/>
      <c r="I212" s="128"/>
      <c r="J212" s="38"/>
      <c r="K212" s="38"/>
      <c r="L212" s="42"/>
      <c r="M212" s="218"/>
      <c r="N212" s="82"/>
      <c r="O212" s="82"/>
      <c r="P212" s="82"/>
      <c r="Q212" s="82"/>
      <c r="R212" s="82"/>
      <c r="S212" s="82"/>
      <c r="T212" s="83"/>
      <c r="AT212" s="16" t="s">
        <v>131</v>
      </c>
      <c r="AU212" s="16" t="s">
        <v>81</v>
      </c>
    </row>
    <row r="213" spans="2:65" s="1" customFormat="1" ht="16.5" customHeight="1">
      <c r="B213" s="37"/>
      <c r="C213" s="203" t="s">
        <v>391</v>
      </c>
      <c r="D213" s="203" t="s">
        <v>124</v>
      </c>
      <c r="E213" s="204" t="s">
        <v>392</v>
      </c>
      <c r="F213" s="205" t="s">
        <v>393</v>
      </c>
      <c r="G213" s="206" t="s">
        <v>241</v>
      </c>
      <c r="H213" s="207">
        <v>1</v>
      </c>
      <c r="I213" s="208"/>
      <c r="J213" s="209">
        <f>ROUND(I213*H213,2)</f>
        <v>0</v>
      </c>
      <c r="K213" s="205" t="s">
        <v>128</v>
      </c>
      <c r="L213" s="42"/>
      <c r="M213" s="210" t="s">
        <v>19</v>
      </c>
      <c r="N213" s="211" t="s">
        <v>45</v>
      </c>
      <c r="O213" s="82"/>
      <c r="P213" s="212">
        <f>O213*H213</f>
        <v>0</v>
      </c>
      <c r="Q213" s="212">
        <v>0.00114</v>
      </c>
      <c r="R213" s="212">
        <f>Q213*H213</f>
        <v>0.00114</v>
      </c>
      <c r="S213" s="212">
        <v>0</v>
      </c>
      <c r="T213" s="213">
        <f>S213*H213</f>
        <v>0</v>
      </c>
      <c r="AR213" s="214" t="s">
        <v>210</v>
      </c>
      <c r="AT213" s="214" t="s">
        <v>124</v>
      </c>
      <c r="AU213" s="214" t="s">
        <v>81</v>
      </c>
      <c r="AY213" s="16" t="s">
        <v>122</v>
      </c>
      <c r="BE213" s="215">
        <f>IF(N213="základní",J213,0)</f>
        <v>0</v>
      </c>
      <c r="BF213" s="215">
        <f>IF(N213="snížená",J213,0)</f>
        <v>0</v>
      </c>
      <c r="BG213" s="215">
        <f>IF(N213="zákl. přenesená",J213,0)</f>
        <v>0</v>
      </c>
      <c r="BH213" s="215">
        <f>IF(N213="sníž. přenesená",J213,0)</f>
        <v>0</v>
      </c>
      <c r="BI213" s="215">
        <f>IF(N213="nulová",J213,0)</f>
        <v>0</v>
      </c>
      <c r="BJ213" s="16" t="s">
        <v>79</v>
      </c>
      <c r="BK213" s="215">
        <f>ROUND(I213*H213,2)</f>
        <v>0</v>
      </c>
      <c r="BL213" s="16" t="s">
        <v>210</v>
      </c>
      <c r="BM213" s="214" t="s">
        <v>394</v>
      </c>
    </row>
    <row r="214" spans="2:47" s="1" customFormat="1" ht="12">
      <c r="B214" s="37"/>
      <c r="C214" s="38"/>
      <c r="D214" s="216" t="s">
        <v>131</v>
      </c>
      <c r="E214" s="38"/>
      <c r="F214" s="217" t="s">
        <v>386</v>
      </c>
      <c r="G214" s="38"/>
      <c r="H214" s="38"/>
      <c r="I214" s="128"/>
      <c r="J214" s="38"/>
      <c r="K214" s="38"/>
      <c r="L214" s="42"/>
      <c r="M214" s="218"/>
      <c r="N214" s="82"/>
      <c r="O214" s="82"/>
      <c r="P214" s="82"/>
      <c r="Q214" s="82"/>
      <c r="R214" s="82"/>
      <c r="S214" s="82"/>
      <c r="T214" s="83"/>
      <c r="AT214" s="16" t="s">
        <v>131</v>
      </c>
      <c r="AU214" s="16" t="s">
        <v>81</v>
      </c>
    </row>
    <row r="215" spans="2:65" s="1" customFormat="1" ht="16.5" customHeight="1">
      <c r="B215" s="37"/>
      <c r="C215" s="203" t="s">
        <v>395</v>
      </c>
      <c r="D215" s="203" t="s">
        <v>124</v>
      </c>
      <c r="E215" s="204" t="s">
        <v>396</v>
      </c>
      <c r="F215" s="205" t="s">
        <v>397</v>
      </c>
      <c r="G215" s="206" t="s">
        <v>258</v>
      </c>
      <c r="H215" s="207">
        <v>4</v>
      </c>
      <c r="I215" s="208"/>
      <c r="J215" s="209">
        <f>ROUND(I215*H215,2)</f>
        <v>0</v>
      </c>
      <c r="K215" s="205" t="s">
        <v>128</v>
      </c>
      <c r="L215" s="42"/>
      <c r="M215" s="210" t="s">
        <v>19</v>
      </c>
      <c r="N215" s="211" t="s">
        <v>45</v>
      </c>
      <c r="O215" s="82"/>
      <c r="P215" s="212">
        <f>O215*H215</f>
        <v>0</v>
      </c>
      <c r="Q215" s="212">
        <v>0</v>
      </c>
      <c r="R215" s="212">
        <f>Q215*H215</f>
        <v>0</v>
      </c>
      <c r="S215" s="212">
        <v>0</v>
      </c>
      <c r="T215" s="213">
        <f>S215*H215</f>
        <v>0</v>
      </c>
      <c r="AR215" s="214" t="s">
        <v>210</v>
      </c>
      <c r="AT215" s="214" t="s">
        <v>124</v>
      </c>
      <c r="AU215" s="214" t="s">
        <v>81</v>
      </c>
      <c r="AY215" s="16" t="s">
        <v>122</v>
      </c>
      <c r="BE215" s="215">
        <f>IF(N215="základní",J215,0)</f>
        <v>0</v>
      </c>
      <c r="BF215" s="215">
        <f>IF(N215="snížená",J215,0)</f>
        <v>0</v>
      </c>
      <c r="BG215" s="215">
        <f>IF(N215="zákl. přenesená",J215,0)</f>
        <v>0</v>
      </c>
      <c r="BH215" s="215">
        <f>IF(N215="sníž. přenesená",J215,0)</f>
        <v>0</v>
      </c>
      <c r="BI215" s="215">
        <f>IF(N215="nulová",J215,0)</f>
        <v>0</v>
      </c>
      <c r="BJ215" s="16" t="s">
        <v>79</v>
      </c>
      <c r="BK215" s="215">
        <f>ROUND(I215*H215,2)</f>
        <v>0</v>
      </c>
      <c r="BL215" s="16" t="s">
        <v>210</v>
      </c>
      <c r="BM215" s="214" t="s">
        <v>398</v>
      </c>
    </row>
    <row r="216" spans="2:47" s="1" customFormat="1" ht="12">
      <c r="B216" s="37"/>
      <c r="C216" s="38"/>
      <c r="D216" s="216" t="s">
        <v>131</v>
      </c>
      <c r="E216" s="38"/>
      <c r="F216" s="217" t="s">
        <v>399</v>
      </c>
      <c r="G216" s="38"/>
      <c r="H216" s="38"/>
      <c r="I216" s="128"/>
      <c r="J216" s="38"/>
      <c r="K216" s="38"/>
      <c r="L216" s="42"/>
      <c r="M216" s="218"/>
      <c r="N216" s="82"/>
      <c r="O216" s="82"/>
      <c r="P216" s="82"/>
      <c r="Q216" s="82"/>
      <c r="R216" s="82"/>
      <c r="S216" s="82"/>
      <c r="T216" s="83"/>
      <c r="AT216" s="16" t="s">
        <v>131</v>
      </c>
      <c r="AU216" s="16" t="s">
        <v>81</v>
      </c>
    </row>
    <row r="217" spans="2:65" s="1" customFormat="1" ht="16.5" customHeight="1">
      <c r="B217" s="37"/>
      <c r="C217" s="203" t="s">
        <v>400</v>
      </c>
      <c r="D217" s="203" t="s">
        <v>124</v>
      </c>
      <c r="E217" s="204" t="s">
        <v>401</v>
      </c>
      <c r="F217" s="205" t="s">
        <v>402</v>
      </c>
      <c r="G217" s="206" t="s">
        <v>258</v>
      </c>
      <c r="H217" s="207">
        <v>1</v>
      </c>
      <c r="I217" s="208"/>
      <c r="J217" s="209">
        <f>ROUND(I217*H217,2)</f>
        <v>0</v>
      </c>
      <c r="K217" s="205" t="s">
        <v>128</v>
      </c>
      <c r="L217" s="42"/>
      <c r="M217" s="210" t="s">
        <v>19</v>
      </c>
      <c r="N217" s="211" t="s">
        <v>45</v>
      </c>
      <c r="O217" s="82"/>
      <c r="P217" s="212">
        <f>O217*H217</f>
        <v>0</v>
      </c>
      <c r="Q217" s="212">
        <v>0</v>
      </c>
      <c r="R217" s="212">
        <f>Q217*H217</f>
        <v>0</v>
      </c>
      <c r="S217" s="212">
        <v>0</v>
      </c>
      <c r="T217" s="213">
        <f>S217*H217</f>
        <v>0</v>
      </c>
      <c r="AR217" s="214" t="s">
        <v>210</v>
      </c>
      <c r="AT217" s="214" t="s">
        <v>124</v>
      </c>
      <c r="AU217" s="214" t="s">
        <v>81</v>
      </c>
      <c r="AY217" s="16" t="s">
        <v>122</v>
      </c>
      <c r="BE217" s="215">
        <f>IF(N217="základní",J217,0)</f>
        <v>0</v>
      </c>
      <c r="BF217" s="215">
        <f>IF(N217="snížená",J217,0)</f>
        <v>0</v>
      </c>
      <c r="BG217" s="215">
        <f>IF(N217="zákl. přenesená",J217,0)</f>
        <v>0</v>
      </c>
      <c r="BH217" s="215">
        <f>IF(N217="sníž. přenesená",J217,0)</f>
        <v>0</v>
      </c>
      <c r="BI217" s="215">
        <f>IF(N217="nulová",J217,0)</f>
        <v>0</v>
      </c>
      <c r="BJ217" s="16" t="s">
        <v>79</v>
      </c>
      <c r="BK217" s="215">
        <f>ROUND(I217*H217,2)</f>
        <v>0</v>
      </c>
      <c r="BL217" s="16" t="s">
        <v>210</v>
      </c>
      <c r="BM217" s="214" t="s">
        <v>403</v>
      </c>
    </row>
    <row r="218" spans="2:47" s="1" customFormat="1" ht="12">
      <c r="B218" s="37"/>
      <c r="C218" s="38"/>
      <c r="D218" s="216" t="s">
        <v>131</v>
      </c>
      <c r="E218" s="38"/>
      <c r="F218" s="217" t="s">
        <v>399</v>
      </c>
      <c r="G218" s="38"/>
      <c r="H218" s="38"/>
      <c r="I218" s="128"/>
      <c r="J218" s="38"/>
      <c r="K218" s="38"/>
      <c r="L218" s="42"/>
      <c r="M218" s="218"/>
      <c r="N218" s="82"/>
      <c r="O218" s="82"/>
      <c r="P218" s="82"/>
      <c r="Q218" s="82"/>
      <c r="R218" s="82"/>
      <c r="S218" s="82"/>
      <c r="T218" s="83"/>
      <c r="AT218" s="16" t="s">
        <v>131</v>
      </c>
      <c r="AU218" s="16" t="s">
        <v>81</v>
      </c>
    </row>
    <row r="219" spans="2:65" s="1" customFormat="1" ht="16.5" customHeight="1">
      <c r="B219" s="37"/>
      <c r="C219" s="203" t="s">
        <v>404</v>
      </c>
      <c r="D219" s="203" t="s">
        <v>124</v>
      </c>
      <c r="E219" s="204" t="s">
        <v>405</v>
      </c>
      <c r="F219" s="205" t="s">
        <v>406</v>
      </c>
      <c r="G219" s="206" t="s">
        <v>241</v>
      </c>
      <c r="H219" s="207">
        <v>11</v>
      </c>
      <c r="I219" s="208"/>
      <c r="J219" s="209">
        <f>ROUND(I219*H219,2)</f>
        <v>0</v>
      </c>
      <c r="K219" s="205" t="s">
        <v>128</v>
      </c>
      <c r="L219" s="42"/>
      <c r="M219" s="210" t="s">
        <v>19</v>
      </c>
      <c r="N219" s="211" t="s">
        <v>45</v>
      </c>
      <c r="O219" s="82"/>
      <c r="P219" s="212">
        <f>O219*H219</f>
        <v>0</v>
      </c>
      <c r="Q219" s="212">
        <v>0</v>
      </c>
      <c r="R219" s="212">
        <f>Q219*H219</f>
        <v>0</v>
      </c>
      <c r="S219" s="212">
        <v>0</v>
      </c>
      <c r="T219" s="213">
        <f>S219*H219</f>
        <v>0</v>
      </c>
      <c r="AR219" s="214" t="s">
        <v>210</v>
      </c>
      <c r="AT219" s="214" t="s">
        <v>124</v>
      </c>
      <c r="AU219" s="214" t="s">
        <v>81</v>
      </c>
      <c r="AY219" s="16" t="s">
        <v>122</v>
      </c>
      <c r="BE219" s="215">
        <f>IF(N219="základní",J219,0)</f>
        <v>0</v>
      </c>
      <c r="BF219" s="215">
        <f>IF(N219="snížená",J219,0)</f>
        <v>0</v>
      </c>
      <c r="BG219" s="215">
        <f>IF(N219="zákl. přenesená",J219,0)</f>
        <v>0</v>
      </c>
      <c r="BH219" s="215">
        <f>IF(N219="sníž. přenesená",J219,0)</f>
        <v>0</v>
      </c>
      <c r="BI219" s="215">
        <f>IF(N219="nulová",J219,0)</f>
        <v>0</v>
      </c>
      <c r="BJ219" s="16" t="s">
        <v>79</v>
      </c>
      <c r="BK219" s="215">
        <f>ROUND(I219*H219,2)</f>
        <v>0</v>
      </c>
      <c r="BL219" s="16" t="s">
        <v>210</v>
      </c>
      <c r="BM219" s="214" t="s">
        <v>407</v>
      </c>
    </row>
    <row r="220" spans="2:47" s="1" customFormat="1" ht="12">
      <c r="B220" s="37"/>
      <c r="C220" s="38"/>
      <c r="D220" s="216" t="s">
        <v>131</v>
      </c>
      <c r="E220" s="38"/>
      <c r="F220" s="217" t="s">
        <v>408</v>
      </c>
      <c r="G220" s="38"/>
      <c r="H220" s="38"/>
      <c r="I220" s="128"/>
      <c r="J220" s="38"/>
      <c r="K220" s="38"/>
      <c r="L220" s="42"/>
      <c r="M220" s="218"/>
      <c r="N220" s="82"/>
      <c r="O220" s="82"/>
      <c r="P220" s="82"/>
      <c r="Q220" s="82"/>
      <c r="R220" s="82"/>
      <c r="S220" s="82"/>
      <c r="T220" s="83"/>
      <c r="AT220" s="16" t="s">
        <v>131</v>
      </c>
      <c r="AU220" s="16" t="s">
        <v>81</v>
      </c>
    </row>
    <row r="221" spans="2:65" s="1" customFormat="1" ht="24" customHeight="1">
      <c r="B221" s="37"/>
      <c r="C221" s="203" t="s">
        <v>409</v>
      </c>
      <c r="D221" s="203" t="s">
        <v>124</v>
      </c>
      <c r="E221" s="204" t="s">
        <v>410</v>
      </c>
      <c r="F221" s="205" t="s">
        <v>411</v>
      </c>
      <c r="G221" s="206" t="s">
        <v>165</v>
      </c>
      <c r="H221" s="207">
        <v>0.01</v>
      </c>
      <c r="I221" s="208"/>
      <c r="J221" s="209">
        <f>ROUND(I221*H221,2)</f>
        <v>0</v>
      </c>
      <c r="K221" s="205" t="s">
        <v>128</v>
      </c>
      <c r="L221" s="42"/>
      <c r="M221" s="210" t="s">
        <v>19</v>
      </c>
      <c r="N221" s="211" t="s">
        <v>45</v>
      </c>
      <c r="O221" s="82"/>
      <c r="P221" s="212">
        <f>O221*H221</f>
        <v>0</v>
      </c>
      <c r="Q221" s="212">
        <v>0</v>
      </c>
      <c r="R221" s="212">
        <f>Q221*H221</f>
        <v>0</v>
      </c>
      <c r="S221" s="212">
        <v>0</v>
      </c>
      <c r="T221" s="213">
        <f>S221*H221</f>
        <v>0</v>
      </c>
      <c r="AR221" s="214" t="s">
        <v>210</v>
      </c>
      <c r="AT221" s="214" t="s">
        <v>124</v>
      </c>
      <c r="AU221" s="214" t="s">
        <v>81</v>
      </c>
      <c r="AY221" s="16" t="s">
        <v>122</v>
      </c>
      <c r="BE221" s="215">
        <f>IF(N221="základní",J221,0)</f>
        <v>0</v>
      </c>
      <c r="BF221" s="215">
        <f>IF(N221="snížená",J221,0)</f>
        <v>0</v>
      </c>
      <c r="BG221" s="215">
        <f>IF(N221="zákl. přenesená",J221,0)</f>
        <v>0</v>
      </c>
      <c r="BH221" s="215">
        <f>IF(N221="sníž. přenesená",J221,0)</f>
        <v>0</v>
      </c>
      <c r="BI221" s="215">
        <f>IF(N221="nulová",J221,0)</f>
        <v>0</v>
      </c>
      <c r="BJ221" s="16" t="s">
        <v>79</v>
      </c>
      <c r="BK221" s="215">
        <f>ROUND(I221*H221,2)</f>
        <v>0</v>
      </c>
      <c r="BL221" s="16" t="s">
        <v>210</v>
      </c>
      <c r="BM221" s="214" t="s">
        <v>412</v>
      </c>
    </row>
    <row r="222" spans="2:47" s="1" customFormat="1" ht="12">
      <c r="B222" s="37"/>
      <c r="C222" s="38"/>
      <c r="D222" s="216" t="s">
        <v>131</v>
      </c>
      <c r="E222" s="38"/>
      <c r="F222" s="217" t="s">
        <v>413</v>
      </c>
      <c r="G222" s="38"/>
      <c r="H222" s="38"/>
      <c r="I222" s="128"/>
      <c r="J222" s="38"/>
      <c r="K222" s="38"/>
      <c r="L222" s="42"/>
      <c r="M222" s="218"/>
      <c r="N222" s="82"/>
      <c r="O222" s="82"/>
      <c r="P222" s="82"/>
      <c r="Q222" s="82"/>
      <c r="R222" s="82"/>
      <c r="S222" s="82"/>
      <c r="T222" s="83"/>
      <c r="AT222" s="16" t="s">
        <v>131</v>
      </c>
      <c r="AU222" s="16" t="s">
        <v>81</v>
      </c>
    </row>
    <row r="223" spans="2:63" s="11" customFormat="1" ht="22.8" customHeight="1">
      <c r="B223" s="187"/>
      <c r="C223" s="188"/>
      <c r="D223" s="189" t="s">
        <v>73</v>
      </c>
      <c r="E223" s="201" t="s">
        <v>414</v>
      </c>
      <c r="F223" s="201" t="s">
        <v>415</v>
      </c>
      <c r="G223" s="188"/>
      <c r="H223" s="188"/>
      <c r="I223" s="191"/>
      <c r="J223" s="202">
        <f>BK223</f>
        <v>0</v>
      </c>
      <c r="K223" s="188"/>
      <c r="L223" s="193"/>
      <c r="M223" s="194"/>
      <c r="N223" s="195"/>
      <c r="O223" s="195"/>
      <c r="P223" s="196">
        <f>SUM(P224:P233)</f>
        <v>0</v>
      </c>
      <c r="Q223" s="195"/>
      <c r="R223" s="196">
        <f>SUM(R224:R233)</f>
        <v>0.0108</v>
      </c>
      <c r="S223" s="195"/>
      <c r="T223" s="197">
        <f>SUM(T224:T233)</f>
        <v>0</v>
      </c>
      <c r="AR223" s="198" t="s">
        <v>81</v>
      </c>
      <c r="AT223" s="199" t="s">
        <v>73</v>
      </c>
      <c r="AU223" s="199" t="s">
        <v>79</v>
      </c>
      <c r="AY223" s="198" t="s">
        <v>122</v>
      </c>
      <c r="BK223" s="200">
        <f>SUM(BK224:BK233)</f>
        <v>0</v>
      </c>
    </row>
    <row r="224" spans="2:65" s="1" customFormat="1" ht="16.5" customHeight="1">
      <c r="B224" s="37"/>
      <c r="C224" s="203" t="s">
        <v>416</v>
      </c>
      <c r="D224" s="203" t="s">
        <v>124</v>
      </c>
      <c r="E224" s="204" t="s">
        <v>417</v>
      </c>
      <c r="F224" s="205" t="s">
        <v>418</v>
      </c>
      <c r="G224" s="206" t="s">
        <v>19</v>
      </c>
      <c r="H224" s="207">
        <v>4</v>
      </c>
      <c r="I224" s="208"/>
      <c r="J224" s="209">
        <f>ROUND(I224*H224,2)</f>
        <v>0</v>
      </c>
      <c r="K224" s="205" t="s">
        <v>419</v>
      </c>
      <c r="L224" s="42"/>
      <c r="M224" s="210" t="s">
        <v>19</v>
      </c>
      <c r="N224" s="211" t="s">
        <v>45</v>
      </c>
      <c r="O224" s="82"/>
      <c r="P224" s="212">
        <f>O224*H224</f>
        <v>0</v>
      </c>
      <c r="Q224" s="212">
        <v>0</v>
      </c>
      <c r="R224" s="212">
        <f>Q224*H224</f>
        <v>0</v>
      </c>
      <c r="S224" s="212">
        <v>0</v>
      </c>
      <c r="T224" s="213">
        <f>S224*H224</f>
        <v>0</v>
      </c>
      <c r="AR224" s="214" t="s">
        <v>210</v>
      </c>
      <c r="AT224" s="214" t="s">
        <v>124</v>
      </c>
      <c r="AU224" s="214" t="s">
        <v>81</v>
      </c>
      <c r="AY224" s="16" t="s">
        <v>122</v>
      </c>
      <c r="BE224" s="215">
        <f>IF(N224="základní",J224,0)</f>
        <v>0</v>
      </c>
      <c r="BF224" s="215">
        <f>IF(N224="snížená",J224,0)</f>
        <v>0</v>
      </c>
      <c r="BG224" s="215">
        <f>IF(N224="zákl. přenesená",J224,0)</f>
        <v>0</v>
      </c>
      <c r="BH224" s="215">
        <f>IF(N224="sníž. přenesená",J224,0)</f>
        <v>0</v>
      </c>
      <c r="BI224" s="215">
        <f>IF(N224="nulová",J224,0)</f>
        <v>0</v>
      </c>
      <c r="BJ224" s="16" t="s">
        <v>79</v>
      </c>
      <c r="BK224" s="215">
        <f>ROUND(I224*H224,2)</f>
        <v>0</v>
      </c>
      <c r="BL224" s="16" t="s">
        <v>210</v>
      </c>
      <c r="BM224" s="214" t="s">
        <v>420</v>
      </c>
    </row>
    <row r="225" spans="2:65" s="1" customFormat="1" ht="16.5" customHeight="1">
      <c r="B225" s="37"/>
      <c r="C225" s="203" t="s">
        <v>421</v>
      </c>
      <c r="D225" s="203" t="s">
        <v>124</v>
      </c>
      <c r="E225" s="204" t="s">
        <v>422</v>
      </c>
      <c r="F225" s="205" t="s">
        <v>423</v>
      </c>
      <c r="G225" s="206" t="s">
        <v>241</v>
      </c>
      <c r="H225" s="207">
        <v>20</v>
      </c>
      <c r="I225" s="208"/>
      <c r="J225" s="209">
        <f>ROUND(I225*H225,2)</f>
        <v>0</v>
      </c>
      <c r="K225" s="205" t="s">
        <v>128</v>
      </c>
      <c r="L225" s="42"/>
      <c r="M225" s="210" t="s">
        <v>19</v>
      </c>
      <c r="N225" s="211" t="s">
        <v>45</v>
      </c>
      <c r="O225" s="82"/>
      <c r="P225" s="212">
        <f>O225*H225</f>
        <v>0</v>
      </c>
      <c r="Q225" s="212">
        <v>0.0004</v>
      </c>
      <c r="R225" s="212">
        <f>Q225*H225</f>
        <v>0.008</v>
      </c>
      <c r="S225" s="212">
        <v>0</v>
      </c>
      <c r="T225" s="213">
        <f>S225*H225</f>
        <v>0</v>
      </c>
      <c r="AR225" s="214" t="s">
        <v>210</v>
      </c>
      <c r="AT225" s="214" t="s">
        <v>124</v>
      </c>
      <c r="AU225" s="214" t="s">
        <v>81</v>
      </c>
      <c r="AY225" s="16" t="s">
        <v>122</v>
      </c>
      <c r="BE225" s="215">
        <f>IF(N225="základní",J225,0)</f>
        <v>0</v>
      </c>
      <c r="BF225" s="215">
        <f>IF(N225="snížená",J225,0)</f>
        <v>0</v>
      </c>
      <c r="BG225" s="215">
        <f>IF(N225="zákl. přenesená",J225,0)</f>
        <v>0</v>
      </c>
      <c r="BH225" s="215">
        <f>IF(N225="sníž. přenesená",J225,0)</f>
        <v>0</v>
      </c>
      <c r="BI225" s="215">
        <f>IF(N225="nulová",J225,0)</f>
        <v>0</v>
      </c>
      <c r="BJ225" s="16" t="s">
        <v>79</v>
      </c>
      <c r="BK225" s="215">
        <f>ROUND(I225*H225,2)</f>
        <v>0</v>
      </c>
      <c r="BL225" s="16" t="s">
        <v>210</v>
      </c>
      <c r="BM225" s="214" t="s">
        <v>424</v>
      </c>
    </row>
    <row r="226" spans="2:47" s="1" customFormat="1" ht="12">
      <c r="B226" s="37"/>
      <c r="C226" s="38"/>
      <c r="D226" s="216" t="s">
        <v>131</v>
      </c>
      <c r="E226" s="38"/>
      <c r="F226" s="217" t="s">
        <v>425</v>
      </c>
      <c r="G226" s="38"/>
      <c r="H226" s="38"/>
      <c r="I226" s="128"/>
      <c r="J226" s="38"/>
      <c r="K226" s="38"/>
      <c r="L226" s="42"/>
      <c r="M226" s="218"/>
      <c r="N226" s="82"/>
      <c r="O226" s="82"/>
      <c r="P226" s="82"/>
      <c r="Q226" s="82"/>
      <c r="R226" s="82"/>
      <c r="S226" s="82"/>
      <c r="T226" s="83"/>
      <c r="AT226" s="16" t="s">
        <v>131</v>
      </c>
      <c r="AU226" s="16" t="s">
        <v>81</v>
      </c>
    </row>
    <row r="227" spans="2:65" s="1" customFormat="1" ht="24" customHeight="1">
      <c r="B227" s="37"/>
      <c r="C227" s="203" t="s">
        <v>426</v>
      </c>
      <c r="D227" s="203" t="s">
        <v>124</v>
      </c>
      <c r="E227" s="204" t="s">
        <v>427</v>
      </c>
      <c r="F227" s="205" t="s">
        <v>428</v>
      </c>
      <c r="G227" s="206" t="s">
        <v>241</v>
      </c>
      <c r="H227" s="207">
        <v>20</v>
      </c>
      <c r="I227" s="208"/>
      <c r="J227" s="209">
        <f>ROUND(I227*H227,2)</f>
        <v>0</v>
      </c>
      <c r="K227" s="205" t="s">
        <v>128</v>
      </c>
      <c r="L227" s="42"/>
      <c r="M227" s="210" t="s">
        <v>19</v>
      </c>
      <c r="N227" s="211" t="s">
        <v>45</v>
      </c>
      <c r="O227" s="82"/>
      <c r="P227" s="212">
        <f>O227*H227</f>
        <v>0</v>
      </c>
      <c r="Q227" s="212">
        <v>7E-05</v>
      </c>
      <c r="R227" s="212">
        <f>Q227*H227</f>
        <v>0.0013999999999999998</v>
      </c>
      <c r="S227" s="212">
        <v>0</v>
      </c>
      <c r="T227" s="213">
        <f>S227*H227</f>
        <v>0</v>
      </c>
      <c r="AR227" s="214" t="s">
        <v>210</v>
      </c>
      <c r="AT227" s="214" t="s">
        <v>124</v>
      </c>
      <c r="AU227" s="214" t="s">
        <v>81</v>
      </c>
      <c r="AY227" s="16" t="s">
        <v>122</v>
      </c>
      <c r="BE227" s="215">
        <f>IF(N227="základní",J227,0)</f>
        <v>0</v>
      </c>
      <c r="BF227" s="215">
        <f>IF(N227="snížená",J227,0)</f>
        <v>0</v>
      </c>
      <c r="BG227" s="215">
        <f>IF(N227="zákl. přenesená",J227,0)</f>
        <v>0</v>
      </c>
      <c r="BH227" s="215">
        <f>IF(N227="sníž. přenesená",J227,0)</f>
        <v>0</v>
      </c>
      <c r="BI227" s="215">
        <f>IF(N227="nulová",J227,0)</f>
        <v>0</v>
      </c>
      <c r="BJ227" s="16" t="s">
        <v>79</v>
      </c>
      <c r="BK227" s="215">
        <f>ROUND(I227*H227,2)</f>
        <v>0</v>
      </c>
      <c r="BL227" s="16" t="s">
        <v>210</v>
      </c>
      <c r="BM227" s="214" t="s">
        <v>429</v>
      </c>
    </row>
    <row r="228" spans="2:47" s="1" customFormat="1" ht="12">
      <c r="B228" s="37"/>
      <c r="C228" s="38"/>
      <c r="D228" s="216" t="s">
        <v>131</v>
      </c>
      <c r="E228" s="38"/>
      <c r="F228" s="217" t="s">
        <v>430</v>
      </c>
      <c r="G228" s="38"/>
      <c r="H228" s="38"/>
      <c r="I228" s="128"/>
      <c r="J228" s="38"/>
      <c r="K228" s="38"/>
      <c r="L228" s="42"/>
      <c r="M228" s="218"/>
      <c r="N228" s="82"/>
      <c r="O228" s="82"/>
      <c r="P228" s="82"/>
      <c r="Q228" s="82"/>
      <c r="R228" s="82"/>
      <c r="S228" s="82"/>
      <c r="T228" s="83"/>
      <c r="AT228" s="16" t="s">
        <v>131</v>
      </c>
      <c r="AU228" s="16" t="s">
        <v>81</v>
      </c>
    </row>
    <row r="229" spans="2:65" s="1" customFormat="1" ht="16.5" customHeight="1">
      <c r="B229" s="37"/>
      <c r="C229" s="203" t="s">
        <v>431</v>
      </c>
      <c r="D229" s="203" t="s">
        <v>124</v>
      </c>
      <c r="E229" s="204" t="s">
        <v>432</v>
      </c>
      <c r="F229" s="205" t="s">
        <v>433</v>
      </c>
      <c r="G229" s="206" t="s">
        <v>258</v>
      </c>
      <c r="H229" s="207">
        <v>10</v>
      </c>
      <c r="I229" s="208"/>
      <c r="J229" s="209">
        <f>ROUND(I229*H229,2)</f>
        <v>0</v>
      </c>
      <c r="K229" s="205" t="s">
        <v>128</v>
      </c>
      <c r="L229" s="42"/>
      <c r="M229" s="210" t="s">
        <v>19</v>
      </c>
      <c r="N229" s="211" t="s">
        <v>45</v>
      </c>
      <c r="O229" s="82"/>
      <c r="P229" s="212">
        <f>O229*H229</f>
        <v>0</v>
      </c>
      <c r="Q229" s="212">
        <v>0</v>
      </c>
      <c r="R229" s="212">
        <f>Q229*H229</f>
        <v>0</v>
      </c>
      <c r="S229" s="212">
        <v>0</v>
      </c>
      <c r="T229" s="213">
        <f>S229*H229</f>
        <v>0</v>
      </c>
      <c r="AR229" s="214" t="s">
        <v>210</v>
      </c>
      <c r="AT229" s="214" t="s">
        <v>124</v>
      </c>
      <c r="AU229" s="214" t="s">
        <v>81</v>
      </c>
      <c r="AY229" s="16" t="s">
        <v>122</v>
      </c>
      <c r="BE229" s="215">
        <f>IF(N229="základní",J229,0)</f>
        <v>0</v>
      </c>
      <c r="BF229" s="215">
        <f>IF(N229="snížená",J229,0)</f>
        <v>0</v>
      </c>
      <c r="BG229" s="215">
        <f>IF(N229="zákl. přenesená",J229,0)</f>
        <v>0</v>
      </c>
      <c r="BH229" s="215">
        <f>IF(N229="sníž. přenesená",J229,0)</f>
        <v>0</v>
      </c>
      <c r="BI229" s="215">
        <f>IF(N229="nulová",J229,0)</f>
        <v>0</v>
      </c>
      <c r="BJ229" s="16" t="s">
        <v>79</v>
      </c>
      <c r="BK229" s="215">
        <f>ROUND(I229*H229,2)</f>
        <v>0</v>
      </c>
      <c r="BL229" s="16" t="s">
        <v>210</v>
      </c>
      <c r="BM229" s="214" t="s">
        <v>434</v>
      </c>
    </row>
    <row r="230" spans="2:47" s="1" customFormat="1" ht="12">
      <c r="B230" s="37"/>
      <c r="C230" s="38"/>
      <c r="D230" s="216" t="s">
        <v>131</v>
      </c>
      <c r="E230" s="38"/>
      <c r="F230" s="217" t="s">
        <v>435</v>
      </c>
      <c r="G230" s="38"/>
      <c r="H230" s="38"/>
      <c r="I230" s="128"/>
      <c r="J230" s="38"/>
      <c r="K230" s="38"/>
      <c r="L230" s="42"/>
      <c r="M230" s="218"/>
      <c r="N230" s="82"/>
      <c r="O230" s="82"/>
      <c r="P230" s="82"/>
      <c r="Q230" s="82"/>
      <c r="R230" s="82"/>
      <c r="S230" s="82"/>
      <c r="T230" s="83"/>
      <c r="AT230" s="16" t="s">
        <v>131</v>
      </c>
      <c r="AU230" s="16" t="s">
        <v>81</v>
      </c>
    </row>
    <row r="231" spans="2:65" s="1" customFormat="1" ht="16.5" customHeight="1">
      <c r="B231" s="37"/>
      <c r="C231" s="203" t="s">
        <v>436</v>
      </c>
      <c r="D231" s="203" t="s">
        <v>124</v>
      </c>
      <c r="E231" s="204" t="s">
        <v>437</v>
      </c>
      <c r="F231" s="205" t="s">
        <v>438</v>
      </c>
      <c r="G231" s="206" t="s">
        <v>258</v>
      </c>
      <c r="H231" s="207">
        <v>4</v>
      </c>
      <c r="I231" s="208"/>
      <c r="J231" s="209">
        <f>ROUND(I231*H231,2)</f>
        <v>0</v>
      </c>
      <c r="K231" s="205" t="s">
        <v>128</v>
      </c>
      <c r="L231" s="42"/>
      <c r="M231" s="210" t="s">
        <v>19</v>
      </c>
      <c r="N231" s="211" t="s">
        <v>45</v>
      </c>
      <c r="O231" s="82"/>
      <c r="P231" s="212">
        <f>O231*H231</f>
        <v>0</v>
      </c>
      <c r="Q231" s="212">
        <v>0.00035</v>
      </c>
      <c r="R231" s="212">
        <f>Q231*H231</f>
        <v>0.0014</v>
      </c>
      <c r="S231" s="212">
        <v>0</v>
      </c>
      <c r="T231" s="213">
        <f>S231*H231</f>
        <v>0</v>
      </c>
      <c r="AR231" s="214" t="s">
        <v>210</v>
      </c>
      <c r="AT231" s="214" t="s">
        <v>124</v>
      </c>
      <c r="AU231" s="214" t="s">
        <v>81</v>
      </c>
      <c r="AY231" s="16" t="s">
        <v>122</v>
      </c>
      <c r="BE231" s="215">
        <f>IF(N231="základní",J231,0)</f>
        <v>0</v>
      </c>
      <c r="BF231" s="215">
        <f>IF(N231="snížená",J231,0)</f>
        <v>0</v>
      </c>
      <c r="BG231" s="215">
        <f>IF(N231="zákl. přenesená",J231,0)</f>
        <v>0</v>
      </c>
      <c r="BH231" s="215">
        <f>IF(N231="sníž. přenesená",J231,0)</f>
        <v>0</v>
      </c>
      <c r="BI231" s="215">
        <f>IF(N231="nulová",J231,0)</f>
        <v>0</v>
      </c>
      <c r="BJ231" s="16" t="s">
        <v>79</v>
      </c>
      <c r="BK231" s="215">
        <f>ROUND(I231*H231,2)</f>
        <v>0</v>
      </c>
      <c r="BL231" s="16" t="s">
        <v>210</v>
      </c>
      <c r="BM231" s="214" t="s">
        <v>439</v>
      </c>
    </row>
    <row r="232" spans="2:65" s="1" customFormat="1" ht="24" customHeight="1">
      <c r="B232" s="37"/>
      <c r="C232" s="203" t="s">
        <v>202</v>
      </c>
      <c r="D232" s="203" t="s">
        <v>124</v>
      </c>
      <c r="E232" s="204" t="s">
        <v>440</v>
      </c>
      <c r="F232" s="205" t="s">
        <v>441</v>
      </c>
      <c r="G232" s="206" t="s">
        <v>165</v>
      </c>
      <c r="H232" s="207">
        <v>0.011</v>
      </c>
      <c r="I232" s="208"/>
      <c r="J232" s="209">
        <f>ROUND(I232*H232,2)</f>
        <v>0</v>
      </c>
      <c r="K232" s="205" t="s">
        <v>128</v>
      </c>
      <c r="L232" s="42"/>
      <c r="M232" s="210" t="s">
        <v>19</v>
      </c>
      <c r="N232" s="211" t="s">
        <v>45</v>
      </c>
      <c r="O232" s="82"/>
      <c r="P232" s="212">
        <f>O232*H232</f>
        <v>0</v>
      </c>
      <c r="Q232" s="212">
        <v>0</v>
      </c>
      <c r="R232" s="212">
        <f>Q232*H232</f>
        <v>0</v>
      </c>
      <c r="S232" s="212">
        <v>0</v>
      </c>
      <c r="T232" s="213">
        <f>S232*H232</f>
        <v>0</v>
      </c>
      <c r="AR232" s="214" t="s">
        <v>210</v>
      </c>
      <c r="AT232" s="214" t="s">
        <v>124</v>
      </c>
      <c r="AU232" s="214" t="s">
        <v>81</v>
      </c>
      <c r="AY232" s="16" t="s">
        <v>122</v>
      </c>
      <c r="BE232" s="215">
        <f>IF(N232="základní",J232,0)</f>
        <v>0</v>
      </c>
      <c r="BF232" s="215">
        <f>IF(N232="snížená",J232,0)</f>
        <v>0</v>
      </c>
      <c r="BG232" s="215">
        <f>IF(N232="zákl. přenesená",J232,0)</f>
        <v>0</v>
      </c>
      <c r="BH232" s="215">
        <f>IF(N232="sníž. přenesená",J232,0)</f>
        <v>0</v>
      </c>
      <c r="BI232" s="215">
        <f>IF(N232="nulová",J232,0)</f>
        <v>0</v>
      </c>
      <c r="BJ232" s="16" t="s">
        <v>79</v>
      </c>
      <c r="BK232" s="215">
        <f>ROUND(I232*H232,2)</f>
        <v>0</v>
      </c>
      <c r="BL232" s="16" t="s">
        <v>210</v>
      </c>
      <c r="BM232" s="214" t="s">
        <v>442</v>
      </c>
    </row>
    <row r="233" spans="2:47" s="1" customFormat="1" ht="12">
      <c r="B233" s="37"/>
      <c r="C233" s="38"/>
      <c r="D233" s="216" t="s">
        <v>131</v>
      </c>
      <c r="E233" s="38"/>
      <c r="F233" s="217" t="s">
        <v>443</v>
      </c>
      <c r="G233" s="38"/>
      <c r="H233" s="38"/>
      <c r="I233" s="128"/>
      <c r="J233" s="38"/>
      <c r="K233" s="38"/>
      <c r="L233" s="42"/>
      <c r="M233" s="218"/>
      <c r="N233" s="82"/>
      <c r="O233" s="82"/>
      <c r="P233" s="82"/>
      <c r="Q233" s="82"/>
      <c r="R233" s="82"/>
      <c r="S233" s="82"/>
      <c r="T233" s="83"/>
      <c r="AT233" s="16" t="s">
        <v>131</v>
      </c>
      <c r="AU233" s="16" t="s">
        <v>81</v>
      </c>
    </row>
    <row r="234" spans="2:63" s="11" customFormat="1" ht="22.8" customHeight="1">
      <c r="B234" s="187"/>
      <c r="C234" s="188"/>
      <c r="D234" s="189" t="s">
        <v>73</v>
      </c>
      <c r="E234" s="201" t="s">
        <v>444</v>
      </c>
      <c r="F234" s="201" t="s">
        <v>445</v>
      </c>
      <c r="G234" s="188"/>
      <c r="H234" s="188"/>
      <c r="I234" s="191"/>
      <c r="J234" s="202">
        <f>BK234</f>
        <v>0</v>
      </c>
      <c r="K234" s="188"/>
      <c r="L234" s="193"/>
      <c r="M234" s="194"/>
      <c r="N234" s="195"/>
      <c r="O234" s="195"/>
      <c r="P234" s="196">
        <f>SUM(P235:P247)</f>
        <v>0</v>
      </c>
      <c r="Q234" s="195"/>
      <c r="R234" s="196">
        <f>SUM(R235:R247)</f>
        <v>0.11787</v>
      </c>
      <c r="S234" s="195"/>
      <c r="T234" s="197">
        <f>SUM(T235:T247)</f>
        <v>0</v>
      </c>
      <c r="AR234" s="198" t="s">
        <v>81</v>
      </c>
      <c r="AT234" s="199" t="s">
        <v>73</v>
      </c>
      <c r="AU234" s="199" t="s">
        <v>79</v>
      </c>
      <c r="AY234" s="198" t="s">
        <v>122</v>
      </c>
      <c r="BK234" s="200">
        <f>SUM(BK235:BK247)</f>
        <v>0</v>
      </c>
    </row>
    <row r="235" spans="2:65" s="1" customFormat="1" ht="16.5" customHeight="1">
      <c r="B235" s="37"/>
      <c r="C235" s="203" t="s">
        <v>446</v>
      </c>
      <c r="D235" s="203" t="s">
        <v>124</v>
      </c>
      <c r="E235" s="204" t="s">
        <v>447</v>
      </c>
      <c r="F235" s="205" t="s">
        <v>448</v>
      </c>
      <c r="G235" s="206" t="s">
        <v>287</v>
      </c>
      <c r="H235" s="207">
        <v>1</v>
      </c>
      <c r="I235" s="208"/>
      <c r="J235" s="209">
        <f>ROUND(I235*H235,2)</f>
        <v>0</v>
      </c>
      <c r="K235" s="205" t="s">
        <v>128</v>
      </c>
      <c r="L235" s="42"/>
      <c r="M235" s="210" t="s">
        <v>19</v>
      </c>
      <c r="N235" s="211" t="s">
        <v>45</v>
      </c>
      <c r="O235" s="82"/>
      <c r="P235" s="212">
        <f>O235*H235</f>
        <v>0</v>
      </c>
      <c r="Q235" s="212">
        <v>0.01382</v>
      </c>
      <c r="R235" s="212">
        <f>Q235*H235</f>
        <v>0.01382</v>
      </c>
      <c r="S235" s="212">
        <v>0</v>
      </c>
      <c r="T235" s="213">
        <f>S235*H235</f>
        <v>0</v>
      </c>
      <c r="AR235" s="214" t="s">
        <v>210</v>
      </c>
      <c r="AT235" s="214" t="s">
        <v>124</v>
      </c>
      <c r="AU235" s="214" t="s">
        <v>81</v>
      </c>
      <c r="AY235" s="16" t="s">
        <v>122</v>
      </c>
      <c r="BE235" s="215">
        <f>IF(N235="základní",J235,0)</f>
        <v>0</v>
      </c>
      <c r="BF235" s="215">
        <f>IF(N235="snížená",J235,0)</f>
        <v>0</v>
      </c>
      <c r="BG235" s="215">
        <f>IF(N235="zákl. přenesená",J235,0)</f>
        <v>0</v>
      </c>
      <c r="BH235" s="215">
        <f>IF(N235="sníž. přenesená",J235,0)</f>
        <v>0</v>
      </c>
      <c r="BI235" s="215">
        <f>IF(N235="nulová",J235,0)</f>
        <v>0</v>
      </c>
      <c r="BJ235" s="16" t="s">
        <v>79</v>
      </c>
      <c r="BK235" s="215">
        <f>ROUND(I235*H235,2)</f>
        <v>0</v>
      </c>
      <c r="BL235" s="16" t="s">
        <v>210</v>
      </c>
      <c r="BM235" s="214" t="s">
        <v>449</v>
      </c>
    </row>
    <row r="236" spans="2:47" s="1" customFormat="1" ht="12">
      <c r="B236" s="37"/>
      <c r="C236" s="38"/>
      <c r="D236" s="216" t="s">
        <v>131</v>
      </c>
      <c r="E236" s="38"/>
      <c r="F236" s="217" t="s">
        <v>450</v>
      </c>
      <c r="G236" s="38"/>
      <c r="H236" s="38"/>
      <c r="I236" s="128"/>
      <c r="J236" s="38"/>
      <c r="K236" s="38"/>
      <c r="L236" s="42"/>
      <c r="M236" s="218"/>
      <c r="N236" s="82"/>
      <c r="O236" s="82"/>
      <c r="P236" s="82"/>
      <c r="Q236" s="82"/>
      <c r="R236" s="82"/>
      <c r="S236" s="82"/>
      <c r="T236" s="83"/>
      <c r="AT236" s="16" t="s">
        <v>131</v>
      </c>
      <c r="AU236" s="16" t="s">
        <v>81</v>
      </c>
    </row>
    <row r="237" spans="2:65" s="1" customFormat="1" ht="16.5" customHeight="1">
      <c r="B237" s="37"/>
      <c r="C237" s="203" t="s">
        <v>247</v>
      </c>
      <c r="D237" s="203" t="s">
        <v>124</v>
      </c>
      <c r="E237" s="204" t="s">
        <v>451</v>
      </c>
      <c r="F237" s="205" t="s">
        <v>452</v>
      </c>
      <c r="G237" s="206" t="s">
        <v>287</v>
      </c>
      <c r="H237" s="207">
        <v>2</v>
      </c>
      <c r="I237" s="208"/>
      <c r="J237" s="209">
        <f>ROUND(I237*H237,2)</f>
        <v>0</v>
      </c>
      <c r="K237" s="205" t="s">
        <v>128</v>
      </c>
      <c r="L237" s="42"/>
      <c r="M237" s="210" t="s">
        <v>19</v>
      </c>
      <c r="N237" s="211" t="s">
        <v>45</v>
      </c>
      <c r="O237" s="82"/>
      <c r="P237" s="212">
        <f>O237*H237</f>
        <v>0</v>
      </c>
      <c r="Q237" s="212">
        <v>0.01908</v>
      </c>
      <c r="R237" s="212">
        <f>Q237*H237</f>
        <v>0.03816</v>
      </c>
      <c r="S237" s="212">
        <v>0</v>
      </c>
      <c r="T237" s="213">
        <f>S237*H237</f>
        <v>0</v>
      </c>
      <c r="AR237" s="214" t="s">
        <v>210</v>
      </c>
      <c r="AT237" s="214" t="s">
        <v>124</v>
      </c>
      <c r="AU237" s="214" t="s">
        <v>81</v>
      </c>
      <c r="AY237" s="16" t="s">
        <v>122</v>
      </c>
      <c r="BE237" s="215">
        <f>IF(N237="základní",J237,0)</f>
        <v>0</v>
      </c>
      <c r="BF237" s="215">
        <f>IF(N237="snížená",J237,0)</f>
        <v>0</v>
      </c>
      <c r="BG237" s="215">
        <f>IF(N237="zákl. přenesená",J237,0)</f>
        <v>0</v>
      </c>
      <c r="BH237" s="215">
        <f>IF(N237="sníž. přenesená",J237,0)</f>
        <v>0</v>
      </c>
      <c r="BI237" s="215">
        <f>IF(N237="nulová",J237,0)</f>
        <v>0</v>
      </c>
      <c r="BJ237" s="16" t="s">
        <v>79</v>
      </c>
      <c r="BK237" s="215">
        <f>ROUND(I237*H237,2)</f>
        <v>0</v>
      </c>
      <c r="BL237" s="16" t="s">
        <v>210</v>
      </c>
      <c r="BM237" s="214" t="s">
        <v>453</v>
      </c>
    </row>
    <row r="238" spans="2:47" s="1" customFormat="1" ht="12">
      <c r="B238" s="37"/>
      <c r="C238" s="38"/>
      <c r="D238" s="216" t="s">
        <v>131</v>
      </c>
      <c r="E238" s="38"/>
      <c r="F238" s="217" t="s">
        <v>454</v>
      </c>
      <c r="G238" s="38"/>
      <c r="H238" s="38"/>
      <c r="I238" s="128"/>
      <c r="J238" s="38"/>
      <c r="K238" s="38"/>
      <c r="L238" s="42"/>
      <c r="M238" s="218"/>
      <c r="N238" s="82"/>
      <c r="O238" s="82"/>
      <c r="P238" s="82"/>
      <c r="Q238" s="82"/>
      <c r="R238" s="82"/>
      <c r="S238" s="82"/>
      <c r="T238" s="83"/>
      <c r="AT238" s="16" t="s">
        <v>131</v>
      </c>
      <c r="AU238" s="16" t="s">
        <v>81</v>
      </c>
    </row>
    <row r="239" spans="2:65" s="1" customFormat="1" ht="24" customHeight="1">
      <c r="B239" s="37"/>
      <c r="C239" s="203" t="s">
        <v>253</v>
      </c>
      <c r="D239" s="203" t="s">
        <v>124</v>
      </c>
      <c r="E239" s="204" t="s">
        <v>455</v>
      </c>
      <c r="F239" s="205" t="s">
        <v>456</v>
      </c>
      <c r="G239" s="206" t="s">
        <v>287</v>
      </c>
      <c r="H239" s="207">
        <v>2</v>
      </c>
      <c r="I239" s="208"/>
      <c r="J239" s="209">
        <f>ROUND(I239*H239,2)</f>
        <v>0</v>
      </c>
      <c r="K239" s="205" t="s">
        <v>128</v>
      </c>
      <c r="L239" s="42"/>
      <c r="M239" s="210" t="s">
        <v>19</v>
      </c>
      <c r="N239" s="211" t="s">
        <v>45</v>
      </c>
      <c r="O239" s="82"/>
      <c r="P239" s="212">
        <f>O239*H239</f>
        <v>0</v>
      </c>
      <c r="Q239" s="212">
        <v>0.01497</v>
      </c>
      <c r="R239" s="212">
        <f>Q239*H239</f>
        <v>0.02994</v>
      </c>
      <c r="S239" s="212">
        <v>0</v>
      </c>
      <c r="T239" s="213">
        <f>S239*H239</f>
        <v>0</v>
      </c>
      <c r="AR239" s="214" t="s">
        <v>210</v>
      </c>
      <c r="AT239" s="214" t="s">
        <v>124</v>
      </c>
      <c r="AU239" s="214" t="s">
        <v>81</v>
      </c>
      <c r="AY239" s="16" t="s">
        <v>122</v>
      </c>
      <c r="BE239" s="215">
        <f>IF(N239="základní",J239,0)</f>
        <v>0</v>
      </c>
      <c r="BF239" s="215">
        <f>IF(N239="snížená",J239,0)</f>
        <v>0</v>
      </c>
      <c r="BG239" s="215">
        <f>IF(N239="zákl. přenesená",J239,0)</f>
        <v>0</v>
      </c>
      <c r="BH239" s="215">
        <f>IF(N239="sníž. přenesená",J239,0)</f>
        <v>0</v>
      </c>
      <c r="BI239" s="215">
        <f>IF(N239="nulová",J239,0)</f>
        <v>0</v>
      </c>
      <c r="BJ239" s="16" t="s">
        <v>79</v>
      </c>
      <c r="BK239" s="215">
        <f>ROUND(I239*H239,2)</f>
        <v>0</v>
      </c>
      <c r="BL239" s="16" t="s">
        <v>210</v>
      </c>
      <c r="BM239" s="214" t="s">
        <v>457</v>
      </c>
    </row>
    <row r="240" spans="2:47" s="1" customFormat="1" ht="12">
      <c r="B240" s="37"/>
      <c r="C240" s="38"/>
      <c r="D240" s="216" t="s">
        <v>131</v>
      </c>
      <c r="E240" s="38"/>
      <c r="F240" s="217" t="s">
        <v>458</v>
      </c>
      <c r="G240" s="38"/>
      <c r="H240" s="38"/>
      <c r="I240" s="128"/>
      <c r="J240" s="38"/>
      <c r="K240" s="38"/>
      <c r="L240" s="42"/>
      <c r="M240" s="218"/>
      <c r="N240" s="82"/>
      <c r="O240" s="82"/>
      <c r="P240" s="82"/>
      <c r="Q240" s="82"/>
      <c r="R240" s="82"/>
      <c r="S240" s="82"/>
      <c r="T240" s="83"/>
      <c r="AT240" s="16" t="s">
        <v>131</v>
      </c>
      <c r="AU240" s="16" t="s">
        <v>81</v>
      </c>
    </row>
    <row r="241" spans="2:65" s="1" customFormat="1" ht="24" customHeight="1">
      <c r="B241" s="37"/>
      <c r="C241" s="203" t="s">
        <v>459</v>
      </c>
      <c r="D241" s="203" t="s">
        <v>124</v>
      </c>
      <c r="E241" s="204" t="s">
        <v>460</v>
      </c>
      <c r="F241" s="205" t="s">
        <v>461</v>
      </c>
      <c r="G241" s="206" t="s">
        <v>287</v>
      </c>
      <c r="H241" s="207">
        <v>1</v>
      </c>
      <c r="I241" s="208"/>
      <c r="J241" s="209">
        <f>ROUND(I241*H241,2)</f>
        <v>0</v>
      </c>
      <c r="K241" s="205" t="s">
        <v>128</v>
      </c>
      <c r="L241" s="42"/>
      <c r="M241" s="210" t="s">
        <v>19</v>
      </c>
      <c r="N241" s="211" t="s">
        <v>45</v>
      </c>
      <c r="O241" s="82"/>
      <c r="P241" s="212">
        <f>O241*H241</f>
        <v>0</v>
      </c>
      <c r="Q241" s="212">
        <v>0.03025</v>
      </c>
      <c r="R241" s="212">
        <f>Q241*H241</f>
        <v>0.03025</v>
      </c>
      <c r="S241" s="212">
        <v>0</v>
      </c>
      <c r="T241" s="213">
        <f>S241*H241</f>
        <v>0</v>
      </c>
      <c r="AR241" s="214" t="s">
        <v>210</v>
      </c>
      <c r="AT241" s="214" t="s">
        <v>124</v>
      </c>
      <c r="AU241" s="214" t="s">
        <v>81</v>
      </c>
      <c r="AY241" s="16" t="s">
        <v>122</v>
      </c>
      <c r="BE241" s="215">
        <f>IF(N241="základní",J241,0)</f>
        <v>0</v>
      </c>
      <c r="BF241" s="215">
        <f>IF(N241="snížená",J241,0)</f>
        <v>0</v>
      </c>
      <c r="BG241" s="215">
        <f>IF(N241="zákl. přenesená",J241,0)</f>
        <v>0</v>
      </c>
      <c r="BH241" s="215">
        <f>IF(N241="sníž. přenesená",J241,0)</f>
        <v>0</v>
      </c>
      <c r="BI241" s="215">
        <f>IF(N241="nulová",J241,0)</f>
        <v>0</v>
      </c>
      <c r="BJ241" s="16" t="s">
        <v>79</v>
      </c>
      <c r="BK241" s="215">
        <f>ROUND(I241*H241,2)</f>
        <v>0</v>
      </c>
      <c r="BL241" s="16" t="s">
        <v>210</v>
      </c>
      <c r="BM241" s="214" t="s">
        <v>462</v>
      </c>
    </row>
    <row r="242" spans="2:47" s="1" customFormat="1" ht="12">
      <c r="B242" s="37"/>
      <c r="C242" s="38"/>
      <c r="D242" s="216" t="s">
        <v>131</v>
      </c>
      <c r="E242" s="38"/>
      <c r="F242" s="217" t="s">
        <v>463</v>
      </c>
      <c r="G242" s="38"/>
      <c r="H242" s="38"/>
      <c r="I242" s="128"/>
      <c r="J242" s="38"/>
      <c r="K242" s="38"/>
      <c r="L242" s="42"/>
      <c r="M242" s="218"/>
      <c r="N242" s="82"/>
      <c r="O242" s="82"/>
      <c r="P242" s="82"/>
      <c r="Q242" s="82"/>
      <c r="R242" s="82"/>
      <c r="S242" s="82"/>
      <c r="T242" s="83"/>
      <c r="AT242" s="16" t="s">
        <v>131</v>
      </c>
      <c r="AU242" s="16" t="s">
        <v>81</v>
      </c>
    </row>
    <row r="243" spans="2:65" s="1" customFormat="1" ht="16.5" customHeight="1">
      <c r="B243" s="37"/>
      <c r="C243" s="203" t="s">
        <v>464</v>
      </c>
      <c r="D243" s="203" t="s">
        <v>124</v>
      </c>
      <c r="E243" s="204" t="s">
        <v>465</v>
      </c>
      <c r="F243" s="205" t="s">
        <v>466</v>
      </c>
      <c r="G243" s="206" t="s">
        <v>287</v>
      </c>
      <c r="H243" s="207">
        <v>7</v>
      </c>
      <c r="I243" s="208"/>
      <c r="J243" s="209">
        <f>ROUND(I243*H243,2)</f>
        <v>0</v>
      </c>
      <c r="K243" s="205" t="s">
        <v>128</v>
      </c>
      <c r="L243" s="42"/>
      <c r="M243" s="210" t="s">
        <v>19</v>
      </c>
      <c r="N243" s="211" t="s">
        <v>45</v>
      </c>
      <c r="O243" s="82"/>
      <c r="P243" s="212">
        <f>O243*H243</f>
        <v>0</v>
      </c>
      <c r="Q243" s="212">
        <v>0.0003</v>
      </c>
      <c r="R243" s="212">
        <f>Q243*H243</f>
        <v>0.0021</v>
      </c>
      <c r="S243" s="212">
        <v>0</v>
      </c>
      <c r="T243" s="213">
        <f>S243*H243</f>
        <v>0</v>
      </c>
      <c r="AR243" s="214" t="s">
        <v>210</v>
      </c>
      <c r="AT243" s="214" t="s">
        <v>124</v>
      </c>
      <c r="AU243" s="214" t="s">
        <v>81</v>
      </c>
      <c r="AY243" s="16" t="s">
        <v>122</v>
      </c>
      <c r="BE243" s="215">
        <f>IF(N243="základní",J243,0)</f>
        <v>0</v>
      </c>
      <c r="BF243" s="215">
        <f>IF(N243="snížená",J243,0)</f>
        <v>0</v>
      </c>
      <c r="BG243" s="215">
        <f>IF(N243="zákl. přenesená",J243,0)</f>
        <v>0</v>
      </c>
      <c r="BH243" s="215">
        <f>IF(N243="sníž. přenesená",J243,0)</f>
        <v>0</v>
      </c>
      <c r="BI243" s="215">
        <f>IF(N243="nulová",J243,0)</f>
        <v>0</v>
      </c>
      <c r="BJ243" s="16" t="s">
        <v>79</v>
      </c>
      <c r="BK243" s="215">
        <f>ROUND(I243*H243,2)</f>
        <v>0</v>
      </c>
      <c r="BL243" s="16" t="s">
        <v>210</v>
      </c>
      <c r="BM243" s="214" t="s">
        <v>467</v>
      </c>
    </row>
    <row r="244" spans="2:65" s="1" customFormat="1" ht="16.5" customHeight="1">
      <c r="B244" s="37"/>
      <c r="C244" s="203" t="s">
        <v>468</v>
      </c>
      <c r="D244" s="203" t="s">
        <v>124</v>
      </c>
      <c r="E244" s="204" t="s">
        <v>469</v>
      </c>
      <c r="F244" s="205" t="s">
        <v>470</v>
      </c>
      <c r="G244" s="206" t="s">
        <v>287</v>
      </c>
      <c r="H244" s="207">
        <v>2</v>
      </c>
      <c r="I244" s="208"/>
      <c r="J244" s="209">
        <f>ROUND(I244*H244,2)</f>
        <v>0</v>
      </c>
      <c r="K244" s="205" t="s">
        <v>128</v>
      </c>
      <c r="L244" s="42"/>
      <c r="M244" s="210" t="s">
        <v>19</v>
      </c>
      <c r="N244" s="211" t="s">
        <v>45</v>
      </c>
      <c r="O244" s="82"/>
      <c r="P244" s="212">
        <f>O244*H244</f>
        <v>0</v>
      </c>
      <c r="Q244" s="212">
        <v>0.0018</v>
      </c>
      <c r="R244" s="212">
        <f>Q244*H244</f>
        <v>0.0036</v>
      </c>
      <c r="S244" s="212">
        <v>0</v>
      </c>
      <c r="T244" s="213">
        <f>S244*H244</f>
        <v>0</v>
      </c>
      <c r="AR244" s="214" t="s">
        <v>210</v>
      </c>
      <c r="AT244" s="214" t="s">
        <v>124</v>
      </c>
      <c r="AU244" s="214" t="s">
        <v>81</v>
      </c>
      <c r="AY244" s="16" t="s">
        <v>122</v>
      </c>
      <c r="BE244" s="215">
        <f>IF(N244="základní",J244,0)</f>
        <v>0</v>
      </c>
      <c r="BF244" s="215">
        <f>IF(N244="snížená",J244,0)</f>
        <v>0</v>
      </c>
      <c r="BG244" s="215">
        <f>IF(N244="zákl. přenesená",J244,0)</f>
        <v>0</v>
      </c>
      <c r="BH244" s="215">
        <f>IF(N244="sníž. přenesená",J244,0)</f>
        <v>0</v>
      </c>
      <c r="BI244" s="215">
        <f>IF(N244="nulová",J244,0)</f>
        <v>0</v>
      </c>
      <c r="BJ244" s="16" t="s">
        <v>79</v>
      </c>
      <c r="BK244" s="215">
        <f>ROUND(I244*H244,2)</f>
        <v>0</v>
      </c>
      <c r="BL244" s="16" t="s">
        <v>210</v>
      </c>
      <c r="BM244" s="214" t="s">
        <v>471</v>
      </c>
    </row>
    <row r="245" spans="2:47" s="1" customFormat="1" ht="12">
      <c r="B245" s="37"/>
      <c r="C245" s="38"/>
      <c r="D245" s="216" t="s">
        <v>131</v>
      </c>
      <c r="E245" s="38"/>
      <c r="F245" s="217" t="s">
        <v>472</v>
      </c>
      <c r="G245" s="38"/>
      <c r="H245" s="38"/>
      <c r="I245" s="128"/>
      <c r="J245" s="38"/>
      <c r="K245" s="38"/>
      <c r="L245" s="42"/>
      <c r="M245" s="218"/>
      <c r="N245" s="82"/>
      <c r="O245" s="82"/>
      <c r="P245" s="82"/>
      <c r="Q245" s="82"/>
      <c r="R245" s="82"/>
      <c r="S245" s="82"/>
      <c r="T245" s="83"/>
      <c r="AT245" s="16" t="s">
        <v>131</v>
      </c>
      <c r="AU245" s="16" t="s">
        <v>81</v>
      </c>
    </row>
    <row r="246" spans="2:65" s="1" customFormat="1" ht="24" customHeight="1">
      <c r="B246" s="37"/>
      <c r="C246" s="203" t="s">
        <v>473</v>
      </c>
      <c r="D246" s="203" t="s">
        <v>124</v>
      </c>
      <c r="E246" s="204" t="s">
        <v>474</v>
      </c>
      <c r="F246" s="205" t="s">
        <v>475</v>
      </c>
      <c r="G246" s="206" t="s">
        <v>165</v>
      </c>
      <c r="H246" s="207">
        <v>0.118</v>
      </c>
      <c r="I246" s="208"/>
      <c r="J246" s="209">
        <f>ROUND(I246*H246,2)</f>
        <v>0</v>
      </c>
      <c r="K246" s="205" t="s">
        <v>128</v>
      </c>
      <c r="L246" s="42"/>
      <c r="M246" s="210" t="s">
        <v>19</v>
      </c>
      <c r="N246" s="211" t="s">
        <v>45</v>
      </c>
      <c r="O246" s="82"/>
      <c r="P246" s="212">
        <f>O246*H246</f>
        <v>0</v>
      </c>
      <c r="Q246" s="212">
        <v>0</v>
      </c>
      <c r="R246" s="212">
        <f>Q246*H246</f>
        <v>0</v>
      </c>
      <c r="S246" s="212">
        <v>0</v>
      </c>
      <c r="T246" s="213">
        <f>S246*H246</f>
        <v>0</v>
      </c>
      <c r="AR246" s="214" t="s">
        <v>210</v>
      </c>
      <c r="AT246" s="214" t="s">
        <v>124</v>
      </c>
      <c r="AU246" s="214" t="s">
        <v>81</v>
      </c>
      <c r="AY246" s="16" t="s">
        <v>122</v>
      </c>
      <c r="BE246" s="215">
        <f>IF(N246="základní",J246,0)</f>
        <v>0</v>
      </c>
      <c r="BF246" s="215">
        <f>IF(N246="snížená",J246,0)</f>
        <v>0</v>
      </c>
      <c r="BG246" s="215">
        <f>IF(N246="zákl. přenesená",J246,0)</f>
        <v>0</v>
      </c>
      <c r="BH246" s="215">
        <f>IF(N246="sníž. přenesená",J246,0)</f>
        <v>0</v>
      </c>
      <c r="BI246" s="215">
        <f>IF(N246="nulová",J246,0)</f>
        <v>0</v>
      </c>
      <c r="BJ246" s="16" t="s">
        <v>79</v>
      </c>
      <c r="BK246" s="215">
        <f>ROUND(I246*H246,2)</f>
        <v>0</v>
      </c>
      <c r="BL246" s="16" t="s">
        <v>210</v>
      </c>
      <c r="BM246" s="214" t="s">
        <v>476</v>
      </c>
    </row>
    <row r="247" spans="2:47" s="1" customFormat="1" ht="12">
      <c r="B247" s="37"/>
      <c r="C247" s="38"/>
      <c r="D247" s="216" t="s">
        <v>131</v>
      </c>
      <c r="E247" s="38"/>
      <c r="F247" s="217" t="s">
        <v>477</v>
      </c>
      <c r="G247" s="38"/>
      <c r="H247" s="38"/>
      <c r="I247" s="128"/>
      <c r="J247" s="38"/>
      <c r="K247" s="38"/>
      <c r="L247" s="42"/>
      <c r="M247" s="218"/>
      <c r="N247" s="82"/>
      <c r="O247" s="82"/>
      <c r="P247" s="82"/>
      <c r="Q247" s="82"/>
      <c r="R247" s="82"/>
      <c r="S247" s="82"/>
      <c r="T247" s="83"/>
      <c r="AT247" s="16" t="s">
        <v>131</v>
      </c>
      <c r="AU247" s="16" t="s">
        <v>81</v>
      </c>
    </row>
    <row r="248" spans="2:63" s="11" customFormat="1" ht="22.8" customHeight="1">
      <c r="B248" s="187"/>
      <c r="C248" s="188"/>
      <c r="D248" s="189" t="s">
        <v>73</v>
      </c>
      <c r="E248" s="201" t="s">
        <v>478</v>
      </c>
      <c r="F248" s="201" t="s">
        <v>479</v>
      </c>
      <c r="G248" s="188"/>
      <c r="H248" s="188"/>
      <c r="I248" s="191"/>
      <c r="J248" s="202">
        <f>BK248</f>
        <v>0</v>
      </c>
      <c r="K248" s="188"/>
      <c r="L248" s="193"/>
      <c r="M248" s="194"/>
      <c r="N248" s="195"/>
      <c r="O248" s="195"/>
      <c r="P248" s="196">
        <f>SUM(P249:P254)</f>
        <v>0</v>
      </c>
      <c r="Q248" s="195"/>
      <c r="R248" s="196">
        <f>SUM(R249:R254)</f>
        <v>0</v>
      </c>
      <c r="S248" s="195"/>
      <c r="T248" s="197">
        <f>SUM(T249:T254)</f>
        <v>0</v>
      </c>
      <c r="AR248" s="198" t="s">
        <v>81</v>
      </c>
      <c r="AT248" s="199" t="s">
        <v>73</v>
      </c>
      <c r="AU248" s="199" t="s">
        <v>79</v>
      </c>
      <c r="AY248" s="198" t="s">
        <v>122</v>
      </c>
      <c r="BK248" s="200">
        <f>SUM(BK249:BK254)</f>
        <v>0</v>
      </c>
    </row>
    <row r="249" spans="2:65" s="1" customFormat="1" ht="16.5" customHeight="1">
      <c r="B249" s="37"/>
      <c r="C249" s="203" t="s">
        <v>480</v>
      </c>
      <c r="D249" s="203" t="s">
        <v>124</v>
      </c>
      <c r="E249" s="204" t="s">
        <v>481</v>
      </c>
      <c r="F249" s="205" t="s">
        <v>482</v>
      </c>
      <c r="G249" s="206" t="s">
        <v>194</v>
      </c>
      <c r="H249" s="207">
        <v>4.65</v>
      </c>
      <c r="I249" s="208"/>
      <c r="J249" s="209">
        <f>ROUND(I249*H249,2)</f>
        <v>0</v>
      </c>
      <c r="K249" s="205" t="s">
        <v>128</v>
      </c>
      <c r="L249" s="42"/>
      <c r="M249" s="210" t="s">
        <v>19</v>
      </c>
      <c r="N249" s="211" t="s">
        <v>45</v>
      </c>
      <c r="O249" s="82"/>
      <c r="P249" s="212">
        <f>O249*H249</f>
        <v>0</v>
      </c>
      <c r="Q249" s="212">
        <v>0</v>
      </c>
      <c r="R249" s="212">
        <f>Q249*H249</f>
        <v>0</v>
      </c>
      <c r="S249" s="212">
        <v>0</v>
      </c>
      <c r="T249" s="213">
        <f>S249*H249</f>
        <v>0</v>
      </c>
      <c r="AR249" s="214" t="s">
        <v>210</v>
      </c>
      <c r="AT249" s="214" t="s">
        <v>124</v>
      </c>
      <c r="AU249" s="214" t="s">
        <v>81</v>
      </c>
      <c r="AY249" s="16" t="s">
        <v>122</v>
      </c>
      <c r="BE249" s="215">
        <f>IF(N249="základní",J249,0)</f>
        <v>0</v>
      </c>
      <c r="BF249" s="215">
        <f>IF(N249="snížená",J249,0)</f>
        <v>0</v>
      </c>
      <c r="BG249" s="215">
        <f>IF(N249="zákl. přenesená",J249,0)</f>
        <v>0</v>
      </c>
      <c r="BH249" s="215">
        <f>IF(N249="sníž. přenesená",J249,0)</f>
        <v>0</v>
      </c>
      <c r="BI249" s="215">
        <f>IF(N249="nulová",J249,0)</f>
        <v>0</v>
      </c>
      <c r="BJ249" s="16" t="s">
        <v>79</v>
      </c>
      <c r="BK249" s="215">
        <f>ROUND(I249*H249,2)</f>
        <v>0</v>
      </c>
      <c r="BL249" s="16" t="s">
        <v>210</v>
      </c>
      <c r="BM249" s="214" t="s">
        <v>483</v>
      </c>
    </row>
    <row r="250" spans="2:51" s="12" customFormat="1" ht="12">
      <c r="B250" s="219"/>
      <c r="C250" s="220"/>
      <c r="D250" s="216" t="s">
        <v>133</v>
      </c>
      <c r="E250" s="221" t="s">
        <v>19</v>
      </c>
      <c r="F250" s="222" t="s">
        <v>484</v>
      </c>
      <c r="G250" s="220"/>
      <c r="H250" s="223">
        <v>4.65</v>
      </c>
      <c r="I250" s="224"/>
      <c r="J250" s="220"/>
      <c r="K250" s="220"/>
      <c r="L250" s="225"/>
      <c r="M250" s="226"/>
      <c r="N250" s="227"/>
      <c r="O250" s="227"/>
      <c r="P250" s="227"/>
      <c r="Q250" s="227"/>
      <c r="R250" s="227"/>
      <c r="S250" s="227"/>
      <c r="T250" s="228"/>
      <c r="AT250" s="229" t="s">
        <v>133</v>
      </c>
      <c r="AU250" s="229" t="s">
        <v>81</v>
      </c>
      <c r="AV250" s="12" t="s">
        <v>81</v>
      </c>
      <c r="AW250" s="12" t="s">
        <v>35</v>
      </c>
      <c r="AX250" s="12" t="s">
        <v>79</v>
      </c>
      <c r="AY250" s="229" t="s">
        <v>122</v>
      </c>
    </row>
    <row r="251" spans="2:65" s="1" customFormat="1" ht="24" customHeight="1">
      <c r="B251" s="37"/>
      <c r="C251" s="203" t="s">
        <v>485</v>
      </c>
      <c r="D251" s="203" t="s">
        <v>124</v>
      </c>
      <c r="E251" s="204" t="s">
        <v>486</v>
      </c>
      <c r="F251" s="205" t="s">
        <v>487</v>
      </c>
      <c r="G251" s="206" t="s">
        <v>194</v>
      </c>
      <c r="H251" s="207">
        <v>4.65</v>
      </c>
      <c r="I251" s="208"/>
      <c r="J251" s="209">
        <f>ROUND(I251*H251,2)</f>
        <v>0</v>
      </c>
      <c r="K251" s="205" t="s">
        <v>128</v>
      </c>
      <c r="L251" s="42"/>
      <c r="M251" s="210" t="s">
        <v>19</v>
      </c>
      <c r="N251" s="211" t="s">
        <v>45</v>
      </c>
      <c r="O251" s="82"/>
      <c r="P251" s="212">
        <f>O251*H251</f>
        <v>0</v>
      </c>
      <c r="Q251" s="212">
        <v>0</v>
      </c>
      <c r="R251" s="212">
        <f>Q251*H251</f>
        <v>0</v>
      </c>
      <c r="S251" s="212">
        <v>0</v>
      </c>
      <c r="T251" s="213">
        <f>S251*H251</f>
        <v>0</v>
      </c>
      <c r="AR251" s="214" t="s">
        <v>210</v>
      </c>
      <c r="AT251" s="214" t="s">
        <v>124</v>
      </c>
      <c r="AU251" s="214" t="s">
        <v>81</v>
      </c>
      <c r="AY251" s="16" t="s">
        <v>122</v>
      </c>
      <c r="BE251" s="215">
        <f>IF(N251="základní",J251,0)</f>
        <v>0</v>
      </c>
      <c r="BF251" s="215">
        <f>IF(N251="snížená",J251,0)</f>
        <v>0</v>
      </c>
      <c r="BG251" s="215">
        <f>IF(N251="zákl. přenesená",J251,0)</f>
        <v>0</v>
      </c>
      <c r="BH251" s="215">
        <f>IF(N251="sníž. přenesená",J251,0)</f>
        <v>0</v>
      </c>
      <c r="BI251" s="215">
        <f>IF(N251="nulová",J251,0)</f>
        <v>0</v>
      </c>
      <c r="BJ251" s="16" t="s">
        <v>79</v>
      </c>
      <c r="BK251" s="215">
        <f>ROUND(I251*H251,2)</f>
        <v>0</v>
      </c>
      <c r="BL251" s="16" t="s">
        <v>210</v>
      </c>
      <c r="BM251" s="214" t="s">
        <v>488</v>
      </c>
    </row>
    <row r="252" spans="2:47" s="1" customFormat="1" ht="12">
      <c r="B252" s="37"/>
      <c r="C252" s="38"/>
      <c r="D252" s="216" t="s">
        <v>131</v>
      </c>
      <c r="E252" s="38"/>
      <c r="F252" s="217" t="s">
        <v>489</v>
      </c>
      <c r="G252" s="38"/>
      <c r="H252" s="38"/>
      <c r="I252" s="128"/>
      <c r="J252" s="38"/>
      <c r="K252" s="38"/>
      <c r="L252" s="42"/>
      <c r="M252" s="218"/>
      <c r="N252" s="82"/>
      <c r="O252" s="82"/>
      <c r="P252" s="82"/>
      <c r="Q252" s="82"/>
      <c r="R252" s="82"/>
      <c r="S252" s="82"/>
      <c r="T252" s="83"/>
      <c r="AT252" s="16" t="s">
        <v>131</v>
      </c>
      <c r="AU252" s="16" t="s">
        <v>81</v>
      </c>
    </row>
    <row r="253" spans="2:65" s="1" customFormat="1" ht="16.5" customHeight="1">
      <c r="B253" s="37"/>
      <c r="C253" s="203" t="s">
        <v>490</v>
      </c>
      <c r="D253" s="203" t="s">
        <v>124</v>
      </c>
      <c r="E253" s="204" t="s">
        <v>491</v>
      </c>
      <c r="F253" s="205" t="s">
        <v>492</v>
      </c>
      <c r="G253" s="206" t="s">
        <v>194</v>
      </c>
      <c r="H253" s="207">
        <v>4.65</v>
      </c>
      <c r="I253" s="208"/>
      <c r="J253" s="209">
        <f>ROUND(I253*H253,2)</f>
        <v>0</v>
      </c>
      <c r="K253" s="205" t="s">
        <v>128</v>
      </c>
      <c r="L253" s="42"/>
      <c r="M253" s="210" t="s">
        <v>19</v>
      </c>
      <c r="N253" s="211" t="s">
        <v>45</v>
      </c>
      <c r="O253" s="82"/>
      <c r="P253" s="212">
        <f>O253*H253</f>
        <v>0</v>
      </c>
      <c r="Q253" s="212">
        <v>0</v>
      </c>
      <c r="R253" s="212">
        <f>Q253*H253</f>
        <v>0</v>
      </c>
      <c r="S253" s="212">
        <v>0</v>
      </c>
      <c r="T253" s="213">
        <f>S253*H253</f>
        <v>0</v>
      </c>
      <c r="AR253" s="214" t="s">
        <v>210</v>
      </c>
      <c r="AT253" s="214" t="s">
        <v>124</v>
      </c>
      <c r="AU253" s="214" t="s">
        <v>81</v>
      </c>
      <c r="AY253" s="16" t="s">
        <v>122</v>
      </c>
      <c r="BE253" s="215">
        <f>IF(N253="základní",J253,0)</f>
        <v>0</v>
      </c>
      <c r="BF253" s="215">
        <f>IF(N253="snížená",J253,0)</f>
        <v>0</v>
      </c>
      <c r="BG253" s="215">
        <f>IF(N253="zákl. přenesená",J253,0)</f>
        <v>0</v>
      </c>
      <c r="BH253" s="215">
        <f>IF(N253="sníž. přenesená",J253,0)</f>
        <v>0</v>
      </c>
      <c r="BI253" s="215">
        <f>IF(N253="nulová",J253,0)</f>
        <v>0</v>
      </c>
      <c r="BJ253" s="16" t="s">
        <v>79</v>
      </c>
      <c r="BK253" s="215">
        <f>ROUND(I253*H253,2)</f>
        <v>0</v>
      </c>
      <c r="BL253" s="16" t="s">
        <v>210</v>
      </c>
      <c r="BM253" s="214" t="s">
        <v>493</v>
      </c>
    </row>
    <row r="254" spans="2:47" s="1" customFormat="1" ht="12">
      <c r="B254" s="37"/>
      <c r="C254" s="38"/>
      <c r="D254" s="216" t="s">
        <v>131</v>
      </c>
      <c r="E254" s="38"/>
      <c r="F254" s="217" t="s">
        <v>494</v>
      </c>
      <c r="G254" s="38"/>
      <c r="H254" s="38"/>
      <c r="I254" s="128"/>
      <c r="J254" s="38"/>
      <c r="K254" s="38"/>
      <c r="L254" s="42"/>
      <c r="M254" s="218"/>
      <c r="N254" s="82"/>
      <c r="O254" s="82"/>
      <c r="P254" s="82"/>
      <c r="Q254" s="82"/>
      <c r="R254" s="82"/>
      <c r="S254" s="82"/>
      <c r="T254" s="83"/>
      <c r="AT254" s="16" t="s">
        <v>131</v>
      </c>
      <c r="AU254" s="16" t="s">
        <v>81</v>
      </c>
    </row>
    <row r="255" spans="2:63" s="11" customFormat="1" ht="22.8" customHeight="1">
      <c r="B255" s="187"/>
      <c r="C255" s="188"/>
      <c r="D255" s="189" t="s">
        <v>73</v>
      </c>
      <c r="E255" s="201" t="s">
        <v>495</v>
      </c>
      <c r="F255" s="201" t="s">
        <v>496</v>
      </c>
      <c r="G255" s="188"/>
      <c r="H255" s="188"/>
      <c r="I255" s="191"/>
      <c r="J255" s="202">
        <f>BK255</f>
        <v>0</v>
      </c>
      <c r="K255" s="188"/>
      <c r="L255" s="193"/>
      <c r="M255" s="194"/>
      <c r="N255" s="195"/>
      <c r="O255" s="195"/>
      <c r="P255" s="196">
        <f>SUM(P256:P257)</f>
        <v>0</v>
      </c>
      <c r="Q255" s="195"/>
      <c r="R255" s="196">
        <f>SUM(R256:R257)</f>
        <v>0</v>
      </c>
      <c r="S255" s="195"/>
      <c r="T255" s="197">
        <f>SUM(T256:T257)</f>
        <v>0</v>
      </c>
      <c r="AR255" s="198" t="s">
        <v>81</v>
      </c>
      <c r="AT255" s="199" t="s">
        <v>73</v>
      </c>
      <c r="AU255" s="199" t="s">
        <v>79</v>
      </c>
      <c r="AY255" s="198" t="s">
        <v>122</v>
      </c>
      <c r="BK255" s="200">
        <f>SUM(BK256:BK257)</f>
        <v>0</v>
      </c>
    </row>
    <row r="256" spans="2:65" s="1" customFormat="1" ht="16.5" customHeight="1">
      <c r="B256" s="37"/>
      <c r="C256" s="203" t="s">
        <v>497</v>
      </c>
      <c r="D256" s="203" t="s">
        <v>124</v>
      </c>
      <c r="E256" s="204" t="s">
        <v>498</v>
      </c>
      <c r="F256" s="205" t="s">
        <v>499</v>
      </c>
      <c r="G256" s="206" t="s">
        <v>379</v>
      </c>
      <c r="H256" s="207">
        <v>1</v>
      </c>
      <c r="I256" s="208"/>
      <c r="J256" s="209">
        <f>ROUND(I256*H256,2)</f>
        <v>0</v>
      </c>
      <c r="K256" s="205" t="s">
        <v>380</v>
      </c>
      <c r="L256" s="42"/>
      <c r="M256" s="210" t="s">
        <v>19</v>
      </c>
      <c r="N256" s="211" t="s">
        <v>45</v>
      </c>
      <c r="O256" s="82"/>
      <c r="P256" s="212">
        <f>O256*H256</f>
        <v>0</v>
      </c>
      <c r="Q256" s="212">
        <v>0</v>
      </c>
      <c r="R256" s="212">
        <f>Q256*H256</f>
        <v>0</v>
      </c>
      <c r="S256" s="212">
        <v>0</v>
      </c>
      <c r="T256" s="213">
        <f>S256*H256</f>
        <v>0</v>
      </c>
      <c r="AR256" s="214" t="s">
        <v>210</v>
      </c>
      <c r="AT256" s="214" t="s">
        <v>124</v>
      </c>
      <c r="AU256" s="214" t="s">
        <v>81</v>
      </c>
      <c r="AY256" s="16" t="s">
        <v>122</v>
      </c>
      <c r="BE256" s="215">
        <f>IF(N256="základní",J256,0)</f>
        <v>0</v>
      </c>
      <c r="BF256" s="215">
        <f>IF(N256="snížená",J256,0)</f>
        <v>0</v>
      </c>
      <c r="BG256" s="215">
        <f>IF(N256="zákl. přenesená",J256,0)</f>
        <v>0</v>
      </c>
      <c r="BH256" s="215">
        <f>IF(N256="sníž. přenesená",J256,0)</f>
        <v>0</v>
      </c>
      <c r="BI256" s="215">
        <f>IF(N256="nulová",J256,0)</f>
        <v>0</v>
      </c>
      <c r="BJ256" s="16" t="s">
        <v>79</v>
      </c>
      <c r="BK256" s="215">
        <f>ROUND(I256*H256,2)</f>
        <v>0</v>
      </c>
      <c r="BL256" s="16" t="s">
        <v>210</v>
      </c>
      <c r="BM256" s="214" t="s">
        <v>500</v>
      </c>
    </row>
    <row r="257" spans="2:47" s="1" customFormat="1" ht="12">
      <c r="B257" s="37"/>
      <c r="C257" s="38"/>
      <c r="D257" s="216" t="s">
        <v>501</v>
      </c>
      <c r="E257" s="38"/>
      <c r="F257" s="217" t="s">
        <v>502</v>
      </c>
      <c r="G257" s="38"/>
      <c r="H257" s="38"/>
      <c r="I257" s="128"/>
      <c r="J257" s="38"/>
      <c r="K257" s="38"/>
      <c r="L257" s="42"/>
      <c r="M257" s="218"/>
      <c r="N257" s="82"/>
      <c r="O257" s="82"/>
      <c r="P257" s="82"/>
      <c r="Q257" s="82"/>
      <c r="R257" s="82"/>
      <c r="S257" s="82"/>
      <c r="T257" s="83"/>
      <c r="AT257" s="16" t="s">
        <v>501</v>
      </c>
      <c r="AU257" s="16" t="s">
        <v>81</v>
      </c>
    </row>
    <row r="258" spans="2:63" s="11" customFormat="1" ht="22.8" customHeight="1">
      <c r="B258" s="187"/>
      <c r="C258" s="188"/>
      <c r="D258" s="189" t="s">
        <v>73</v>
      </c>
      <c r="E258" s="201" t="s">
        <v>503</v>
      </c>
      <c r="F258" s="201" t="s">
        <v>504</v>
      </c>
      <c r="G258" s="188"/>
      <c r="H258" s="188"/>
      <c r="I258" s="191"/>
      <c r="J258" s="202">
        <f>BK258</f>
        <v>0</v>
      </c>
      <c r="K258" s="188"/>
      <c r="L258" s="193"/>
      <c r="M258" s="194"/>
      <c r="N258" s="195"/>
      <c r="O258" s="195"/>
      <c r="P258" s="196">
        <f>SUM(P259:P267)</f>
        <v>0</v>
      </c>
      <c r="Q258" s="195"/>
      <c r="R258" s="196">
        <f>SUM(R259:R267)</f>
        <v>0.0506</v>
      </c>
      <c r="S258" s="195"/>
      <c r="T258" s="197">
        <f>SUM(T259:T267)</f>
        <v>0</v>
      </c>
      <c r="AR258" s="198" t="s">
        <v>81</v>
      </c>
      <c r="AT258" s="199" t="s">
        <v>73</v>
      </c>
      <c r="AU258" s="199" t="s">
        <v>79</v>
      </c>
      <c r="AY258" s="198" t="s">
        <v>122</v>
      </c>
      <c r="BK258" s="200">
        <f>SUM(BK259:BK267)</f>
        <v>0</v>
      </c>
    </row>
    <row r="259" spans="2:65" s="1" customFormat="1" ht="24" customHeight="1">
      <c r="B259" s="37"/>
      <c r="C259" s="203" t="s">
        <v>505</v>
      </c>
      <c r="D259" s="203" t="s">
        <v>124</v>
      </c>
      <c r="E259" s="204" t="s">
        <v>506</v>
      </c>
      <c r="F259" s="205" t="s">
        <v>507</v>
      </c>
      <c r="G259" s="206" t="s">
        <v>258</v>
      </c>
      <c r="H259" s="207">
        <v>3</v>
      </c>
      <c r="I259" s="208"/>
      <c r="J259" s="209">
        <f>ROUND(I259*H259,2)</f>
        <v>0</v>
      </c>
      <c r="K259" s="205" t="s">
        <v>128</v>
      </c>
      <c r="L259" s="42"/>
      <c r="M259" s="210" t="s">
        <v>19</v>
      </c>
      <c r="N259" s="211" t="s">
        <v>45</v>
      </c>
      <c r="O259" s="82"/>
      <c r="P259" s="212">
        <f>O259*H259</f>
        <v>0</v>
      </c>
      <c r="Q259" s="212">
        <v>0</v>
      </c>
      <c r="R259" s="212">
        <f>Q259*H259</f>
        <v>0</v>
      </c>
      <c r="S259" s="212">
        <v>0</v>
      </c>
      <c r="T259" s="213">
        <f>S259*H259</f>
        <v>0</v>
      </c>
      <c r="AR259" s="214" t="s">
        <v>210</v>
      </c>
      <c r="AT259" s="214" t="s">
        <v>124</v>
      </c>
      <c r="AU259" s="214" t="s">
        <v>81</v>
      </c>
      <c r="AY259" s="16" t="s">
        <v>122</v>
      </c>
      <c r="BE259" s="215">
        <f>IF(N259="základní",J259,0)</f>
        <v>0</v>
      </c>
      <c r="BF259" s="215">
        <f>IF(N259="snížená",J259,0)</f>
        <v>0</v>
      </c>
      <c r="BG259" s="215">
        <f>IF(N259="zákl. přenesená",J259,0)</f>
        <v>0</v>
      </c>
      <c r="BH259" s="215">
        <f>IF(N259="sníž. přenesená",J259,0)</f>
        <v>0</v>
      </c>
      <c r="BI259" s="215">
        <f>IF(N259="nulová",J259,0)</f>
        <v>0</v>
      </c>
      <c r="BJ259" s="16" t="s">
        <v>79</v>
      </c>
      <c r="BK259" s="215">
        <f>ROUND(I259*H259,2)</f>
        <v>0</v>
      </c>
      <c r="BL259" s="16" t="s">
        <v>210</v>
      </c>
      <c r="BM259" s="214" t="s">
        <v>508</v>
      </c>
    </row>
    <row r="260" spans="2:47" s="1" customFormat="1" ht="12">
      <c r="B260" s="37"/>
      <c r="C260" s="38"/>
      <c r="D260" s="216" t="s">
        <v>131</v>
      </c>
      <c r="E260" s="38"/>
      <c r="F260" s="217" t="s">
        <v>509</v>
      </c>
      <c r="G260" s="38"/>
      <c r="H260" s="38"/>
      <c r="I260" s="128"/>
      <c r="J260" s="38"/>
      <c r="K260" s="38"/>
      <c r="L260" s="42"/>
      <c r="M260" s="218"/>
      <c r="N260" s="82"/>
      <c r="O260" s="82"/>
      <c r="P260" s="82"/>
      <c r="Q260" s="82"/>
      <c r="R260" s="82"/>
      <c r="S260" s="82"/>
      <c r="T260" s="83"/>
      <c r="AT260" s="16" t="s">
        <v>131</v>
      </c>
      <c r="AU260" s="16" t="s">
        <v>81</v>
      </c>
    </row>
    <row r="261" spans="2:65" s="1" customFormat="1" ht="16.5" customHeight="1">
      <c r="B261" s="37"/>
      <c r="C261" s="230" t="s">
        <v>510</v>
      </c>
      <c r="D261" s="230" t="s">
        <v>162</v>
      </c>
      <c r="E261" s="231" t="s">
        <v>511</v>
      </c>
      <c r="F261" s="232" t="s">
        <v>512</v>
      </c>
      <c r="G261" s="233" t="s">
        <v>258</v>
      </c>
      <c r="H261" s="234">
        <v>2</v>
      </c>
      <c r="I261" s="235"/>
      <c r="J261" s="236">
        <f>ROUND(I261*H261,2)</f>
        <v>0</v>
      </c>
      <c r="K261" s="232" t="s">
        <v>128</v>
      </c>
      <c r="L261" s="237"/>
      <c r="M261" s="238" t="s">
        <v>19</v>
      </c>
      <c r="N261" s="239" t="s">
        <v>45</v>
      </c>
      <c r="O261" s="82"/>
      <c r="P261" s="212">
        <f>O261*H261</f>
        <v>0</v>
      </c>
      <c r="Q261" s="212">
        <v>0.0155</v>
      </c>
      <c r="R261" s="212">
        <f>Q261*H261</f>
        <v>0.031</v>
      </c>
      <c r="S261" s="212">
        <v>0</v>
      </c>
      <c r="T261" s="213">
        <f>S261*H261</f>
        <v>0</v>
      </c>
      <c r="AR261" s="214" t="s">
        <v>297</v>
      </c>
      <c r="AT261" s="214" t="s">
        <v>162</v>
      </c>
      <c r="AU261" s="214" t="s">
        <v>81</v>
      </c>
      <c r="AY261" s="16" t="s">
        <v>122</v>
      </c>
      <c r="BE261" s="215">
        <f>IF(N261="základní",J261,0)</f>
        <v>0</v>
      </c>
      <c r="BF261" s="215">
        <f>IF(N261="snížená",J261,0)</f>
        <v>0</v>
      </c>
      <c r="BG261" s="215">
        <f>IF(N261="zákl. přenesená",J261,0)</f>
        <v>0</v>
      </c>
      <c r="BH261" s="215">
        <f>IF(N261="sníž. přenesená",J261,0)</f>
        <v>0</v>
      </c>
      <c r="BI261" s="215">
        <f>IF(N261="nulová",J261,0)</f>
        <v>0</v>
      </c>
      <c r="BJ261" s="16" t="s">
        <v>79</v>
      </c>
      <c r="BK261" s="215">
        <f>ROUND(I261*H261,2)</f>
        <v>0</v>
      </c>
      <c r="BL261" s="16" t="s">
        <v>210</v>
      </c>
      <c r="BM261" s="214" t="s">
        <v>513</v>
      </c>
    </row>
    <row r="262" spans="2:65" s="1" customFormat="1" ht="16.5" customHeight="1">
      <c r="B262" s="37"/>
      <c r="C262" s="230" t="s">
        <v>514</v>
      </c>
      <c r="D262" s="230" t="s">
        <v>162</v>
      </c>
      <c r="E262" s="231" t="s">
        <v>515</v>
      </c>
      <c r="F262" s="232" t="s">
        <v>516</v>
      </c>
      <c r="G262" s="233" t="s">
        <v>258</v>
      </c>
      <c r="H262" s="234">
        <v>1</v>
      </c>
      <c r="I262" s="235"/>
      <c r="J262" s="236">
        <f>ROUND(I262*H262,2)</f>
        <v>0</v>
      </c>
      <c r="K262" s="232" t="s">
        <v>128</v>
      </c>
      <c r="L262" s="237"/>
      <c r="M262" s="238" t="s">
        <v>19</v>
      </c>
      <c r="N262" s="239" t="s">
        <v>45</v>
      </c>
      <c r="O262" s="82"/>
      <c r="P262" s="212">
        <f>O262*H262</f>
        <v>0</v>
      </c>
      <c r="Q262" s="212">
        <v>0.016</v>
      </c>
      <c r="R262" s="212">
        <f>Q262*H262</f>
        <v>0.016</v>
      </c>
      <c r="S262" s="212">
        <v>0</v>
      </c>
      <c r="T262" s="213">
        <f>S262*H262</f>
        <v>0</v>
      </c>
      <c r="AR262" s="214" t="s">
        <v>297</v>
      </c>
      <c r="AT262" s="214" t="s">
        <v>162</v>
      </c>
      <c r="AU262" s="214" t="s">
        <v>81</v>
      </c>
      <c r="AY262" s="16" t="s">
        <v>122</v>
      </c>
      <c r="BE262" s="215">
        <f>IF(N262="základní",J262,0)</f>
        <v>0</v>
      </c>
      <c r="BF262" s="215">
        <f>IF(N262="snížená",J262,0)</f>
        <v>0</v>
      </c>
      <c r="BG262" s="215">
        <f>IF(N262="zákl. přenesená",J262,0)</f>
        <v>0</v>
      </c>
      <c r="BH262" s="215">
        <f>IF(N262="sníž. přenesená",J262,0)</f>
        <v>0</v>
      </c>
      <c r="BI262" s="215">
        <f>IF(N262="nulová",J262,0)</f>
        <v>0</v>
      </c>
      <c r="BJ262" s="16" t="s">
        <v>79</v>
      </c>
      <c r="BK262" s="215">
        <f>ROUND(I262*H262,2)</f>
        <v>0</v>
      </c>
      <c r="BL262" s="16" t="s">
        <v>210</v>
      </c>
      <c r="BM262" s="214" t="s">
        <v>517</v>
      </c>
    </row>
    <row r="263" spans="2:65" s="1" customFormat="1" ht="16.5" customHeight="1">
      <c r="B263" s="37"/>
      <c r="C263" s="203" t="s">
        <v>518</v>
      </c>
      <c r="D263" s="203" t="s">
        <v>124</v>
      </c>
      <c r="E263" s="204" t="s">
        <v>519</v>
      </c>
      <c r="F263" s="205" t="s">
        <v>520</v>
      </c>
      <c r="G263" s="206" t="s">
        <v>258</v>
      </c>
      <c r="H263" s="207">
        <v>3</v>
      </c>
      <c r="I263" s="208"/>
      <c r="J263" s="209">
        <f>ROUND(I263*H263,2)</f>
        <v>0</v>
      </c>
      <c r="K263" s="205" t="s">
        <v>128</v>
      </c>
      <c r="L263" s="42"/>
      <c r="M263" s="210" t="s">
        <v>19</v>
      </c>
      <c r="N263" s="211" t="s">
        <v>45</v>
      </c>
      <c r="O263" s="82"/>
      <c r="P263" s="212">
        <f>O263*H263</f>
        <v>0</v>
      </c>
      <c r="Q263" s="212">
        <v>0</v>
      </c>
      <c r="R263" s="212">
        <f>Q263*H263</f>
        <v>0</v>
      </c>
      <c r="S263" s="212">
        <v>0</v>
      </c>
      <c r="T263" s="213">
        <f>S263*H263</f>
        <v>0</v>
      </c>
      <c r="AR263" s="214" t="s">
        <v>210</v>
      </c>
      <c r="AT263" s="214" t="s">
        <v>124</v>
      </c>
      <c r="AU263" s="214" t="s">
        <v>81</v>
      </c>
      <c r="AY263" s="16" t="s">
        <v>122</v>
      </c>
      <c r="BE263" s="215">
        <f>IF(N263="základní",J263,0)</f>
        <v>0</v>
      </c>
      <c r="BF263" s="215">
        <f>IF(N263="snížená",J263,0)</f>
        <v>0</v>
      </c>
      <c r="BG263" s="215">
        <f>IF(N263="zákl. přenesená",J263,0)</f>
        <v>0</v>
      </c>
      <c r="BH263" s="215">
        <f>IF(N263="sníž. přenesená",J263,0)</f>
        <v>0</v>
      </c>
      <c r="BI263" s="215">
        <f>IF(N263="nulová",J263,0)</f>
        <v>0</v>
      </c>
      <c r="BJ263" s="16" t="s">
        <v>79</v>
      </c>
      <c r="BK263" s="215">
        <f>ROUND(I263*H263,2)</f>
        <v>0</v>
      </c>
      <c r="BL263" s="16" t="s">
        <v>210</v>
      </c>
      <c r="BM263" s="214" t="s">
        <v>521</v>
      </c>
    </row>
    <row r="264" spans="2:65" s="1" customFormat="1" ht="16.5" customHeight="1">
      <c r="B264" s="37"/>
      <c r="C264" s="230" t="s">
        <v>522</v>
      </c>
      <c r="D264" s="230" t="s">
        <v>162</v>
      </c>
      <c r="E264" s="231" t="s">
        <v>523</v>
      </c>
      <c r="F264" s="232" t="s">
        <v>524</v>
      </c>
      <c r="G264" s="233" t="s">
        <v>258</v>
      </c>
      <c r="H264" s="234">
        <v>3</v>
      </c>
      <c r="I264" s="235"/>
      <c r="J264" s="236">
        <f>ROUND(I264*H264,2)</f>
        <v>0</v>
      </c>
      <c r="K264" s="232" t="s">
        <v>128</v>
      </c>
      <c r="L264" s="237"/>
      <c r="M264" s="238" t="s">
        <v>19</v>
      </c>
      <c r="N264" s="239" t="s">
        <v>45</v>
      </c>
      <c r="O264" s="82"/>
      <c r="P264" s="212">
        <f>O264*H264</f>
        <v>0</v>
      </c>
      <c r="Q264" s="212">
        <v>0.0012</v>
      </c>
      <c r="R264" s="212">
        <f>Q264*H264</f>
        <v>0.0036</v>
      </c>
      <c r="S264" s="212">
        <v>0</v>
      </c>
      <c r="T264" s="213">
        <f>S264*H264</f>
        <v>0</v>
      </c>
      <c r="AR264" s="214" t="s">
        <v>297</v>
      </c>
      <c r="AT264" s="214" t="s">
        <v>162</v>
      </c>
      <c r="AU264" s="214" t="s">
        <v>81</v>
      </c>
      <c r="AY264" s="16" t="s">
        <v>122</v>
      </c>
      <c r="BE264" s="215">
        <f>IF(N264="základní",J264,0)</f>
        <v>0</v>
      </c>
      <c r="BF264" s="215">
        <f>IF(N264="snížená",J264,0)</f>
        <v>0</v>
      </c>
      <c r="BG264" s="215">
        <f>IF(N264="zákl. přenesená",J264,0)</f>
        <v>0</v>
      </c>
      <c r="BH264" s="215">
        <f>IF(N264="sníž. přenesená",J264,0)</f>
        <v>0</v>
      </c>
      <c r="BI264" s="215">
        <f>IF(N264="nulová",J264,0)</f>
        <v>0</v>
      </c>
      <c r="BJ264" s="16" t="s">
        <v>79</v>
      </c>
      <c r="BK264" s="215">
        <f>ROUND(I264*H264,2)</f>
        <v>0</v>
      </c>
      <c r="BL264" s="16" t="s">
        <v>210</v>
      </c>
      <c r="BM264" s="214" t="s">
        <v>525</v>
      </c>
    </row>
    <row r="265" spans="2:47" s="1" customFormat="1" ht="12">
      <c r="B265" s="37"/>
      <c r="C265" s="38"/>
      <c r="D265" s="216" t="s">
        <v>501</v>
      </c>
      <c r="E265" s="38"/>
      <c r="F265" s="217" t="s">
        <v>526</v>
      </c>
      <c r="G265" s="38"/>
      <c r="H265" s="38"/>
      <c r="I265" s="128"/>
      <c r="J265" s="38"/>
      <c r="K265" s="38"/>
      <c r="L265" s="42"/>
      <c r="M265" s="218"/>
      <c r="N265" s="82"/>
      <c r="O265" s="82"/>
      <c r="P265" s="82"/>
      <c r="Q265" s="82"/>
      <c r="R265" s="82"/>
      <c r="S265" s="82"/>
      <c r="T265" s="83"/>
      <c r="AT265" s="16" t="s">
        <v>501</v>
      </c>
      <c r="AU265" s="16" t="s">
        <v>81</v>
      </c>
    </row>
    <row r="266" spans="2:65" s="1" customFormat="1" ht="24" customHeight="1">
      <c r="B266" s="37"/>
      <c r="C266" s="203" t="s">
        <v>527</v>
      </c>
      <c r="D266" s="203" t="s">
        <v>124</v>
      </c>
      <c r="E266" s="204" t="s">
        <v>528</v>
      </c>
      <c r="F266" s="205" t="s">
        <v>529</v>
      </c>
      <c r="G266" s="206" t="s">
        <v>165</v>
      </c>
      <c r="H266" s="207">
        <v>0.051</v>
      </c>
      <c r="I266" s="208"/>
      <c r="J266" s="209">
        <f>ROUND(I266*H266,2)</f>
        <v>0</v>
      </c>
      <c r="K266" s="205" t="s">
        <v>128</v>
      </c>
      <c r="L266" s="42"/>
      <c r="M266" s="210" t="s">
        <v>19</v>
      </c>
      <c r="N266" s="211" t="s">
        <v>45</v>
      </c>
      <c r="O266" s="82"/>
      <c r="P266" s="212">
        <f>O266*H266</f>
        <v>0</v>
      </c>
      <c r="Q266" s="212">
        <v>0</v>
      </c>
      <c r="R266" s="212">
        <f>Q266*H266</f>
        <v>0</v>
      </c>
      <c r="S266" s="212">
        <v>0</v>
      </c>
      <c r="T266" s="213">
        <f>S266*H266</f>
        <v>0</v>
      </c>
      <c r="AR266" s="214" t="s">
        <v>210</v>
      </c>
      <c r="AT266" s="214" t="s">
        <v>124</v>
      </c>
      <c r="AU266" s="214" t="s">
        <v>81</v>
      </c>
      <c r="AY266" s="16" t="s">
        <v>122</v>
      </c>
      <c r="BE266" s="215">
        <f>IF(N266="základní",J266,0)</f>
        <v>0</v>
      </c>
      <c r="BF266" s="215">
        <f>IF(N266="snížená",J266,0)</f>
        <v>0</v>
      </c>
      <c r="BG266" s="215">
        <f>IF(N266="zákl. přenesená",J266,0)</f>
        <v>0</v>
      </c>
      <c r="BH266" s="215">
        <f>IF(N266="sníž. přenesená",J266,0)</f>
        <v>0</v>
      </c>
      <c r="BI266" s="215">
        <f>IF(N266="nulová",J266,0)</f>
        <v>0</v>
      </c>
      <c r="BJ266" s="16" t="s">
        <v>79</v>
      </c>
      <c r="BK266" s="215">
        <f>ROUND(I266*H266,2)</f>
        <v>0</v>
      </c>
      <c r="BL266" s="16" t="s">
        <v>210</v>
      </c>
      <c r="BM266" s="214" t="s">
        <v>530</v>
      </c>
    </row>
    <row r="267" spans="2:47" s="1" customFormat="1" ht="12">
      <c r="B267" s="37"/>
      <c r="C267" s="38"/>
      <c r="D267" s="216" t="s">
        <v>131</v>
      </c>
      <c r="E267" s="38"/>
      <c r="F267" s="217" t="s">
        <v>531</v>
      </c>
      <c r="G267" s="38"/>
      <c r="H267" s="38"/>
      <c r="I267" s="128"/>
      <c r="J267" s="38"/>
      <c r="K267" s="38"/>
      <c r="L267" s="42"/>
      <c r="M267" s="218"/>
      <c r="N267" s="82"/>
      <c r="O267" s="82"/>
      <c r="P267" s="82"/>
      <c r="Q267" s="82"/>
      <c r="R267" s="82"/>
      <c r="S267" s="82"/>
      <c r="T267" s="83"/>
      <c r="AT267" s="16" t="s">
        <v>131</v>
      </c>
      <c r="AU267" s="16" t="s">
        <v>81</v>
      </c>
    </row>
    <row r="268" spans="2:63" s="11" customFormat="1" ht="22.8" customHeight="1">
      <c r="B268" s="187"/>
      <c r="C268" s="188"/>
      <c r="D268" s="189" t="s">
        <v>73</v>
      </c>
      <c r="E268" s="201" t="s">
        <v>532</v>
      </c>
      <c r="F268" s="201" t="s">
        <v>533</v>
      </c>
      <c r="G268" s="188"/>
      <c r="H268" s="188"/>
      <c r="I268" s="191"/>
      <c r="J268" s="202">
        <f>BK268</f>
        <v>0</v>
      </c>
      <c r="K268" s="188"/>
      <c r="L268" s="193"/>
      <c r="M268" s="194"/>
      <c r="N268" s="195"/>
      <c r="O268" s="195"/>
      <c r="P268" s="196">
        <f>SUM(P269:P289)</f>
        <v>0</v>
      </c>
      <c r="Q268" s="195"/>
      <c r="R268" s="196">
        <f>SUM(R269:R289)</f>
        <v>0.26674739999999997</v>
      </c>
      <c r="S268" s="195"/>
      <c r="T268" s="197">
        <f>SUM(T269:T289)</f>
        <v>0</v>
      </c>
      <c r="AR268" s="198" t="s">
        <v>81</v>
      </c>
      <c r="AT268" s="199" t="s">
        <v>73</v>
      </c>
      <c r="AU268" s="199" t="s">
        <v>79</v>
      </c>
      <c r="AY268" s="198" t="s">
        <v>122</v>
      </c>
      <c r="BK268" s="200">
        <f>SUM(BK269:BK289)</f>
        <v>0</v>
      </c>
    </row>
    <row r="269" spans="2:65" s="1" customFormat="1" ht="16.5" customHeight="1">
      <c r="B269" s="37"/>
      <c r="C269" s="203" t="s">
        <v>534</v>
      </c>
      <c r="D269" s="203" t="s">
        <v>124</v>
      </c>
      <c r="E269" s="204" t="s">
        <v>535</v>
      </c>
      <c r="F269" s="205" t="s">
        <v>536</v>
      </c>
      <c r="G269" s="206" t="s">
        <v>194</v>
      </c>
      <c r="H269" s="207">
        <v>8.1</v>
      </c>
      <c r="I269" s="208"/>
      <c r="J269" s="209">
        <f>ROUND(I269*H269,2)</f>
        <v>0</v>
      </c>
      <c r="K269" s="205" t="s">
        <v>128</v>
      </c>
      <c r="L269" s="42"/>
      <c r="M269" s="210" t="s">
        <v>19</v>
      </c>
      <c r="N269" s="211" t="s">
        <v>45</v>
      </c>
      <c r="O269" s="82"/>
      <c r="P269" s="212">
        <f>O269*H269</f>
        <v>0</v>
      </c>
      <c r="Q269" s="212">
        <v>0.0003</v>
      </c>
      <c r="R269" s="212">
        <f>Q269*H269</f>
        <v>0.00243</v>
      </c>
      <c r="S269" s="212">
        <v>0</v>
      </c>
      <c r="T269" s="213">
        <f>S269*H269</f>
        <v>0</v>
      </c>
      <c r="AR269" s="214" t="s">
        <v>210</v>
      </c>
      <c r="AT269" s="214" t="s">
        <v>124</v>
      </c>
      <c r="AU269" s="214" t="s">
        <v>81</v>
      </c>
      <c r="AY269" s="16" t="s">
        <v>122</v>
      </c>
      <c r="BE269" s="215">
        <f>IF(N269="základní",J269,0)</f>
        <v>0</v>
      </c>
      <c r="BF269" s="215">
        <f>IF(N269="snížená",J269,0)</f>
        <v>0</v>
      </c>
      <c r="BG269" s="215">
        <f>IF(N269="zákl. přenesená",J269,0)</f>
        <v>0</v>
      </c>
      <c r="BH269" s="215">
        <f>IF(N269="sníž. přenesená",J269,0)</f>
        <v>0</v>
      </c>
      <c r="BI269" s="215">
        <f>IF(N269="nulová",J269,0)</f>
        <v>0</v>
      </c>
      <c r="BJ269" s="16" t="s">
        <v>79</v>
      </c>
      <c r="BK269" s="215">
        <f>ROUND(I269*H269,2)</f>
        <v>0</v>
      </c>
      <c r="BL269" s="16" t="s">
        <v>210</v>
      </c>
      <c r="BM269" s="214" t="s">
        <v>537</v>
      </c>
    </row>
    <row r="270" spans="2:47" s="1" customFormat="1" ht="12">
      <c r="B270" s="37"/>
      <c r="C270" s="38"/>
      <c r="D270" s="216" t="s">
        <v>131</v>
      </c>
      <c r="E270" s="38"/>
      <c r="F270" s="217" t="s">
        <v>538</v>
      </c>
      <c r="G270" s="38"/>
      <c r="H270" s="38"/>
      <c r="I270" s="128"/>
      <c r="J270" s="38"/>
      <c r="K270" s="38"/>
      <c r="L270" s="42"/>
      <c r="M270" s="218"/>
      <c r="N270" s="82"/>
      <c r="O270" s="82"/>
      <c r="P270" s="82"/>
      <c r="Q270" s="82"/>
      <c r="R270" s="82"/>
      <c r="S270" s="82"/>
      <c r="T270" s="83"/>
      <c r="AT270" s="16" t="s">
        <v>131</v>
      </c>
      <c r="AU270" s="16" t="s">
        <v>81</v>
      </c>
    </row>
    <row r="271" spans="2:51" s="12" customFormat="1" ht="12">
      <c r="B271" s="219"/>
      <c r="C271" s="220"/>
      <c r="D271" s="216" t="s">
        <v>133</v>
      </c>
      <c r="E271" s="221" t="s">
        <v>19</v>
      </c>
      <c r="F271" s="222" t="s">
        <v>276</v>
      </c>
      <c r="G271" s="220"/>
      <c r="H271" s="223">
        <v>1.5</v>
      </c>
      <c r="I271" s="224"/>
      <c r="J271" s="220"/>
      <c r="K271" s="220"/>
      <c r="L271" s="225"/>
      <c r="M271" s="226"/>
      <c r="N271" s="227"/>
      <c r="O271" s="227"/>
      <c r="P271" s="227"/>
      <c r="Q271" s="227"/>
      <c r="R271" s="227"/>
      <c r="S271" s="227"/>
      <c r="T271" s="228"/>
      <c r="AT271" s="229" t="s">
        <v>133</v>
      </c>
      <c r="AU271" s="229" t="s">
        <v>81</v>
      </c>
      <c r="AV271" s="12" t="s">
        <v>81</v>
      </c>
      <c r="AW271" s="12" t="s">
        <v>35</v>
      </c>
      <c r="AX271" s="12" t="s">
        <v>74</v>
      </c>
      <c r="AY271" s="229" t="s">
        <v>122</v>
      </c>
    </row>
    <row r="272" spans="2:51" s="12" customFormat="1" ht="12">
      <c r="B272" s="219"/>
      <c r="C272" s="220"/>
      <c r="D272" s="216" t="s">
        <v>133</v>
      </c>
      <c r="E272" s="221" t="s">
        <v>19</v>
      </c>
      <c r="F272" s="222" t="s">
        <v>196</v>
      </c>
      <c r="G272" s="220"/>
      <c r="H272" s="223">
        <v>3.3</v>
      </c>
      <c r="I272" s="224"/>
      <c r="J272" s="220"/>
      <c r="K272" s="220"/>
      <c r="L272" s="225"/>
      <c r="M272" s="226"/>
      <c r="N272" s="227"/>
      <c r="O272" s="227"/>
      <c r="P272" s="227"/>
      <c r="Q272" s="227"/>
      <c r="R272" s="227"/>
      <c r="S272" s="227"/>
      <c r="T272" s="228"/>
      <c r="AT272" s="229" t="s">
        <v>133</v>
      </c>
      <c r="AU272" s="229" t="s">
        <v>81</v>
      </c>
      <c r="AV272" s="12" t="s">
        <v>81</v>
      </c>
      <c r="AW272" s="12" t="s">
        <v>35</v>
      </c>
      <c r="AX272" s="12" t="s">
        <v>74</v>
      </c>
      <c r="AY272" s="229" t="s">
        <v>122</v>
      </c>
    </row>
    <row r="273" spans="2:51" s="12" customFormat="1" ht="12">
      <c r="B273" s="219"/>
      <c r="C273" s="220"/>
      <c r="D273" s="216" t="s">
        <v>133</v>
      </c>
      <c r="E273" s="221" t="s">
        <v>19</v>
      </c>
      <c r="F273" s="222" t="s">
        <v>196</v>
      </c>
      <c r="G273" s="220"/>
      <c r="H273" s="223">
        <v>3.3</v>
      </c>
      <c r="I273" s="224"/>
      <c r="J273" s="220"/>
      <c r="K273" s="220"/>
      <c r="L273" s="225"/>
      <c r="M273" s="226"/>
      <c r="N273" s="227"/>
      <c r="O273" s="227"/>
      <c r="P273" s="227"/>
      <c r="Q273" s="227"/>
      <c r="R273" s="227"/>
      <c r="S273" s="227"/>
      <c r="T273" s="228"/>
      <c r="AT273" s="229" t="s">
        <v>133</v>
      </c>
      <c r="AU273" s="229" t="s">
        <v>81</v>
      </c>
      <c r="AV273" s="12" t="s">
        <v>81</v>
      </c>
      <c r="AW273" s="12" t="s">
        <v>35</v>
      </c>
      <c r="AX273" s="12" t="s">
        <v>74</v>
      </c>
      <c r="AY273" s="229" t="s">
        <v>122</v>
      </c>
    </row>
    <row r="274" spans="2:51" s="13" customFormat="1" ht="12">
      <c r="B274" s="240"/>
      <c r="C274" s="241"/>
      <c r="D274" s="216" t="s">
        <v>133</v>
      </c>
      <c r="E274" s="242" t="s">
        <v>19</v>
      </c>
      <c r="F274" s="243" t="s">
        <v>209</v>
      </c>
      <c r="G274" s="241"/>
      <c r="H274" s="244">
        <v>8.1</v>
      </c>
      <c r="I274" s="245"/>
      <c r="J274" s="241"/>
      <c r="K274" s="241"/>
      <c r="L274" s="246"/>
      <c r="M274" s="247"/>
      <c r="N274" s="248"/>
      <c r="O274" s="248"/>
      <c r="P274" s="248"/>
      <c r="Q274" s="248"/>
      <c r="R274" s="248"/>
      <c r="S274" s="248"/>
      <c r="T274" s="249"/>
      <c r="AT274" s="250" t="s">
        <v>133</v>
      </c>
      <c r="AU274" s="250" t="s">
        <v>81</v>
      </c>
      <c r="AV274" s="13" t="s">
        <v>129</v>
      </c>
      <c r="AW274" s="13" t="s">
        <v>35</v>
      </c>
      <c r="AX274" s="13" t="s">
        <v>79</v>
      </c>
      <c r="AY274" s="250" t="s">
        <v>122</v>
      </c>
    </row>
    <row r="275" spans="2:65" s="1" customFormat="1" ht="16.5" customHeight="1">
      <c r="B275" s="37"/>
      <c r="C275" s="203" t="s">
        <v>539</v>
      </c>
      <c r="D275" s="203" t="s">
        <v>124</v>
      </c>
      <c r="E275" s="204" t="s">
        <v>540</v>
      </c>
      <c r="F275" s="205" t="s">
        <v>541</v>
      </c>
      <c r="G275" s="206" t="s">
        <v>194</v>
      </c>
      <c r="H275" s="207">
        <v>8.1</v>
      </c>
      <c r="I275" s="208"/>
      <c r="J275" s="209">
        <f>ROUND(I275*H275,2)</f>
        <v>0</v>
      </c>
      <c r="K275" s="205" t="s">
        <v>128</v>
      </c>
      <c r="L275" s="42"/>
      <c r="M275" s="210" t="s">
        <v>19</v>
      </c>
      <c r="N275" s="211" t="s">
        <v>45</v>
      </c>
      <c r="O275" s="82"/>
      <c r="P275" s="212">
        <f>O275*H275</f>
        <v>0</v>
      </c>
      <c r="Q275" s="212">
        <v>0.00455</v>
      </c>
      <c r="R275" s="212">
        <f>Q275*H275</f>
        <v>0.036855</v>
      </c>
      <c r="S275" s="212">
        <v>0</v>
      </c>
      <c r="T275" s="213">
        <f>S275*H275</f>
        <v>0</v>
      </c>
      <c r="AR275" s="214" t="s">
        <v>210</v>
      </c>
      <c r="AT275" s="214" t="s">
        <v>124</v>
      </c>
      <c r="AU275" s="214" t="s">
        <v>81</v>
      </c>
      <c r="AY275" s="16" t="s">
        <v>122</v>
      </c>
      <c r="BE275" s="215">
        <f>IF(N275="základní",J275,0)</f>
        <v>0</v>
      </c>
      <c r="BF275" s="215">
        <f>IF(N275="snížená",J275,0)</f>
        <v>0</v>
      </c>
      <c r="BG275" s="215">
        <f>IF(N275="zákl. přenesená",J275,0)</f>
        <v>0</v>
      </c>
      <c r="BH275" s="215">
        <f>IF(N275="sníž. přenesená",J275,0)</f>
        <v>0</v>
      </c>
      <c r="BI275" s="215">
        <f>IF(N275="nulová",J275,0)</f>
        <v>0</v>
      </c>
      <c r="BJ275" s="16" t="s">
        <v>79</v>
      </c>
      <c r="BK275" s="215">
        <f>ROUND(I275*H275,2)</f>
        <v>0</v>
      </c>
      <c r="BL275" s="16" t="s">
        <v>210</v>
      </c>
      <c r="BM275" s="214" t="s">
        <v>542</v>
      </c>
    </row>
    <row r="276" spans="2:47" s="1" customFormat="1" ht="12">
      <c r="B276" s="37"/>
      <c r="C276" s="38"/>
      <c r="D276" s="216" t="s">
        <v>131</v>
      </c>
      <c r="E276" s="38"/>
      <c r="F276" s="217" t="s">
        <v>538</v>
      </c>
      <c r="G276" s="38"/>
      <c r="H276" s="38"/>
      <c r="I276" s="128"/>
      <c r="J276" s="38"/>
      <c r="K276" s="38"/>
      <c r="L276" s="42"/>
      <c r="M276" s="218"/>
      <c r="N276" s="82"/>
      <c r="O276" s="82"/>
      <c r="P276" s="82"/>
      <c r="Q276" s="82"/>
      <c r="R276" s="82"/>
      <c r="S276" s="82"/>
      <c r="T276" s="83"/>
      <c r="AT276" s="16" t="s">
        <v>131</v>
      </c>
      <c r="AU276" s="16" t="s">
        <v>81</v>
      </c>
    </row>
    <row r="277" spans="2:65" s="1" customFormat="1" ht="24" customHeight="1">
      <c r="B277" s="37"/>
      <c r="C277" s="203" t="s">
        <v>543</v>
      </c>
      <c r="D277" s="203" t="s">
        <v>124</v>
      </c>
      <c r="E277" s="204" t="s">
        <v>544</v>
      </c>
      <c r="F277" s="205" t="s">
        <v>545</v>
      </c>
      <c r="G277" s="206" t="s">
        <v>194</v>
      </c>
      <c r="H277" s="207">
        <v>8.1</v>
      </c>
      <c r="I277" s="208"/>
      <c r="J277" s="209">
        <f>ROUND(I277*H277,2)</f>
        <v>0</v>
      </c>
      <c r="K277" s="205" t="s">
        <v>128</v>
      </c>
      <c r="L277" s="42"/>
      <c r="M277" s="210" t="s">
        <v>19</v>
      </c>
      <c r="N277" s="211" t="s">
        <v>45</v>
      </c>
      <c r="O277" s="82"/>
      <c r="P277" s="212">
        <f>O277*H277</f>
        <v>0</v>
      </c>
      <c r="Q277" s="212">
        <v>0.00689</v>
      </c>
      <c r="R277" s="212">
        <f>Q277*H277</f>
        <v>0.055809</v>
      </c>
      <c r="S277" s="212">
        <v>0</v>
      </c>
      <c r="T277" s="213">
        <f>S277*H277</f>
        <v>0</v>
      </c>
      <c r="AR277" s="214" t="s">
        <v>210</v>
      </c>
      <c r="AT277" s="214" t="s">
        <v>124</v>
      </c>
      <c r="AU277" s="214" t="s">
        <v>81</v>
      </c>
      <c r="AY277" s="16" t="s">
        <v>122</v>
      </c>
      <c r="BE277" s="215">
        <f>IF(N277="základní",J277,0)</f>
        <v>0</v>
      </c>
      <c r="BF277" s="215">
        <f>IF(N277="snížená",J277,0)</f>
        <v>0</v>
      </c>
      <c r="BG277" s="215">
        <f>IF(N277="zákl. přenesená",J277,0)</f>
        <v>0</v>
      </c>
      <c r="BH277" s="215">
        <f>IF(N277="sníž. přenesená",J277,0)</f>
        <v>0</v>
      </c>
      <c r="BI277" s="215">
        <f>IF(N277="nulová",J277,0)</f>
        <v>0</v>
      </c>
      <c r="BJ277" s="16" t="s">
        <v>79</v>
      </c>
      <c r="BK277" s="215">
        <f>ROUND(I277*H277,2)</f>
        <v>0</v>
      </c>
      <c r="BL277" s="16" t="s">
        <v>210</v>
      </c>
      <c r="BM277" s="214" t="s">
        <v>546</v>
      </c>
    </row>
    <row r="278" spans="2:47" s="1" customFormat="1" ht="12">
      <c r="B278" s="37"/>
      <c r="C278" s="38"/>
      <c r="D278" s="216" t="s">
        <v>131</v>
      </c>
      <c r="E278" s="38"/>
      <c r="F278" s="217" t="s">
        <v>547</v>
      </c>
      <c r="G278" s="38"/>
      <c r="H278" s="38"/>
      <c r="I278" s="128"/>
      <c r="J278" s="38"/>
      <c r="K278" s="38"/>
      <c r="L278" s="42"/>
      <c r="M278" s="218"/>
      <c r="N278" s="82"/>
      <c r="O278" s="82"/>
      <c r="P278" s="82"/>
      <c r="Q278" s="82"/>
      <c r="R278" s="82"/>
      <c r="S278" s="82"/>
      <c r="T278" s="83"/>
      <c r="AT278" s="16" t="s">
        <v>131</v>
      </c>
      <c r="AU278" s="16" t="s">
        <v>81</v>
      </c>
    </row>
    <row r="279" spans="2:65" s="1" customFormat="1" ht="16.5" customHeight="1">
      <c r="B279" s="37"/>
      <c r="C279" s="230" t="s">
        <v>548</v>
      </c>
      <c r="D279" s="230" t="s">
        <v>162</v>
      </c>
      <c r="E279" s="231" t="s">
        <v>549</v>
      </c>
      <c r="F279" s="232" t="s">
        <v>550</v>
      </c>
      <c r="G279" s="233" t="s">
        <v>194</v>
      </c>
      <c r="H279" s="234">
        <v>8.91</v>
      </c>
      <c r="I279" s="235"/>
      <c r="J279" s="236">
        <f>ROUND(I279*H279,2)</f>
        <v>0</v>
      </c>
      <c r="K279" s="232" t="s">
        <v>128</v>
      </c>
      <c r="L279" s="237"/>
      <c r="M279" s="238" t="s">
        <v>19</v>
      </c>
      <c r="N279" s="239" t="s">
        <v>45</v>
      </c>
      <c r="O279" s="82"/>
      <c r="P279" s="212">
        <f>O279*H279</f>
        <v>0</v>
      </c>
      <c r="Q279" s="212">
        <v>0.0192</v>
      </c>
      <c r="R279" s="212">
        <f>Q279*H279</f>
        <v>0.17107199999999997</v>
      </c>
      <c r="S279" s="212">
        <v>0</v>
      </c>
      <c r="T279" s="213">
        <f>S279*H279</f>
        <v>0</v>
      </c>
      <c r="AR279" s="214" t="s">
        <v>297</v>
      </c>
      <c r="AT279" s="214" t="s">
        <v>162</v>
      </c>
      <c r="AU279" s="214" t="s">
        <v>81</v>
      </c>
      <c r="AY279" s="16" t="s">
        <v>122</v>
      </c>
      <c r="BE279" s="215">
        <f>IF(N279="základní",J279,0)</f>
        <v>0</v>
      </c>
      <c r="BF279" s="215">
        <f>IF(N279="snížená",J279,0)</f>
        <v>0</v>
      </c>
      <c r="BG279" s="215">
        <f>IF(N279="zákl. přenesená",J279,0)</f>
        <v>0</v>
      </c>
      <c r="BH279" s="215">
        <f>IF(N279="sníž. přenesená",J279,0)</f>
        <v>0</v>
      </c>
      <c r="BI279" s="215">
        <f>IF(N279="nulová",J279,0)</f>
        <v>0</v>
      </c>
      <c r="BJ279" s="16" t="s">
        <v>79</v>
      </c>
      <c r="BK279" s="215">
        <f>ROUND(I279*H279,2)</f>
        <v>0</v>
      </c>
      <c r="BL279" s="16" t="s">
        <v>210</v>
      </c>
      <c r="BM279" s="214" t="s">
        <v>551</v>
      </c>
    </row>
    <row r="280" spans="2:51" s="12" customFormat="1" ht="12">
      <c r="B280" s="219"/>
      <c r="C280" s="220"/>
      <c r="D280" s="216" t="s">
        <v>133</v>
      </c>
      <c r="E280" s="220"/>
      <c r="F280" s="222" t="s">
        <v>552</v>
      </c>
      <c r="G280" s="220"/>
      <c r="H280" s="223">
        <v>8.91</v>
      </c>
      <c r="I280" s="224"/>
      <c r="J280" s="220"/>
      <c r="K280" s="220"/>
      <c r="L280" s="225"/>
      <c r="M280" s="226"/>
      <c r="N280" s="227"/>
      <c r="O280" s="227"/>
      <c r="P280" s="227"/>
      <c r="Q280" s="227"/>
      <c r="R280" s="227"/>
      <c r="S280" s="227"/>
      <c r="T280" s="228"/>
      <c r="AT280" s="229" t="s">
        <v>133</v>
      </c>
      <c r="AU280" s="229" t="s">
        <v>81</v>
      </c>
      <c r="AV280" s="12" t="s">
        <v>81</v>
      </c>
      <c r="AW280" s="12" t="s">
        <v>4</v>
      </c>
      <c r="AX280" s="12" t="s">
        <v>79</v>
      </c>
      <c r="AY280" s="229" t="s">
        <v>122</v>
      </c>
    </row>
    <row r="281" spans="2:65" s="1" customFormat="1" ht="16.5" customHeight="1">
      <c r="B281" s="37"/>
      <c r="C281" s="203" t="s">
        <v>553</v>
      </c>
      <c r="D281" s="203" t="s">
        <v>124</v>
      </c>
      <c r="E281" s="204" t="s">
        <v>554</v>
      </c>
      <c r="F281" s="205" t="s">
        <v>555</v>
      </c>
      <c r="G281" s="206" t="s">
        <v>241</v>
      </c>
      <c r="H281" s="207">
        <v>19.38</v>
      </c>
      <c r="I281" s="208"/>
      <c r="J281" s="209">
        <f>ROUND(I281*H281,2)</f>
        <v>0</v>
      </c>
      <c r="K281" s="205" t="s">
        <v>128</v>
      </c>
      <c r="L281" s="42"/>
      <c r="M281" s="210" t="s">
        <v>19</v>
      </c>
      <c r="N281" s="211" t="s">
        <v>45</v>
      </c>
      <c r="O281" s="82"/>
      <c r="P281" s="212">
        <f>O281*H281</f>
        <v>0</v>
      </c>
      <c r="Q281" s="212">
        <v>3E-05</v>
      </c>
      <c r="R281" s="212">
        <f>Q281*H281</f>
        <v>0.0005814</v>
      </c>
      <c r="S281" s="212">
        <v>0</v>
      </c>
      <c r="T281" s="213">
        <f>S281*H281</f>
        <v>0</v>
      </c>
      <c r="AR281" s="214" t="s">
        <v>210</v>
      </c>
      <c r="AT281" s="214" t="s">
        <v>124</v>
      </c>
      <c r="AU281" s="214" t="s">
        <v>81</v>
      </c>
      <c r="AY281" s="16" t="s">
        <v>122</v>
      </c>
      <c r="BE281" s="215">
        <f>IF(N281="základní",J281,0)</f>
        <v>0</v>
      </c>
      <c r="BF281" s="215">
        <f>IF(N281="snížená",J281,0)</f>
        <v>0</v>
      </c>
      <c r="BG281" s="215">
        <f>IF(N281="zákl. přenesená",J281,0)</f>
        <v>0</v>
      </c>
      <c r="BH281" s="215">
        <f>IF(N281="sníž. přenesená",J281,0)</f>
        <v>0</v>
      </c>
      <c r="BI281" s="215">
        <f>IF(N281="nulová",J281,0)</f>
        <v>0</v>
      </c>
      <c r="BJ281" s="16" t="s">
        <v>79</v>
      </c>
      <c r="BK281" s="215">
        <f>ROUND(I281*H281,2)</f>
        <v>0</v>
      </c>
      <c r="BL281" s="16" t="s">
        <v>210</v>
      </c>
      <c r="BM281" s="214" t="s">
        <v>556</v>
      </c>
    </row>
    <row r="282" spans="2:47" s="1" customFormat="1" ht="12">
      <c r="B282" s="37"/>
      <c r="C282" s="38"/>
      <c r="D282" s="216" t="s">
        <v>131</v>
      </c>
      <c r="E282" s="38"/>
      <c r="F282" s="217" t="s">
        <v>557</v>
      </c>
      <c r="G282" s="38"/>
      <c r="H282" s="38"/>
      <c r="I282" s="128"/>
      <c r="J282" s="38"/>
      <c r="K282" s="38"/>
      <c r="L282" s="42"/>
      <c r="M282" s="218"/>
      <c r="N282" s="82"/>
      <c r="O282" s="82"/>
      <c r="P282" s="82"/>
      <c r="Q282" s="82"/>
      <c r="R282" s="82"/>
      <c r="S282" s="82"/>
      <c r="T282" s="83"/>
      <c r="AT282" s="16" t="s">
        <v>131</v>
      </c>
      <c r="AU282" s="16" t="s">
        <v>81</v>
      </c>
    </row>
    <row r="283" spans="2:47" s="1" customFormat="1" ht="12">
      <c r="B283" s="37"/>
      <c r="C283" s="38"/>
      <c r="D283" s="216" t="s">
        <v>501</v>
      </c>
      <c r="E283" s="38"/>
      <c r="F283" s="217" t="s">
        <v>558</v>
      </c>
      <c r="G283" s="38"/>
      <c r="H283" s="38"/>
      <c r="I283" s="128"/>
      <c r="J283" s="38"/>
      <c r="K283" s="38"/>
      <c r="L283" s="42"/>
      <c r="M283" s="218"/>
      <c r="N283" s="82"/>
      <c r="O283" s="82"/>
      <c r="P283" s="82"/>
      <c r="Q283" s="82"/>
      <c r="R283" s="82"/>
      <c r="S283" s="82"/>
      <c r="T283" s="83"/>
      <c r="AT283" s="16" t="s">
        <v>501</v>
      </c>
      <c r="AU283" s="16" t="s">
        <v>81</v>
      </c>
    </row>
    <row r="284" spans="2:51" s="12" customFormat="1" ht="12">
      <c r="B284" s="219"/>
      <c r="C284" s="220"/>
      <c r="D284" s="216" t="s">
        <v>133</v>
      </c>
      <c r="E284" s="221" t="s">
        <v>19</v>
      </c>
      <c r="F284" s="222" t="s">
        <v>244</v>
      </c>
      <c r="G284" s="220"/>
      <c r="H284" s="223">
        <v>5</v>
      </c>
      <c r="I284" s="224"/>
      <c r="J284" s="220"/>
      <c r="K284" s="220"/>
      <c r="L284" s="225"/>
      <c r="M284" s="226"/>
      <c r="N284" s="227"/>
      <c r="O284" s="227"/>
      <c r="P284" s="227"/>
      <c r="Q284" s="227"/>
      <c r="R284" s="227"/>
      <c r="S284" s="227"/>
      <c r="T284" s="228"/>
      <c r="AT284" s="229" t="s">
        <v>133</v>
      </c>
      <c r="AU284" s="229" t="s">
        <v>81</v>
      </c>
      <c r="AV284" s="12" t="s">
        <v>81</v>
      </c>
      <c r="AW284" s="12" t="s">
        <v>35</v>
      </c>
      <c r="AX284" s="12" t="s">
        <v>74</v>
      </c>
      <c r="AY284" s="229" t="s">
        <v>122</v>
      </c>
    </row>
    <row r="285" spans="2:51" s="12" customFormat="1" ht="12">
      <c r="B285" s="219"/>
      <c r="C285" s="220"/>
      <c r="D285" s="216" t="s">
        <v>133</v>
      </c>
      <c r="E285" s="221" t="s">
        <v>19</v>
      </c>
      <c r="F285" s="222" t="s">
        <v>245</v>
      </c>
      <c r="G285" s="220"/>
      <c r="H285" s="223">
        <v>7.14</v>
      </c>
      <c r="I285" s="224"/>
      <c r="J285" s="220"/>
      <c r="K285" s="220"/>
      <c r="L285" s="225"/>
      <c r="M285" s="226"/>
      <c r="N285" s="227"/>
      <c r="O285" s="227"/>
      <c r="P285" s="227"/>
      <c r="Q285" s="227"/>
      <c r="R285" s="227"/>
      <c r="S285" s="227"/>
      <c r="T285" s="228"/>
      <c r="AT285" s="229" t="s">
        <v>133</v>
      </c>
      <c r="AU285" s="229" t="s">
        <v>81</v>
      </c>
      <c r="AV285" s="12" t="s">
        <v>81</v>
      </c>
      <c r="AW285" s="12" t="s">
        <v>35</v>
      </c>
      <c r="AX285" s="12" t="s">
        <v>74</v>
      </c>
      <c r="AY285" s="229" t="s">
        <v>122</v>
      </c>
    </row>
    <row r="286" spans="2:51" s="12" customFormat="1" ht="12">
      <c r="B286" s="219"/>
      <c r="C286" s="220"/>
      <c r="D286" s="216" t="s">
        <v>133</v>
      </c>
      <c r="E286" s="221" t="s">
        <v>19</v>
      </c>
      <c r="F286" s="222" t="s">
        <v>246</v>
      </c>
      <c r="G286" s="220"/>
      <c r="H286" s="223">
        <v>7.24</v>
      </c>
      <c r="I286" s="224"/>
      <c r="J286" s="220"/>
      <c r="K286" s="220"/>
      <c r="L286" s="225"/>
      <c r="M286" s="226"/>
      <c r="N286" s="227"/>
      <c r="O286" s="227"/>
      <c r="P286" s="227"/>
      <c r="Q286" s="227"/>
      <c r="R286" s="227"/>
      <c r="S286" s="227"/>
      <c r="T286" s="228"/>
      <c r="AT286" s="229" t="s">
        <v>133</v>
      </c>
      <c r="AU286" s="229" t="s">
        <v>81</v>
      </c>
      <c r="AV286" s="12" t="s">
        <v>81</v>
      </c>
      <c r="AW286" s="12" t="s">
        <v>35</v>
      </c>
      <c r="AX286" s="12" t="s">
        <v>74</v>
      </c>
      <c r="AY286" s="229" t="s">
        <v>122</v>
      </c>
    </row>
    <row r="287" spans="2:51" s="13" customFormat="1" ht="12">
      <c r="B287" s="240"/>
      <c r="C287" s="241"/>
      <c r="D287" s="216" t="s">
        <v>133</v>
      </c>
      <c r="E287" s="242" t="s">
        <v>19</v>
      </c>
      <c r="F287" s="243" t="s">
        <v>209</v>
      </c>
      <c r="G287" s="241"/>
      <c r="H287" s="244">
        <v>19.38</v>
      </c>
      <c r="I287" s="245"/>
      <c r="J287" s="241"/>
      <c r="K287" s="241"/>
      <c r="L287" s="246"/>
      <c r="M287" s="247"/>
      <c r="N287" s="248"/>
      <c r="O287" s="248"/>
      <c r="P287" s="248"/>
      <c r="Q287" s="248"/>
      <c r="R287" s="248"/>
      <c r="S287" s="248"/>
      <c r="T287" s="249"/>
      <c r="AT287" s="250" t="s">
        <v>133</v>
      </c>
      <c r="AU287" s="250" t="s">
        <v>81</v>
      </c>
      <c r="AV287" s="13" t="s">
        <v>129</v>
      </c>
      <c r="AW287" s="13" t="s">
        <v>35</v>
      </c>
      <c r="AX287" s="13" t="s">
        <v>79</v>
      </c>
      <c r="AY287" s="250" t="s">
        <v>122</v>
      </c>
    </row>
    <row r="288" spans="2:65" s="1" customFormat="1" ht="24" customHeight="1">
      <c r="B288" s="37"/>
      <c r="C288" s="203" t="s">
        <v>559</v>
      </c>
      <c r="D288" s="203" t="s">
        <v>124</v>
      </c>
      <c r="E288" s="204" t="s">
        <v>560</v>
      </c>
      <c r="F288" s="205" t="s">
        <v>561</v>
      </c>
      <c r="G288" s="206" t="s">
        <v>165</v>
      </c>
      <c r="H288" s="207">
        <v>0.267</v>
      </c>
      <c r="I288" s="208"/>
      <c r="J288" s="209">
        <f>ROUND(I288*H288,2)</f>
        <v>0</v>
      </c>
      <c r="K288" s="205" t="s">
        <v>128</v>
      </c>
      <c r="L288" s="42"/>
      <c r="M288" s="210" t="s">
        <v>19</v>
      </c>
      <c r="N288" s="211" t="s">
        <v>45</v>
      </c>
      <c r="O288" s="82"/>
      <c r="P288" s="212">
        <f>O288*H288</f>
        <v>0</v>
      </c>
      <c r="Q288" s="212">
        <v>0</v>
      </c>
      <c r="R288" s="212">
        <f>Q288*H288</f>
        <v>0</v>
      </c>
      <c r="S288" s="212">
        <v>0</v>
      </c>
      <c r="T288" s="213">
        <f>S288*H288</f>
        <v>0</v>
      </c>
      <c r="AR288" s="214" t="s">
        <v>210</v>
      </c>
      <c r="AT288" s="214" t="s">
        <v>124</v>
      </c>
      <c r="AU288" s="214" t="s">
        <v>81</v>
      </c>
      <c r="AY288" s="16" t="s">
        <v>122</v>
      </c>
      <c r="BE288" s="215">
        <f>IF(N288="základní",J288,0)</f>
        <v>0</v>
      </c>
      <c r="BF288" s="215">
        <f>IF(N288="snížená",J288,0)</f>
        <v>0</v>
      </c>
      <c r="BG288" s="215">
        <f>IF(N288="zákl. přenesená",J288,0)</f>
        <v>0</v>
      </c>
      <c r="BH288" s="215">
        <f>IF(N288="sníž. přenesená",J288,0)</f>
        <v>0</v>
      </c>
      <c r="BI288" s="215">
        <f>IF(N288="nulová",J288,0)</f>
        <v>0</v>
      </c>
      <c r="BJ288" s="16" t="s">
        <v>79</v>
      </c>
      <c r="BK288" s="215">
        <f>ROUND(I288*H288,2)</f>
        <v>0</v>
      </c>
      <c r="BL288" s="16" t="s">
        <v>210</v>
      </c>
      <c r="BM288" s="214" t="s">
        <v>562</v>
      </c>
    </row>
    <row r="289" spans="2:47" s="1" customFormat="1" ht="12">
      <c r="B289" s="37"/>
      <c r="C289" s="38"/>
      <c r="D289" s="216" t="s">
        <v>131</v>
      </c>
      <c r="E289" s="38"/>
      <c r="F289" s="217" t="s">
        <v>413</v>
      </c>
      <c r="G289" s="38"/>
      <c r="H289" s="38"/>
      <c r="I289" s="128"/>
      <c r="J289" s="38"/>
      <c r="K289" s="38"/>
      <c r="L289" s="42"/>
      <c r="M289" s="218"/>
      <c r="N289" s="82"/>
      <c r="O289" s="82"/>
      <c r="P289" s="82"/>
      <c r="Q289" s="82"/>
      <c r="R289" s="82"/>
      <c r="S289" s="82"/>
      <c r="T289" s="83"/>
      <c r="AT289" s="16" t="s">
        <v>131</v>
      </c>
      <c r="AU289" s="16" t="s">
        <v>81</v>
      </c>
    </row>
    <row r="290" spans="2:63" s="11" customFormat="1" ht="22.8" customHeight="1">
      <c r="B290" s="187"/>
      <c r="C290" s="188"/>
      <c r="D290" s="189" t="s">
        <v>73</v>
      </c>
      <c r="E290" s="201" t="s">
        <v>563</v>
      </c>
      <c r="F290" s="201" t="s">
        <v>564</v>
      </c>
      <c r="G290" s="188"/>
      <c r="H290" s="188"/>
      <c r="I290" s="191"/>
      <c r="J290" s="202">
        <f>BK290</f>
        <v>0</v>
      </c>
      <c r="K290" s="188"/>
      <c r="L290" s="193"/>
      <c r="M290" s="194"/>
      <c r="N290" s="195"/>
      <c r="O290" s="195"/>
      <c r="P290" s="196">
        <f>SUM(P291:P310)</f>
        <v>0</v>
      </c>
      <c r="Q290" s="195"/>
      <c r="R290" s="196">
        <f>SUM(R291:R310)</f>
        <v>0.5667672</v>
      </c>
      <c r="S290" s="195"/>
      <c r="T290" s="197">
        <f>SUM(T291:T310)</f>
        <v>0</v>
      </c>
      <c r="AR290" s="198" t="s">
        <v>81</v>
      </c>
      <c r="AT290" s="199" t="s">
        <v>73</v>
      </c>
      <c r="AU290" s="199" t="s">
        <v>79</v>
      </c>
      <c r="AY290" s="198" t="s">
        <v>122</v>
      </c>
      <c r="BK290" s="200">
        <f>SUM(BK291:BK310)</f>
        <v>0</v>
      </c>
    </row>
    <row r="291" spans="2:65" s="1" customFormat="1" ht="24" customHeight="1">
      <c r="B291" s="37"/>
      <c r="C291" s="203" t="s">
        <v>565</v>
      </c>
      <c r="D291" s="203" t="s">
        <v>124</v>
      </c>
      <c r="E291" s="204" t="s">
        <v>566</v>
      </c>
      <c r="F291" s="205" t="s">
        <v>567</v>
      </c>
      <c r="G291" s="206" t="s">
        <v>194</v>
      </c>
      <c r="H291" s="207">
        <v>29.07</v>
      </c>
      <c r="I291" s="208"/>
      <c r="J291" s="209">
        <f>ROUND(I291*H291,2)</f>
        <v>0</v>
      </c>
      <c r="K291" s="205" t="s">
        <v>128</v>
      </c>
      <c r="L291" s="42"/>
      <c r="M291" s="210" t="s">
        <v>19</v>
      </c>
      <c r="N291" s="211" t="s">
        <v>45</v>
      </c>
      <c r="O291" s="82"/>
      <c r="P291" s="212">
        <f>O291*H291</f>
        <v>0</v>
      </c>
      <c r="Q291" s="212">
        <v>0.0053</v>
      </c>
      <c r="R291" s="212">
        <f>Q291*H291</f>
        <v>0.154071</v>
      </c>
      <c r="S291" s="212">
        <v>0</v>
      </c>
      <c r="T291" s="213">
        <f>S291*H291</f>
        <v>0</v>
      </c>
      <c r="AR291" s="214" t="s">
        <v>210</v>
      </c>
      <c r="AT291" s="214" t="s">
        <v>124</v>
      </c>
      <c r="AU291" s="214" t="s">
        <v>81</v>
      </c>
      <c r="AY291" s="16" t="s">
        <v>122</v>
      </c>
      <c r="BE291" s="215">
        <f>IF(N291="základní",J291,0)</f>
        <v>0</v>
      </c>
      <c r="BF291" s="215">
        <f>IF(N291="snížená",J291,0)</f>
        <v>0</v>
      </c>
      <c r="BG291" s="215">
        <f>IF(N291="zákl. přenesená",J291,0)</f>
        <v>0</v>
      </c>
      <c r="BH291" s="215">
        <f>IF(N291="sníž. přenesená",J291,0)</f>
        <v>0</v>
      </c>
      <c r="BI291" s="215">
        <f>IF(N291="nulová",J291,0)</f>
        <v>0</v>
      </c>
      <c r="BJ291" s="16" t="s">
        <v>79</v>
      </c>
      <c r="BK291" s="215">
        <f>ROUND(I291*H291,2)</f>
        <v>0</v>
      </c>
      <c r="BL291" s="16" t="s">
        <v>210</v>
      </c>
      <c r="BM291" s="214" t="s">
        <v>568</v>
      </c>
    </row>
    <row r="292" spans="2:47" s="1" customFormat="1" ht="12">
      <c r="B292" s="37"/>
      <c r="C292" s="38"/>
      <c r="D292" s="216" t="s">
        <v>131</v>
      </c>
      <c r="E292" s="38"/>
      <c r="F292" s="217" t="s">
        <v>569</v>
      </c>
      <c r="G292" s="38"/>
      <c r="H292" s="38"/>
      <c r="I292" s="128"/>
      <c r="J292" s="38"/>
      <c r="K292" s="38"/>
      <c r="L292" s="42"/>
      <c r="M292" s="218"/>
      <c r="N292" s="82"/>
      <c r="O292" s="82"/>
      <c r="P292" s="82"/>
      <c r="Q292" s="82"/>
      <c r="R292" s="82"/>
      <c r="S292" s="82"/>
      <c r="T292" s="83"/>
      <c r="AT292" s="16" t="s">
        <v>131</v>
      </c>
      <c r="AU292" s="16" t="s">
        <v>81</v>
      </c>
    </row>
    <row r="293" spans="2:51" s="12" customFormat="1" ht="12">
      <c r="B293" s="219"/>
      <c r="C293" s="220"/>
      <c r="D293" s="216" t="s">
        <v>133</v>
      </c>
      <c r="E293" s="221" t="s">
        <v>19</v>
      </c>
      <c r="F293" s="222" t="s">
        <v>570</v>
      </c>
      <c r="G293" s="220"/>
      <c r="H293" s="223">
        <v>7.5</v>
      </c>
      <c r="I293" s="224"/>
      <c r="J293" s="220"/>
      <c r="K293" s="220"/>
      <c r="L293" s="225"/>
      <c r="M293" s="226"/>
      <c r="N293" s="227"/>
      <c r="O293" s="227"/>
      <c r="P293" s="227"/>
      <c r="Q293" s="227"/>
      <c r="R293" s="227"/>
      <c r="S293" s="227"/>
      <c r="T293" s="228"/>
      <c r="AT293" s="229" t="s">
        <v>133</v>
      </c>
      <c r="AU293" s="229" t="s">
        <v>81</v>
      </c>
      <c r="AV293" s="12" t="s">
        <v>81</v>
      </c>
      <c r="AW293" s="12" t="s">
        <v>35</v>
      </c>
      <c r="AX293" s="12" t="s">
        <v>74</v>
      </c>
      <c r="AY293" s="229" t="s">
        <v>122</v>
      </c>
    </row>
    <row r="294" spans="2:51" s="12" customFormat="1" ht="12">
      <c r="B294" s="219"/>
      <c r="C294" s="220"/>
      <c r="D294" s="216" t="s">
        <v>133</v>
      </c>
      <c r="E294" s="221" t="s">
        <v>19</v>
      </c>
      <c r="F294" s="222" t="s">
        <v>571</v>
      </c>
      <c r="G294" s="220"/>
      <c r="H294" s="223">
        <v>10.71</v>
      </c>
      <c r="I294" s="224"/>
      <c r="J294" s="220"/>
      <c r="K294" s="220"/>
      <c r="L294" s="225"/>
      <c r="M294" s="226"/>
      <c r="N294" s="227"/>
      <c r="O294" s="227"/>
      <c r="P294" s="227"/>
      <c r="Q294" s="227"/>
      <c r="R294" s="227"/>
      <c r="S294" s="227"/>
      <c r="T294" s="228"/>
      <c r="AT294" s="229" t="s">
        <v>133</v>
      </c>
      <c r="AU294" s="229" t="s">
        <v>81</v>
      </c>
      <c r="AV294" s="12" t="s">
        <v>81</v>
      </c>
      <c r="AW294" s="12" t="s">
        <v>35</v>
      </c>
      <c r="AX294" s="12" t="s">
        <v>74</v>
      </c>
      <c r="AY294" s="229" t="s">
        <v>122</v>
      </c>
    </row>
    <row r="295" spans="2:51" s="12" customFormat="1" ht="12">
      <c r="B295" s="219"/>
      <c r="C295" s="220"/>
      <c r="D295" s="216" t="s">
        <v>133</v>
      </c>
      <c r="E295" s="221" t="s">
        <v>19</v>
      </c>
      <c r="F295" s="222" t="s">
        <v>572</v>
      </c>
      <c r="G295" s="220"/>
      <c r="H295" s="223">
        <v>10.86</v>
      </c>
      <c r="I295" s="224"/>
      <c r="J295" s="220"/>
      <c r="K295" s="220"/>
      <c r="L295" s="225"/>
      <c r="M295" s="226"/>
      <c r="N295" s="227"/>
      <c r="O295" s="227"/>
      <c r="P295" s="227"/>
      <c r="Q295" s="227"/>
      <c r="R295" s="227"/>
      <c r="S295" s="227"/>
      <c r="T295" s="228"/>
      <c r="AT295" s="229" t="s">
        <v>133</v>
      </c>
      <c r="AU295" s="229" t="s">
        <v>81</v>
      </c>
      <c r="AV295" s="12" t="s">
        <v>81</v>
      </c>
      <c r="AW295" s="12" t="s">
        <v>35</v>
      </c>
      <c r="AX295" s="12" t="s">
        <v>74</v>
      </c>
      <c r="AY295" s="229" t="s">
        <v>122</v>
      </c>
    </row>
    <row r="296" spans="2:51" s="13" customFormat="1" ht="12">
      <c r="B296" s="240"/>
      <c r="C296" s="241"/>
      <c r="D296" s="216" t="s">
        <v>133</v>
      </c>
      <c r="E296" s="242" t="s">
        <v>19</v>
      </c>
      <c r="F296" s="243" t="s">
        <v>209</v>
      </c>
      <c r="G296" s="241"/>
      <c r="H296" s="244">
        <v>29.07</v>
      </c>
      <c r="I296" s="245"/>
      <c r="J296" s="241"/>
      <c r="K296" s="241"/>
      <c r="L296" s="246"/>
      <c r="M296" s="247"/>
      <c r="N296" s="248"/>
      <c r="O296" s="248"/>
      <c r="P296" s="248"/>
      <c r="Q296" s="248"/>
      <c r="R296" s="248"/>
      <c r="S296" s="248"/>
      <c r="T296" s="249"/>
      <c r="AT296" s="250" t="s">
        <v>133</v>
      </c>
      <c r="AU296" s="250" t="s">
        <v>81</v>
      </c>
      <c r="AV296" s="13" t="s">
        <v>129</v>
      </c>
      <c r="AW296" s="13" t="s">
        <v>35</v>
      </c>
      <c r="AX296" s="13" t="s">
        <v>79</v>
      </c>
      <c r="AY296" s="250" t="s">
        <v>122</v>
      </c>
    </row>
    <row r="297" spans="2:65" s="1" customFormat="1" ht="16.5" customHeight="1">
      <c r="B297" s="37"/>
      <c r="C297" s="203" t="s">
        <v>573</v>
      </c>
      <c r="D297" s="203" t="s">
        <v>124</v>
      </c>
      <c r="E297" s="204" t="s">
        <v>574</v>
      </c>
      <c r="F297" s="205" t="s">
        <v>575</v>
      </c>
      <c r="G297" s="206" t="s">
        <v>258</v>
      </c>
      <c r="H297" s="207">
        <v>10</v>
      </c>
      <c r="I297" s="208"/>
      <c r="J297" s="209">
        <f>ROUND(I297*H297,2)</f>
        <v>0</v>
      </c>
      <c r="K297" s="205" t="s">
        <v>128</v>
      </c>
      <c r="L297" s="42"/>
      <c r="M297" s="210" t="s">
        <v>19</v>
      </c>
      <c r="N297" s="211" t="s">
        <v>45</v>
      </c>
      <c r="O297" s="82"/>
      <c r="P297" s="212">
        <f>O297*H297</f>
        <v>0</v>
      </c>
      <c r="Q297" s="212">
        <v>0</v>
      </c>
      <c r="R297" s="212">
        <f>Q297*H297</f>
        <v>0</v>
      </c>
      <c r="S297" s="212">
        <v>0</v>
      </c>
      <c r="T297" s="213">
        <f>S297*H297</f>
        <v>0</v>
      </c>
      <c r="AR297" s="214" t="s">
        <v>210</v>
      </c>
      <c r="AT297" s="214" t="s">
        <v>124</v>
      </c>
      <c r="AU297" s="214" t="s">
        <v>81</v>
      </c>
      <c r="AY297" s="16" t="s">
        <v>122</v>
      </c>
      <c r="BE297" s="215">
        <f>IF(N297="základní",J297,0)</f>
        <v>0</v>
      </c>
      <c r="BF297" s="215">
        <f>IF(N297="snížená",J297,0)</f>
        <v>0</v>
      </c>
      <c r="BG297" s="215">
        <f>IF(N297="zákl. přenesená",J297,0)</f>
        <v>0</v>
      </c>
      <c r="BH297" s="215">
        <f>IF(N297="sníž. přenesená",J297,0)</f>
        <v>0</v>
      </c>
      <c r="BI297" s="215">
        <f>IF(N297="nulová",J297,0)</f>
        <v>0</v>
      </c>
      <c r="BJ297" s="16" t="s">
        <v>79</v>
      </c>
      <c r="BK297" s="215">
        <f>ROUND(I297*H297,2)</f>
        <v>0</v>
      </c>
      <c r="BL297" s="16" t="s">
        <v>210</v>
      </c>
      <c r="BM297" s="214" t="s">
        <v>576</v>
      </c>
    </row>
    <row r="298" spans="2:47" s="1" customFormat="1" ht="12">
      <c r="B298" s="37"/>
      <c r="C298" s="38"/>
      <c r="D298" s="216" t="s">
        <v>131</v>
      </c>
      <c r="E298" s="38"/>
      <c r="F298" s="217" t="s">
        <v>577</v>
      </c>
      <c r="G298" s="38"/>
      <c r="H298" s="38"/>
      <c r="I298" s="128"/>
      <c r="J298" s="38"/>
      <c r="K298" s="38"/>
      <c r="L298" s="42"/>
      <c r="M298" s="218"/>
      <c r="N298" s="82"/>
      <c r="O298" s="82"/>
      <c r="P298" s="82"/>
      <c r="Q298" s="82"/>
      <c r="R298" s="82"/>
      <c r="S298" s="82"/>
      <c r="T298" s="83"/>
      <c r="AT298" s="16" t="s">
        <v>131</v>
      </c>
      <c r="AU298" s="16" t="s">
        <v>81</v>
      </c>
    </row>
    <row r="299" spans="2:65" s="1" customFormat="1" ht="16.5" customHeight="1">
      <c r="B299" s="37"/>
      <c r="C299" s="203" t="s">
        <v>578</v>
      </c>
      <c r="D299" s="203" t="s">
        <v>124</v>
      </c>
      <c r="E299" s="204" t="s">
        <v>579</v>
      </c>
      <c r="F299" s="205" t="s">
        <v>580</v>
      </c>
      <c r="G299" s="206" t="s">
        <v>258</v>
      </c>
      <c r="H299" s="207">
        <v>6</v>
      </c>
      <c r="I299" s="208"/>
      <c r="J299" s="209">
        <f>ROUND(I299*H299,2)</f>
        <v>0</v>
      </c>
      <c r="K299" s="205" t="s">
        <v>128</v>
      </c>
      <c r="L299" s="42"/>
      <c r="M299" s="210" t="s">
        <v>19</v>
      </c>
      <c r="N299" s="211" t="s">
        <v>45</v>
      </c>
      <c r="O299" s="82"/>
      <c r="P299" s="212">
        <f>O299*H299</f>
        <v>0</v>
      </c>
      <c r="Q299" s="212">
        <v>0</v>
      </c>
      <c r="R299" s="212">
        <f>Q299*H299</f>
        <v>0</v>
      </c>
      <c r="S299" s="212">
        <v>0</v>
      </c>
      <c r="T299" s="213">
        <f>S299*H299</f>
        <v>0</v>
      </c>
      <c r="AR299" s="214" t="s">
        <v>210</v>
      </c>
      <c r="AT299" s="214" t="s">
        <v>124</v>
      </c>
      <c r="AU299" s="214" t="s">
        <v>81</v>
      </c>
      <c r="AY299" s="16" t="s">
        <v>122</v>
      </c>
      <c r="BE299" s="215">
        <f>IF(N299="základní",J299,0)</f>
        <v>0</v>
      </c>
      <c r="BF299" s="215">
        <f>IF(N299="snížená",J299,0)</f>
        <v>0</v>
      </c>
      <c r="BG299" s="215">
        <f>IF(N299="zákl. přenesená",J299,0)</f>
        <v>0</v>
      </c>
      <c r="BH299" s="215">
        <f>IF(N299="sníž. přenesená",J299,0)</f>
        <v>0</v>
      </c>
      <c r="BI299" s="215">
        <f>IF(N299="nulová",J299,0)</f>
        <v>0</v>
      </c>
      <c r="BJ299" s="16" t="s">
        <v>79</v>
      </c>
      <c r="BK299" s="215">
        <f>ROUND(I299*H299,2)</f>
        <v>0</v>
      </c>
      <c r="BL299" s="16" t="s">
        <v>210</v>
      </c>
      <c r="BM299" s="214" t="s">
        <v>581</v>
      </c>
    </row>
    <row r="300" spans="2:47" s="1" customFormat="1" ht="12">
      <c r="B300" s="37"/>
      <c r="C300" s="38"/>
      <c r="D300" s="216" t="s">
        <v>131</v>
      </c>
      <c r="E300" s="38"/>
      <c r="F300" s="217" t="s">
        <v>577</v>
      </c>
      <c r="G300" s="38"/>
      <c r="H300" s="38"/>
      <c r="I300" s="128"/>
      <c r="J300" s="38"/>
      <c r="K300" s="38"/>
      <c r="L300" s="42"/>
      <c r="M300" s="218"/>
      <c r="N300" s="82"/>
      <c r="O300" s="82"/>
      <c r="P300" s="82"/>
      <c r="Q300" s="82"/>
      <c r="R300" s="82"/>
      <c r="S300" s="82"/>
      <c r="T300" s="83"/>
      <c r="AT300" s="16" t="s">
        <v>131</v>
      </c>
      <c r="AU300" s="16" t="s">
        <v>81</v>
      </c>
    </row>
    <row r="301" spans="2:65" s="1" customFormat="1" ht="16.5" customHeight="1">
      <c r="B301" s="37"/>
      <c r="C301" s="203" t="s">
        <v>582</v>
      </c>
      <c r="D301" s="203" t="s">
        <v>124</v>
      </c>
      <c r="E301" s="204" t="s">
        <v>583</v>
      </c>
      <c r="F301" s="205" t="s">
        <v>584</v>
      </c>
      <c r="G301" s="206" t="s">
        <v>258</v>
      </c>
      <c r="H301" s="207">
        <v>1</v>
      </c>
      <c r="I301" s="208"/>
      <c r="J301" s="209">
        <f>ROUND(I301*H301,2)</f>
        <v>0</v>
      </c>
      <c r="K301" s="205" t="s">
        <v>128</v>
      </c>
      <c r="L301" s="42"/>
      <c r="M301" s="210" t="s">
        <v>19</v>
      </c>
      <c r="N301" s="211" t="s">
        <v>45</v>
      </c>
      <c r="O301" s="82"/>
      <c r="P301" s="212">
        <f>O301*H301</f>
        <v>0</v>
      </c>
      <c r="Q301" s="212">
        <v>0</v>
      </c>
      <c r="R301" s="212">
        <f>Q301*H301</f>
        <v>0</v>
      </c>
      <c r="S301" s="212">
        <v>0</v>
      </c>
      <c r="T301" s="213">
        <f>S301*H301</f>
        <v>0</v>
      </c>
      <c r="AR301" s="214" t="s">
        <v>210</v>
      </c>
      <c r="AT301" s="214" t="s">
        <v>124</v>
      </c>
      <c r="AU301" s="214" t="s">
        <v>81</v>
      </c>
      <c r="AY301" s="16" t="s">
        <v>122</v>
      </c>
      <c r="BE301" s="215">
        <f>IF(N301="základní",J301,0)</f>
        <v>0</v>
      </c>
      <c r="BF301" s="215">
        <f>IF(N301="snížená",J301,0)</f>
        <v>0</v>
      </c>
      <c r="BG301" s="215">
        <f>IF(N301="zákl. přenesená",J301,0)</f>
        <v>0</v>
      </c>
      <c r="BH301" s="215">
        <f>IF(N301="sníž. přenesená",J301,0)</f>
        <v>0</v>
      </c>
      <c r="BI301" s="215">
        <f>IF(N301="nulová",J301,0)</f>
        <v>0</v>
      </c>
      <c r="BJ301" s="16" t="s">
        <v>79</v>
      </c>
      <c r="BK301" s="215">
        <f>ROUND(I301*H301,2)</f>
        <v>0</v>
      </c>
      <c r="BL301" s="16" t="s">
        <v>210</v>
      </c>
      <c r="BM301" s="214" t="s">
        <v>585</v>
      </c>
    </row>
    <row r="302" spans="2:47" s="1" customFormat="1" ht="12">
      <c r="B302" s="37"/>
      <c r="C302" s="38"/>
      <c r="D302" s="216" t="s">
        <v>131</v>
      </c>
      <c r="E302" s="38"/>
      <c r="F302" s="217" t="s">
        <v>577</v>
      </c>
      <c r="G302" s="38"/>
      <c r="H302" s="38"/>
      <c r="I302" s="128"/>
      <c r="J302" s="38"/>
      <c r="K302" s="38"/>
      <c r="L302" s="42"/>
      <c r="M302" s="218"/>
      <c r="N302" s="82"/>
      <c r="O302" s="82"/>
      <c r="P302" s="82"/>
      <c r="Q302" s="82"/>
      <c r="R302" s="82"/>
      <c r="S302" s="82"/>
      <c r="T302" s="83"/>
      <c r="AT302" s="16" t="s">
        <v>131</v>
      </c>
      <c r="AU302" s="16" t="s">
        <v>81</v>
      </c>
    </row>
    <row r="303" spans="2:65" s="1" customFormat="1" ht="16.5" customHeight="1">
      <c r="B303" s="37"/>
      <c r="C303" s="203" t="s">
        <v>586</v>
      </c>
      <c r="D303" s="203" t="s">
        <v>124</v>
      </c>
      <c r="E303" s="204" t="s">
        <v>587</v>
      </c>
      <c r="F303" s="205" t="s">
        <v>588</v>
      </c>
      <c r="G303" s="206" t="s">
        <v>241</v>
      </c>
      <c r="H303" s="207">
        <v>1.5</v>
      </c>
      <c r="I303" s="208"/>
      <c r="J303" s="209">
        <f>ROUND(I303*H303,2)</f>
        <v>0</v>
      </c>
      <c r="K303" s="205" t="s">
        <v>380</v>
      </c>
      <c r="L303" s="42"/>
      <c r="M303" s="210" t="s">
        <v>19</v>
      </c>
      <c r="N303" s="211" t="s">
        <v>45</v>
      </c>
      <c r="O303" s="82"/>
      <c r="P303" s="212">
        <f>O303*H303</f>
        <v>0</v>
      </c>
      <c r="Q303" s="212">
        <v>0.00098</v>
      </c>
      <c r="R303" s="212">
        <f>Q303*H303</f>
        <v>0.00147</v>
      </c>
      <c r="S303" s="212">
        <v>0</v>
      </c>
      <c r="T303" s="213">
        <f>S303*H303</f>
        <v>0</v>
      </c>
      <c r="AR303" s="214" t="s">
        <v>210</v>
      </c>
      <c r="AT303" s="214" t="s">
        <v>124</v>
      </c>
      <c r="AU303" s="214" t="s">
        <v>81</v>
      </c>
      <c r="AY303" s="16" t="s">
        <v>122</v>
      </c>
      <c r="BE303" s="215">
        <f>IF(N303="základní",J303,0)</f>
        <v>0</v>
      </c>
      <c r="BF303" s="215">
        <f>IF(N303="snížená",J303,0)</f>
        <v>0</v>
      </c>
      <c r="BG303" s="215">
        <f>IF(N303="zákl. přenesená",J303,0)</f>
        <v>0</v>
      </c>
      <c r="BH303" s="215">
        <f>IF(N303="sníž. přenesená",J303,0)</f>
        <v>0</v>
      </c>
      <c r="BI303" s="215">
        <f>IF(N303="nulová",J303,0)</f>
        <v>0</v>
      </c>
      <c r="BJ303" s="16" t="s">
        <v>79</v>
      </c>
      <c r="BK303" s="215">
        <f>ROUND(I303*H303,2)</f>
        <v>0</v>
      </c>
      <c r="BL303" s="16" t="s">
        <v>210</v>
      </c>
      <c r="BM303" s="214" t="s">
        <v>589</v>
      </c>
    </row>
    <row r="304" spans="2:65" s="1" customFormat="1" ht="16.5" customHeight="1">
      <c r="B304" s="37"/>
      <c r="C304" s="230" t="s">
        <v>590</v>
      </c>
      <c r="D304" s="230" t="s">
        <v>162</v>
      </c>
      <c r="E304" s="231" t="s">
        <v>591</v>
      </c>
      <c r="F304" s="232" t="s">
        <v>592</v>
      </c>
      <c r="G304" s="233" t="s">
        <v>194</v>
      </c>
      <c r="H304" s="234">
        <v>32.637</v>
      </c>
      <c r="I304" s="235"/>
      <c r="J304" s="236">
        <f>ROUND(I304*H304,2)</f>
        <v>0</v>
      </c>
      <c r="K304" s="232" t="s">
        <v>128</v>
      </c>
      <c r="L304" s="237"/>
      <c r="M304" s="238" t="s">
        <v>19</v>
      </c>
      <c r="N304" s="239" t="s">
        <v>45</v>
      </c>
      <c r="O304" s="82"/>
      <c r="P304" s="212">
        <f>O304*H304</f>
        <v>0</v>
      </c>
      <c r="Q304" s="212">
        <v>0.0126</v>
      </c>
      <c r="R304" s="212">
        <f>Q304*H304</f>
        <v>0.4112262</v>
      </c>
      <c r="S304" s="212">
        <v>0</v>
      </c>
      <c r="T304" s="213">
        <f>S304*H304</f>
        <v>0</v>
      </c>
      <c r="AR304" s="214" t="s">
        <v>297</v>
      </c>
      <c r="AT304" s="214" t="s">
        <v>162</v>
      </c>
      <c r="AU304" s="214" t="s">
        <v>81</v>
      </c>
      <c r="AY304" s="16" t="s">
        <v>122</v>
      </c>
      <c r="BE304" s="215">
        <f>IF(N304="základní",J304,0)</f>
        <v>0</v>
      </c>
      <c r="BF304" s="215">
        <f>IF(N304="snížená",J304,0)</f>
        <v>0</v>
      </c>
      <c r="BG304" s="215">
        <f>IF(N304="zákl. přenesená",J304,0)</f>
        <v>0</v>
      </c>
      <c r="BH304" s="215">
        <f>IF(N304="sníž. přenesená",J304,0)</f>
        <v>0</v>
      </c>
      <c r="BI304" s="215">
        <f>IF(N304="nulová",J304,0)</f>
        <v>0</v>
      </c>
      <c r="BJ304" s="16" t="s">
        <v>79</v>
      </c>
      <c r="BK304" s="215">
        <f>ROUND(I304*H304,2)</f>
        <v>0</v>
      </c>
      <c r="BL304" s="16" t="s">
        <v>210</v>
      </c>
      <c r="BM304" s="214" t="s">
        <v>593</v>
      </c>
    </row>
    <row r="305" spans="2:51" s="12" customFormat="1" ht="12">
      <c r="B305" s="219"/>
      <c r="C305" s="220"/>
      <c r="D305" s="216" t="s">
        <v>133</v>
      </c>
      <c r="E305" s="221" t="s">
        <v>19</v>
      </c>
      <c r="F305" s="222" t="s">
        <v>594</v>
      </c>
      <c r="G305" s="220"/>
      <c r="H305" s="223">
        <v>29.07</v>
      </c>
      <c r="I305" s="224"/>
      <c r="J305" s="220"/>
      <c r="K305" s="220"/>
      <c r="L305" s="225"/>
      <c r="M305" s="226"/>
      <c r="N305" s="227"/>
      <c r="O305" s="227"/>
      <c r="P305" s="227"/>
      <c r="Q305" s="227"/>
      <c r="R305" s="227"/>
      <c r="S305" s="227"/>
      <c r="T305" s="228"/>
      <c r="AT305" s="229" t="s">
        <v>133</v>
      </c>
      <c r="AU305" s="229" t="s">
        <v>81</v>
      </c>
      <c r="AV305" s="12" t="s">
        <v>81</v>
      </c>
      <c r="AW305" s="12" t="s">
        <v>35</v>
      </c>
      <c r="AX305" s="12" t="s">
        <v>74</v>
      </c>
      <c r="AY305" s="229" t="s">
        <v>122</v>
      </c>
    </row>
    <row r="306" spans="2:51" s="12" customFormat="1" ht="12">
      <c r="B306" s="219"/>
      <c r="C306" s="220"/>
      <c r="D306" s="216" t="s">
        <v>133</v>
      </c>
      <c r="E306" s="221" t="s">
        <v>19</v>
      </c>
      <c r="F306" s="222" t="s">
        <v>595</v>
      </c>
      <c r="G306" s="220"/>
      <c r="H306" s="223">
        <v>0.6</v>
      </c>
      <c r="I306" s="224"/>
      <c r="J306" s="220"/>
      <c r="K306" s="220"/>
      <c r="L306" s="225"/>
      <c r="M306" s="226"/>
      <c r="N306" s="227"/>
      <c r="O306" s="227"/>
      <c r="P306" s="227"/>
      <c r="Q306" s="227"/>
      <c r="R306" s="227"/>
      <c r="S306" s="227"/>
      <c r="T306" s="228"/>
      <c r="AT306" s="229" t="s">
        <v>133</v>
      </c>
      <c r="AU306" s="229" t="s">
        <v>81</v>
      </c>
      <c r="AV306" s="12" t="s">
        <v>81</v>
      </c>
      <c r="AW306" s="12" t="s">
        <v>35</v>
      </c>
      <c r="AX306" s="12" t="s">
        <v>74</v>
      </c>
      <c r="AY306" s="229" t="s">
        <v>122</v>
      </c>
    </row>
    <row r="307" spans="2:51" s="13" customFormat="1" ht="12">
      <c r="B307" s="240"/>
      <c r="C307" s="241"/>
      <c r="D307" s="216" t="s">
        <v>133</v>
      </c>
      <c r="E307" s="242" t="s">
        <v>19</v>
      </c>
      <c r="F307" s="243" t="s">
        <v>209</v>
      </c>
      <c r="G307" s="241"/>
      <c r="H307" s="244">
        <v>29.67</v>
      </c>
      <c r="I307" s="245"/>
      <c r="J307" s="241"/>
      <c r="K307" s="241"/>
      <c r="L307" s="246"/>
      <c r="M307" s="247"/>
      <c r="N307" s="248"/>
      <c r="O307" s="248"/>
      <c r="P307" s="248"/>
      <c r="Q307" s="248"/>
      <c r="R307" s="248"/>
      <c r="S307" s="248"/>
      <c r="T307" s="249"/>
      <c r="AT307" s="250" t="s">
        <v>133</v>
      </c>
      <c r="AU307" s="250" t="s">
        <v>81</v>
      </c>
      <c r="AV307" s="13" t="s">
        <v>129</v>
      </c>
      <c r="AW307" s="13" t="s">
        <v>35</v>
      </c>
      <c r="AX307" s="13" t="s">
        <v>79</v>
      </c>
      <c r="AY307" s="250" t="s">
        <v>122</v>
      </c>
    </row>
    <row r="308" spans="2:51" s="12" customFormat="1" ht="12">
      <c r="B308" s="219"/>
      <c r="C308" s="220"/>
      <c r="D308" s="216" t="s">
        <v>133</v>
      </c>
      <c r="E308" s="220"/>
      <c r="F308" s="222" t="s">
        <v>596</v>
      </c>
      <c r="G308" s="220"/>
      <c r="H308" s="223">
        <v>32.637</v>
      </c>
      <c r="I308" s="224"/>
      <c r="J308" s="220"/>
      <c r="K308" s="220"/>
      <c r="L308" s="225"/>
      <c r="M308" s="226"/>
      <c r="N308" s="227"/>
      <c r="O308" s="227"/>
      <c r="P308" s="227"/>
      <c r="Q308" s="227"/>
      <c r="R308" s="227"/>
      <c r="S308" s="227"/>
      <c r="T308" s="228"/>
      <c r="AT308" s="229" t="s">
        <v>133</v>
      </c>
      <c r="AU308" s="229" t="s">
        <v>81</v>
      </c>
      <c r="AV308" s="12" t="s">
        <v>81</v>
      </c>
      <c r="AW308" s="12" t="s">
        <v>4</v>
      </c>
      <c r="AX308" s="12" t="s">
        <v>79</v>
      </c>
      <c r="AY308" s="229" t="s">
        <v>122</v>
      </c>
    </row>
    <row r="309" spans="2:65" s="1" customFormat="1" ht="24" customHeight="1">
      <c r="B309" s="37"/>
      <c r="C309" s="203" t="s">
        <v>597</v>
      </c>
      <c r="D309" s="203" t="s">
        <v>124</v>
      </c>
      <c r="E309" s="204" t="s">
        <v>598</v>
      </c>
      <c r="F309" s="205" t="s">
        <v>599</v>
      </c>
      <c r="G309" s="206" t="s">
        <v>165</v>
      </c>
      <c r="H309" s="207">
        <v>0.567</v>
      </c>
      <c r="I309" s="208"/>
      <c r="J309" s="209">
        <f>ROUND(I309*H309,2)</f>
        <v>0</v>
      </c>
      <c r="K309" s="205" t="s">
        <v>128</v>
      </c>
      <c r="L309" s="42"/>
      <c r="M309" s="210" t="s">
        <v>19</v>
      </c>
      <c r="N309" s="211" t="s">
        <v>45</v>
      </c>
      <c r="O309" s="82"/>
      <c r="P309" s="212">
        <f>O309*H309</f>
        <v>0</v>
      </c>
      <c r="Q309" s="212">
        <v>0</v>
      </c>
      <c r="R309" s="212">
        <f>Q309*H309</f>
        <v>0</v>
      </c>
      <c r="S309" s="212">
        <v>0</v>
      </c>
      <c r="T309" s="213">
        <f>S309*H309</f>
        <v>0</v>
      </c>
      <c r="AR309" s="214" t="s">
        <v>210</v>
      </c>
      <c r="AT309" s="214" t="s">
        <v>124</v>
      </c>
      <c r="AU309" s="214" t="s">
        <v>81</v>
      </c>
      <c r="AY309" s="16" t="s">
        <v>122</v>
      </c>
      <c r="BE309" s="215">
        <f>IF(N309="základní",J309,0)</f>
        <v>0</v>
      </c>
      <c r="BF309" s="215">
        <f>IF(N309="snížená",J309,0)</f>
        <v>0</v>
      </c>
      <c r="BG309" s="215">
        <f>IF(N309="zákl. přenesená",J309,0)</f>
        <v>0</v>
      </c>
      <c r="BH309" s="215">
        <f>IF(N309="sníž. přenesená",J309,0)</f>
        <v>0</v>
      </c>
      <c r="BI309" s="215">
        <f>IF(N309="nulová",J309,0)</f>
        <v>0</v>
      </c>
      <c r="BJ309" s="16" t="s">
        <v>79</v>
      </c>
      <c r="BK309" s="215">
        <f>ROUND(I309*H309,2)</f>
        <v>0</v>
      </c>
      <c r="BL309" s="16" t="s">
        <v>210</v>
      </c>
      <c r="BM309" s="214" t="s">
        <v>600</v>
      </c>
    </row>
    <row r="310" spans="2:47" s="1" customFormat="1" ht="12">
      <c r="B310" s="37"/>
      <c r="C310" s="38"/>
      <c r="D310" s="216" t="s">
        <v>131</v>
      </c>
      <c r="E310" s="38"/>
      <c r="F310" s="217" t="s">
        <v>413</v>
      </c>
      <c r="G310" s="38"/>
      <c r="H310" s="38"/>
      <c r="I310" s="128"/>
      <c r="J310" s="38"/>
      <c r="K310" s="38"/>
      <c r="L310" s="42"/>
      <c r="M310" s="218"/>
      <c r="N310" s="82"/>
      <c r="O310" s="82"/>
      <c r="P310" s="82"/>
      <c r="Q310" s="82"/>
      <c r="R310" s="82"/>
      <c r="S310" s="82"/>
      <c r="T310" s="83"/>
      <c r="AT310" s="16" t="s">
        <v>131</v>
      </c>
      <c r="AU310" s="16" t="s">
        <v>81</v>
      </c>
    </row>
    <row r="311" spans="2:63" s="11" customFormat="1" ht="22.8" customHeight="1">
      <c r="B311" s="187"/>
      <c r="C311" s="188"/>
      <c r="D311" s="189" t="s">
        <v>73</v>
      </c>
      <c r="E311" s="201" t="s">
        <v>601</v>
      </c>
      <c r="F311" s="201" t="s">
        <v>602</v>
      </c>
      <c r="G311" s="188"/>
      <c r="H311" s="188"/>
      <c r="I311" s="191"/>
      <c r="J311" s="202">
        <f>BK311</f>
        <v>0</v>
      </c>
      <c r="K311" s="188"/>
      <c r="L311" s="193"/>
      <c r="M311" s="194"/>
      <c r="N311" s="195"/>
      <c r="O311" s="195"/>
      <c r="P311" s="196">
        <f>SUM(P312:P315)</f>
        <v>0</v>
      </c>
      <c r="Q311" s="195"/>
      <c r="R311" s="196">
        <f>SUM(R312:R315)</f>
        <v>0.0017100000000000001</v>
      </c>
      <c r="S311" s="195"/>
      <c r="T311" s="197">
        <f>SUM(T312:T315)</f>
        <v>0</v>
      </c>
      <c r="AR311" s="198" t="s">
        <v>81</v>
      </c>
      <c r="AT311" s="199" t="s">
        <v>73</v>
      </c>
      <c r="AU311" s="199" t="s">
        <v>79</v>
      </c>
      <c r="AY311" s="198" t="s">
        <v>122</v>
      </c>
      <c r="BK311" s="200">
        <f>SUM(BK312:BK315)</f>
        <v>0</v>
      </c>
    </row>
    <row r="312" spans="2:65" s="1" customFormat="1" ht="16.5" customHeight="1">
      <c r="B312" s="37"/>
      <c r="C312" s="203" t="s">
        <v>603</v>
      </c>
      <c r="D312" s="203" t="s">
        <v>124</v>
      </c>
      <c r="E312" s="204" t="s">
        <v>604</v>
      </c>
      <c r="F312" s="205" t="s">
        <v>605</v>
      </c>
      <c r="G312" s="206" t="s">
        <v>194</v>
      </c>
      <c r="H312" s="207">
        <v>4.5</v>
      </c>
      <c r="I312" s="208"/>
      <c r="J312" s="209">
        <f>ROUND(I312*H312,2)</f>
        <v>0</v>
      </c>
      <c r="K312" s="205" t="s">
        <v>128</v>
      </c>
      <c r="L312" s="42"/>
      <c r="M312" s="210" t="s">
        <v>19</v>
      </c>
      <c r="N312" s="211" t="s">
        <v>45</v>
      </c>
      <c r="O312" s="82"/>
      <c r="P312" s="212">
        <f>O312*H312</f>
        <v>0</v>
      </c>
      <c r="Q312" s="212">
        <v>0.00014</v>
      </c>
      <c r="R312" s="212">
        <f>Q312*H312</f>
        <v>0.0006299999999999999</v>
      </c>
      <c r="S312" s="212">
        <v>0</v>
      </c>
      <c r="T312" s="213">
        <f>S312*H312</f>
        <v>0</v>
      </c>
      <c r="AR312" s="214" t="s">
        <v>210</v>
      </c>
      <c r="AT312" s="214" t="s">
        <v>124</v>
      </c>
      <c r="AU312" s="214" t="s">
        <v>81</v>
      </c>
      <c r="AY312" s="16" t="s">
        <v>122</v>
      </c>
      <c r="BE312" s="215">
        <f>IF(N312="základní",J312,0)</f>
        <v>0</v>
      </c>
      <c r="BF312" s="215">
        <f>IF(N312="snížená",J312,0)</f>
        <v>0</v>
      </c>
      <c r="BG312" s="215">
        <f>IF(N312="zákl. přenesená",J312,0)</f>
        <v>0</v>
      </c>
      <c r="BH312" s="215">
        <f>IF(N312="sníž. přenesená",J312,0)</f>
        <v>0</v>
      </c>
      <c r="BI312" s="215">
        <f>IF(N312="nulová",J312,0)</f>
        <v>0</v>
      </c>
      <c r="BJ312" s="16" t="s">
        <v>79</v>
      </c>
      <c r="BK312" s="215">
        <f>ROUND(I312*H312,2)</f>
        <v>0</v>
      </c>
      <c r="BL312" s="16" t="s">
        <v>210</v>
      </c>
      <c r="BM312" s="214" t="s">
        <v>606</v>
      </c>
    </row>
    <row r="313" spans="2:51" s="12" customFormat="1" ht="12">
      <c r="B313" s="219"/>
      <c r="C313" s="220"/>
      <c r="D313" s="216" t="s">
        <v>133</v>
      </c>
      <c r="E313" s="221" t="s">
        <v>19</v>
      </c>
      <c r="F313" s="222" t="s">
        <v>607</v>
      </c>
      <c r="G313" s="220"/>
      <c r="H313" s="223">
        <v>4.5</v>
      </c>
      <c r="I313" s="224"/>
      <c r="J313" s="220"/>
      <c r="K313" s="220"/>
      <c r="L313" s="225"/>
      <c r="M313" s="226"/>
      <c r="N313" s="227"/>
      <c r="O313" s="227"/>
      <c r="P313" s="227"/>
      <c r="Q313" s="227"/>
      <c r="R313" s="227"/>
      <c r="S313" s="227"/>
      <c r="T313" s="228"/>
      <c r="AT313" s="229" t="s">
        <v>133</v>
      </c>
      <c r="AU313" s="229" t="s">
        <v>81</v>
      </c>
      <c r="AV313" s="12" t="s">
        <v>81</v>
      </c>
      <c r="AW313" s="12" t="s">
        <v>35</v>
      </c>
      <c r="AX313" s="12" t="s">
        <v>79</v>
      </c>
      <c r="AY313" s="229" t="s">
        <v>122</v>
      </c>
    </row>
    <row r="314" spans="2:65" s="1" customFormat="1" ht="16.5" customHeight="1">
      <c r="B314" s="37"/>
      <c r="C314" s="203" t="s">
        <v>608</v>
      </c>
      <c r="D314" s="203" t="s">
        <v>124</v>
      </c>
      <c r="E314" s="204" t="s">
        <v>609</v>
      </c>
      <c r="F314" s="205" t="s">
        <v>610</v>
      </c>
      <c r="G314" s="206" t="s">
        <v>194</v>
      </c>
      <c r="H314" s="207">
        <v>4.5</v>
      </c>
      <c r="I314" s="208"/>
      <c r="J314" s="209">
        <f>ROUND(I314*H314,2)</f>
        <v>0</v>
      </c>
      <c r="K314" s="205" t="s">
        <v>128</v>
      </c>
      <c r="L314" s="42"/>
      <c r="M314" s="210" t="s">
        <v>19</v>
      </c>
      <c r="N314" s="211" t="s">
        <v>45</v>
      </c>
      <c r="O314" s="82"/>
      <c r="P314" s="212">
        <f>O314*H314</f>
        <v>0</v>
      </c>
      <c r="Q314" s="212">
        <v>0.00012</v>
      </c>
      <c r="R314" s="212">
        <f>Q314*H314</f>
        <v>0.00054</v>
      </c>
      <c r="S314" s="212">
        <v>0</v>
      </c>
      <c r="T314" s="213">
        <f>S314*H314</f>
        <v>0</v>
      </c>
      <c r="AR314" s="214" t="s">
        <v>210</v>
      </c>
      <c r="AT314" s="214" t="s">
        <v>124</v>
      </c>
      <c r="AU314" s="214" t="s">
        <v>81</v>
      </c>
      <c r="AY314" s="16" t="s">
        <v>122</v>
      </c>
      <c r="BE314" s="215">
        <f>IF(N314="základní",J314,0)</f>
        <v>0</v>
      </c>
      <c r="BF314" s="215">
        <f>IF(N314="snížená",J314,0)</f>
        <v>0</v>
      </c>
      <c r="BG314" s="215">
        <f>IF(N314="zákl. přenesená",J314,0)</f>
        <v>0</v>
      </c>
      <c r="BH314" s="215">
        <f>IF(N314="sníž. přenesená",J314,0)</f>
        <v>0</v>
      </c>
      <c r="BI314" s="215">
        <f>IF(N314="nulová",J314,0)</f>
        <v>0</v>
      </c>
      <c r="BJ314" s="16" t="s">
        <v>79</v>
      </c>
      <c r="BK314" s="215">
        <f>ROUND(I314*H314,2)</f>
        <v>0</v>
      </c>
      <c r="BL314" s="16" t="s">
        <v>210</v>
      </c>
      <c r="BM314" s="214" t="s">
        <v>611</v>
      </c>
    </row>
    <row r="315" spans="2:65" s="1" customFormat="1" ht="16.5" customHeight="1">
      <c r="B315" s="37"/>
      <c r="C315" s="203" t="s">
        <v>269</v>
      </c>
      <c r="D315" s="203" t="s">
        <v>124</v>
      </c>
      <c r="E315" s="204" t="s">
        <v>612</v>
      </c>
      <c r="F315" s="205" t="s">
        <v>613</v>
      </c>
      <c r="G315" s="206" t="s">
        <v>194</v>
      </c>
      <c r="H315" s="207">
        <v>4.5</v>
      </c>
      <c r="I315" s="208"/>
      <c r="J315" s="209">
        <f>ROUND(I315*H315,2)</f>
        <v>0</v>
      </c>
      <c r="K315" s="205" t="s">
        <v>128</v>
      </c>
      <c r="L315" s="42"/>
      <c r="M315" s="210" t="s">
        <v>19</v>
      </c>
      <c r="N315" s="211" t="s">
        <v>45</v>
      </c>
      <c r="O315" s="82"/>
      <c r="P315" s="212">
        <f>O315*H315</f>
        <v>0</v>
      </c>
      <c r="Q315" s="212">
        <v>0.00012</v>
      </c>
      <c r="R315" s="212">
        <f>Q315*H315</f>
        <v>0.00054</v>
      </c>
      <c r="S315" s="212">
        <v>0</v>
      </c>
      <c r="T315" s="213">
        <f>S315*H315</f>
        <v>0</v>
      </c>
      <c r="AR315" s="214" t="s">
        <v>210</v>
      </c>
      <c r="AT315" s="214" t="s">
        <v>124</v>
      </c>
      <c r="AU315" s="214" t="s">
        <v>81</v>
      </c>
      <c r="AY315" s="16" t="s">
        <v>122</v>
      </c>
      <c r="BE315" s="215">
        <f>IF(N315="základní",J315,0)</f>
        <v>0</v>
      </c>
      <c r="BF315" s="215">
        <f>IF(N315="snížená",J315,0)</f>
        <v>0</v>
      </c>
      <c r="BG315" s="215">
        <f>IF(N315="zákl. přenesená",J315,0)</f>
        <v>0</v>
      </c>
      <c r="BH315" s="215">
        <f>IF(N315="sníž. přenesená",J315,0)</f>
        <v>0</v>
      </c>
      <c r="BI315" s="215">
        <f>IF(N315="nulová",J315,0)</f>
        <v>0</v>
      </c>
      <c r="BJ315" s="16" t="s">
        <v>79</v>
      </c>
      <c r="BK315" s="215">
        <f>ROUND(I315*H315,2)</f>
        <v>0</v>
      </c>
      <c r="BL315" s="16" t="s">
        <v>210</v>
      </c>
      <c r="BM315" s="214" t="s">
        <v>614</v>
      </c>
    </row>
    <row r="316" spans="2:63" s="11" customFormat="1" ht="22.8" customHeight="1">
      <c r="B316" s="187"/>
      <c r="C316" s="188"/>
      <c r="D316" s="189" t="s">
        <v>73</v>
      </c>
      <c r="E316" s="201" t="s">
        <v>615</v>
      </c>
      <c r="F316" s="201" t="s">
        <v>616</v>
      </c>
      <c r="G316" s="188"/>
      <c r="H316" s="188"/>
      <c r="I316" s="191"/>
      <c r="J316" s="202">
        <f>BK316</f>
        <v>0</v>
      </c>
      <c r="K316" s="188"/>
      <c r="L316" s="193"/>
      <c r="M316" s="194"/>
      <c r="N316" s="195"/>
      <c r="O316" s="195"/>
      <c r="P316" s="196">
        <f>SUM(P317:P321)</f>
        <v>0</v>
      </c>
      <c r="Q316" s="195"/>
      <c r="R316" s="196">
        <f>SUM(R317:R321)</f>
        <v>0.009891959999999998</v>
      </c>
      <c r="S316" s="195"/>
      <c r="T316" s="197">
        <f>SUM(T317:T321)</f>
        <v>0.005706899999999999</v>
      </c>
      <c r="AR316" s="198" t="s">
        <v>81</v>
      </c>
      <c r="AT316" s="199" t="s">
        <v>73</v>
      </c>
      <c r="AU316" s="199" t="s">
        <v>79</v>
      </c>
      <c r="AY316" s="198" t="s">
        <v>122</v>
      </c>
      <c r="BK316" s="200">
        <f>SUM(BK317:BK321)</f>
        <v>0</v>
      </c>
    </row>
    <row r="317" spans="2:65" s="1" customFormat="1" ht="16.5" customHeight="1">
      <c r="B317" s="37"/>
      <c r="C317" s="203" t="s">
        <v>617</v>
      </c>
      <c r="D317" s="203" t="s">
        <v>124</v>
      </c>
      <c r="E317" s="204" t="s">
        <v>618</v>
      </c>
      <c r="F317" s="205" t="s">
        <v>619</v>
      </c>
      <c r="G317" s="206" t="s">
        <v>194</v>
      </c>
      <c r="H317" s="207">
        <v>38.046</v>
      </c>
      <c r="I317" s="208"/>
      <c r="J317" s="209">
        <f>ROUND(I317*H317,2)</f>
        <v>0</v>
      </c>
      <c r="K317" s="205" t="s">
        <v>128</v>
      </c>
      <c r="L317" s="42"/>
      <c r="M317" s="210" t="s">
        <v>19</v>
      </c>
      <c r="N317" s="211" t="s">
        <v>45</v>
      </c>
      <c r="O317" s="82"/>
      <c r="P317" s="212">
        <f>O317*H317</f>
        <v>0</v>
      </c>
      <c r="Q317" s="212">
        <v>0</v>
      </c>
      <c r="R317" s="212">
        <f>Q317*H317</f>
        <v>0</v>
      </c>
      <c r="S317" s="212">
        <v>0.00015</v>
      </c>
      <c r="T317" s="213">
        <f>S317*H317</f>
        <v>0.005706899999999999</v>
      </c>
      <c r="AR317" s="214" t="s">
        <v>210</v>
      </c>
      <c r="AT317" s="214" t="s">
        <v>124</v>
      </c>
      <c r="AU317" s="214" t="s">
        <v>81</v>
      </c>
      <c r="AY317" s="16" t="s">
        <v>122</v>
      </c>
      <c r="BE317" s="215">
        <f>IF(N317="základní",J317,0)</f>
        <v>0</v>
      </c>
      <c r="BF317" s="215">
        <f>IF(N317="snížená",J317,0)</f>
        <v>0</v>
      </c>
      <c r="BG317" s="215">
        <f>IF(N317="zákl. přenesená",J317,0)</f>
        <v>0</v>
      </c>
      <c r="BH317" s="215">
        <f>IF(N317="sníž. přenesená",J317,0)</f>
        <v>0</v>
      </c>
      <c r="BI317" s="215">
        <f>IF(N317="nulová",J317,0)</f>
        <v>0</v>
      </c>
      <c r="BJ317" s="16" t="s">
        <v>79</v>
      </c>
      <c r="BK317" s="215">
        <f>ROUND(I317*H317,2)</f>
        <v>0</v>
      </c>
      <c r="BL317" s="16" t="s">
        <v>210</v>
      </c>
      <c r="BM317" s="214" t="s">
        <v>620</v>
      </c>
    </row>
    <row r="318" spans="2:51" s="12" customFormat="1" ht="12">
      <c r="B318" s="219"/>
      <c r="C318" s="220"/>
      <c r="D318" s="216" t="s">
        <v>133</v>
      </c>
      <c r="E318" s="221" t="s">
        <v>19</v>
      </c>
      <c r="F318" s="222" t="s">
        <v>621</v>
      </c>
      <c r="G318" s="220"/>
      <c r="H318" s="223">
        <v>21.72</v>
      </c>
      <c r="I318" s="224"/>
      <c r="J318" s="220"/>
      <c r="K318" s="220"/>
      <c r="L318" s="225"/>
      <c r="M318" s="226"/>
      <c r="N318" s="227"/>
      <c r="O318" s="227"/>
      <c r="P318" s="227"/>
      <c r="Q318" s="227"/>
      <c r="R318" s="227"/>
      <c r="S318" s="227"/>
      <c r="T318" s="228"/>
      <c r="AT318" s="229" t="s">
        <v>133</v>
      </c>
      <c r="AU318" s="229" t="s">
        <v>81</v>
      </c>
      <c r="AV318" s="12" t="s">
        <v>81</v>
      </c>
      <c r="AW318" s="12" t="s">
        <v>35</v>
      </c>
      <c r="AX318" s="12" t="s">
        <v>74</v>
      </c>
      <c r="AY318" s="229" t="s">
        <v>122</v>
      </c>
    </row>
    <row r="319" spans="2:51" s="12" customFormat="1" ht="12">
      <c r="B319" s="219"/>
      <c r="C319" s="220"/>
      <c r="D319" s="216" t="s">
        <v>133</v>
      </c>
      <c r="E319" s="221" t="s">
        <v>19</v>
      </c>
      <c r="F319" s="222" t="s">
        <v>622</v>
      </c>
      <c r="G319" s="220"/>
      <c r="H319" s="223">
        <v>16.326</v>
      </c>
      <c r="I319" s="224"/>
      <c r="J319" s="220"/>
      <c r="K319" s="220"/>
      <c r="L319" s="225"/>
      <c r="M319" s="226"/>
      <c r="N319" s="227"/>
      <c r="O319" s="227"/>
      <c r="P319" s="227"/>
      <c r="Q319" s="227"/>
      <c r="R319" s="227"/>
      <c r="S319" s="227"/>
      <c r="T319" s="228"/>
      <c r="AT319" s="229" t="s">
        <v>133</v>
      </c>
      <c r="AU319" s="229" t="s">
        <v>81</v>
      </c>
      <c r="AV319" s="12" t="s">
        <v>81</v>
      </c>
      <c r="AW319" s="12" t="s">
        <v>35</v>
      </c>
      <c r="AX319" s="12" t="s">
        <v>74</v>
      </c>
      <c r="AY319" s="229" t="s">
        <v>122</v>
      </c>
    </row>
    <row r="320" spans="2:51" s="13" customFormat="1" ht="12">
      <c r="B320" s="240"/>
      <c r="C320" s="241"/>
      <c r="D320" s="216" t="s">
        <v>133</v>
      </c>
      <c r="E320" s="242" t="s">
        <v>19</v>
      </c>
      <c r="F320" s="243" t="s">
        <v>209</v>
      </c>
      <c r="G320" s="241"/>
      <c r="H320" s="244">
        <v>38.046</v>
      </c>
      <c r="I320" s="245"/>
      <c r="J320" s="241"/>
      <c r="K320" s="241"/>
      <c r="L320" s="246"/>
      <c r="M320" s="247"/>
      <c r="N320" s="248"/>
      <c r="O320" s="248"/>
      <c r="P320" s="248"/>
      <c r="Q320" s="248"/>
      <c r="R320" s="248"/>
      <c r="S320" s="248"/>
      <c r="T320" s="249"/>
      <c r="AT320" s="250" t="s">
        <v>133</v>
      </c>
      <c r="AU320" s="250" t="s">
        <v>81</v>
      </c>
      <c r="AV320" s="13" t="s">
        <v>129</v>
      </c>
      <c r="AW320" s="13" t="s">
        <v>35</v>
      </c>
      <c r="AX320" s="13" t="s">
        <v>79</v>
      </c>
      <c r="AY320" s="250" t="s">
        <v>122</v>
      </c>
    </row>
    <row r="321" spans="2:65" s="1" customFormat="1" ht="24" customHeight="1">
      <c r="B321" s="37"/>
      <c r="C321" s="203" t="s">
        <v>277</v>
      </c>
      <c r="D321" s="203" t="s">
        <v>124</v>
      </c>
      <c r="E321" s="204" t="s">
        <v>623</v>
      </c>
      <c r="F321" s="205" t="s">
        <v>624</v>
      </c>
      <c r="G321" s="206" t="s">
        <v>194</v>
      </c>
      <c r="H321" s="207">
        <v>38.046</v>
      </c>
      <c r="I321" s="208"/>
      <c r="J321" s="209">
        <f>ROUND(I321*H321,2)</f>
        <v>0</v>
      </c>
      <c r="K321" s="205" t="s">
        <v>128</v>
      </c>
      <c r="L321" s="42"/>
      <c r="M321" s="251" t="s">
        <v>19</v>
      </c>
      <c r="N321" s="252" t="s">
        <v>45</v>
      </c>
      <c r="O321" s="253"/>
      <c r="P321" s="254">
        <f>O321*H321</f>
        <v>0</v>
      </c>
      <c r="Q321" s="254">
        <v>0.00026</v>
      </c>
      <c r="R321" s="254">
        <f>Q321*H321</f>
        <v>0.009891959999999998</v>
      </c>
      <c r="S321" s="254">
        <v>0</v>
      </c>
      <c r="T321" s="255">
        <f>S321*H321</f>
        <v>0</v>
      </c>
      <c r="AR321" s="214" t="s">
        <v>210</v>
      </c>
      <c r="AT321" s="214" t="s">
        <v>124</v>
      </c>
      <c r="AU321" s="214" t="s">
        <v>81</v>
      </c>
      <c r="AY321" s="16" t="s">
        <v>122</v>
      </c>
      <c r="BE321" s="215">
        <f>IF(N321="základní",J321,0)</f>
        <v>0</v>
      </c>
      <c r="BF321" s="215">
        <f>IF(N321="snížená",J321,0)</f>
        <v>0</v>
      </c>
      <c r="BG321" s="215">
        <f>IF(N321="zákl. přenesená",J321,0)</f>
        <v>0</v>
      </c>
      <c r="BH321" s="215">
        <f>IF(N321="sníž. přenesená",J321,0)</f>
        <v>0</v>
      </c>
      <c r="BI321" s="215">
        <f>IF(N321="nulová",J321,0)</f>
        <v>0</v>
      </c>
      <c r="BJ321" s="16" t="s">
        <v>79</v>
      </c>
      <c r="BK321" s="215">
        <f>ROUND(I321*H321,2)</f>
        <v>0</v>
      </c>
      <c r="BL321" s="16" t="s">
        <v>210</v>
      </c>
      <c r="BM321" s="214" t="s">
        <v>625</v>
      </c>
    </row>
    <row r="322" spans="2:12" s="1" customFormat="1" ht="6.95" customHeight="1">
      <c r="B322" s="57"/>
      <c r="C322" s="58"/>
      <c r="D322" s="58"/>
      <c r="E322" s="58"/>
      <c r="F322" s="58"/>
      <c r="G322" s="58"/>
      <c r="H322" s="58"/>
      <c r="I322" s="154"/>
      <c r="J322" s="58"/>
      <c r="K322" s="58"/>
      <c r="L322" s="42"/>
    </row>
  </sheetData>
  <sheetProtection password="CC35" sheet="1" objects="1" scenarios="1" formatColumns="0" formatRows="0" autoFilter="0"/>
  <autoFilter ref="C92:K321"/>
  <mergeCells count="6">
    <mergeCell ref="E7:H7"/>
    <mergeCell ref="E16:H16"/>
    <mergeCell ref="E25:H25"/>
    <mergeCell ref="E46:H46"/>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ht="37.5" customHeight="1"/>
    <row r="2" spans="2:11" ht="7.5" customHeight="1">
      <c r="B2" s="257"/>
      <c r="C2" s="258"/>
      <c r="D2" s="258"/>
      <c r="E2" s="258"/>
      <c r="F2" s="258"/>
      <c r="G2" s="258"/>
      <c r="H2" s="258"/>
      <c r="I2" s="258"/>
      <c r="J2" s="258"/>
      <c r="K2" s="259"/>
    </row>
    <row r="3" spans="2:11" s="14" customFormat="1" ht="45" customHeight="1">
      <c r="B3" s="260"/>
      <c r="C3" s="261" t="s">
        <v>626</v>
      </c>
      <c r="D3" s="261"/>
      <c r="E3" s="261"/>
      <c r="F3" s="261"/>
      <c r="G3" s="261"/>
      <c r="H3" s="261"/>
      <c r="I3" s="261"/>
      <c r="J3" s="261"/>
      <c r="K3" s="262"/>
    </row>
    <row r="4" spans="2:11" ht="25.5" customHeight="1">
      <c r="B4" s="263"/>
      <c r="C4" s="264" t="s">
        <v>627</v>
      </c>
      <c r="D4" s="264"/>
      <c r="E4" s="264"/>
      <c r="F4" s="264"/>
      <c r="G4" s="264"/>
      <c r="H4" s="264"/>
      <c r="I4" s="264"/>
      <c r="J4" s="264"/>
      <c r="K4" s="265"/>
    </row>
    <row r="5" spans="2:11" ht="5.25" customHeight="1">
      <c r="B5" s="263"/>
      <c r="C5" s="266"/>
      <c r="D5" s="266"/>
      <c r="E5" s="266"/>
      <c r="F5" s="266"/>
      <c r="G5" s="266"/>
      <c r="H5" s="266"/>
      <c r="I5" s="266"/>
      <c r="J5" s="266"/>
      <c r="K5" s="265"/>
    </row>
    <row r="6" spans="2:11" ht="15" customHeight="1">
      <c r="B6" s="263"/>
      <c r="C6" s="267" t="s">
        <v>628</v>
      </c>
      <c r="D6" s="267"/>
      <c r="E6" s="267"/>
      <c r="F6" s="267"/>
      <c r="G6" s="267"/>
      <c r="H6" s="267"/>
      <c r="I6" s="267"/>
      <c r="J6" s="267"/>
      <c r="K6" s="265"/>
    </row>
    <row r="7" spans="2:11" ht="15" customHeight="1">
      <c r="B7" s="268"/>
      <c r="C7" s="267" t="s">
        <v>629</v>
      </c>
      <c r="D7" s="267"/>
      <c r="E7" s="267"/>
      <c r="F7" s="267"/>
      <c r="G7" s="267"/>
      <c r="H7" s="267"/>
      <c r="I7" s="267"/>
      <c r="J7" s="267"/>
      <c r="K7" s="265"/>
    </row>
    <row r="8" spans="2:11" ht="12.75" customHeight="1">
      <c r="B8" s="268"/>
      <c r="C8" s="267"/>
      <c r="D8" s="267"/>
      <c r="E8" s="267"/>
      <c r="F8" s="267"/>
      <c r="G8" s="267"/>
      <c r="H8" s="267"/>
      <c r="I8" s="267"/>
      <c r="J8" s="267"/>
      <c r="K8" s="265"/>
    </row>
    <row r="9" spans="2:11" ht="15" customHeight="1">
      <c r="B9" s="268"/>
      <c r="C9" s="267" t="s">
        <v>630</v>
      </c>
      <c r="D9" s="267"/>
      <c r="E9" s="267"/>
      <c r="F9" s="267"/>
      <c r="G9" s="267"/>
      <c r="H9" s="267"/>
      <c r="I9" s="267"/>
      <c r="J9" s="267"/>
      <c r="K9" s="265"/>
    </row>
    <row r="10" spans="2:11" ht="15" customHeight="1">
      <c r="B10" s="268"/>
      <c r="C10" s="267"/>
      <c r="D10" s="267" t="s">
        <v>631</v>
      </c>
      <c r="E10" s="267"/>
      <c r="F10" s="267"/>
      <c r="G10" s="267"/>
      <c r="H10" s="267"/>
      <c r="I10" s="267"/>
      <c r="J10" s="267"/>
      <c r="K10" s="265"/>
    </row>
    <row r="11" spans="2:11" ht="15" customHeight="1">
      <c r="B11" s="268"/>
      <c r="C11" s="269"/>
      <c r="D11" s="267" t="s">
        <v>632</v>
      </c>
      <c r="E11" s="267"/>
      <c r="F11" s="267"/>
      <c r="G11" s="267"/>
      <c r="H11" s="267"/>
      <c r="I11" s="267"/>
      <c r="J11" s="267"/>
      <c r="K11" s="265"/>
    </row>
    <row r="12" spans="2:11" ht="15" customHeight="1">
      <c r="B12" s="268"/>
      <c r="C12" s="269"/>
      <c r="D12" s="267"/>
      <c r="E12" s="267"/>
      <c r="F12" s="267"/>
      <c r="G12" s="267"/>
      <c r="H12" s="267"/>
      <c r="I12" s="267"/>
      <c r="J12" s="267"/>
      <c r="K12" s="265"/>
    </row>
    <row r="13" spans="2:11" ht="15" customHeight="1">
      <c r="B13" s="268"/>
      <c r="C13" s="269"/>
      <c r="D13" s="270" t="s">
        <v>633</v>
      </c>
      <c r="E13" s="267"/>
      <c r="F13" s="267"/>
      <c r="G13" s="267"/>
      <c r="H13" s="267"/>
      <c r="I13" s="267"/>
      <c r="J13" s="267"/>
      <c r="K13" s="265"/>
    </row>
    <row r="14" spans="2:11" ht="12.75" customHeight="1">
      <c r="B14" s="268"/>
      <c r="C14" s="269"/>
      <c r="D14" s="269"/>
      <c r="E14" s="269"/>
      <c r="F14" s="269"/>
      <c r="G14" s="269"/>
      <c r="H14" s="269"/>
      <c r="I14" s="269"/>
      <c r="J14" s="269"/>
      <c r="K14" s="265"/>
    </row>
    <row r="15" spans="2:11" ht="15" customHeight="1">
      <c r="B15" s="268"/>
      <c r="C15" s="269"/>
      <c r="D15" s="267" t="s">
        <v>634</v>
      </c>
      <c r="E15" s="267"/>
      <c r="F15" s="267"/>
      <c r="G15" s="267"/>
      <c r="H15" s="267"/>
      <c r="I15" s="267"/>
      <c r="J15" s="267"/>
      <c r="K15" s="265"/>
    </row>
    <row r="16" spans="2:11" ht="15" customHeight="1">
      <c r="B16" s="268"/>
      <c r="C16" s="269"/>
      <c r="D16" s="267" t="s">
        <v>635</v>
      </c>
      <c r="E16" s="267"/>
      <c r="F16" s="267"/>
      <c r="G16" s="267"/>
      <c r="H16" s="267"/>
      <c r="I16" s="267"/>
      <c r="J16" s="267"/>
      <c r="K16" s="265"/>
    </row>
    <row r="17" spans="2:11" ht="15" customHeight="1">
      <c r="B17" s="268"/>
      <c r="C17" s="269"/>
      <c r="D17" s="267" t="s">
        <v>636</v>
      </c>
      <c r="E17" s="267"/>
      <c r="F17" s="267"/>
      <c r="G17" s="267"/>
      <c r="H17" s="267"/>
      <c r="I17" s="267"/>
      <c r="J17" s="267"/>
      <c r="K17" s="265"/>
    </row>
    <row r="18" spans="2:11" ht="15" customHeight="1">
      <c r="B18" s="268"/>
      <c r="C18" s="269"/>
      <c r="D18" s="269"/>
      <c r="E18" s="271" t="s">
        <v>78</v>
      </c>
      <c r="F18" s="267" t="s">
        <v>637</v>
      </c>
      <c r="G18" s="267"/>
      <c r="H18" s="267"/>
      <c r="I18" s="267"/>
      <c r="J18" s="267"/>
      <c r="K18" s="265"/>
    </row>
    <row r="19" spans="2:11" ht="15" customHeight="1">
      <c r="B19" s="268"/>
      <c r="C19" s="269"/>
      <c r="D19" s="269"/>
      <c r="E19" s="271" t="s">
        <v>638</v>
      </c>
      <c r="F19" s="267" t="s">
        <v>639</v>
      </c>
      <c r="G19" s="267"/>
      <c r="H19" s="267"/>
      <c r="I19" s="267"/>
      <c r="J19" s="267"/>
      <c r="K19" s="265"/>
    </row>
    <row r="20" spans="2:11" ht="15" customHeight="1">
      <c r="B20" s="268"/>
      <c r="C20" s="269"/>
      <c r="D20" s="269"/>
      <c r="E20" s="271" t="s">
        <v>640</v>
      </c>
      <c r="F20" s="267" t="s">
        <v>641</v>
      </c>
      <c r="G20" s="267"/>
      <c r="H20" s="267"/>
      <c r="I20" s="267"/>
      <c r="J20" s="267"/>
      <c r="K20" s="265"/>
    </row>
    <row r="21" spans="2:11" ht="15" customHeight="1">
      <c r="B21" s="268"/>
      <c r="C21" s="269"/>
      <c r="D21" s="269"/>
      <c r="E21" s="271" t="s">
        <v>642</v>
      </c>
      <c r="F21" s="267" t="s">
        <v>643</v>
      </c>
      <c r="G21" s="267"/>
      <c r="H21" s="267"/>
      <c r="I21" s="267"/>
      <c r="J21" s="267"/>
      <c r="K21" s="265"/>
    </row>
    <row r="22" spans="2:11" ht="15" customHeight="1">
      <c r="B22" s="268"/>
      <c r="C22" s="269"/>
      <c r="D22" s="269"/>
      <c r="E22" s="271" t="s">
        <v>644</v>
      </c>
      <c r="F22" s="267" t="s">
        <v>645</v>
      </c>
      <c r="G22" s="267"/>
      <c r="H22" s="267"/>
      <c r="I22" s="267"/>
      <c r="J22" s="267"/>
      <c r="K22" s="265"/>
    </row>
    <row r="23" spans="2:11" ht="15" customHeight="1">
      <c r="B23" s="268"/>
      <c r="C23" s="269"/>
      <c r="D23" s="269"/>
      <c r="E23" s="271" t="s">
        <v>646</v>
      </c>
      <c r="F23" s="267" t="s">
        <v>647</v>
      </c>
      <c r="G23" s="267"/>
      <c r="H23" s="267"/>
      <c r="I23" s="267"/>
      <c r="J23" s="267"/>
      <c r="K23" s="265"/>
    </row>
    <row r="24" spans="2:11" ht="12.75" customHeight="1">
      <c r="B24" s="268"/>
      <c r="C24" s="269"/>
      <c r="D24" s="269"/>
      <c r="E24" s="269"/>
      <c r="F24" s="269"/>
      <c r="G24" s="269"/>
      <c r="H24" s="269"/>
      <c r="I24" s="269"/>
      <c r="J24" s="269"/>
      <c r="K24" s="265"/>
    </row>
    <row r="25" spans="2:11" ht="15" customHeight="1">
      <c r="B25" s="268"/>
      <c r="C25" s="267" t="s">
        <v>648</v>
      </c>
      <c r="D25" s="267"/>
      <c r="E25" s="267"/>
      <c r="F25" s="267"/>
      <c r="G25" s="267"/>
      <c r="H25" s="267"/>
      <c r="I25" s="267"/>
      <c r="J25" s="267"/>
      <c r="K25" s="265"/>
    </row>
    <row r="26" spans="2:11" ht="15" customHeight="1">
      <c r="B26" s="268"/>
      <c r="C26" s="267" t="s">
        <v>649</v>
      </c>
      <c r="D26" s="267"/>
      <c r="E26" s="267"/>
      <c r="F26" s="267"/>
      <c r="G26" s="267"/>
      <c r="H26" s="267"/>
      <c r="I26" s="267"/>
      <c r="J26" s="267"/>
      <c r="K26" s="265"/>
    </row>
    <row r="27" spans="2:11" ht="15" customHeight="1">
      <c r="B27" s="268"/>
      <c r="C27" s="267"/>
      <c r="D27" s="267" t="s">
        <v>650</v>
      </c>
      <c r="E27" s="267"/>
      <c r="F27" s="267"/>
      <c r="G27" s="267"/>
      <c r="H27" s="267"/>
      <c r="I27" s="267"/>
      <c r="J27" s="267"/>
      <c r="K27" s="265"/>
    </row>
    <row r="28" spans="2:11" ht="15" customHeight="1">
      <c r="B28" s="268"/>
      <c r="C28" s="269"/>
      <c r="D28" s="267" t="s">
        <v>651</v>
      </c>
      <c r="E28" s="267"/>
      <c r="F28" s="267"/>
      <c r="G28" s="267"/>
      <c r="H28" s="267"/>
      <c r="I28" s="267"/>
      <c r="J28" s="267"/>
      <c r="K28" s="265"/>
    </row>
    <row r="29" spans="2:11" ht="12.75" customHeight="1">
      <c r="B29" s="268"/>
      <c r="C29" s="269"/>
      <c r="D29" s="269"/>
      <c r="E29" s="269"/>
      <c r="F29" s="269"/>
      <c r="G29" s="269"/>
      <c r="H29" s="269"/>
      <c r="I29" s="269"/>
      <c r="J29" s="269"/>
      <c r="K29" s="265"/>
    </row>
    <row r="30" spans="2:11" ht="15" customHeight="1">
      <c r="B30" s="268"/>
      <c r="C30" s="269"/>
      <c r="D30" s="267" t="s">
        <v>652</v>
      </c>
      <c r="E30" s="267"/>
      <c r="F30" s="267"/>
      <c r="G30" s="267"/>
      <c r="H30" s="267"/>
      <c r="I30" s="267"/>
      <c r="J30" s="267"/>
      <c r="K30" s="265"/>
    </row>
    <row r="31" spans="2:11" ht="15" customHeight="1">
      <c r="B31" s="268"/>
      <c r="C31" s="269"/>
      <c r="D31" s="267" t="s">
        <v>653</v>
      </c>
      <c r="E31" s="267"/>
      <c r="F31" s="267"/>
      <c r="G31" s="267"/>
      <c r="H31" s="267"/>
      <c r="I31" s="267"/>
      <c r="J31" s="267"/>
      <c r="K31" s="265"/>
    </row>
    <row r="32" spans="2:11" ht="12.75" customHeight="1">
      <c r="B32" s="268"/>
      <c r="C32" s="269"/>
      <c r="D32" s="269"/>
      <c r="E32" s="269"/>
      <c r="F32" s="269"/>
      <c r="G32" s="269"/>
      <c r="H32" s="269"/>
      <c r="I32" s="269"/>
      <c r="J32" s="269"/>
      <c r="K32" s="265"/>
    </row>
    <row r="33" spans="2:11" ht="15" customHeight="1">
      <c r="B33" s="268"/>
      <c r="C33" s="269"/>
      <c r="D33" s="267" t="s">
        <v>654</v>
      </c>
      <c r="E33" s="267"/>
      <c r="F33" s="267"/>
      <c r="G33" s="267"/>
      <c r="H33" s="267"/>
      <c r="I33" s="267"/>
      <c r="J33" s="267"/>
      <c r="K33" s="265"/>
    </row>
    <row r="34" spans="2:11" ht="15" customHeight="1">
      <c r="B34" s="268"/>
      <c r="C34" s="269"/>
      <c r="D34" s="267" t="s">
        <v>655</v>
      </c>
      <c r="E34" s="267"/>
      <c r="F34" s="267"/>
      <c r="G34" s="267"/>
      <c r="H34" s="267"/>
      <c r="I34" s="267"/>
      <c r="J34" s="267"/>
      <c r="K34" s="265"/>
    </row>
    <row r="35" spans="2:11" ht="15" customHeight="1">
      <c r="B35" s="268"/>
      <c r="C35" s="269"/>
      <c r="D35" s="267" t="s">
        <v>656</v>
      </c>
      <c r="E35" s="267"/>
      <c r="F35" s="267"/>
      <c r="G35" s="267"/>
      <c r="H35" s="267"/>
      <c r="I35" s="267"/>
      <c r="J35" s="267"/>
      <c r="K35" s="265"/>
    </row>
    <row r="36" spans="2:11" ht="15" customHeight="1">
      <c r="B36" s="268"/>
      <c r="C36" s="269"/>
      <c r="D36" s="267"/>
      <c r="E36" s="270" t="s">
        <v>108</v>
      </c>
      <c r="F36" s="267"/>
      <c r="G36" s="267" t="s">
        <v>657</v>
      </c>
      <c r="H36" s="267"/>
      <c r="I36" s="267"/>
      <c r="J36" s="267"/>
      <c r="K36" s="265"/>
    </row>
    <row r="37" spans="2:11" ht="30.75" customHeight="1">
      <c r="B37" s="268"/>
      <c r="C37" s="269"/>
      <c r="D37" s="267"/>
      <c r="E37" s="270" t="s">
        <v>658</v>
      </c>
      <c r="F37" s="267"/>
      <c r="G37" s="267" t="s">
        <v>659</v>
      </c>
      <c r="H37" s="267"/>
      <c r="I37" s="267"/>
      <c r="J37" s="267"/>
      <c r="K37" s="265"/>
    </row>
    <row r="38" spans="2:11" ht="15" customHeight="1">
      <c r="B38" s="268"/>
      <c r="C38" s="269"/>
      <c r="D38" s="267"/>
      <c r="E38" s="270" t="s">
        <v>55</v>
      </c>
      <c r="F38" s="267"/>
      <c r="G38" s="267" t="s">
        <v>660</v>
      </c>
      <c r="H38" s="267"/>
      <c r="I38" s="267"/>
      <c r="J38" s="267"/>
      <c r="K38" s="265"/>
    </row>
    <row r="39" spans="2:11" ht="15" customHeight="1">
      <c r="B39" s="268"/>
      <c r="C39" s="269"/>
      <c r="D39" s="267"/>
      <c r="E39" s="270" t="s">
        <v>56</v>
      </c>
      <c r="F39" s="267"/>
      <c r="G39" s="267" t="s">
        <v>661</v>
      </c>
      <c r="H39" s="267"/>
      <c r="I39" s="267"/>
      <c r="J39" s="267"/>
      <c r="K39" s="265"/>
    </row>
    <row r="40" spans="2:11" ht="15" customHeight="1">
      <c r="B40" s="268"/>
      <c r="C40" s="269"/>
      <c r="D40" s="267"/>
      <c r="E40" s="270" t="s">
        <v>109</v>
      </c>
      <c r="F40" s="267"/>
      <c r="G40" s="267" t="s">
        <v>662</v>
      </c>
      <c r="H40" s="267"/>
      <c r="I40" s="267"/>
      <c r="J40" s="267"/>
      <c r="K40" s="265"/>
    </row>
    <row r="41" spans="2:11" ht="15" customHeight="1">
      <c r="B41" s="268"/>
      <c r="C41" s="269"/>
      <c r="D41" s="267"/>
      <c r="E41" s="270" t="s">
        <v>110</v>
      </c>
      <c r="F41" s="267"/>
      <c r="G41" s="267" t="s">
        <v>663</v>
      </c>
      <c r="H41" s="267"/>
      <c r="I41" s="267"/>
      <c r="J41" s="267"/>
      <c r="K41" s="265"/>
    </row>
    <row r="42" spans="2:11" ht="15" customHeight="1">
      <c r="B42" s="268"/>
      <c r="C42" s="269"/>
      <c r="D42" s="267"/>
      <c r="E42" s="270" t="s">
        <v>664</v>
      </c>
      <c r="F42" s="267"/>
      <c r="G42" s="267" t="s">
        <v>665</v>
      </c>
      <c r="H42" s="267"/>
      <c r="I42" s="267"/>
      <c r="J42" s="267"/>
      <c r="K42" s="265"/>
    </row>
    <row r="43" spans="2:11" ht="15" customHeight="1">
      <c r="B43" s="268"/>
      <c r="C43" s="269"/>
      <c r="D43" s="267"/>
      <c r="E43" s="270"/>
      <c r="F43" s="267"/>
      <c r="G43" s="267" t="s">
        <v>666</v>
      </c>
      <c r="H43" s="267"/>
      <c r="I43" s="267"/>
      <c r="J43" s="267"/>
      <c r="K43" s="265"/>
    </row>
    <row r="44" spans="2:11" ht="15" customHeight="1">
      <c r="B44" s="268"/>
      <c r="C44" s="269"/>
      <c r="D44" s="267"/>
      <c r="E44" s="270" t="s">
        <v>667</v>
      </c>
      <c r="F44" s="267"/>
      <c r="G44" s="267" t="s">
        <v>668</v>
      </c>
      <c r="H44" s="267"/>
      <c r="I44" s="267"/>
      <c r="J44" s="267"/>
      <c r="K44" s="265"/>
    </row>
    <row r="45" spans="2:11" ht="15" customHeight="1">
      <c r="B45" s="268"/>
      <c r="C45" s="269"/>
      <c r="D45" s="267"/>
      <c r="E45" s="270" t="s">
        <v>112</v>
      </c>
      <c r="F45" s="267"/>
      <c r="G45" s="267" t="s">
        <v>669</v>
      </c>
      <c r="H45" s="267"/>
      <c r="I45" s="267"/>
      <c r="J45" s="267"/>
      <c r="K45" s="265"/>
    </row>
    <row r="46" spans="2:11" ht="12.75" customHeight="1">
      <c r="B46" s="268"/>
      <c r="C46" s="269"/>
      <c r="D46" s="267"/>
      <c r="E46" s="267"/>
      <c r="F46" s="267"/>
      <c r="G46" s="267"/>
      <c r="H46" s="267"/>
      <c r="I46" s="267"/>
      <c r="J46" s="267"/>
      <c r="K46" s="265"/>
    </row>
    <row r="47" spans="2:11" ht="15" customHeight="1">
      <c r="B47" s="268"/>
      <c r="C47" s="269"/>
      <c r="D47" s="267" t="s">
        <v>670</v>
      </c>
      <c r="E47" s="267"/>
      <c r="F47" s="267"/>
      <c r="G47" s="267"/>
      <c r="H47" s="267"/>
      <c r="I47" s="267"/>
      <c r="J47" s="267"/>
      <c r="K47" s="265"/>
    </row>
    <row r="48" spans="2:11" ht="15" customHeight="1">
      <c r="B48" s="268"/>
      <c r="C48" s="269"/>
      <c r="D48" s="269"/>
      <c r="E48" s="267" t="s">
        <v>671</v>
      </c>
      <c r="F48" s="267"/>
      <c r="G48" s="267"/>
      <c r="H48" s="267"/>
      <c r="I48" s="267"/>
      <c r="J48" s="267"/>
      <c r="K48" s="265"/>
    </row>
    <row r="49" spans="2:11" ht="15" customHeight="1">
      <c r="B49" s="268"/>
      <c r="C49" s="269"/>
      <c r="D49" s="269"/>
      <c r="E49" s="267" t="s">
        <v>672</v>
      </c>
      <c r="F49" s="267"/>
      <c r="G49" s="267"/>
      <c r="H49" s="267"/>
      <c r="I49" s="267"/>
      <c r="J49" s="267"/>
      <c r="K49" s="265"/>
    </row>
    <row r="50" spans="2:11" ht="15" customHeight="1">
      <c r="B50" s="268"/>
      <c r="C50" s="269"/>
      <c r="D50" s="269"/>
      <c r="E50" s="267" t="s">
        <v>673</v>
      </c>
      <c r="F50" s="267"/>
      <c r="G50" s="267"/>
      <c r="H50" s="267"/>
      <c r="I50" s="267"/>
      <c r="J50" s="267"/>
      <c r="K50" s="265"/>
    </row>
    <row r="51" spans="2:11" ht="15" customHeight="1">
      <c r="B51" s="268"/>
      <c r="C51" s="269"/>
      <c r="D51" s="267" t="s">
        <v>674</v>
      </c>
      <c r="E51" s="267"/>
      <c r="F51" s="267"/>
      <c r="G51" s="267"/>
      <c r="H51" s="267"/>
      <c r="I51" s="267"/>
      <c r="J51" s="267"/>
      <c r="K51" s="265"/>
    </row>
    <row r="52" spans="2:11" ht="25.5" customHeight="1">
      <c r="B52" s="263"/>
      <c r="C52" s="264" t="s">
        <v>675</v>
      </c>
      <c r="D52" s="264"/>
      <c r="E52" s="264"/>
      <c r="F52" s="264"/>
      <c r="G52" s="264"/>
      <c r="H52" s="264"/>
      <c r="I52" s="264"/>
      <c r="J52" s="264"/>
      <c r="K52" s="265"/>
    </row>
    <row r="53" spans="2:11" ht="5.25" customHeight="1">
      <c r="B53" s="263"/>
      <c r="C53" s="266"/>
      <c r="D53" s="266"/>
      <c r="E53" s="266"/>
      <c r="F53" s="266"/>
      <c r="G53" s="266"/>
      <c r="H53" s="266"/>
      <c r="I53" s="266"/>
      <c r="J53" s="266"/>
      <c r="K53" s="265"/>
    </row>
    <row r="54" spans="2:11" ht="15" customHeight="1">
      <c r="B54" s="263"/>
      <c r="C54" s="267" t="s">
        <v>676</v>
      </c>
      <c r="D54" s="267"/>
      <c r="E54" s="267"/>
      <c r="F54" s="267"/>
      <c r="G54" s="267"/>
      <c r="H54" s="267"/>
      <c r="I54" s="267"/>
      <c r="J54" s="267"/>
      <c r="K54" s="265"/>
    </row>
    <row r="55" spans="2:11" ht="15" customHeight="1">
      <c r="B55" s="263"/>
      <c r="C55" s="267" t="s">
        <v>677</v>
      </c>
      <c r="D55" s="267"/>
      <c r="E55" s="267"/>
      <c r="F55" s="267"/>
      <c r="G55" s="267"/>
      <c r="H55" s="267"/>
      <c r="I55" s="267"/>
      <c r="J55" s="267"/>
      <c r="K55" s="265"/>
    </row>
    <row r="56" spans="2:11" ht="12.75" customHeight="1">
      <c r="B56" s="263"/>
      <c r="C56" s="267"/>
      <c r="D56" s="267"/>
      <c r="E56" s="267"/>
      <c r="F56" s="267"/>
      <c r="G56" s="267"/>
      <c r="H56" s="267"/>
      <c r="I56" s="267"/>
      <c r="J56" s="267"/>
      <c r="K56" s="265"/>
    </row>
    <row r="57" spans="2:11" ht="15" customHeight="1">
      <c r="B57" s="263"/>
      <c r="C57" s="267" t="s">
        <v>678</v>
      </c>
      <c r="D57" s="267"/>
      <c r="E57" s="267"/>
      <c r="F57" s="267"/>
      <c r="G57" s="267"/>
      <c r="H57" s="267"/>
      <c r="I57" s="267"/>
      <c r="J57" s="267"/>
      <c r="K57" s="265"/>
    </row>
    <row r="58" spans="2:11" ht="15" customHeight="1">
      <c r="B58" s="263"/>
      <c r="C58" s="269"/>
      <c r="D58" s="267" t="s">
        <v>679</v>
      </c>
      <c r="E58" s="267"/>
      <c r="F58" s="267"/>
      <c r="G58" s="267"/>
      <c r="H58" s="267"/>
      <c r="I58" s="267"/>
      <c r="J58" s="267"/>
      <c r="K58" s="265"/>
    </row>
    <row r="59" spans="2:11" ht="15" customHeight="1">
      <c r="B59" s="263"/>
      <c r="C59" s="269"/>
      <c r="D59" s="267" t="s">
        <v>680</v>
      </c>
      <c r="E59" s="267"/>
      <c r="F59" s="267"/>
      <c r="G59" s="267"/>
      <c r="H59" s="267"/>
      <c r="I59" s="267"/>
      <c r="J59" s="267"/>
      <c r="K59" s="265"/>
    </row>
    <row r="60" spans="2:11" ht="15" customHeight="1">
      <c r="B60" s="263"/>
      <c r="C60" s="269"/>
      <c r="D60" s="267" t="s">
        <v>681</v>
      </c>
      <c r="E60" s="267"/>
      <c r="F60" s="267"/>
      <c r="G60" s="267"/>
      <c r="H60" s="267"/>
      <c r="I60" s="267"/>
      <c r="J60" s="267"/>
      <c r="K60" s="265"/>
    </row>
    <row r="61" spans="2:11" ht="15" customHeight="1">
      <c r="B61" s="263"/>
      <c r="C61" s="269"/>
      <c r="D61" s="267" t="s">
        <v>682</v>
      </c>
      <c r="E61" s="267"/>
      <c r="F61" s="267"/>
      <c r="G61" s="267"/>
      <c r="H61" s="267"/>
      <c r="I61" s="267"/>
      <c r="J61" s="267"/>
      <c r="K61" s="265"/>
    </row>
    <row r="62" spans="2:11" ht="15" customHeight="1">
      <c r="B62" s="263"/>
      <c r="C62" s="269"/>
      <c r="D62" s="272" t="s">
        <v>683</v>
      </c>
      <c r="E62" s="272"/>
      <c r="F62" s="272"/>
      <c r="G62" s="272"/>
      <c r="H62" s="272"/>
      <c r="I62" s="272"/>
      <c r="J62" s="272"/>
      <c r="K62" s="265"/>
    </row>
    <row r="63" spans="2:11" ht="15" customHeight="1">
      <c r="B63" s="263"/>
      <c r="C63" s="269"/>
      <c r="D63" s="267" t="s">
        <v>684</v>
      </c>
      <c r="E63" s="267"/>
      <c r="F63" s="267"/>
      <c r="G63" s="267"/>
      <c r="H63" s="267"/>
      <c r="I63" s="267"/>
      <c r="J63" s="267"/>
      <c r="K63" s="265"/>
    </row>
    <row r="64" spans="2:11" ht="12.75" customHeight="1">
      <c r="B64" s="263"/>
      <c r="C64" s="269"/>
      <c r="D64" s="269"/>
      <c r="E64" s="273"/>
      <c r="F64" s="269"/>
      <c r="G64" s="269"/>
      <c r="H64" s="269"/>
      <c r="I64" s="269"/>
      <c r="J64" s="269"/>
      <c r="K64" s="265"/>
    </row>
    <row r="65" spans="2:11" ht="15" customHeight="1">
      <c r="B65" s="263"/>
      <c r="C65" s="269"/>
      <c r="D65" s="267" t="s">
        <v>685</v>
      </c>
      <c r="E65" s="267"/>
      <c r="F65" s="267"/>
      <c r="G65" s="267"/>
      <c r="H65" s="267"/>
      <c r="I65" s="267"/>
      <c r="J65" s="267"/>
      <c r="K65" s="265"/>
    </row>
    <row r="66" spans="2:11" ht="15" customHeight="1">
      <c r="B66" s="263"/>
      <c r="C66" s="269"/>
      <c r="D66" s="272" t="s">
        <v>686</v>
      </c>
      <c r="E66" s="272"/>
      <c r="F66" s="272"/>
      <c r="G66" s="272"/>
      <c r="H66" s="272"/>
      <c r="I66" s="272"/>
      <c r="J66" s="272"/>
      <c r="K66" s="265"/>
    </row>
    <row r="67" spans="2:11" ht="15" customHeight="1">
      <c r="B67" s="263"/>
      <c r="C67" s="269"/>
      <c r="D67" s="267" t="s">
        <v>687</v>
      </c>
      <c r="E67" s="267"/>
      <c r="F67" s="267"/>
      <c r="G67" s="267"/>
      <c r="H67" s="267"/>
      <c r="I67" s="267"/>
      <c r="J67" s="267"/>
      <c r="K67" s="265"/>
    </row>
    <row r="68" spans="2:11" ht="15" customHeight="1">
      <c r="B68" s="263"/>
      <c r="C68" s="269"/>
      <c r="D68" s="267" t="s">
        <v>688</v>
      </c>
      <c r="E68" s="267"/>
      <c r="F68" s="267"/>
      <c r="G68" s="267"/>
      <c r="H68" s="267"/>
      <c r="I68" s="267"/>
      <c r="J68" s="267"/>
      <c r="K68" s="265"/>
    </row>
    <row r="69" spans="2:11" ht="15" customHeight="1">
      <c r="B69" s="263"/>
      <c r="C69" s="269"/>
      <c r="D69" s="267" t="s">
        <v>689</v>
      </c>
      <c r="E69" s="267"/>
      <c r="F69" s="267"/>
      <c r="G69" s="267"/>
      <c r="H69" s="267"/>
      <c r="I69" s="267"/>
      <c r="J69" s="267"/>
      <c r="K69" s="265"/>
    </row>
    <row r="70" spans="2:11" ht="15" customHeight="1">
      <c r="B70" s="263"/>
      <c r="C70" s="269"/>
      <c r="D70" s="267" t="s">
        <v>690</v>
      </c>
      <c r="E70" s="267"/>
      <c r="F70" s="267"/>
      <c r="G70" s="267"/>
      <c r="H70" s="267"/>
      <c r="I70" s="267"/>
      <c r="J70" s="267"/>
      <c r="K70" s="265"/>
    </row>
    <row r="71" spans="2:11" ht="12.75" customHeight="1">
      <c r="B71" s="274"/>
      <c r="C71" s="275"/>
      <c r="D71" s="275"/>
      <c r="E71" s="275"/>
      <c r="F71" s="275"/>
      <c r="G71" s="275"/>
      <c r="H71" s="275"/>
      <c r="I71" s="275"/>
      <c r="J71" s="275"/>
      <c r="K71" s="276"/>
    </row>
    <row r="72" spans="2:11" ht="18.75" customHeight="1">
      <c r="B72" s="277"/>
      <c r="C72" s="277"/>
      <c r="D72" s="277"/>
      <c r="E72" s="277"/>
      <c r="F72" s="277"/>
      <c r="G72" s="277"/>
      <c r="H72" s="277"/>
      <c r="I72" s="277"/>
      <c r="J72" s="277"/>
      <c r="K72" s="278"/>
    </row>
    <row r="73" spans="2:11" ht="18.75" customHeight="1">
      <c r="B73" s="278"/>
      <c r="C73" s="278"/>
      <c r="D73" s="278"/>
      <c r="E73" s="278"/>
      <c r="F73" s="278"/>
      <c r="G73" s="278"/>
      <c r="H73" s="278"/>
      <c r="I73" s="278"/>
      <c r="J73" s="278"/>
      <c r="K73" s="278"/>
    </row>
    <row r="74" spans="2:11" ht="7.5" customHeight="1">
      <c r="B74" s="279"/>
      <c r="C74" s="280"/>
      <c r="D74" s="280"/>
      <c r="E74" s="280"/>
      <c r="F74" s="280"/>
      <c r="G74" s="280"/>
      <c r="H74" s="280"/>
      <c r="I74" s="280"/>
      <c r="J74" s="280"/>
      <c r="K74" s="281"/>
    </row>
    <row r="75" spans="2:11" ht="45" customHeight="1">
      <c r="B75" s="282"/>
      <c r="C75" s="283" t="s">
        <v>691</v>
      </c>
      <c r="D75" s="283"/>
      <c r="E75" s="283"/>
      <c r="F75" s="283"/>
      <c r="G75" s="283"/>
      <c r="H75" s="283"/>
      <c r="I75" s="283"/>
      <c r="J75" s="283"/>
      <c r="K75" s="284"/>
    </row>
    <row r="76" spans="2:11" ht="17.25" customHeight="1">
      <c r="B76" s="282"/>
      <c r="C76" s="285" t="s">
        <v>692</v>
      </c>
      <c r="D76" s="285"/>
      <c r="E76" s="285"/>
      <c r="F76" s="285" t="s">
        <v>693</v>
      </c>
      <c r="G76" s="286"/>
      <c r="H76" s="285" t="s">
        <v>56</v>
      </c>
      <c r="I76" s="285" t="s">
        <v>59</v>
      </c>
      <c r="J76" s="285" t="s">
        <v>694</v>
      </c>
      <c r="K76" s="284"/>
    </row>
    <row r="77" spans="2:11" ht="17.25" customHeight="1">
      <c r="B77" s="282"/>
      <c r="C77" s="287" t="s">
        <v>695</v>
      </c>
      <c r="D77" s="287"/>
      <c r="E77" s="287"/>
      <c r="F77" s="288" t="s">
        <v>696</v>
      </c>
      <c r="G77" s="289"/>
      <c r="H77" s="287"/>
      <c r="I77" s="287"/>
      <c r="J77" s="287" t="s">
        <v>697</v>
      </c>
      <c r="K77" s="284"/>
    </row>
    <row r="78" spans="2:11" ht="5.25" customHeight="1">
      <c r="B78" s="282"/>
      <c r="C78" s="290"/>
      <c r="D78" s="290"/>
      <c r="E78" s="290"/>
      <c r="F78" s="290"/>
      <c r="G78" s="291"/>
      <c r="H78" s="290"/>
      <c r="I78" s="290"/>
      <c r="J78" s="290"/>
      <c r="K78" s="284"/>
    </row>
    <row r="79" spans="2:11" ht="15" customHeight="1">
      <c r="B79" s="282"/>
      <c r="C79" s="270" t="s">
        <v>55</v>
      </c>
      <c r="D79" s="290"/>
      <c r="E79" s="290"/>
      <c r="F79" s="292" t="s">
        <v>698</v>
      </c>
      <c r="G79" s="291"/>
      <c r="H79" s="270" t="s">
        <v>699</v>
      </c>
      <c r="I79" s="270" t="s">
        <v>700</v>
      </c>
      <c r="J79" s="270">
        <v>20</v>
      </c>
      <c r="K79" s="284"/>
    </row>
    <row r="80" spans="2:11" ht="15" customHeight="1">
      <c r="B80" s="282"/>
      <c r="C80" s="270" t="s">
        <v>701</v>
      </c>
      <c r="D80" s="270"/>
      <c r="E80" s="270"/>
      <c r="F80" s="292" t="s">
        <v>698</v>
      </c>
      <c r="G80" s="291"/>
      <c r="H80" s="270" t="s">
        <v>702</v>
      </c>
      <c r="I80" s="270" t="s">
        <v>700</v>
      </c>
      <c r="J80" s="270">
        <v>120</v>
      </c>
      <c r="K80" s="284"/>
    </row>
    <row r="81" spans="2:11" ht="15" customHeight="1">
      <c r="B81" s="293"/>
      <c r="C81" s="270" t="s">
        <v>703</v>
      </c>
      <c r="D81" s="270"/>
      <c r="E81" s="270"/>
      <c r="F81" s="292" t="s">
        <v>704</v>
      </c>
      <c r="G81" s="291"/>
      <c r="H81" s="270" t="s">
        <v>705</v>
      </c>
      <c r="I81" s="270" t="s">
        <v>700</v>
      </c>
      <c r="J81" s="270">
        <v>50</v>
      </c>
      <c r="K81" s="284"/>
    </row>
    <row r="82" spans="2:11" ht="15" customHeight="1">
      <c r="B82" s="293"/>
      <c r="C82" s="270" t="s">
        <v>706</v>
      </c>
      <c r="D82" s="270"/>
      <c r="E82" s="270"/>
      <c r="F82" s="292" t="s">
        <v>698</v>
      </c>
      <c r="G82" s="291"/>
      <c r="H82" s="270" t="s">
        <v>707</v>
      </c>
      <c r="I82" s="270" t="s">
        <v>708</v>
      </c>
      <c r="J82" s="270"/>
      <c r="K82" s="284"/>
    </row>
    <row r="83" spans="2:11" ht="15" customHeight="1">
      <c r="B83" s="293"/>
      <c r="C83" s="294" t="s">
        <v>709</v>
      </c>
      <c r="D83" s="294"/>
      <c r="E83" s="294"/>
      <c r="F83" s="295" t="s">
        <v>704</v>
      </c>
      <c r="G83" s="294"/>
      <c r="H83" s="294" t="s">
        <v>710</v>
      </c>
      <c r="I83" s="294" t="s">
        <v>700</v>
      </c>
      <c r="J83" s="294">
        <v>15</v>
      </c>
      <c r="K83" s="284"/>
    </row>
    <row r="84" spans="2:11" ht="15" customHeight="1">
      <c r="B84" s="293"/>
      <c r="C84" s="294" t="s">
        <v>711</v>
      </c>
      <c r="D84" s="294"/>
      <c r="E84" s="294"/>
      <c r="F84" s="295" t="s">
        <v>704</v>
      </c>
      <c r="G84" s="294"/>
      <c r="H84" s="294" t="s">
        <v>712</v>
      </c>
      <c r="I84" s="294" t="s">
        <v>700</v>
      </c>
      <c r="J84" s="294">
        <v>15</v>
      </c>
      <c r="K84" s="284"/>
    </row>
    <row r="85" spans="2:11" ht="15" customHeight="1">
      <c r="B85" s="293"/>
      <c r="C85" s="294" t="s">
        <v>713</v>
      </c>
      <c r="D85" s="294"/>
      <c r="E85" s="294"/>
      <c r="F85" s="295" t="s">
        <v>704</v>
      </c>
      <c r="G85" s="294"/>
      <c r="H85" s="294" t="s">
        <v>714</v>
      </c>
      <c r="I85" s="294" t="s">
        <v>700</v>
      </c>
      <c r="J85" s="294">
        <v>20</v>
      </c>
      <c r="K85" s="284"/>
    </row>
    <row r="86" spans="2:11" ht="15" customHeight="1">
      <c r="B86" s="293"/>
      <c r="C86" s="294" t="s">
        <v>715</v>
      </c>
      <c r="D86" s="294"/>
      <c r="E86" s="294"/>
      <c r="F86" s="295" t="s">
        <v>704</v>
      </c>
      <c r="G86" s="294"/>
      <c r="H86" s="294" t="s">
        <v>716</v>
      </c>
      <c r="I86" s="294" t="s">
        <v>700</v>
      </c>
      <c r="J86" s="294">
        <v>20</v>
      </c>
      <c r="K86" s="284"/>
    </row>
    <row r="87" spans="2:11" ht="15" customHeight="1">
      <c r="B87" s="293"/>
      <c r="C87" s="270" t="s">
        <v>717</v>
      </c>
      <c r="D87" s="270"/>
      <c r="E87" s="270"/>
      <c r="F87" s="292" t="s">
        <v>704</v>
      </c>
      <c r="G87" s="291"/>
      <c r="H87" s="270" t="s">
        <v>718</v>
      </c>
      <c r="I87" s="270" t="s">
        <v>700</v>
      </c>
      <c r="J87" s="270">
        <v>50</v>
      </c>
      <c r="K87" s="284"/>
    </row>
    <row r="88" spans="2:11" ht="15" customHeight="1">
      <c r="B88" s="293"/>
      <c r="C88" s="270" t="s">
        <v>719</v>
      </c>
      <c r="D88" s="270"/>
      <c r="E88" s="270"/>
      <c r="F88" s="292" t="s">
        <v>704</v>
      </c>
      <c r="G88" s="291"/>
      <c r="H88" s="270" t="s">
        <v>720</v>
      </c>
      <c r="I88" s="270" t="s">
        <v>700</v>
      </c>
      <c r="J88" s="270">
        <v>20</v>
      </c>
      <c r="K88" s="284"/>
    </row>
    <row r="89" spans="2:11" ht="15" customHeight="1">
      <c r="B89" s="293"/>
      <c r="C89" s="270" t="s">
        <v>721</v>
      </c>
      <c r="D89" s="270"/>
      <c r="E89" s="270"/>
      <c r="F89" s="292" t="s">
        <v>704</v>
      </c>
      <c r="G89" s="291"/>
      <c r="H89" s="270" t="s">
        <v>722</v>
      </c>
      <c r="I89" s="270" t="s">
        <v>700</v>
      </c>
      <c r="J89" s="270">
        <v>20</v>
      </c>
      <c r="K89" s="284"/>
    </row>
    <row r="90" spans="2:11" ht="15" customHeight="1">
      <c r="B90" s="293"/>
      <c r="C90" s="270" t="s">
        <v>723</v>
      </c>
      <c r="D90" s="270"/>
      <c r="E90" s="270"/>
      <c r="F90" s="292" t="s">
        <v>704</v>
      </c>
      <c r="G90" s="291"/>
      <c r="H90" s="270" t="s">
        <v>724</v>
      </c>
      <c r="I90" s="270" t="s">
        <v>700</v>
      </c>
      <c r="J90" s="270">
        <v>50</v>
      </c>
      <c r="K90" s="284"/>
    </row>
    <row r="91" spans="2:11" ht="15" customHeight="1">
      <c r="B91" s="293"/>
      <c r="C91" s="270" t="s">
        <v>725</v>
      </c>
      <c r="D91" s="270"/>
      <c r="E91" s="270"/>
      <c r="F91" s="292" t="s">
        <v>704</v>
      </c>
      <c r="G91" s="291"/>
      <c r="H91" s="270" t="s">
        <v>725</v>
      </c>
      <c r="I91" s="270" t="s">
        <v>700</v>
      </c>
      <c r="J91" s="270">
        <v>50</v>
      </c>
      <c r="K91" s="284"/>
    </row>
    <row r="92" spans="2:11" ht="15" customHeight="1">
      <c r="B92" s="293"/>
      <c r="C92" s="270" t="s">
        <v>726</v>
      </c>
      <c r="D92" s="270"/>
      <c r="E92" s="270"/>
      <c r="F92" s="292" t="s">
        <v>704</v>
      </c>
      <c r="G92" s="291"/>
      <c r="H92" s="270" t="s">
        <v>727</v>
      </c>
      <c r="I92" s="270" t="s">
        <v>700</v>
      </c>
      <c r="J92" s="270">
        <v>255</v>
      </c>
      <c r="K92" s="284"/>
    </row>
    <row r="93" spans="2:11" ht="15" customHeight="1">
      <c r="B93" s="293"/>
      <c r="C93" s="270" t="s">
        <v>728</v>
      </c>
      <c r="D93" s="270"/>
      <c r="E93" s="270"/>
      <c r="F93" s="292" t="s">
        <v>698</v>
      </c>
      <c r="G93" s="291"/>
      <c r="H93" s="270" t="s">
        <v>729</v>
      </c>
      <c r="I93" s="270" t="s">
        <v>730</v>
      </c>
      <c r="J93" s="270"/>
      <c r="K93" s="284"/>
    </row>
    <row r="94" spans="2:11" ht="15" customHeight="1">
      <c r="B94" s="293"/>
      <c r="C94" s="270" t="s">
        <v>731</v>
      </c>
      <c r="D94" s="270"/>
      <c r="E94" s="270"/>
      <c r="F94" s="292" t="s">
        <v>698</v>
      </c>
      <c r="G94" s="291"/>
      <c r="H94" s="270" t="s">
        <v>732</v>
      </c>
      <c r="I94" s="270" t="s">
        <v>733</v>
      </c>
      <c r="J94" s="270"/>
      <c r="K94" s="284"/>
    </row>
    <row r="95" spans="2:11" ht="15" customHeight="1">
      <c r="B95" s="293"/>
      <c r="C95" s="270" t="s">
        <v>734</v>
      </c>
      <c r="D95" s="270"/>
      <c r="E95" s="270"/>
      <c r="F95" s="292" t="s">
        <v>698</v>
      </c>
      <c r="G95" s="291"/>
      <c r="H95" s="270" t="s">
        <v>734</v>
      </c>
      <c r="I95" s="270" t="s">
        <v>733</v>
      </c>
      <c r="J95" s="270"/>
      <c r="K95" s="284"/>
    </row>
    <row r="96" spans="2:11" ht="15" customHeight="1">
      <c r="B96" s="293"/>
      <c r="C96" s="270" t="s">
        <v>40</v>
      </c>
      <c r="D96" s="270"/>
      <c r="E96" s="270"/>
      <c r="F96" s="292" t="s">
        <v>698</v>
      </c>
      <c r="G96" s="291"/>
      <c r="H96" s="270" t="s">
        <v>735</v>
      </c>
      <c r="I96" s="270" t="s">
        <v>733</v>
      </c>
      <c r="J96" s="270"/>
      <c r="K96" s="284"/>
    </row>
    <row r="97" spans="2:11" ht="15" customHeight="1">
      <c r="B97" s="293"/>
      <c r="C97" s="270" t="s">
        <v>50</v>
      </c>
      <c r="D97" s="270"/>
      <c r="E97" s="270"/>
      <c r="F97" s="292" t="s">
        <v>698</v>
      </c>
      <c r="G97" s="291"/>
      <c r="H97" s="270" t="s">
        <v>736</v>
      </c>
      <c r="I97" s="270" t="s">
        <v>733</v>
      </c>
      <c r="J97" s="270"/>
      <c r="K97" s="284"/>
    </row>
    <row r="98" spans="2:11" ht="15" customHeight="1">
      <c r="B98" s="296"/>
      <c r="C98" s="297"/>
      <c r="D98" s="297"/>
      <c r="E98" s="297"/>
      <c r="F98" s="297"/>
      <c r="G98" s="297"/>
      <c r="H98" s="297"/>
      <c r="I98" s="297"/>
      <c r="J98" s="297"/>
      <c r="K98" s="298"/>
    </row>
    <row r="99" spans="2:11" ht="18.75" customHeight="1">
      <c r="B99" s="299"/>
      <c r="C99" s="300"/>
      <c r="D99" s="300"/>
      <c r="E99" s="300"/>
      <c r="F99" s="300"/>
      <c r="G99" s="300"/>
      <c r="H99" s="300"/>
      <c r="I99" s="300"/>
      <c r="J99" s="300"/>
      <c r="K99" s="299"/>
    </row>
    <row r="100" spans="2:11" ht="18.75" customHeight="1">
      <c r="B100" s="278"/>
      <c r="C100" s="278"/>
      <c r="D100" s="278"/>
      <c r="E100" s="278"/>
      <c r="F100" s="278"/>
      <c r="G100" s="278"/>
      <c r="H100" s="278"/>
      <c r="I100" s="278"/>
      <c r="J100" s="278"/>
      <c r="K100" s="278"/>
    </row>
    <row r="101" spans="2:11" ht="7.5" customHeight="1">
      <c r="B101" s="279"/>
      <c r="C101" s="280"/>
      <c r="D101" s="280"/>
      <c r="E101" s="280"/>
      <c r="F101" s="280"/>
      <c r="G101" s="280"/>
      <c r="H101" s="280"/>
      <c r="I101" s="280"/>
      <c r="J101" s="280"/>
      <c r="K101" s="281"/>
    </row>
    <row r="102" spans="2:11" ht="45" customHeight="1">
      <c r="B102" s="282"/>
      <c r="C102" s="283" t="s">
        <v>737</v>
      </c>
      <c r="D102" s="283"/>
      <c r="E102" s="283"/>
      <c r="F102" s="283"/>
      <c r="G102" s="283"/>
      <c r="H102" s="283"/>
      <c r="I102" s="283"/>
      <c r="J102" s="283"/>
      <c r="K102" s="284"/>
    </row>
    <row r="103" spans="2:11" ht="17.25" customHeight="1">
      <c r="B103" s="282"/>
      <c r="C103" s="285" t="s">
        <v>692</v>
      </c>
      <c r="D103" s="285"/>
      <c r="E103" s="285"/>
      <c r="F103" s="285" t="s">
        <v>693</v>
      </c>
      <c r="G103" s="286"/>
      <c r="H103" s="285" t="s">
        <v>56</v>
      </c>
      <c r="I103" s="285" t="s">
        <v>59</v>
      </c>
      <c r="J103" s="285" t="s">
        <v>694</v>
      </c>
      <c r="K103" s="284"/>
    </row>
    <row r="104" spans="2:11" ht="17.25" customHeight="1">
      <c r="B104" s="282"/>
      <c r="C104" s="287" t="s">
        <v>695</v>
      </c>
      <c r="D104" s="287"/>
      <c r="E104" s="287"/>
      <c r="F104" s="288" t="s">
        <v>696</v>
      </c>
      <c r="G104" s="289"/>
      <c r="H104" s="287"/>
      <c r="I104" s="287"/>
      <c r="J104" s="287" t="s">
        <v>697</v>
      </c>
      <c r="K104" s="284"/>
    </row>
    <row r="105" spans="2:11" ht="5.25" customHeight="1">
      <c r="B105" s="282"/>
      <c r="C105" s="285"/>
      <c r="D105" s="285"/>
      <c r="E105" s="285"/>
      <c r="F105" s="285"/>
      <c r="G105" s="301"/>
      <c r="H105" s="285"/>
      <c r="I105" s="285"/>
      <c r="J105" s="285"/>
      <c r="K105" s="284"/>
    </row>
    <row r="106" spans="2:11" ht="15" customHeight="1">
      <c r="B106" s="282"/>
      <c r="C106" s="270" t="s">
        <v>55</v>
      </c>
      <c r="D106" s="290"/>
      <c r="E106" s="290"/>
      <c r="F106" s="292" t="s">
        <v>698</v>
      </c>
      <c r="G106" s="301"/>
      <c r="H106" s="270" t="s">
        <v>738</v>
      </c>
      <c r="I106" s="270" t="s">
        <v>700</v>
      </c>
      <c r="J106" s="270">
        <v>20</v>
      </c>
      <c r="K106" s="284"/>
    </row>
    <row r="107" spans="2:11" ht="15" customHeight="1">
      <c r="B107" s="282"/>
      <c r="C107" s="270" t="s">
        <v>701</v>
      </c>
      <c r="D107" s="270"/>
      <c r="E107" s="270"/>
      <c r="F107" s="292" t="s">
        <v>698</v>
      </c>
      <c r="G107" s="270"/>
      <c r="H107" s="270" t="s">
        <v>738</v>
      </c>
      <c r="I107" s="270" t="s">
        <v>700</v>
      </c>
      <c r="J107" s="270">
        <v>120</v>
      </c>
      <c r="K107" s="284"/>
    </row>
    <row r="108" spans="2:11" ht="15" customHeight="1">
      <c r="B108" s="293"/>
      <c r="C108" s="270" t="s">
        <v>703</v>
      </c>
      <c r="D108" s="270"/>
      <c r="E108" s="270"/>
      <c r="F108" s="292" t="s">
        <v>704</v>
      </c>
      <c r="G108" s="270"/>
      <c r="H108" s="270" t="s">
        <v>738</v>
      </c>
      <c r="I108" s="270" t="s">
        <v>700</v>
      </c>
      <c r="J108" s="270">
        <v>50</v>
      </c>
      <c r="K108" s="284"/>
    </row>
    <row r="109" spans="2:11" ht="15" customHeight="1">
      <c r="B109" s="293"/>
      <c r="C109" s="270" t="s">
        <v>706</v>
      </c>
      <c r="D109" s="270"/>
      <c r="E109" s="270"/>
      <c r="F109" s="292" t="s">
        <v>698</v>
      </c>
      <c r="G109" s="270"/>
      <c r="H109" s="270" t="s">
        <v>738</v>
      </c>
      <c r="I109" s="270" t="s">
        <v>708</v>
      </c>
      <c r="J109" s="270"/>
      <c r="K109" s="284"/>
    </row>
    <row r="110" spans="2:11" ht="15" customHeight="1">
      <c r="B110" s="293"/>
      <c r="C110" s="270" t="s">
        <v>717</v>
      </c>
      <c r="D110" s="270"/>
      <c r="E110" s="270"/>
      <c r="F110" s="292" t="s">
        <v>704</v>
      </c>
      <c r="G110" s="270"/>
      <c r="H110" s="270" t="s">
        <v>738</v>
      </c>
      <c r="I110" s="270" t="s">
        <v>700</v>
      </c>
      <c r="J110" s="270">
        <v>50</v>
      </c>
      <c r="K110" s="284"/>
    </row>
    <row r="111" spans="2:11" ht="15" customHeight="1">
      <c r="B111" s="293"/>
      <c r="C111" s="270" t="s">
        <v>725</v>
      </c>
      <c r="D111" s="270"/>
      <c r="E111" s="270"/>
      <c r="F111" s="292" t="s">
        <v>704</v>
      </c>
      <c r="G111" s="270"/>
      <c r="H111" s="270" t="s">
        <v>738</v>
      </c>
      <c r="I111" s="270" t="s">
        <v>700</v>
      </c>
      <c r="J111" s="270">
        <v>50</v>
      </c>
      <c r="K111" s="284"/>
    </row>
    <row r="112" spans="2:11" ht="15" customHeight="1">
      <c r="B112" s="293"/>
      <c r="C112" s="270" t="s">
        <v>723</v>
      </c>
      <c r="D112" s="270"/>
      <c r="E112" s="270"/>
      <c r="F112" s="292" t="s">
        <v>704</v>
      </c>
      <c r="G112" s="270"/>
      <c r="H112" s="270" t="s">
        <v>738</v>
      </c>
      <c r="I112" s="270" t="s">
        <v>700</v>
      </c>
      <c r="J112" s="270">
        <v>50</v>
      </c>
      <c r="K112" s="284"/>
    </row>
    <row r="113" spans="2:11" ht="15" customHeight="1">
      <c r="B113" s="293"/>
      <c r="C113" s="270" t="s">
        <v>55</v>
      </c>
      <c r="D113" s="270"/>
      <c r="E113" s="270"/>
      <c r="F113" s="292" t="s">
        <v>698</v>
      </c>
      <c r="G113" s="270"/>
      <c r="H113" s="270" t="s">
        <v>739</v>
      </c>
      <c r="I113" s="270" t="s">
        <v>700</v>
      </c>
      <c r="J113" s="270">
        <v>20</v>
      </c>
      <c r="K113" s="284"/>
    </row>
    <row r="114" spans="2:11" ht="15" customHeight="1">
      <c r="B114" s="293"/>
      <c r="C114" s="270" t="s">
        <v>740</v>
      </c>
      <c r="D114" s="270"/>
      <c r="E114" s="270"/>
      <c r="F114" s="292" t="s">
        <v>698</v>
      </c>
      <c r="G114" s="270"/>
      <c r="H114" s="270" t="s">
        <v>741</v>
      </c>
      <c r="I114" s="270" t="s">
        <v>700</v>
      </c>
      <c r="J114" s="270">
        <v>120</v>
      </c>
      <c r="K114" s="284"/>
    </row>
    <row r="115" spans="2:11" ht="15" customHeight="1">
      <c r="B115" s="293"/>
      <c r="C115" s="270" t="s">
        <v>40</v>
      </c>
      <c r="D115" s="270"/>
      <c r="E115" s="270"/>
      <c r="F115" s="292" t="s">
        <v>698</v>
      </c>
      <c r="G115" s="270"/>
      <c r="H115" s="270" t="s">
        <v>742</v>
      </c>
      <c r="I115" s="270" t="s">
        <v>733</v>
      </c>
      <c r="J115" s="270"/>
      <c r="K115" s="284"/>
    </row>
    <row r="116" spans="2:11" ht="15" customHeight="1">
      <c r="B116" s="293"/>
      <c r="C116" s="270" t="s">
        <v>50</v>
      </c>
      <c r="D116" s="270"/>
      <c r="E116" s="270"/>
      <c r="F116" s="292" t="s">
        <v>698</v>
      </c>
      <c r="G116" s="270"/>
      <c r="H116" s="270" t="s">
        <v>743</v>
      </c>
      <c r="I116" s="270" t="s">
        <v>733</v>
      </c>
      <c r="J116" s="270"/>
      <c r="K116" s="284"/>
    </row>
    <row r="117" spans="2:11" ht="15" customHeight="1">
      <c r="B117" s="293"/>
      <c r="C117" s="270" t="s">
        <v>59</v>
      </c>
      <c r="D117" s="270"/>
      <c r="E117" s="270"/>
      <c r="F117" s="292" t="s">
        <v>698</v>
      </c>
      <c r="G117" s="270"/>
      <c r="H117" s="270" t="s">
        <v>744</v>
      </c>
      <c r="I117" s="270" t="s">
        <v>745</v>
      </c>
      <c r="J117" s="270"/>
      <c r="K117" s="284"/>
    </row>
    <row r="118" spans="2:11" ht="15" customHeight="1">
      <c r="B118" s="296"/>
      <c r="C118" s="302"/>
      <c r="D118" s="302"/>
      <c r="E118" s="302"/>
      <c r="F118" s="302"/>
      <c r="G118" s="302"/>
      <c r="H118" s="302"/>
      <c r="I118" s="302"/>
      <c r="J118" s="302"/>
      <c r="K118" s="298"/>
    </row>
    <row r="119" spans="2:11" ht="18.75" customHeight="1">
      <c r="B119" s="303"/>
      <c r="C119" s="267"/>
      <c r="D119" s="267"/>
      <c r="E119" s="267"/>
      <c r="F119" s="304"/>
      <c r="G119" s="267"/>
      <c r="H119" s="267"/>
      <c r="I119" s="267"/>
      <c r="J119" s="267"/>
      <c r="K119" s="303"/>
    </row>
    <row r="120" spans="2:11" ht="18.75" customHeight="1">
      <c r="B120" s="278"/>
      <c r="C120" s="278"/>
      <c r="D120" s="278"/>
      <c r="E120" s="278"/>
      <c r="F120" s="278"/>
      <c r="G120" s="278"/>
      <c r="H120" s="278"/>
      <c r="I120" s="278"/>
      <c r="J120" s="278"/>
      <c r="K120" s="278"/>
    </row>
    <row r="121" spans="2:11" ht="7.5" customHeight="1">
      <c r="B121" s="305"/>
      <c r="C121" s="306"/>
      <c r="D121" s="306"/>
      <c r="E121" s="306"/>
      <c r="F121" s="306"/>
      <c r="G121" s="306"/>
      <c r="H121" s="306"/>
      <c r="I121" s="306"/>
      <c r="J121" s="306"/>
      <c r="K121" s="307"/>
    </row>
    <row r="122" spans="2:11" ht="45" customHeight="1">
      <c r="B122" s="308"/>
      <c r="C122" s="261" t="s">
        <v>746</v>
      </c>
      <c r="D122" s="261"/>
      <c r="E122" s="261"/>
      <c r="F122" s="261"/>
      <c r="G122" s="261"/>
      <c r="H122" s="261"/>
      <c r="I122" s="261"/>
      <c r="J122" s="261"/>
      <c r="K122" s="309"/>
    </row>
    <row r="123" spans="2:11" ht="17.25" customHeight="1">
      <c r="B123" s="310"/>
      <c r="C123" s="285" t="s">
        <v>692</v>
      </c>
      <c r="D123" s="285"/>
      <c r="E123" s="285"/>
      <c r="F123" s="285" t="s">
        <v>693</v>
      </c>
      <c r="G123" s="286"/>
      <c r="H123" s="285" t="s">
        <v>56</v>
      </c>
      <c r="I123" s="285" t="s">
        <v>59</v>
      </c>
      <c r="J123" s="285" t="s">
        <v>694</v>
      </c>
      <c r="K123" s="311"/>
    </row>
    <row r="124" spans="2:11" ht="17.25" customHeight="1">
      <c r="B124" s="310"/>
      <c r="C124" s="287" t="s">
        <v>695</v>
      </c>
      <c r="D124" s="287"/>
      <c r="E124" s="287"/>
      <c r="F124" s="288" t="s">
        <v>696</v>
      </c>
      <c r="G124" s="289"/>
      <c r="H124" s="287"/>
      <c r="I124" s="287"/>
      <c r="J124" s="287" t="s">
        <v>697</v>
      </c>
      <c r="K124" s="311"/>
    </row>
    <row r="125" spans="2:11" ht="5.25" customHeight="1">
      <c r="B125" s="312"/>
      <c r="C125" s="290"/>
      <c r="D125" s="290"/>
      <c r="E125" s="290"/>
      <c r="F125" s="290"/>
      <c r="G125" s="270"/>
      <c r="H125" s="290"/>
      <c r="I125" s="290"/>
      <c r="J125" s="290"/>
      <c r="K125" s="313"/>
    </row>
    <row r="126" spans="2:11" ht="15" customHeight="1">
      <c r="B126" s="312"/>
      <c r="C126" s="270" t="s">
        <v>701</v>
      </c>
      <c r="D126" s="290"/>
      <c r="E126" s="290"/>
      <c r="F126" s="292" t="s">
        <v>698</v>
      </c>
      <c r="G126" s="270"/>
      <c r="H126" s="270" t="s">
        <v>738</v>
      </c>
      <c r="I126" s="270" t="s">
        <v>700</v>
      </c>
      <c r="J126" s="270">
        <v>120</v>
      </c>
      <c r="K126" s="314"/>
    </row>
    <row r="127" spans="2:11" ht="15" customHeight="1">
      <c r="B127" s="312"/>
      <c r="C127" s="270" t="s">
        <v>747</v>
      </c>
      <c r="D127" s="270"/>
      <c r="E127" s="270"/>
      <c r="F127" s="292" t="s">
        <v>698</v>
      </c>
      <c r="G127" s="270"/>
      <c r="H127" s="270" t="s">
        <v>748</v>
      </c>
      <c r="I127" s="270" t="s">
        <v>700</v>
      </c>
      <c r="J127" s="270" t="s">
        <v>749</v>
      </c>
      <c r="K127" s="314"/>
    </row>
    <row r="128" spans="2:11" ht="15" customHeight="1">
      <c r="B128" s="312"/>
      <c r="C128" s="270" t="s">
        <v>646</v>
      </c>
      <c r="D128" s="270"/>
      <c r="E128" s="270"/>
      <c r="F128" s="292" t="s">
        <v>698</v>
      </c>
      <c r="G128" s="270"/>
      <c r="H128" s="270" t="s">
        <v>750</v>
      </c>
      <c r="I128" s="270" t="s">
        <v>700</v>
      </c>
      <c r="J128" s="270" t="s">
        <v>749</v>
      </c>
      <c r="K128" s="314"/>
    </row>
    <row r="129" spans="2:11" ht="15" customHeight="1">
      <c r="B129" s="312"/>
      <c r="C129" s="270" t="s">
        <v>709</v>
      </c>
      <c r="D129" s="270"/>
      <c r="E129" s="270"/>
      <c r="F129" s="292" t="s">
        <v>704</v>
      </c>
      <c r="G129" s="270"/>
      <c r="H129" s="270" t="s">
        <v>710</v>
      </c>
      <c r="I129" s="270" t="s">
        <v>700</v>
      </c>
      <c r="J129" s="270">
        <v>15</v>
      </c>
      <c r="K129" s="314"/>
    </row>
    <row r="130" spans="2:11" ht="15" customHeight="1">
      <c r="B130" s="312"/>
      <c r="C130" s="294" t="s">
        <v>711</v>
      </c>
      <c r="D130" s="294"/>
      <c r="E130" s="294"/>
      <c r="F130" s="295" t="s">
        <v>704</v>
      </c>
      <c r="G130" s="294"/>
      <c r="H130" s="294" t="s">
        <v>712</v>
      </c>
      <c r="I130" s="294" t="s">
        <v>700</v>
      </c>
      <c r="J130" s="294">
        <v>15</v>
      </c>
      <c r="K130" s="314"/>
    </row>
    <row r="131" spans="2:11" ht="15" customHeight="1">
      <c r="B131" s="312"/>
      <c r="C131" s="294" t="s">
        <v>713</v>
      </c>
      <c r="D131" s="294"/>
      <c r="E131" s="294"/>
      <c r="F131" s="295" t="s">
        <v>704</v>
      </c>
      <c r="G131" s="294"/>
      <c r="H131" s="294" t="s">
        <v>714</v>
      </c>
      <c r="I131" s="294" t="s">
        <v>700</v>
      </c>
      <c r="J131" s="294">
        <v>20</v>
      </c>
      <c r="K131" s="314"/>
    </row>
    <row r="132" spans="2:11" ht="15" customHeight="1">
      <c r="B132" s="312"/>
      <c r="C132" s="294" t="s">
        <v>715</v>
      </c>
      <c r="D132" s="294"/>
      <c r="E132" s="294"/>
      <c r="F132" s="295" t="s">
        <v>704</v>
      </c>
      <c r="G132" s="294"/>
      <c r="H132" s="294" t="s">
        <v>716</v>
      </c>
      <c r="I132" s="294" t="s">
        <v>700</v>
      </c>
      <c r="J132" s="294">
        <v>20</v>
      </c>
      <c r="K132" s="314"/>
    </row>
    <row r="133" spans="2:11" ht="15" customHeight="1">
      <c r="B133" s="312"/>
      <c r="C133" s="270" t="s">
        <v>703</v>
      </c>
      <c r="D133" s="270"/>
      <c r="E133" s="270"/>
      <c r="F133" s="292" t="s">
        <v>704</v>
      </c>
      <c r="G133" s="270"/>
      <c r="H133" s="270" t="s">
        <v>738</v>
      </c>
      <c r="I133" s="270" t="s">
        <v>700</v>
      </c>
      <c r="J133" s="270">
        <v>50</v>
      </c>
      <c r="K133" s="314"/>
    </row>
    <row r="134" spans="2:11" ht="15" customHeight="1">
      <c r="B134" s="312"/>
      <c r="C134" s="270" t="s">
        <v>717</v>
      </c>
      <c r="D134" s="270"/>
      <c r="E134" s="270"/>
      <c r="F134" s="292" t="s">
        <v>704</v>
      </c>
      <c r="G134" s="270"/>
      <c r="H134" s="270" t="s">
        <v>738</v>
      </c>
      <c r="I134" s="270" t="s">
        <v>700</v>
      </c>
      <c r="J134" s="270">
        <v>50</v>
      </c>
      <c r="K134" s="314"/>
    </row>
    <row r="135" spans="2:11" ht="15" customHeight="1">
      <c r="B135" s="312"/>
      <c r="C135" s="270" t="s">
        <v>723</v>
      </c>
      <c r="D135" s="270"/>
      <c r="E135" s="270"/>
      <c r="F135" s="292" t="s">
        <v>704</v>
      </c>
      <c r="G135" s="270"/>
      <c r="H135" s="270" t="s">
        <v>738</v>
      </c>
      <c r="I135" s="270" t="s">
        <v>700</v>
      </c>
      <c r="J135" s="270">
        <v>50</v>
      </c>
      <c r="K135" s="314"/>
    </row>
    <row r="136" spans="2:11" ht="15" customHeight="1">
      <c r="B136" s="312"/>
      <c r="C136" s="270" t="s">
        <v>725</v>
      </c>
      <c r="D136" s="270"/>
      <c r="E136" s="270"/>
      <c r="F136" s="292" t="s">
        <v>704</v>
      </c>
      <c r="G136" s="270"/>
      <c r="H136" s="270" t="s">
        <v>738</v>
      </c>
      <c r="I136" s="270" t="s">
        <v>700</v>
      </c>
      <c r="J136" s="270">
        <v>50</v>
      </c>
      <c r="K136" s="314"/>
    </row>
    <row r="137" spans="2:11" ht="15" customHeight="1">
      <c r="B137" s="312"/>
      <c r="C137" s="270" t="s">
        <v>726</v>
      </c>
      <c r="D137" s="270"/>
      <c r="E137" s="270"/>
      <c r="F137" s="292" t="s">
        <v>704</v>
      </c>
      <c r="G137" s="270"/>
      <c r="H137" s="270" t="s">
        <v>751</v>
      </c>
      <c r="I137" s="270" t="s">
        <v>700</v>
      </c>
      <c r="J137" s="270">
        <v>255</v>
      </c>
      <c r="K137" s="314"/>
    </row>
    <row r="138" spans="2:11" ht="15" customHeight="1">
      <c r="B138" s="312"/>
      <c r="C138" s="270" t="s">
        <v>728</v>
      </c>
      <c r="D138" s="270"/>
      <c r="E138" s="270"/>
      <c r="F138" s="292" t="s">
        <v>698</v>
      </c>
      <c r="G138" s="270"/>
      <c r="H138" s="270" t="s">
        <v>752</v>
      </c>
      <c r="I138" s="270" t="s">
        <v>730</v>
      </c>
      <c r="J138" s="270"/>
      <c r="K138" s="314"/>
    </row>
    <row r="139" spans="2:11" ht="15" customHeight="1">
      <c r="B139" s="312"/>
      <c r="C139" s="270" t="s">
        <v>731</v>
      </c>
      <c r="D139" s="270"/>
      <c r="E139" s="270"/>
      <c r="F139" s="292" t="s">
        <v>698</v>
      </c>
      <c r="G139" s="270"/>
      <c r="H139" s="270" t="s">
        <v>753</v>
      </c>
      <c r="I139" s="270" t="s">
        <v>733</v>
      </c>
      <c r="J139" s="270"/>
      <c r="K139" s="314"/>
    </row>
    <row r="140" spans="2:11" ht="15" customHeight="1">
      <c r="B140" s="312"/>
      <c r="C140" s="270" t="s">
        <v>734</v>
      </c>
      <c r="D140" s="270"/>
      <c r="E140" s="270"/>
      <c r="F140" s="292" t="s">
        <v>698</v>
      </c>
      <c r="G140" s="270"/>
      <c r="H140" s="270" t="s">
        <v>734</v>
      </c>
      <c r="I140" s="270" t="s">
        <v>733</v>
      </c>
      <c r="J140" s="270"/>
      <c r="K140" s="314"/>
    </row>
    <row r="141" spans="2:11" ht="15" customHeight="1">
      <c r="B141" s="312"/>
      <c r="C141" s="270" t="s">
        <v>40</v>
      </c>
      <c r="D141" s="270"/>
      <c r="E141" s="270"/>
      <c r="F141" s="292" t="s">
        <v>698</v>
      </c>
      <c r="G141" s="270"/>
      <c r="H141" s="270" t="s">
        <v>754</v>
      </c>
      <c r="I141" s="270" t="s">
        <v>733</v>
      </c>
      <c r="J141" s="270"/>
      <c r="K141" s="314"/>
    </row>
    <row r="142" spans="2:11" ht="15" customHeight="1">
      <c r="B142" s="312"/>
      <c r="C142" s="270" t="s">
        <v>755</v>
      </c>
      <c r="D142" s="270"/>
      <c r="E142" s="270"/>
      <c r="F142" s="292" t="s">
        <v>698</v>
      </c>
      <c r="G142" s="270"/>
      <c r="H142" s="270" t="s">
        <v>756</v>
      </c>
      <c r="I142" s="270" t="s">
        <v>733</v>
      </c>
      <c r="J142" s="270"/>
      <c r="K142" s="314"/>
    </row>
    <row r="143" spans="2:11" ht="15" customHeight="1">
      <c r="B143" s="315"/>
      <c r="C143" s="316"/>
      <c r="D143" s="316"/>
      <c r="E143" s="316"/>
      <c r="F143" s="316"/>
      <c r="G143" s="316"/>
      <c r="H143" s="316"/>
      <c r="I143" s="316"/>
      <c r="J143" s="316"/>
      <c r="K143" s="317"/>
    </row>
    <row r="144" spans="2:11" ht="18.75" customHeight="1">
      <c r="B144" s="267"/>
      <c r="C144" s="267"/>
      <c r="D144" s="267"/>
      <c r="E144" s="267"/>
      <c r="F144" s="304"/>
      <c r="G144" s="267"/>
      <c r="H144" s="267"/>
      <c r="I144" s="267"/>
      <c r="J144" s="267"/>
      <c r="K144" s="267"/>
    </row>
    <row r="145" spans="2:11" ht="18.75" customHeight="1">
      <c r="B145" s="278"/>
      <c r="C145" s="278"/>
      <c r="D145" s="278"/>
      <c r="E145" s="278"/>
      <c r="F145" s="278"/>
      <c r="G145" s="278"/>
      <c r="H145" s="278"/>
      <c r="I145" s="278"/>
      <c r="J145" s="278"/>
      <c r="K145" s="278"/>
    </row>
    <row r="146" spans="2:11" ht="7.5" customHeight="1">
      <c r="B146" s="279"/>
      <c r="C146" s="280"/>
      <c r="D146" s="280"/>
      <c r="E146" s="280"/>
      <c r="F146" s="280"/>
      <c r="G146" s="280"/>
      <c r="H146" s="280"/>
      <c r="I146" s="280"/>
      <c r="J146" s="280"/>
      <c r="K146" s="281"/>
    </row>
    <row r="147" spans="2:11" ht="45" customHeight="1">
      <c r="B147" s="282"/>
      <c r="C147" s="283" t="s">
        <v>757</v>
      </c>
      <c r="D147" s="283"/>
      <c r="E147" s="283"/>
      <c r="F147" s="283"/>
      <c r="G147" s="283"/>
      <c r="H147" s="283"/>
      <c r="I147" s="283"/>
      <c r="J147" s="283"/>
      <c r="K147" s="284"/>
    </row>
    <row r="148" spans="2:11" ht="17.25" customHeight="1">
      <c r="B148" s="282"/>
      <c r="C148" s="285" t="s">
        <v>692</v>
      </c>
      <c r="D148" s="285"/>
      <c r="E148" s="285"/>
      <c r="F148" s="285" t="s">
        <v>693</v>
      </c>
      <c r="G148" s="286"/>
      <c r="H148" s="285" t="s">
        <v>56</v>
      </c>
      <c r="I148" s="285" t="s">
        <v>59</v>
      </c>
      <c r="J148" s="285" t="s">
        <v>694</v>
      </c>
      <c r="K148" s="284"/>
    </row>
    <row r="149" spans="2:11" ht="17.25" customHeight="1">
      <c r="B149" s="282"/>
      <c r="C149" s="287" t="s">
        <v>695</v>
      </c>
      <c r="D149" s="287"/>
      <c r="E149" s="287"/>
      <c r="F149" s="288" t="s">
        <v>696</v>
      </c>
      <c r="G149" s="289"/>
      <c r="H149" s="287"/>
      <c r="I149" s="287"/>
      <c r="J149" s="287" t="s">
        <v>697</v>
      </c>
      <c r="K149" s="284"/>
    </row>
    <row r="150" spans="2:11" ht="5.25" customHeight="1">
      <c r="B150" s="293"/>
      <c r="C150" s="290"/>
      <c r="D150" s="290"/>
      <c r="E150" s="290"/>
      <c r="F150" s="290"/>
      <c r="G150" s="291"/>
      <c r="H150" s="290"/>
      <c r="I150" s="290"/>
      <c r="J150" s="290"/>
      <c r="K150" s="314"/>
    </row>
    <row r="151" spans="2:11" ht="15" customHeight="1">
      <c r="B151" s="293"/>
      <c r="C151" s="318" t="s">
        <v>701</v>
      </c>
      <c r="D151" s="270"/>
      <c r="E151" s="270"/>
      <c r="F151" s="319" t="s">
        <v>698</v>
      </c>
      <c r="G151" s="270"/>
      <c r="H151" s="318" t="s">
        <v>738</v>
      </c>
      <c r="I151" s="318" t="s">
        <v>700</v>
      </c>
      <c r="J151" s="318">
        <v>120</v>
      </c>
      <c r="K151" s="314"/>
    </row>
    <row r="152" spans="2:11" ht="15" customHeight="1">
      <c r="B152" s="293"/>
      <c r="C152" s="318" t="s">
        <v>747</v>
      </c>
      <c r="D152" s="270"/>
      <c r="E152" s="270"/>
      <c r="F152" s="319" t="s">
        <v>698</v>
      </c>
      <c r="G152" s="270"/>
      <c r="H152" s="318" t="s">
        <v>758</v>
      </c>
      <c r="I152" s="318" t="s">
        <v>700</v>
      </c>
      <c r="J152" s="318" t="s">
        <v>749</v>
      </c>
      <c r="K152" s="314"/>
    </row>
    <row r="153" spans="2:11" ht="15" customHeight="1">
      <c r="B153" s="293"/>
      <c r="C153" s="318" t="s">
        <v>646</v>
      </c>
      <c r="D153" s="270"/>
      <c r="E153" s="270"/>
      <c r="F153" s="319" t="s">
        <v>698</v>
      </c>
      <c r="G153" s="270"/>
      <c r="H153" s="318" t="s">
        <v>759</v>
      </c>
      <c r="I153" s="318" t="s">
        <v>700</v>
      </c>
      <c r="J153" s="318" t="s">
        <v>749</v>
      </c>
      <c r="K153" s="314"/>
    </row>
    <row r="154" spans="2:11" ht="15" customHeight="1">
      <c r="B154" s="293"/>
      <c r="C154" s="318" t="s">
        <v>703</v>
      </c>
      <c r="D154" s="270"/>
      <c r="E154" s="270"/>
      <c r="F154" s="319" t="s">
        <v>704</v>
      </c>
      <c r="G154" s="270"/>
      <c r="H154" s="318" t="s">
        <v>738</v>
      </c>
      <c r="I154" s="318" t="s">
        <v>700</v>
      </c>
      <c r="J154" s="318">
        <v>50</v>
      </c>
      <c r="K154" s="314"/>
    </row>
    <row r="155" spans="2:11" ht="15" customHeight="1">
      <c r="B155" s="293"/>
      <c r="C155" s="318" t="s">
        <v>706</v>
      </c>
      <c r="D155" s="270"/>
      <c r="E155" s="270"/>
      <c r="F155" s="319" t="s">
        <v>698</v>
      </c>
      <c r="G155" s="270"/>
      <c r="H155" s="318" t="s">
        <v>738</v>
      </c>
      <c r="I155" s="318" t="s">
        <v>708</v>
      </c>
      <c r="J155" s="318"/>
      <c r="K155" s="314"/>
    </row>
    <row r="156" spans="2:11" ht="15" customHeight="1">
      <c r="B156" s="293"/>
      <c r="C156" s="318" t="s">
        <v>717</v>
      </c>
      <c r="D156" s="270"/>
      <c r="E156" s="270"/>
      <c r="F156" s="319" t="s">
        <v>704</v>
      </c>
      <c r="G156" s="270"/>
      <c r="H156" s="318" t="s">
        <v>738</v>
      </c>
      <c r="I156" s="318" t="s">
        <v>700</v>
      </c>
      <c r="J156" s="318">
        <v>50</v>
      </c>
      <c r="K156" s="314"/>
    </row>
    <row r="157" spans="2:11" ht="15" customHeight="1">
      <c r="B157" s="293"/>
      <c r="C157" s="318" t="s">
        <v>725</v>
      </c>
      <c r="D157" s="270"/>
      <c r="E157" s="270"/>
      <c r="F157" s="319" t="s">
        <v>704</v>
      </c>
      <c r="G157" s="270"/>
      <c r="H157" s="318" t="s">
        <v>738</v>
      </c>
      <c r="I157" s="318" t="s">
        <v>700</v>
      </c>
      <c r="J157" s="318">
        <v>50</v>
      </c>
      <c r="K157" s="314"/>
    </row>
    <row r="158" spans="2:11" ht="15" customHeight="1">
      <c r="B158" s="293"/>
      <c r="C158" s="318" t="s">
        <v>723</v>
      </c>
      <c r="D158" s="270"/>
      <c r="E158" s="270"/>
      <c r="F158" s="319" t="s">
        <v>704</v>
      </c>
      <c r="G158" s="270"/>
      <c r="H158" s="318" t="s">
        <v>738</v>
      </c>
      <c r="I158" s="318" t="s">
        <v>700</v>
      </c>
      <c r="J158" s="318">
        <v>50</v>
      </c>
      <c r="K158" s="314"/>
    </row>
    <row r="159" spans="2:11" ht="15" customHeight="1">
      <c r="B159" s="293"/>
      <c r="C159" s="318" t="s">
        <v>84</v>
      </c>
      <c r="D159" s="270"/>
      <c r="E159" s="270"/>
      <c r="F159" s="319" t="s">
        <v>698</v>
      </c>
      <c r="G159" s="270"/>
      <c r="H159" s="318" t="s">
        <v>760</v>
      </c>
      <c r="I159" s="318" t="s">
        <v>700</v>
      </c>
      <c r="J159" s="318" t="s">
        <v>761</v>
      </c>
      <c r="K159" s="314"/>
    </row>
    <row r="160" spans="2:11" ht="15" customHeight="1">
      <c r="B160" s="293"/>
      <c r="C160" s="318" t="s">
        <v>762</v>
      </c>
      <c r="D160" s="270"/>
      <c r="E160" s="270"/>
      <c r="F160" s="319" t="s">
        <v>698</v>
      </c>
      <c r="G160" s="270"/>
      <c r="H160" s="318" t="s">
        <v>763</v>
      </c>
      <c r="I160" s="318" t="s">
        <v>733</v>
      </c>
      <c r="J160" s="318"/>
      <c r="K160" s="314"/>
    </row>
    <row r="161" spans="2:11" ht="15" customHeight="1">
      <c r="B161" s="320"/>
      <c r="C161" s="302"/>
      <c r="D161" s="302"/>
      <c r="E161" s="302"/>
      <c r="F161" s="302"/>
      <c r="G161" s="302"/>
      <c r="H161" s="302"/>
      <c r="I161" s="302"/>
      <c r="J161" s="302"/>
      <c r="K161" s="321"/>
    </row>
    <row r="162" spans="2:11" ht="18.75" customHeight="1">
      <c r="B162" s="267"/>
      <c r="C162" s="270"/>
      <c r="D162" s="270"/>
      <c r="E162" s="270"/>
      <c r="F162" s="292"/>
      <c r="G162" s="270"/>
      <c r="H162" s="270"/>
      <c r="I162" s="270"/>
      <c r="J162" s="270"/>
      <c r="K162" s="267"/>
    </row>
    <row r="163" spans="2:11" ht="18.75" customHeight="1">
      <c r="B163" s="278"/>
      <c r="C163" s="278"/>
      <c r="D163" s="278"/>
      <c r="E163" s="278"/>
      <c r="F163" s="278"/>
      <c r="G163" s="278"/>
      <c r="H163" s="278"/>
      <c r="I163" s="278"/>
      <c r="J163" s="278"/>
      <c r="K163" s="278"/>
    </row>
    <row r="164" spans="2:11" ht="7.5" customHeight="1">
      <c r="B164" s="257"/>
      <c r="C164" s="258"/>
      <c r="D164" s="258"/>
      <c r="E164" s="258"/>
      <c r="F164" s="258"/>
      <c r="G164" s="258"/>
      <c r="H164" s="258"/>
      <c r="I164" s="258"/>
      <c r="J164" s="258"/>
      <c r="K164" s="259"/>
    </row>
    <row r="165" spans="2:11" ht="45" customHeight="1">
      <c r="B165" s="260"/>
      <c r="C165" s="261" t="s">
        <v>764</v>
      </c>
      <c r="D165" s="261"/>
      <c r="E165" s="261"/>
      <c r="F165" s="261"/>
      <c r="G165" s="261"/>
      <c r="H165" s="261"/>
      <c r="I165" s="261"/>
      <c r="J165" s="261"/>
      <c r="K165" s="262"/>
    </row>
    <row r="166" spans="2:11" ht="17.25" customHeight="1">
      <c r="B166" s="260"/>
      <c r="C166" s="285" t="s">
        <v>692</v>
      </c>
      <c r="D166" s="285"/>
      <c r="E166" s="285"/>
      <c r="F166" s="285" t="s">
        <v>693</v>
      </c>
      <c r="G166" s="322"/>
      <c r="H166" s="323" t="s">
        <v>56</v>
      </c>
      <c r="I166" s="323" t="s">
        <v>59</v>
      </c>
      <c r="J166" s="285" t="s">
        <v>694</v>
      </c>
      <c r="K166" s="262"/>
    </row>
    <row r="167" spans="2:11" ht="17.25" customHeight="1">
      <c r="B167" s="263"/>
      <c r="C167" s="287" t="s">
        <v>695</v>
      </c>
      <c r="D167" s="287"/>
      <c r="E167" s="287"/>
      <c r="F167" s="288" t="s">
        <v>696</v>
      </c>
      <c r="G167" s="324"/>
      <c r="H167" s="325"/>
      <c r="I167" s="325"/>
      <c r="J167" s="287" t="s">
        <v>697</v>
      </c>
      <c r="K167" s="265"/>
    </row>
    <row r="168" spans="2:11" ht="5.25" customHeight="1">
      <c r="B168" s="293"/>
      <c r="C168" s="290"/>
      <c r="D168" s="290"/>
      <c r="E168" s="290"/>
      <c r="F168" s="290"/>
      <c r="G168" s="291"/>
      <c r="H168" s="290"/>
      <c r="I168" s="290"/>
      <c r="J168" s="290"/>
      <c r="K168" s="314"/>
    </row>
    <row r="169" spans="2:11" ht="15" customHeight="1">
      <c r="B169" s="293"/>
      <c r="C169" s="270" t="s">
        <v>701</v>
      </c>
      <c r="D169" s="270"/>
      <c r="E169" s="270"/>
      <c r="F169" s="292" t="s">
        <v>698</v>
      </c>
      <c r="G169" s="270"/>
      <c r="H169" s="270" t="s">
        <v>738</v>
      </c>
      <c r="I169" s="270" t="s">
        <v>700</v>
      </c>
      <c r="J169" s="270">
        <v>120</v>
      </c>
      <c r="K169" s="314"/>
    </row>
    <row r="170" spans="2:11" ht="15" customHeight="1">
      <c r="B170" s="293"/>
      <c r="C170" s="270" t="s">
        <v>747</v>
      </c>
      <c r="D170" s="270"/>
      <c r="E170" s="270"/>
      <c r="F170" s="292" t="s">
        <v>698</v>
      </c>
      <c r="G170" s="270"/>
      <c r="H170" s="270" t="s">
        <v>748</v>
      </c>
      <c r="I170" s="270" t="s">
        <v>700</v>
      </c>
      <c r="J170" s="270" t="s">
        <v>749</v>
      </c>
      <c r="K170" s="314"/>
    </row>
    <row r="171" spans="2:11" ht="15" customHeight="1">
      <c r="B171" s="293"/>
      <c r="C171" s="270" t="s">
        <v>646</v>
      </c>
      <c r="D171" s="270"/>
      <c r="E171" s="270"/>
      <c r="F171" s="292" t="s">
        <v>698</v>
      </c>
      <c r="G171" s="270"/>
      <c r="H171" s="270" t="s">
        <v>765</v>
      </c>
      <c r="I171" s="270" t="s">
        <v>700</v>
      </c>
      <c r="J171" s="270" t="s">
        <v>749</v>
      </c>
      <c r="K171" s="314"/>
    </row>
    <row r="172" spans="2:11" ht="15" customHeight="1">
      <c r="B172" s="293"/>
      <c r="C172" s="270" t="s">
        <v>703</v>
      </c>
      <c r="D172" s="270"/>
      <c r="E172" s="270"/>
      <c r="F172" s="292" t="s">
        <v>704</v>
      </c>
      <c r="G172" s="270"/>
      <c r="H172" s="270" t="s">
        <v>765</v>
      </c>
      <c r="I172" s="270" t="s">
        <v>700</v>
      </c>
      <c r="J172" s="270">
        <v>50</v>
      </c>
      <c r="K172" s="314"/>
    </row>
    <row r="173" spans="2:11" ht="15" customHeight="1">
      <c r="B173" s="293"/>
      <c r="C173" s="270" t="s">
        <v>706</v>
      </c>
      <c r="D173" s="270"/>
      <c r="E173" s="270"/>
      <c r="F173" s="292" t="s">
        <v>698</v>
      </c>
      <c r="G173" s="270"/>
      <c r="H173" s="270" t="s">
        <v>765</v>
      </c>
      <c r="I173" s="270" t="s">
        <v>708</v>
      </c>
      <c r="J173" s="270"/>
      <c r="K173" s="314"/>
    </row>
    <row r="174" spans="2:11" ht="15" customHeight="1">
      <c r="B174" s="293"/>
      <c r="C174" s="270" t="s">
        <v>717</v>
      </c>
      <c r="D174" s="270"/>
      <c r="E174" s="270"/>
      <c r="F174" s="292" t="s">
        <v>704</v>
      </c>
      <c r="G174" s="270"/>
      <c r="H174" s="270" t="s">
        <v>765</v>
      </c>
      <c r="I174" s="270" t="s">
        <v>700</v>
      </c>
      <c r="J174" s="270">
        <v>50</v>
      </c>
      <c r="K174" s="314"/>
    </row>
    <row r="175" spans="2:11" ht="15" customHeight="1">
      <c r="B175" s="293"/>
      <c r="C175" s="270" t="s">
        <v>725</v>
      </c>
      <c r="D175" s="270"/>
      <c r="E175" s="270"/>
      <c r="F175" s="292" t="s">
        <v>704</v>
      </c>
      <c r="G175" s="270"/>
      <c r="H175" s="270" t="s">
        <v>765</v>
      </c>
      <c r="I175" s="270" t="s">
        <v>700</v>
      </c>
      <c r="J175" s="270">
        <v>50</v>
      </c>
      <c r="K175" s="314"/>
    </row>
    <row r="176" spans="2:11" ht="15" customHeight="1">
      <c r="B176" s="293"/>
      <c r="C176" s="270" t="s">
        <v>723</v>
      </c>
      <c r="D176" s="270"/>
      <c r="E176" s="270"/>
      <c r="F176" s="292" t="s">
        <v>704</v>
      </c>
      <c r="G176" s="270"/>
      <c r="H176" s="270" t="s">
        <v>765</v>
      </c>
      <c r="I176" s="270" t="s">
        <v>700</v>
      </c>
      <c r="J176" s="270">
        <v>50</v>
      </c>
      <c r="K176" s="314"/>
    </row>
    <row r="177" spans="2:11" ht="15" customHeight="1">
      <c r="B177" s="293"/>
      <c r="C177" s="270" t="s">
        <v>108</v>
      </c>
      <c r="D177" s="270"/>
      <c r="E177" s="270"/>
      <c r="F177" s="292" t="s">
        <v>698</v>
      </c>
      <c r="G177" s="270"/>
      <c r="H177" s="270" t="s">
        <v>766</v>
      </c>
      <c r="I177" s="270" t="s">
        <v>767</v>
      </c>
      <c r="J177" s="270"/>
      <c r="K177" s="314"/>
    </row>
    <row r="178" spans="2:11" ht="15" customHeight="1">
      <c r="B178" s="293"/>
      <c r="C178" s="270" t="s">
        <v>59</v>
      </c>
      <c r="D178" s="270"/>
      <c r="E178" s="270"/>
      <c r="F178" s="292" t="s">
        <v>698</v>
      </c>
      <c r="G178" s="270"/>
      <c r="H178" s="270" t="s">
        <v>768</v>
      </c>
      <c r="I178" s="270" t="s">
        <v>769</v>
      </c>
      <c r="J178" s="270">
        <v>1</v>
      </c>
      <c r="K178" s="314"/>
    </row>
    <row r="179" spans="2:11" ht="15" customHeight="1">
      <c r="B179" s="293"/>
      <c r="C179" s="270" t="s">
        <v>55</v>
      </c>
      <c r="D179" s="270"/>
      <c r="E179" s="270"/>
      <c r="F179" s="292" t="s">
        <v>698</v>
      </c>
      <c r="G179" s="270"/>
      <c r="H179" s="270" t="s">
        <v>770</v>
      </c>
      <c r="I179" s="270" t="s">
        <v>700</v>
      </c>
      <c r="J179" s="270">
        <v>20</v>
      </c>
      <c r="K179" s="314"/>
    </row>
    <row r="180" spans="2:11" ht="15" customHeight="1">
      <c r="B180" s="293"/>
      <c r="C180" s="270" t="s">
        <v>56</v>
      </c>
      <c r="D180" s="270"/>
      <c r="E180" s="270"/>
      <c r="F180" s="292" t="s">
        <v>698</v>
      </c>
      <c r="G180" s="270"/>
      <c r="H180" s="270" t="s">
        <v>771</v>
      </c>
      <c r="I180" s="270" t="s">
        <v>700</v>
      </c>
      <c r="J180" s="270">
        <v>255</v>
      </c>
      <c r="K180" s="314"/>
    </row>
    <row r="181" spans="2:11" ht="15" customHeight="1">
      <c r="B181" s="293"/>
      <c r="C181" s="270" t="s">
        <v>109</v>
      </c>
      <c r="D181" s="270"/>
      <c r="E181" s="270"/>
      <c r="F181" s="292" t="s">
        <v>698</v>
      </c>
      <c r="G181" s="270"/>
      <c r="H181" s="270" t="s">
        <v>662</v>
      </c>
      <c r="I181" s="270" t="s">
        <v>700</v>
      </c>
      <c r="J181" s="270">
        <v>10</v>
      </c>
      <c r="K181" s="314"/>
    </row>
    <row r="182" spans="2:11" ht="15" customHeight="1">
      <c r="B182" s="293"/>
      <c r="C182" s="270" t="s">
        <v>110</v>
      </c>
      <c r="D182" s="270"/>
      <c r="E182" s="270"/>
      <c r="F182" s="292" t="s">
        <v>698</v>
      </c>
      <c r="G182" s="270"/>
      <c r="H182" s="270" t="s">
        <v>772</v>
      </c>
      <c r="I182" s="270" t="s">
        <v>733</v>
      </c>
      <c r="J182" s="270"/>
      <c r="K182" s="314"/>
    </row>
    <row r="183" spans="2:11" ht="15" customHeight="1">
      <c r="B183" s="293"/>
      <c r="C183" s="270" t="s">
        <v>773</v>
      </c>
      <c r="D183" s="270"/>
      <c r="E183" s="270"/>
      <c r="F183" s="292" t="s">
        <v>698</v>
      </c>
      <c r="G183" s="270"/>
      <c r="H183" s="270" t="s">
        <v>774</v>
      </c>
      <c r="I183" s="270" t="s">
        <v>733</v>
      </c>
      <c r="J183" s="270"/>
      <c r="K183" s="314"/>
    </row>
    <row r="184" spans="2:11" ht="15" customHeight="1">
      <c r="B184" s="293"/>
      <c r="C184" s="270" t="s">
        <v>762</v>
      </c>
      <c r="D184" s="270"/>
      <c r="E184" s="270"/>
      <c r="F184" s="292" t="s">
        <v>698</v>
      </c>
      <c r="G184" s="270"/>
      <c r="H184" s="270" t="s">
        <v>775</v>
      </c>
      <c r="I184" s="270" t="s">
        <v>733</v>
      </c>
      <c r="J184" s="270"/>
      <c r="K184" s="314"/>
    </row>
    <row r="185" spans="2:11" ht="15" customHeight="1">
      <c r="B185" s="293"/>
      <c r="C185" s="270" t="s">
        <v>112</v>
      </c>
      <c r="D185" s="270"/>
      <c r="E185" s="270"/>
      <c r="F185" s="292" t="s">
        <v>704</v>
      </c>
      <c r="G185" s="270"/>
      <c r="H185" s="270" t="s">
        <v>776</v>
      </c>
      <c r="I185" s="270" t="s">
        <v>700</v>
      </c>
      <c r="J185" s="270">
        <v>50</v>
      </c>
      <c r="K185" s="314"/>
    </row>
    <row r="186" spans="2:11" ht="15" customHeight="1">
      <c r="B186" s="293"/>
      <c r="C186" s="270" t="s">
        <v>777</v>
      </c>
      <c r="D186" s="270"/>
      <c r="E186" s="270"/>
      <c r="F186" s="292" t="s">
        <v>704</v>
      </c>
      <c r="G186" s="270"/>
      <c r="H186" s="270" t="s">
        <v>778</v>
      </c>
      <c r="I186" s="270" t="s">
        <v>779</v>
      </c>
      <c r="J186" s="270"/>
      <c r="K186" s="314"/>
    </row>
    <row r="187" spans="2:11" ht="15" customHeight="1">
      <c r="B187" s="293"/>
      <c r="C187" s="270" t="s">
        <v>780</v>
      </c>
      <c r="D187" s="270"/>
      <c r="E187" s="270"/>
      <c r="F187" s="292" t="s">
        <v>704</v>
      </c>
      <c r="G187" s="270"/>
      <c r="H187" s="270" t="s">
        <v>781</v>
      </c>
      <c r="I187" s="270" t="s">
        <v>779</v>
      </c>
      <c r="J187" s="270"/>
      <c r="K187" s="314"/>
    </row>
    <row r="188" spans="2:11" ht="15" customHeight="1">
      <c r="B188" s="293"/>
      <c r="C188" s="270" t="s">
        <v>782</v>
      </c>
      <c r="D188" s="270"/>
      <c r="E188" s="270"/>
      <c r="F188" s="292" t="s">
        <v>704</v>
      </c>
      <c r="G188" s="270"/>
      <c r="H188" s="270" t="s">
        <v>783</v>
      </c>
      <c r="I188" s="270" t="s">
        <v>779</v>
      </c>
      <c r="J188" s="270"/>
      <c r="K188" s="314"/>
    </row>
    <row r="189" spans="2:11" ht="15" customHeight="1">
      <c r="B189" s="293"/>
      <c r="C189" s="326" t="s">
        <v>784</v>
      </c>
      <c r="D189" s="270"/>
      <c r="E189" s="270"/>
      <c r="F189" s="292" t="s">
        <v>704</v>
      </c>
      <c r="G189" s="270"/>
      <c r="H189" s="270" t="s">
        <v>785</v>
      </c>
      <c r="I189" s="270" t="s">
        <v>786</v>
      </c>
      <c r="J189" s="327" t="s">
        <v>787</v>
      </c>
      <c r="K189" s="314"/>
    </row>
    <row r="190" spans="2:11" ht="15" customHeight="1">
      <c r="B190" s="293"/>
      <c r="C190" s="277" t="s">
        <v>44</v>
      </c>
      <c r="D190" s="270"/>
      <c r="E190" s="270"/>
      <c r="F190" s="292" t="s">
        <v>698</v>
      </c>
      <c r="G190" s="270"/>
      <c r="H190" s="267" t="s">
        <v>788</v>
      </c>
      <c r="I190" s="270" t="s">
        <v>789</v>
      </c>
      <c r="J190" s="270"/>
      <c r="K190" s="314"/>
    </row>
    <row r="191" spans="2:11" ht="15" customHeight="1">
      <c r="B191" s="293"/>
      <c r="C191" s="277" t="s">
        <v>790</v>
      </c>
      <c r="D191" s="270"/>
      <c r="E191" s="270"/>
      <c r="F191" s="292" t="s">
        <v>698</v>
      </c>
      <c r="G191" s="270"/>
      <c r="H191" s="270" t="s">
        <v>791</v>
      </c>
      <c r="I191" s="270" t="s">
        <v>733</v>
      </c>
      <c r="J191" s="270"/>
      <c r="K191" s="314"/>
    </row>
    <row r="192" spans="2:11" ht="15" customHeight="1">
      <c r="B192" s="293"/>
      <c r="C192" s="277" t="s">
        <v>792</v>
      </c>
      <c r="D192" s="270"/>
      <c r="E192" s="270"/>
      <c r="F192" s="292" t="s">
        <v>698</v>
      </c>
      <c r="G192" s="270"/>
      <c r="H192" s="270" t="s">
        <v>793</v>
      </c>
      <c r="I192" s="270" t="s">
        <v>733</v>
      </c>
      <c r="J192" s="270"/>
      <c r="K192" s="314"/>
    </row>
    <row r="193" spans="2:11" ht="15" customHeight="1">
      <c r="B193" s="293"/>
      <c r="C193" s="277" t="s">
        <v>794</v>
      </c>
      <c r="D193" s="270"/>
      <c r="E193" s="270"/>
      <c r="F193" s="292" t="s">
        <v>704</v>
      </c>
      <c r="G193" s="270"/>
      <c r="H193" s="270" t="s">
        <v>795</v>
      </c>
      <c r="I193" s="270" t="s">
        <v>733</v>
      </c>
      <c r="J193" s="270"/>
      <c r="K193" s="314"/>
    </row>
    <row r="194" spans="2:11" ht="15" customHeight="1">
      <c r="B194" s="320"/>
      <c r="C194" s="328"/>
      <c r="D194" s="302"/>
      <c r="E194" s="302"/>
      <c r="F194" s="302"/>
      <c r="G194" s="302"/>
      <c r="H194" s="302"/>
      <c r="I194" s="302"/>
      <c r="J194" s="302"/>
      <c r="K194" s="321"/>
    </row>
    <row r="195" spans="2:11" ht="18.75" customHeight="1">
      <c r="B195" s="267"/>
      <c r="C195" s="270"/>
      <c r="D195" s="270"/>
      <c r="E195" s="270"/>
      <c r="F195" s="292"/>
      <c r="G195" s="270"/>
      <c r="H195" s="270"/>
      <c r="I195" s="270"/>
      <c r="J195" s="270"/>
      <c r="K195" s="267"/>
    </row>
    <row r="196" spans="2:11" ht="18.75" customHeight="1">
      <c r="B196" s="267"/>
      <c r="C196" s="270"/>
      <c r="D196" s="270"/>
      <c r="E196" s="270"/>
      <c r="F196" s="292"/>
      <c r="G196" s="270"/>
      <c r="H196" s="270"/>
      <c r="I196" s="270"/>
      <c r="J196" s="270"/>
      <c r="K196" s="267"/>
    </row>
    <row r="197" spans="2:11" ht="18.75" customHeight="1">
      <c r="B197" s="278"/>
      <c r="C197" s="278"/>
      <c r="D197" s="278"/>
      <c r="E197" s="278"/>
      <c r="F197" s="278"/>
      <c r="G197" s="278"/>
      <c r="H197" s="278"/>
      <c r="I197" s="278"/>
      <c r="J197" s="278"/>
      <c r="K197" s="278"/>
    </row>
    <row r="198" spans="2:11" ht="13.5">
      <c r="B198" s="257"/>
      <c r="C198" s="258"/>
      <c r="D198" s="258"/>
      <c r="E198" s="258"/>
      <c r="F198" s="258"/>
      <c r="G198" s="258"/>
      <c r="H198" s="258"/>
      <c r="I198" s="258"/>
      <c r="J198" s="258"/>
      <c r="K198" s="259"/>
    </row>
    <row r="199" spans="2:11" ht="21">
      <c r="B199" s="260"/>
      <c r="C199" s="261" t="s">
        <v>796</v>
      </c>
      <c r="D199" s="261"/>
      <c r="E199" s="261"/>
      <c r="F199" s="261"/>
      <c r="G199" s="261"/>
      <c r="H199" s="261"/>
      <c r="I199" s="261"/>
      <c r="J199" s="261"/>
      <c r="K199" s="262"/>
    </row>
    <row r="200" spans="2:11" ht="25.5" customHeight="1">
      <c r="B200" s="260"/>
      <c r="C200" s="329" t="s">
        <v>797</v>
      </c>
      <c r="D200" s="329"/>
      <c r="E200" s="329"/>
      <c r="F200" s="329" t="s">
        <v>798</v>
      </c>
      <c r="G200" s="330"/>
      <c r="H200" s="329" t="s">
        <v>799</v>
      </c>
      <c r="I200" s="329"/>
      <c r="J200" s="329"/>
      <c r="K200" s="262"/>
    </row>
    <row r="201" spans="2:11" ht="5.25" customHeight="1">
      <c r="B201" s="293"/>
      <c r="C201" s="290"/>
      <c r="D201" s="290"/>
      <c r="E201" s="290"/>
      <c r="F201" s="290"/>
      <c r="G201" s="270"/>
      <c r="H201" s="290"/>
      <c r="I201" s="290"/>
      <c r="J201" s="290"/>
      <c r="K201" s="314"/>
    </row>
    <row r="202" spans="2:11" ht="15" customHeight="1">
      <c r="B202" s="293"/>
      <c r="C202" s="270" t="s">
        <v>789</v>
      </c>
      <c r="D202" s="270"/>
      <c r="E202" s="270"/>
      <c r="F202" s="292" t="s">
        <v>45</v>
      </c>
      <c r="G202" s="270"/>
      <c r="H202" s="270" t="s">
        <v>800</v>
      </c>
      <c r="I202" s="270"/>
      <c r="J202" s="270"/>
      <c r="K202" s="314"/>
    </row>
    <row r="203" spans="2:11" ht="15" customHeight="1">
      <c r="B203" s="293"/>
      <c r="C203" s="299"/>
      <c r="D203" s="270"/>
      <c r="E203" s="270"/>
      <c r="F203" s="292" t="s">
        <v>46</v>
      </c>
      <c r="G203" s="270"/>
      <c r="H203" s="270" t="s">
        <v>801</v>
      </c>
      <c r="I203" s="270"/>
      <c r="J203" s="270"/>
      <c r="K203" s="314"/>
    </row>
    <row r="204" spans="2:11" ht="15" customHeight="1">
      <c r="B204" s="293"/>
      <c r="C204" s="299"/>
      <c r="D204" s="270"/>
      <c r="E204" s="270"/>
      <c r="F204" s="292" t="s">
        <v>49</v>
      </c>
      <c r="G204" s="270"/>
      <c r="H204" s="270" t="s">
        <v>802</v>
      </c>
      <c r="I204" s="270"/>
      <c r="J204" s="270"/>
      <c r="K204" s="314"/>
    </row>
    <row r="205" spans="2:11" ht="15" customHeight="1">
      <c r="B205" s="293"/>
      <c r="C205" s="270"/>
      <c r="D205" s="270"/>
      <c r="E205" s="270"/>
      <c r="F205" s="292" t="s">
        <v>47</v>
      </c>
      <c r="G205" s="270"/>
      <c r="H205" s="270" t="s">
        <v>803</v>
      </c>
      <c r="I205" s="270"/>
      <c r="J205" s="270"/>
      <c r="K205" s="314"/>
    </row>
    <row r="206" spans="2:11" ht="15" customHeight="1">
      <c r="B206" s="293"/>
      <c r="C206" s="270"/>
      <c r="D206" s="270"/>
      <c r="E206" s="270"/>
      <c r="F206" s="292" t="s">
        <v>48</v>
      </c>
      <c r="G206" s="270"/>
      <c r="H206" s="270" t="s">
        <v>804</v>
      </c>
      <c r="I206" s="270"/>
      <c r="J206" s="270"/>
      <c r="K206" s="314"/>
    </row>
    <row r="207" spans="2:11" ht="15" customHeight="1">
      <c r="B207" s="293"/>
      <c r="C207" s="270"/>
      <c r="D207" s="270"/>
      <c r="E207" s="270"/>
      <c r="F207" s="292"/>
      <c r="G207" s="270"/>
      <c r="H207" s="270"/>
      <c r="I207" s="270"/>
      <c r="J207" s="270"/>
      <c r="K207" s="314"/>
    </row>
    <row r="208" spans="2:11" ht="15" customHeight="1">
      <c r="B208" s="293"/>
      <c r="C208" s="270" t="s">
        <v>745</v>
      </c>
      <c r="D208" s="270"/>
      <c r="E208" s="270"/>
      <c r="F208" s="292" t="s">
        <v>78</v>
      </c>
      <c r="G208" s="270"/>
      <c r="H208" s="270" t="s">
        <v>805</v>
      </c>
      <c r="I208" s="270"/>
      <c r="J208" s="270"/>
      <c r="K208" s="314"/>
    </row>
    <row r="209" spans="2:11" ht="15" customHeight="1">
      <c r="B209" s="293"/>
      <c r="C209" s="299"/>
      <c r="D209" s="270"/>
      <c r="E209" s="270"/>
      <c r="F209" s="292" t="s">
        <v>640</v>
      </c>
      <c r="G209" s="270"/>
      <c r="H209" s="270" t="s">
        <v>641</v>
      </c>
      <c r="I209" s="270"/>
      <c r="J209" s="270"/>
      <c r="K209" s="314"/>
    </row>
    <row r="210" spans="2:11" ht="15" customHeight="1">
      <c r="B210" s="293"/>
      <c r="C210" s="270"/>
      <c r="D210" s="270"/>
      <c r="E210" s="270"/>
      <c r="F210" s="292" t="s">
        <v>638</v>
      </c>
      <c r="G210" s="270"/>
      <c r="H210" s="270" t="s">
        <v>806</v>
      </c>
      <c r="I210" s="270"/>
      <c r="J210" s="270"/>
      <c r="K210" s="314"/>
    </row>
    <row r="211" spans="2:11" ht="15" customHeight="1">
      <c r="B211" s="331"/>
      <c r="C211" s="299"/>
      <c r="D211" s="299"/>
      <c r="E211" s="299"/>
      <c r="F211" s="292" t="s">
        <v>642</v>
      </c>
      <c r="G211" s="277"/>
      <c r="H211" s="318" t="s">
        <v>643</v>
      </c>
      <c r="I211" s="318"/>
      <c r="J211" s="318"/>
      <c r="K211" s="332"/>
    </row>
    <row r="212" spans="2:11" ht="15" customHeight="1">
      <c r="B212" s="331"/>
      <c r="C212" s="299"/>
      <c r="D212" s="299"/>
      <c r="E212" s="299"/>
      <c r="F212" s="292" t="s">
        <v>644</v>
      </c>
      <c r="G212" s="277"/>
      <c r="H212" s="318" t="s">
        <v>807</v>
      </c>
      <c r="I212" s="318"/>
      <c r="J212" s="318"/>
      <c r="K212" s="332"/>
    </row>
    <row r="213" spans="2:11" ht="15" customHeight="1">
      <c r="B213" s="331"/>
      <c r="C213" s="299"/>
      <c r="D213" s="299"/>
      <c r="E213" s="299"/>
      <c r="F213" s="333"/>
      <c r="G213" s="277"/>
      <c r="H213" s="334"/>
      <c r="I213" s="334"/>
      <c r="J213" s="334"/>
      <c r="K213" s="332"/>
    </row>
    <row r="214" spans="2:11" ht="15" customHeight="1">
      <c r="B214" s="331"/>
      <c r="C214" s="270" t="s">
        <v>769</v>
      </c>
      <c r="D214" s="299"/>
      <c r="E214" s="299"/>
      <c r="F214" s="292">
        <v>1</v>
      </c>
      <c r="G214" s="277"/>
      <c r="H214" s="318" t="s">
        <v>808</v>
      </c>
      <c r="I214" s="318"/>
      <c r="J214" s="318"/>
      <c r="K214" s="332"/>
    </row>
    <row r="215" spans="2:11" ht="15" customHeight="1">
      <c r="B215" s="331"/>
      <c r="C215" s="299"/>
      <c r="D215" s="299"/>
      <c r="E215" s="299"/>
      <c r="F215" s="292">
        <v>2</v>
      </c>
      <c r="G215" s="277"/>
      <c r="H215" s="318" t="s">
        <v>809</v>
      </c>
      <c r="I215" s="318"/>
      <c r="J215" s="318"/>
      <c r="K215" s="332"/>
    </row>
    <row r="216" spans="2:11" ht="15" customHeight="1">
      <c r="B216" s="331"/>
      <c r="C216" s="299"/>
      <c r="D216" s="299"/>
      <c r="E216" s="299"/>
      <c r="F216" s="292">
        <v>3</v>
      </c>
      <c r="G216" s="277"/>
      <c r="H216" s="318" t="s">
        <v>810</v>
      </c>
      <c r="I216" s="318"/>
      <c r="J216" s="318"/>
      <c r="K216" s="332"/>
    </row>
    <row r="217" spans="2:11" ht="15" customHeight="1">
      <c r="B217" s="331"/>
      <c r="C217" s="299"/>
      <c r="D217" s="299"/>
      <c r="E217" s="299"/>
      <c r="F217" s="292">
        <v>4</v>
      </c>
      <c r="G217" s="277"/>
      <c r="H217" s="318" t="s">
        <v>811</v>
      </c>
      <c r="I217" s="318"/>
      <c r="J217" s="318"/>
      <c r="K217" s="332"/>
    </row>
    <row r="218" spans="2:1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2019-04-01T14:28:55Z</dcterms:created>
  <dcterms:modified xsi:type="dcterms:W3CDTF">2019-04-01T14:28:58Z</dcterms:modified>
  <cp:category/>
  <cp:version/>
  <cp:contentType/>
  <cp:contentStatus/>
</cp:coreProperties>
</file>