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27 - Oprava sezení tribu..." sheetId="2" r:id="rId2"/>
    <sheet name="Pokyny pro vyplnění" sheetId="3" r:id="rId3"/>
  </sheets>
  <definedNames>
    <definedName name="_xlnm.Print_Area" localSheetId="0">'Rekapitulace stavby'!$D$4:$AO$33,'Rekapitulace stavby'!$C$39:$AQ$53</definedName>
    <definedName name="_xlnm._FilterDatabase" localSheetId="1" hidden="1">'027 - Oprava sezení tribu...'!$C$77:$K$210</definedName>
    <definedName name="_xlnm.Print_Area" localSheetId="1">'027 - Oprava sezení tribu...'!$C$4:$J$34,'027 - Oprava sezení tribu...'!$C$40:$J$61,'027 - Oprava sezení tribu...'!$C$67:$K$210</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'027 - Oprava sezení tribu...'!$77:$77</definedName>
  </definedNames>
  <calcPr fullCalcOnLoad="1"/>
</workbook>
</file>

<file path=xl/sharedStrings.xml><?xml version="1.0" encoding="utf-8"?>
<sst xmlns="http://schemas.openxmlformats.org/spreadsheetml/2006/main" count="2010" uniqueCount="534">
  <si>
    <t>Export VZ</t>
  </si>
  <si>
    <t>List obsahuje:</t>
  </si>
  <si>
    <t>1) Rekapitulace stavby</t>
  </si>
  <si>
    <t>2) Rekapitulace objektů stavby a soupisů prací</t>
  </si>
  <si>
    <t>3.0</t>
  </si>
  <si>
    <t>ZAMOK</t>
  </si>
  <si>
    <t>False</t>
  </si>
  <si>
    <t>{4348836d-8785-41c0-ba1c-a5ac646276fc}</t>
  </si>
  <si>
    <t>0,01</t>
  </si>
  <si>
    <t>21</t>
  </si>
  <si>
    <t>15</t>
  </si>
  <si>
    <t>REKAPITULACE STAVBY</t>
  </si>
  <si>
    <t>v ---  níže se nacházejí doplnkové a pomocné údaje k sestavám  --- v</t>
  </si>
  <si>
    <t>Návod na vyplnění</t>
  </si>
  <si>
    <t>0,001</t>
  </si>
  <si>
    <t>Kód:</t>
  </si>
  <si>
    <t>027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</si>
  <si>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</si>
  <si>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</si>
  <si>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sezení tribuny fotbalového stadionu v ulici Ústecká 1961/3, Děčín V</t>
  </si>
  <si>
    <t>KSO:</t>
  </si>
  <si>
    <t/>
  </si>
  <si>
    <t>CC-CZ:</t>
  </si>
  <si>
    <t>Místo:</t>
  </si>
  <si>
    <t>Ústecká 1961/3, Děčín V</t>
  </si>
  <si>
    <t>Datum:</t>
  </si>
  <si>
    <t>14. 8. 2018</t>
  </si>
  <si>
    <t>Zadavatel:</t>
  </si>
  <si>
    <t>IČ:</t>
  </si>
  <si>
    <t>261238</t>
  </si>
  <si>
    <t>Statutární město Děčín</t>
  </si>
  <si>
    <t>DIČ:</t>
  </si>
  <si>
    <t>Uchazeč:</t>
  </si>
  <si>
    <t>Vyplň údaj</t>
  </si>
  <si>
    <t>Projektant:</t>
  </si>
  <si>
    <t>69288992</t>
  </si>
  <si>
    <t>Vladimír Vidai</t>
  </si>
  <si>
    <t>CZ5705170625</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</si>
  <si>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</si>
  <si>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</si>
  <si>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</si>
  <si>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</si>
  <si>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</si>
  <si>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</si>
  <si>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</si>
  <si>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</si>
  <si>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</si>
  <si>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</si>
  <si>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</si>
  <si>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</si>
  <si>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</si>
  <si>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</si>
  <si>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</si>
  <si>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</si>
  <si>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</si>
  <si>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</si>
  <si>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</si>
  <si>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</si>
  <si>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</si>
  <si>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</si>
  <si>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</si>
  <si>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</si>
  <si>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</si>
  <si>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</si>
  <si>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</si>
  <si>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</si>
  <si>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</si>
  <si>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</si>
  <si>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</si>
  <si>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</si>
  <si>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</si>
  <si>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</si>
  <si>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</si>
  <si>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</si>
  <si>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</si>
  <si>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</si>
  <si>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</si>
  <si>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</si>
  <si>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</si>
  <si>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</si>
  <si>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</si>
  <si>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</si>
  <si>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</si>
  <si>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</si>
  <si>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</si>
  <si>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</si>
  <si>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</si>
  <si>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</si>
  <si>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</si>
  <si>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</si>
  <si>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</si>
  <si>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</si>
  <si>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</si>
  <si>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</si>
  <si>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</si>
  <si>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61 - Úprava povrchů vnitřních</t>
  </si>
  <si>
    <t xml:space="preserve">    94 - Lešení</t>
  </si>
  <si>
    <t xml:space="preserve">    96 - Bourání konstrukcí</t>
  </si>
  <si>
    <t xml:space="preserve">    997 - Přesun sutě</t>
  </si>
  <si>
    <t>PSV - Práce a dodávky PSV</t>
  </si>
  <si>
    <t xml:space="preserve">    762 - Konstrukce tesařské</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</si>
  <si>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</si>
  <si>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</si>
  <si>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</si>
  <si>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</si>
  <si>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</si>
  <si>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</si>
  <si>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</si>
  <si>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</si>
  <si>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</si>
  <si>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</si>
  <si>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</si>
  <si>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</si>
  <si>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</si>
  <si>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</si>
  <si>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</si>
  <si>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</si>
  <si>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</si>
  <si>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</si>
  <si>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61</t>
  </si>
  <si>
    <t>Úprava povrchů vnitřních</t>
  </si>
  <si>
    <t>K</t>
  </si>
  <si>
    <t>783806811</t>
  </si>
  <si>
    <t>Odstranění nátěrů z omítek oškrábáním</t>
  </si>
  <si>
    <t>m2</t>
  </si>
  <si>
    <t>CS ÚRS 2018 01</t>
  </si>
  <si>
    <t>4</t>
  </si>
  <si>
    <t>-2070588305</t>
  </si>
  <si>
    <t>VV</t>
  </si>
  <si>
    <t>2*8,20*1,70</t>
  </si>
  <si>
    <t>2*8*0,20*1,70</t>
  </si>
  <si>
    <t>Součet</t>
  </si>
  <si>
    <t>612131121</t>
  </si>
  <si>
    <t>Podkladní a spojovací vrstva vnitřních omítaných ploch penetrace akrylát-silikonová nanášená ručně stěn</t>
  </si>
  <si>
    <t>2119496001</t>
  </si>
  <si>
    <t>3</t>
  </si>
  <si>
    <t>612142001</t>
  </si>
  <si>
    <t>Potažení vnitřních ploch pletivem v ploše nebo pruzích, na plném podkladu sklovláknitým vtlačením do tmelu stěn</t>
  </si>
  <si>
    <t>-996306911</t>
  </si>
  <si>
    <t>PSC</t>
  </si>
  <si>
    <t xml:space="preserve">Poznámka k souboru cen:
1. V cenách -2001 jsou započteny i náklady na tmel. </t>
  </si>
  <si>
    <t>622511111</t>
  </si>
  <si>
    <t>Omítka tenkovrstvá akrylátová vnějších ploch probarvená, včetně penetrace podkladu mozaiková střednězrnná stěn</t>
  </si>
  <si>
    <t>-606519708</t>
  </si>
  <si>
    <t>94</t>
  </si>
  <si>
    <t>Lešení</t>
  </si>
  <si>
    <t>5</t>
  </si>
  <si>
    <t>943211111</t>
  </si>
  <si>
    <t>Montáž lešení prostorového rámového lehkého pracovního s podlahami s provozním zatížením tř. 3 do 200 kg/m2, výšky do 10 m</t>
  </si>
  <si>
    <t>m3</t>
  </si>
  <si>
    <t>2076497080</t>
  </si>
  <si>
    <t xml:space="preserve">Poznámka k souboru cen:
1. Montáž lešení prostorového rámového lehkého výšky přes 25 m se oceňuje individuálně. </t>
  </si>
  <si>
    <t>(16,50+1,60)*8,15*2,50*0,6</t>
  </si>
  <si>
    <t>6</t>
  </si>
  <si>
    <t>943211211</t>
  </si>
  <si>
    <t>Montáž lešení prostorového rámového lehkého pracovního s podlahami Příplatek za první a každý další den použití lešení k ceně -1111</t>
  </si>
  <si>
    <t>1948437841</t>
  </si>
  <si>
    <t>221,273*30 'Přepočtené koeficientem množství</t>
  </si>
  <si>
    <t>7</t>
  </si>
  <si>
    <t>943211811</t>
  </si>
  <si>
    <t>Demontáž lešení prostorového rámového lehkého pracovního s podlahami s provozním zatížením tř. 3 do 200 kg/m2, výšky do 10 m</t>
  </si>
  <si>
    <t>-662319644</t>
  </si>
  <si>
    <t xml:space="preserve">Poznámka k souboru cen:
1. Demontáž lešení prostorového rámového lehkého výšky přes 25 m se oceňuje individuálně. </t>
  </si>
  <si>
    <t>8</t>
  </si>
  <si>
    <t>949101111</t>
  </si>
  <si>
    <t>Lešení pomocné pracovní pro objekty pozemních staveb pro zatížení do 150 kg/m2, o výšce lešeňové podlahy do 1,9 m</t>
  </si>
  <si>
    <t>1421639483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</si>
  <si>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</si>
  <si>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40,23*1,50</t>
  </si>
  <si>
    <t>36,20*8,15-(16,50+1,60)*8,15</t>
  </si>
  <si>
    <t>96</t>
  </si>
  <si>
    <t>Bourání konstrukcí</t>
  </si>
  <si>
    <t>9</t>
  </si>
  <si>
    <t>762111811</t>
  </si>
  <si>
    <t>Demontáž stěn a příček z hranolků, fošen nebo latí</t>
  </si>
  <si>
    <t>-692487247</t>
  </si>
  <si>
    <t>"kabina v horní části tribuny"(3,40+2*1,30)*3,00</t>
  </si>
  <si>
    <t>10</t>
  </si>
  <si>
    <t>762341821</t>
  </si>
  <si>
    <t>Demontáž bednění a laťování bednění střech rovných, obloukových, sklonu do 60° se všemi nadstřešními konstrukcemi z fošen hrubých, hoblovaných</t>
  </si>
  <si>
    <t>-90676890</t>
  </si>
  <si>
    <t>36,20*8,50</t>
  </si>
  <si>
    <t>36,20*5,10</t>
  </si>
  <si>
    <t>Součet - bednění podlah a sezení z fošen</t>
  </si>
  <si>
    <t>11</t>
  </si>
  <si>
    <t>762341832</t>
  </si>
  <si>
    <t>Demontáž bednění a laťování bednění střech rovných, obloukových, sklonu do 60° se všemi nadstřešními konstrukcemi z desek tvrdých (cementotřískových, dřevoštěpkových apod.)</t>
  </si>
  <si>
    <t>-698287335</t>
  </si>
  <si>
    <t>10*15,50*0,50</t>
  </si>
  <si>
    <t>10*16,50*0,50</t>
  </si>
  <si>
    <t>Součet - sezení z překližky</t>
  </si>
  <si>
    <t>12</t>
  </si>
  <si>
    <t>762361810</t>
  </si>
  <si>
    <t>Demontáž spádových klínů pro rovné střechy připojených na nosnou konstrukci z prken, fošen, průřezové plochy do 120 cm2</t>
  </si>
  <si>
    <t>m</t>
  </si>
  <si>
    <t>-1662482401</t>
  </si>
  <si>
    <t>26*11*(2*0,60+4*0,50)</t>
  </si>
  <si>
    <t>Součet - konstrukce stupňů z fošen 100/35 mm</t>
  </si>
  <si>
    <t>13</t>
  </si>
  <si>
    <t>762522812</t>
  </si>
  <si>
    <t>Demontáž podlah s polštáři z prken nebo fošen tl. přes 32 mm</t>
  </si>
  <si>
    <t>-1620168818</t>
  </si>
  <si>
    <t>"spodní část - ochoz"40,23*1,36</t>
  </si>
  <si>
    <t>997</t>
  </si>
  <si>
    <t>Přesun sutě</t>
  </si>
  <si>
    <t>14</t>
  </si>
  <si>
    <t>997013211</t>
  </si>
  <si>
    <t>Vnitrostaveništní doprava suti a vybouraných hmot vodorovně do 50 m svisle ručně (nošením po schodech) pro budovy a haly výšky do 6 m</t>
  </si>
  <si>
    <t>t</t>
  </si>
  <si>
    <t>851653802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</si>
  <si>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</si>
  <si>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</si>
  <si>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se složením, na vzdálenost do 1 km</t>
  </si>
  <si>
    <t>1041812694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</si>
  <si>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</si>
  <si>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t>
  </si>
  <si>
    <t>997013509</t>
  </si>
  <si>
    <t>Odvoz suti a vybouraných hmot na skládku nebo meziskládku se složením, na vzdálenost Příplatek k ceně za každý další i započatý 1 km přes 1 km</t>
  </si>
  <si>
    <t>-1490428733</t>
  </si>
  <si>
    <t>20,858*14 'Přepočtené koeficientem množství</t>
  </si>
  <si>
    <t>17</t>
  </si>
  <si>
    <t>997013511</t>
  </si>
  <si>
    <t>Odvoz suti a vybouraných hmot z meziskládky na skládku s naložením a se složením, na vzdálenost do 1 km</t>
  </si>
  <si>
    <t>1610835641</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</si>
  <si>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</si>
  <si>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18</t>
  </si>
  <si>
    <t>M</t>
  </si>
  <si>
    <t>94620170</t>
  </si>
  <si>
    <t>poplatek za uložení stavebního odpadu dřevěného zatříděného kódem 107 201</t>
  </si>
  <si>
    <t>212636175</t>
  </si>
  <si>
    <t>PSV</t>
  </si>
  <si>
    <t>Práce a dodávky PSV</t>
  </si>
  <si>
    <t>762</t>
  </si>
  <si>
    <t>Konstrukce tesařské</t>
  </si>
  <si>
    <t>19</t>
  </si>
  <si>
    <t>762081150</t>
  </si>
  <si>
    <t>Práce společné pro tesařské konstrukce hoblování hraněného řeziva</t>
  </si>
  <si>
    <t>1666317148</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</si>
  <si>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</si>
  <si>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36,20*8,50*0,05</t>
  </si>
  <si>
    <t>36,20*5,10*0,05</t>
  </si>
  <si>
    <t>Součet - bednění stupňovitých podlah a sezení z fošen</t>
  </si>
  <si>
    <t>24,616*0,6 'Přepočtené koeficientem množství</t>
  </si>
  <si>
    <t>20</t>
  </si>
  <si>
    <t>7623412-R</t>
  </si>
  <si>
    <t>Montáž stupňovitého bednění z fošen hoblovaných</t>
  </si>
  <si>
    <t>R-položka</t>
  </si>
  <si>
    <t>1806059742</t>
  </si>
  <si>
    <t>P</t>
  </si>
  <si>
    <t>Poznámka k položce:
včetně vystupujících konstrukcí
(např. fošny "na stojato" se zaobleným okrajem v sezení tribuny</t>
  </si>
  <si>
    <t>762361114</t>
  </si>
  <si>
    <t>Montáž spádových klínů pro rovné střechy s připojením na nosnou konstrukci z řeziva průřezové plochy do 120 cm2</t>
  </si>
  <si>
    <t>561974974</t>
  </si>
  <si>
    <t>22</t>
  </si>
  <si>
    <t>60516101</t>
  </si>
  <si>
    <t>řezivo smrkové sušené tl 50mm</t>
  </si>
  <si>
    <t>32</t>
  </si>
  <si>
    <t>-1349496581</t>
  </si>
  <si>
    <t>Poznámka k položce:
včetně vystupujících konstrukcí</t>
  </si>
  <si>
    <t>26*11*(2*0,60+4*0,50)*0,10*0,035</t>
  </si>
  <si>
    <t>Mezisoučet - konstrukce stupňů z fošen 100/35 mm</t>
  </si>
  <si>
    <t>Mezisoučet - bednění stupňovitých podlah a sezení z fošen</t>
  </si>
  <si>
    <t>27,819*1,08 'Přepočtené koeficientem množství</t>
  </si>
  <si>
    <t>23</t>
  </si>
  <si>
    <t>762395000</t>
  </si>
  <si>
    <t>Spojovací prostředky krovů, bednění a laťování, nadstřešních konstrukcí svory, prkna, hřebíky, pásová ocel, vruty</t>
  </si>
  <si>
    <t>1572190461</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</si>
  <si>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</si>
  <si>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24</t>
  </si>
  <si>
    <t>762951002</t>
  </si>
  <si>
    <t>Montáž terasy podkladního roštu z profilů plných, osové vzdálenosti podpěr přes 300 do 420 mm</t>
  </si>
  <si>
    <t>-885080702</t>
  </si>
  <si>
    <t xml:space="preserve">Poznámka k souboru cen:
1. Dřevinami velmi měkkými se rozumí dřeviny smrk, borovice apod., dřevinami měkkými modřín, douglaska, teak apod., dřevinami tvrdými např. akát, dřevinami neobyčejně tvrdými tropické dřeviny. 2. Jako dřevoplast se označují materiály kompozitní ( přibližně 60 % dřeva a 40 % polymerů). 3. Podkladní vrstvy se oceňují cenami katalogu 801-1 Budovy a haly – zděné a monolitické. </t>
  </si>
  <si>
    <t>25</t>
  </si>
  <si>
    <t>611981-R</t>
  </si>
  <si>
    <t>terasový hranol dub 45x100</t>
  </si>
  <si>
    <t>1718303106</t>
  </si>
  <si>
    <t>54,713*3,2 'Přepočtené koeficientem množství</t>
  </si>
  <si>
    <t>26</t>
  </si>
  <si>
    <t>762952044</t>
  </si>
  <si>
    <t>Montáž terasy nášlapné vrstvy z prken z dřevoplastu, bez povrchové úpravy, spojovaných skrytými spojkami, šířky do 140 mm</t>
  </si>
  <si>
    <t>-589628045</t>
  </si>
  <si>
    <t>27</t>
  </si>
  <si>
    <t>607911-R</t>
  </si>
  <si>
    <t>prkno terasové plastové 140/28 mm</t>
  </si>
  <si>
    <t>-1608995666</t>
  </si>
  <si>
    <t>54,713*1,08 'Přepočtené koeficientem množství</t>
  </si>
  <si>
    <t>28</t>
  </si>
  <si>
    <t>762952101</t>
  </si>
  <si>
    <t>Montáž terasy nášlapné vrstvy z prken z dřevoplastu, bez povrchové úpravy, spojovaných ukončovací lišta připevněná šroubováním</t>
  </si>
  <si>
    <t>-1469324081</t>
  </si>
  <si>
    <t>29</t>
  </si>
  <si>
    <t>998762102</t>
  </si>
  <si>
    <t>Přesun hmot pro konstrukce tesařské stanovený z hmotnosti přesunovaného materiálu vodorovná dopravní vzdálenost do 50 m v objektech výšky přes 6 do 12 m</t>
  </si>
  <si>
    <t>1655431598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</si>
  <si>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</si>
  <si>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783</t>
  </si>
  <si>
    <t>Dokončovací práce - nátěry</t>
  </si>
  <si>
    <t>30</t>
  </si>
  <si>
    <t>783201401</t>
  </si>
  <si>
    <t>Příprava podkladu tesařských konstrukcí před provedením nátěru ometení</t>
  </si>
  <si>
    <t>-1248930997</t>
  </si>
  <si>
    <t>"stávající nosný trám"26*(0,20+0,14)*2</t>
  </si>
  <si>
    <t>31</t>
  </si>
  <si>
    <t>783201403</t>
  </si>
  <si>
    <t>Příprava podkladu tesařských konstrukcí před provedením nátěru oprášení</t>
  </si>
  <si>
    <t>1071100185</t>
  </si>
  <si>
    <t>783213111</t>
  </si>
  <si>
    <t>Napouštěcí nátěr tesařských konstrukcí zabudovaných do konstrukce proti dřevokazným houbám, hmyzu a plísním jednonásobný syntetický</t>
  </si>
  <si>
    <t>911716502</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</si>
  <si>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</si>
  <si>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36,20*8,50*2</t>
  </si>
  <si>
    <t>36,20*5,10*2</t>
  </si>
  <si>
    <t>26*11*(2*0,60+4*0,50)*(0,10+0,035)*2</t>
  </si>
  <si>
    <t>175,082*(0,10+0,045)*2</t>
  </si>
  <si>
    <t>Mezisoučet - dubový rošt</t>
  </si>
  <si>
    <t>26*(0,20+0,14)*2</t>
  </si>
  <si>
    <t>Mezisoučet - stávající nosný trám</t>
  </si>
  <si>
    <t>33</t>
  </si>
  <si>
    <t>783218111</t>
  </si>
  <si>
    <t>Lazurovací nátěr tesařských konstrukcí dvojnásobný syntetický</t>
  </si>
  <si>
    <t>1476331863</t>
  </si>
  <si>
    <t>34</t>
  </si>
  <si>
    <t>783301303</t>
  </si>
  <si>
    <t>Příprava podkladu zámečnických konstrukcí před provedením nátěru odrezivění odrezovačem bezoplachovým</t>
  </si>
  <si>
    <t>-1817465045</t>
  </si>
  <si>
    <t>(42,626+6,50)*2*PI*0,05</t>
  </si>
  <si>
    <t>36*1,10*PI*0,05</t>
  </si>
  <si>
    <t>Mezisoučet - zábradlí</t>
  </si>
  <si>
    <t>14*(1,40+1,60)*0,486</t>
  </si>
  <si>
    <t>(43,23+2*1,20)*0,486</t>
  </si>
  <si>
    <t>Mezisoučet - ochoz</t>
  </si>
  <si>
    <t>5,30*1,60*2,5</t>
  </si>
  <si>
    <t>3,50*1,20*2,5</t>
  </si>
  <si>
    <t>Mezisoučet - přístupové schody</t>
  </si>
  <si>
    <t>35</t>
  </si>
  <si>
    <t>783306805</t>
  </si>
  <si>
    <t>Odstranění nátěrů ze zámečnických konstrukcí opálením s obroušením</t>
  </si>
  <si>
    <t>-857775266</t>
  </si>
  <si>
    <t>36</t>
  </si>
  <si>
    <t>783314201</t>
  </si>
  <si>
    <t>Základní antikorozní nátěr zámečnických konstrukcí jednonásobný syntetický standardní</t>
  </si>
  <si>
    <t>991649765</t>
  </si>
  <si>
    <t>37</t>
  </si>
  <si>
    <t>783315101</t>
  </si>
  <si>
    <t>Mezinátěr zámečnických konstrukcí jednonásobný syntetický standardní</t>
  </si>
  <si>
    <t>360103086</t>
  </si>
  <si>
    <t>38</t>
  </si>
  <si>
    <t>783317101</t>
  </si>
  <si>
    <t>Krycí nátěr (email) zámečnických konstrukcí jednonásobný syntetický standardní</t>
  </si>
  <si>
    <t>1990468900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</si>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</sst>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5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0"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2" fillId="0" borderId="15" xfId="0" applyNumberFormat="1" applyFont="1" applyBorder="1" applyAlignment="1" applyProtection="1">
      <alignment/>
      <protection/>
    </xf>
    <xf numFmtId="166" fontId="32" fillId="0" borderId="16"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4"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5" fillId="0" borderId="0" xfId="0" applyFont="1" applyAlignment="1" applyProtection="1">
      <alignment vertical="center" wrapText="1"/>
      <protection/>
    </xf>
    <xf numFmtId="0" fontId="0" fillId="0" borderId="17" xfId="0" applyFont="1" applyBorder="1" applyAlignment="1" applyProtection="1">
      <alignment vertical="center"/>
      <protection/>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8"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8"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8"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29</v>
      </c>
      <c r="AO10" s="28"/>
      <c r="AP10" s="28"/>
      <c r="AQ10" s="30"/>
      <c r="BE10" s="38"/>
      <c r="BS10" s="23" t="s">
        <v>8</v>
      </c>
    </row>
    <row r="11" spans="2:71" ht="18.45"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33</v>
      </c>
      <c r="AO13" s="28"/>
      <c r="AP13" s="28"/>
      <c r="AQ13" s="30"/>
      <c r="BE13" s="38"/>
      <c r="BS13" s="23" t="s">
        <v>8</v>
      </c>
    </row>
    <row r="14" spans="2:71" ht="13.5">
      <c r="B14" s="27"/>
      <c r="C14" s="28"/>
      <c r="D14" s="28"/>
      <c r="E14" s="41" t="s">
        <v>33</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33</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35</v>
      </c>
      <c r="AO16" s="28"/>
      <c r="AP16" s="28"/>
      <c r="AQ16" s="30"/>
      <c r="BE16" s="38"/>
      <c r="BS16" s="23" t="s">
        <v>6</v>
      </c>
    </row>
    <row r="17" spans="2:71" ht="18.45" customHeight="1">
      <c r="B17" s="27"/>
      <c r="C17" s="28"/>
      <c r="D17" s="28"/>
      <c r="E17" s="34"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37</v>
      </c>
      <c r="AO17" s="28"/>
      <c r="AP17" s="28"/>
      <c r="AQ17" s="30"/>
      <c r="BE17" s="38"/>
      <c r="BS17" s="23" t="s">
        <v>38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40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pans="2:57" s="2" customFormat="1" ht="14.4" customHeight="1">
      <c r="B26" s="52"/>
      <c r="C26" s="53"/>
      <c r="D26" s="54" t="s">
        <v>45</v>
      </c>
      <c r="E26" s="53"/>
      <c r="F26" s="54" t="s">
        <v>46</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47</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48</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49</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027</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Oprava sezení tribuny fotbalového stadionu v ulici Ústecká 1961/3, Děčín V</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Ústecká 1961/3, Děčín V</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14. 8. 2018</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Statutární město Děčín</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Vladimír Vidai</v>
      </c>
      <c r="AN46" s="76"/>
      <c r="AO46" s="76"/>
      <c r="AP46" s="76"/>
      <c r="AQ46" s="73"/>
      <c r="AR46" s="71"/>
      <c r="AS46" s="85" t="s">
        <v>55</v>
      </c>
      <c r="AT46" s="86"/>
      <c r="AU46" s="87"/>
      <c r="AV46" s="87"/>
      <c r="AW46" s="87"/>
      <c r="AX46" s="87"/>
      <c r="AY46" s="87"/>
      <c r="AZ46" s="87"/>
      <c r="BA46" s="87"/>
      <c r="BB46" s="87"/>
      <c r="BC46" s="87"/>
      <c r="BD46" s="88"/>
    </row>
    <row r="47" spans="2:56" s="1" customFormat="1" ht="13.5">
      <c r="B47" s="45"/>
      <c r="C47" s="75" t="s">
        <v>32</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ROUND(AG52,2)</f>
        <v>0</v>
      </c>
      <c r="AH51" s="109"/>
      <c r="AI51" s="109"/>
      <c r="AJ51" s="109"/>
      <c r="AK51" s="109"/>
      <c r="AL51" s="109"/>
      <c r="AM51" s="109"/>
      <c r="AN51" s="110">
        <f>SUM(AG51,AT51)</f>
        <v>0</v>
      </c>
      <c r="AO51" s="110"/>
      <c r="AP51" s="110"/>
      <c r="AQ51" s="111" t="s">
        <v>21</v>
      </c>
      <c r="AR51" s="82"/>
      <c r="AS51" s="112">
        <f>ROUND(AS52,2)</f>
        <v>0</v>
      </c>
      <c r="AT51" s="113">
        <f>ROUND(SUM(AV51:AW51),2)</f>
        <v>0</v>
      </c>
      <c r="AU51" s="114">
        <f>ROUND(AU52,5)</f>
        <v>0</v>
      </c>
      <c r="AV51" s="113">
        <f>ROUND(AZ51*L26,2)</f>
        <v>0</v>
      </c>
      <c r="AW51" s="113">
        <f>ROUND(BA51*L27,2)</f>
        <v>0</v>
      </c>
      <c r="AX51" s="113">
        <f>ROUND(BB51*L26,2)</f>
        <v>0</v>
      </c>
      <c r="AY51" s="113">
        <f>ROUND(BC51*L27,2)</f>
        <v>0</v>
      </c>
      <c r="AZ51" s="113">
        <f>ROUND(AZ52,2)</f>
        <v>0</v>
      </c>
      <c r="BA51" s="113">
        <f>ROUND(BA52,2)</f>
        <v>0</v>
      </c>
      <c r="BB51" s="113">
        <f>ROUND(BB52,2)</f>
        <v>0</v>
      </c>
      <c r="BC51" s="113">
        <f>ROUND(BC52,2)</f>
        <v>0</v>
      </c>
      <c r="BD51" s="115">
        <f>ROUND(BD52,2)</f>
        <v>0</v>
      </c>
      <c r="BS51" s="116" t="s">
        <v>74</v>
      </c>
      <c r="BT51" s="116" t="s">
        <v>75</v>
      </c>
      <c r="BV51" s="116" t="s">
        <v>76</v>
      </c>
      <c r="BW51" s="116" t="s">
        <v>7</v>
      </c>
      <c r="BX51" s="116" t="s">
        <v>77</v>
      </c>
      <c r="CL51" s="116" t="s">
        <v>21</v>
      </c>
    </row>
    <row r="52" spans="1:90" s="5" customFormat="1" ht="47.25" customHeight="1">
      <c r="A52" s="117" t="s">
        <v>78</v>
      </c>
      <c r="B52" s="118"/>
      <c r="C52" s="119"/>
      <c r="D52" s="120" t="s">
        <v>16</v>
      </c>
      <c r="E52" s="120"/>
      <c r="F52" s="120"/>
      <c r="G52" s="120"/>
      <c r="H52" s="120"/>
      <c r="I52" s="121"/>
      <c r="J52" s="120" t="s">
        <v>19</v>
      </c>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2">
        <f>'027 - Oprava sezení tribu...'!J25</f>
        <v>0</v>
      </c>
      <c r="AH52" s="121"/>
      <c r="AI52" s="121"/>
      <c r="AJ52" s="121"/>
      <c r="AK52" s="121"/>
      <c r="AL52" s="121"/>
      <c r="AM52" s="121"/>
      <c r="AN52" s="122">
        <f>SUM(AG52,AT52)</f>
        <v>0</v>
      </c>
      <c r="AO52" s="121"/>
      <c r="AP52" s="121"/>
      <c r="AQ52" s="123" t="s">
        <v>79</v>
      </c>
      <c r="AR52" s="124"/>
      <c r="AS52" s="125">
        <v>0</v>
      </c>
      <c r="AT52" s="126">
        <f>ROUND(SUM(AV52:AW52),2)</f>
        <v>0</v>
      </c>
      <c r="AU52" s="127">
        <f>'027 - Oprava sezení tribu...'!P78</f>
        <v>0</v>
      </c>
      <c r="AV52" s="126">
        <f>'027 - Oprava sezení tribu...'!J28</f>
        <v>0</v>
      </c>
      <c r="AW52" s="126">
        <f>'027 - Oprava sezení tribu...'!J29</f>
        <v>0</v>
      </c>
      <c r="AX52" s="126">
        <f>'027 - Oprava sezení tribu...'!J30</f>
        <v>0</v>
      </c>
      <c r="AY52" s="126">
        <f>'027 - Oprava sezení tribu...'!J31</f>
        <v>0</v>
      </c>
      <c r="AZ52" s="126">
        <f>'027 - Oprava sezení tribu...'!F28</f>
        <v>0</v>
      </c>
      <c r="BA52" s="126">
        <f>'027 - Oprava sezení tribu...'!F29</f>
        <v>0</v>
      </c>
      <c r="BB52" s="126">
        <f>'027 - Oprava sezení tribu...'!F30</f>
        <v>0</v>
      </c>
      <c r="BC52" s="126">
        <f>'027 - Oprava sezení tribu...'!F31</f>
        <v>0</v>
      </c>
      <c r="BD52" s="128">
        <f>'027 - Oprava sezení tribu...'!F32</f>
        <v>0</v>
      </c>
      <c r="BT52" s="129" t="s">
        <v>80</v>
      </c>
      <c r="BU52" s="129" t="s">
        <v>81</v>
      </c>
      <c r="BV52" s="129" t="s">
        <v>76</v>
      </c>
      <c r="BW52" s="129" t="s">
        <v>7</v>
      </c>
      <c r="BX52" s="129" t="s">
        <v>77</v>
      </c>
      <c r="CL52" s="129" t="s">
        <v>21</v>
      </c>
    </row>
    <row r="53" spans="2:44" s="1" customFormat="1" ht="30" customHeight="1">
      <c r="B53" s="4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1"/>
    </row>
    <row r="54" spans="2:44" s="1" customFormat="1" ht="6.95" customHeight="1">
      <c r="B54" s="6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71"/>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027 - Oprava sezení tribu...'!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1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1"/>
      <c r="C1" s="131"/>
      <c r="D1" s="132" t="s">
        <v>1</v>
      </c>
      <c r="E1" s="131"/>
      <c r="F1" s="133" t="s">
        <v>82</v>
      </c>
      <c r="G1" s="133" t="s">
        <v>83</v>
      </c>
      <c r="H1" s="133"/>
      <c r="I1" s="134"/>
      <c r="J1" s="133" t="s">
        <v>84</v>
      </c>
      <c r="K1" s="132" t="s">
        <v>85</v>
      </c>
      <c r="L1" s="133" t="s">
        <v>86</v>
      </c>
      <c r="M1" s="133"/>
      <c r="N1" s="133"/>
      <c r="O1" s="133"/>
      <c r="P1" s="133"/>
      <c r="Q1" s="133"/>
      <c r="R1" s="133"/>
      <c r="S1" s="133"/>
      <c r="T1" s="13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7</v>
      </c>
    </row>
    <row r="3" spans="2:46" ht="6.95" customHeight="1">
      <c r="B3" s="24"/>
      <c r="C3" s="25"/>
      <c r="D3" s="25"/>
      <c r="E3" s="25"/>
      <c r="F3" s="25"/>
      <c r="G3" s="25"/>
      <c r="H3" s="25"/>
      <c r="I3" s="135"/>
      <c r="J3" s="25"/>
      <c r="K3" s="26"/>
      <c r="AT3" s="23" t="s">
        <v>87</v>
      </c>
    </row>
    <row r="4" spans="2:46" ht="36.95" customHeight="1">
      <c r="B4" s="27"/>
      <c r="C4" s="28"/>
      <c r="D4" s="29" t="s">
        <v>88</v>
      </c>
      <c r="E4" s="28"/>
      <c r="F4" s="28"/>
      <c r="G4" s="28"/>
      <c r="H4" s="28"/>
      <c r="I4" s="136"/>
      <c r="J4" s="28"/>
      <c r="K4" s="30"/>
      <c r="M4" s="31" t="s">
        <v>12</v>
      </c>
      <c r="AT4" s="23" t="s">
        <v>6</v>
      </c>
    </row>
    <row r="5" spans="2:11" ht="6.95" customHeight="1">
      <c r="B5" s="27"/>
      <c r="C5" s="28"/>
      <c r="D5" s="28"/>
      <c r="E5" s="28"/>
      <c r="F5" s="28"/>
      <c r="G5" s="28"/>
      <c r="H5" s="28"/>
      <c r="I5" s="136"/>
      <c r="J5" s="28"/>
      <c r="K5" s="30"/>
    </row>
    <row r="6" spans="2:11" s="1" customFormat="1" ht="13.5">
      <c r="B6" s="45"/>
      <c r="C6" s="46"/>
      <c r="D6" s="39" t="s">
        <v>18</v>
      </c>
      <c r="E6" s="46"/>
      <c r="F6" s="46"/>
      <c r="G6" s="46"/>
      <c r="H6" s="46"/>
      <c r="I6" s="137"/>
      <c r="J6" s="46"/>
      <c r="K6" s="50"/>
    </row>
    <row r="7" spans="2:11" s="1" customFormat="1" ht="36.95" customHeight="1">
      <c r="B7" s="45"/>
      <c r="C7" s="46"/>
      <c r="D7" s="46"/>
      <c r="E7" s="138" t="s">
        <v>19</v>
      </c>
      <c r="F7" s="46"/>
      <c r="G7" s="46"/>
      <c r="H7" s="46"/>
      <c r="I7" s="137"/>
      <c r="J7" s="46"/>
      <c r="K7" s="50"/>
    </row>
    <row r="8" spans="2:11" s="1" customFormat="1" ht="13.5">
      <c r="B8" s="45"/>
      <c r="C8" s="46"/>
      <c r="D8" s="46"/>
      <c r="E8" s="46"/>
      <c r="F8" s="46"/>
      <c r="G8" s="46"/>
      <c r="H8" s="46"/>
      <c r="I8" s="137"/>
      <c r="J8" s="46"/>
      <c r="K8" s="50"/>
    </row>
    <row r="9" spans="2:11" s="1" customFormat="1" ht="14.4" customHeight="1">
      <c r="B9" s="45"/>
      <c r="C9" s="46"/>
      <c r="D9" s="39" t="s">
        <v>20</v>
      </c>
      <c r="E9" s="46"/>
      <c r="F9" s="34" t="s">
        <v>21</v>
      </c>
      <c r="G9" s="46"/>
      <c r="H9" s="46"/>
      <c r="I9" s="139" t="s">
        <v>22</v>
      </c>
      <c r="J9" s="34" t="s">
        <v>21</v>
      </c>
      <c r="K9" s="50"/>
    </row>
    <row r="10" spans="2:11" s="1" customFormat="1" ht="14.4" customHeight="1">
      <c r="B10" s="45"/>
      <c r="C10" s="46"/>
      <c r="D10" s="39" t="s">
        <v>23</v>
      </c>
      <c r="E10" s="46"/>
      <c r="F10" s="34" t="s">
        <v>24</v>
      </c>
      <c r="G10" s="46"/>
      <c r="H10" s="46"/>
      <c r="I10" s="139" t="s">
        <v>25</v>
      </c>
      <c r="J10" s="140" t="str">
        <f>'Rekapitulace stavby'!AN8</f>
        <v>14. 8. 2018</v>
      </c>
      <c r="K10" s="50"/>
    </row>
    <row r="11" spans="2:11" s="1" customFormat="1" ht="10.8" customHeight="1">
      <c r="B11" s="45"/>
      <c r="C11" s="46"/>
      <c r="D11" s="46"/>
      <c r="E11" s="46"/>
      <c r="F11" s="46"/>
      <c r="G11" s="46"/>
      <c r="H11" s="46"/>
      <c r="I11" s="137"/>
      <c r="J11" s="46"/>
      <c r="K11" s="50"/>
    </row>
    <row r="12" spans="2:11" s="1" customFormat="1" ht="14.4" customHeight="1">
      <c r="B12" s="45"/>
      <c r="C12" s="46"/>
      <c r="D12" s="39" t="s">
        <v>27</v>
      </c>
      <c r="E12" s="46"/>
      <c r="F12" s="46"/>
      <c r="G12" s="46"/>
      <c r="H12" s="46"/>
      <c r="I12" s="139" t="s">
        <v>28</v>
      </c>
      <c r="J12" s="34" t="s">
        <v>29</v>
      </c>
      <c r="K12" s="50"/>
    </row>
    <row r="13" spans="2:11" s="1" customFormat="1" ht="18" customHeight="1">
      <c r="B13" s="45"/>
      <c r="C13" s="46"/>
      <c r="D13" s="46"/>
      <c r="E13" s="34" t="s">
        <v>30</v>
      </c>
      <c r="F13" s="46"/>
      <c r="G13" s="46"/>
      <c r="H13" s="46"/>
      <c r="I13" s="139" t="s">
        <v>31</v>
      </c>
      <c r="J13" s="34" t="s">
        <v>21</v>
      </c>
      <c r="K13" s="50"/>
    </row>
    <row r="14" spans="2:11" s="1" customFormat="1" ht="6.95" customHeight="1">
      <c r="B14" s="45"/>
      <c r="C14" s="46"/>
      <c r="D14" s="46"/>
      <c r="E14" s="46"/>
      <c r="F14" s="46"/>
      <c r="G14" s="46"/>
      <c r="H14" s="46"/>
      <c r="I14" s="137"/>
      <c r="J14" s="46"/>
      <c r="K14" s="50"/>
    </row>
    <row r="15" spans="2:11" s="1" customFormat="1" ht="14.4" customHeight="1">
      <c r="B15" s="45"/>
      <c r="C15" s="46"/>
      <c r="D15" s="39" t="s">
        <v>32</v>
      </c>
      <c r="E15" s="46"/>
      <c r="F15" s="46"/>
      <c r="G15" s="46"/>
      <c r="H15" s="46"/>
      <c r="I15" s="139" t="s">
        <v>28</v>
      </c>
      <c r="J15" s="34" t="str">
        <f>IF('Rekapitulace stavby'!AN13="Vyplň údaj","",IF('Rekapitulace stavby'!AN13="","",'Rekapitulace stavby'!AN13))</f>
        <v/>
      </c>
      <c r="K15" s="50"/>
    </row>
    <row r="16" spans="2:11" s="1" customFormat="1" ht="18" customHeight="1">
      <c r="B16" s="45"/>
      <c r="C16" s="46"/>
      <c r="D16" s="46"/>
      <c r="E16" s="34" t="str">
        <f>IF('Rekapitulace stavby'!E14="Vyplň údaj","",IF('Rekapitulace stavby'!E14="","",'Rekapitulace stavby'!E14))</f>
        <v/>
      </c>
      <c r="F16" s="46"/>
      <c r="G16" s="46"/>
      <c r="H16" s="46"/>
      <c r="I16" s="139" t="s">
        <v>31</v>
      </c>
      <c r="J16" s="34" t="str">
        <f>IF('Rekapitulace stavby'!AN14="Vyplň údaj","",IF('Rekapitulace stavby'!AN14="","",'Rekapitulace stavby'!AN14))</f>
        <v/>
      </c>
      <c r="K16" s="50"/>
    </row>
    <row r="17" spans="2:11" s="1" customFormat="1" ht="6.95" customHeight="1">
      <c r="B17" s="45"/>
      <c r="C17" s="46"/>
      <c r="D17" s="46"/>
      <c r="E17" s="46"/>
      <c r="F17" s="46"/>
      <c r="G17" s="46"/>
      <c r="H17" s="46"/>
      <c r="I17" s="137"/>
      <c r="J17" s="46"/>
      <c r="K17" s="50"/>
    </row>
    <row r="18" spans="2:11" s="1" customFormat="1" ht="14.4" customHeight="1">
      <c r="B18" s="45"/>
      <c r="C18" s="46"/>
      <c r="D18" s="39" t="s">
        <v>34</v>
      </c>
      <c r="E18" s="46"/>
      <c r="F18" s="46"/>
      <c r="G18" s="46"/>
      <c r="H18" s="46"/>
      <c r="I18" s="139" t="s">
        <v>28</v>
      </c>
      <c r="J18" s="34" t="s">
        <v>35</v>
      </c>
      <c r="K18" s="50"/>
    </row>
    <row r="19" spans="2:11" s="1" customFormat="1" ht="18" customHeight="1">
      <c r="B19" s="45"/>
      <c r="C19" s="46"/>
      <c r="D19" s="46"/>
      <c r="E19" s="34" t="s">
        <v>36</v>
      </c>
      <c r="F19" s="46"/>
      <c r="G19" s="46"/>
      <c r="H19" s="46"/>
      <c r="I19" s="139" t="s">
        <v>31</v>
      </c>
      <c r="J19" s="34" t="s">
        <v>37</v>
      </c>
      <c r="K19" s="50"/>
    </row>
    <row r="20" spans="2:11" s="1" customFormat="1" ht="6.95" customHeight="1">
      <c r="B20" s="45"/>
      <c r="C20" s="46"/>
      <c r="D20" s="46"/>
      <c r="E20" s="46"/>
      <c r="F20" s="46"/>
      <c r="G20" s="46"/>
      <c r="H20" s="46"/>
      <c r="I20" s="137"/>
      <c r="J20" s="46"/>
      <c r="K20" s="50"/>
    </row>
    <row r="21" spans="2:11" s="1" customFormat="1" ht="14.4" customHeight="1">
      <c r="B21" s="45"/>
      <c r="C21" s="46"/>
      <c r="D21" s="39" t="s">
        <v>39</v>
      </c>
      <c r="E21" s="46"/>
      <c r="F21" s="46"/>
      <c r="G21" s="46"/>
      <c r="H21" s="46"/>
      <c r="I21" s="137"/>
      <c r="J21" s="46"/>
      <c r="K21" s="50"/>
    </row>
    <row r="22" spans="2:11" s="6" customFormat="1" ht="71.25" customHeight="1">
      <c r="B22" s="141"/>
      <c r="C22" s="142"/>
      <c r="D22" s="142"/>
      <c r="E22" s="43" t="s">
        <v>40</v>
      </c>
      <c r="F22" s="43"/>
      <c r="G22" s="43"/>
      <c r="H22" s="43"/>
      <c r="I22" s="143"/>
      <c r="J22" s="142"/>
      <c r="K22" s="144"/>
    </row>
    <row r="23" spans="2:11" s="1" customFormat="1" ht="6.95" customHeight="1">
      <c r="B23" s="45"/>
      <c r="C23" s="46"/>
      <c r="D23" s="46"/>
      <c r="E23" s="46"/>
      <c r="F23" s="46"/>
      <c r="G23" s="46"/>
      <c r="H23" s="46"/>
      <c r="I23" s="137"/>
      <c r="J23" s="46"/>
      <c r="K23" s="50"/>
    </row>
    <row r="24" spans="2:11" s="1" customFormat="1" ht="6.95" customHeight="1">
      <c r="B24" s="45"/>
      <c r="C24" s="46"/>
      <c r="D24" s="105"/>
      <c r="E24" s="105"/>
      <c r="F24" s="105"/>
      <c r="G24" s="105"/>
      <c r="H24" s="105"/>
      <c r="I24" s="145"/>
      <c r="J24" s="105"/>
      <c r="K24" s="146"/>
    </row>
    <row r="25" spans="2:11" s="1" customFormat="1" ht="25.4" customHeight="1">
      <c r="B25" s="45"/>
      <c r="C25" s="46"/>
      <c r="D25" s="147" t="s">
        <v>41</v>
      </c>
      <c r="E25" s="46"/>
      <c r="F25" s="46"/>
      <c r="G25" s="46"/>
      <c r="H25" s="46"/>
      <c r="I25" s="137"/>
      <c r="J25" s="148">
        <f>ROUND(J78,2)</f>
        <v>0</v>
      </c>
      <c r="K25" s="50"/>
    </row>
    <row r="26" spans="2:11" s="1" customFormat="1" ht="6.95" customHeight="1">
      <c r="B26" s="45"/>
      <c r="C26" s="46"/>
      <c r="D26" s="105"/>
      <c r="E26" s="105"/>
      <c r="F26" s="105"/>
      <c r="G26" s="105"/>
      <c r="H26" s="105"/>
      <c r="I26" s="145"/>
      <c r="J26" s="105"/>
      <c r="K26" s="146"/>
    </row>
    <row r="27" spans="2:11" s="1" customFormat="1" ht="14.4" customHeight="1">
      <c r="B27" s="45"/>
      <c r="C27" s="46"/>
      <c r="D27" s="46"/>
      <c r="E27" s="46"/>
      <c r="F27" s="51" t="s">
        <v>43</v>
      </c>
      <c r="G27" s="46"/>
      <c r="H27" s="46"/>
      <c r="I27" s="149" t="s">
        <v>42</v>
      </c>
      <c r="J27" s="51" t="s">
        <v>44</v>
      </c>
      <c r="K27" s="50"/>
    </row>
    <row r="28" spans="2:11" s="1" customFormat="1" ht="14.4" customHeight="1">
      <c r="B28" s="45"/>
      <c r="C28" s="46"/>
      <c r="D28" s="54" t="s">
        <v>45</v>
      </c>
      <c r="E28" s="54" t="s">
        <v>46</v>
      </c>
      <c r="F28" s="150">
        <f>ROUND(SUM(BE78:BE210),2)</f>
        <v>0</v>
      </c>
      <c r="G28" s="46"/>
      <c r="H28" s="46"/>
      <c r="I28" s="151">
        <v>0.21</v>
      </c>
      <c r="J28" s="150">
        <f>ROUND(ROUND((SUM(BE78:BE210)),2)*I28,2)</f>
        <v>0</v>
      </c>
      <c r="K28" s="50"/>
    </row>
    <row r="29" spans="2:11" s="1" customFormat="1" ht="14.4" customHeight="1">
      <c r="B29" s="45"/>
      <c r="C29" s="46"/>
      <c r="D29" s="46"/>
      <c r="E29" s="54" t="s">
        <v>47</v>
      </c>
      <c r="F29" s="150">
        <f>ROUND(SUM(BF78:BF210),2)</f>
        <v>0</v>
      </c>
      <c r="G29" s="46"/>
      <c r="H29" s="46"/>
      <c r="I29" s="151">
        <v>0.15</v>
      </c>
      <c r="J29" s="150">
        <f>ROUND(ROUND((SUM(BF78:BF210)),2)*I29,2)</f>
        <v>0</v>
      </c>
      <c r="K29" s="50"/>
    </row>
    <row r="30" spans="2:11" s="1" customFormat="1" ht="14.4" customHeight="1" hidden="1">
      <c r="B30" s="45"/>
      <c r="C30" s="46"/>
      <c r="D30" s="46"/>
      <c r="E30" s="54" t="s">
        <v>48</v>
      </c>
      <c r="F30" s="150">
        <f>ROUND(SUM(BG78:BG210),2)</f>
        <v>0</v>
      </c>
      <c r="G30" s="46"/>
      <c r="H30" s="46"/>
      <c r="I30" s="151">
        <v>0.21</v>
      </c>
      <c r="J30" s="150">
        <v>0</v>
      </c>
      <c r="K30" s="50"/>
    </row>
    <row r="31" spans="2:11" s="1" customFormat="1" ht="14.4" customHeight="1" hidden="1">
      <c r="B31" s="45"/>
      <c r="C31" s="46"/>
      <c r="D31" s="46"/>
      <c r="E31" s="54" t="s">
        <v>49</v>
      </c>
      <c r="F31" s="150">
        <f>ROUND(SUM(BH78:BH210),2)</f>
        <v>0</v>
      </c>
      <c r="G31" s="46"/>
      <c r="H31" s="46"/>
      <c r="I31" s="151">
        <v>0.15</v>
      </c>
      <c r="J31" s="150">
        <v>0</v>
      </c>
      <c r="K31" s="50"/>
    </row>
    <row r="32" spans="2:11" s="1" customFormat="1" ht="14.4" customHeight="1" hidden="1">
      <c r="B32" s="45"/>
      <c r="C32" s="46"/>
      <c r="D32" s="46"/>
      <c r="E32" s="54" t="s">
        <v>50</v>
      </c>
      <c r="F32" s="150">
        <f>ROUND(SUM(BI78:BI210),2)</f>
        <v>0</v>
      </c>
      <c r="G32" s="46"/>
      <c r="H32" s="46"/>
      <c r="I32" s="151">
        <v>0</v>
      </c>
      <c r="J32" s="150">
        <v>0</v>
      </c>
      <c r="K32" s="50"/>
    </row>
    <row r="33" spans="2:11" s="1" customFormat="1" ht="6.95" customHeight="1">
      <c r="B33" s="45"/>
      <c r="C33" s="46"/>
      <c r="D33" s="46"/>
      <c r="E33" s="46"/>
      <c r="F33" s="46"/>
      <c r="G33" s="46"/>
      <c r="H33" s="46"/>
      <c r="I33" s="137"/>
      <c r="J33" s="46"/>
      <c r="K33" s="50"/>
    </row>
    <row r="34" spans="2:11" s="1" customFormat="1" ht="25.4" customHeight="1">
      <c r="B34" s="45"/>
      <c r="C34" s="152"/>
      <c r="D34" s="153" t="s">
        <v>51</v>
      </c>
      <c r="E34" s="97"/>
      <c r="F34" s="97"/>
      <c r="G34" s="154" t="s">
        <v>52</v>
      </c>
      <c r="H34" s="155" t="s">
        <v>53</v>
      </c>
      <c r="I34" s="156"/>
      <c r="J34" s="157">
        <f>SUM(J25:J32)</f>
        <v>0</v>
      </c>
      <c r="K34" s="158"/>
    </row>
    <row r="35" spans="2:11" s="1" customFormat="1" ht="14.4" customHeight="1">
      <c r="B35" s="66"/>
      <c r="C35" s="67"/>
      <c r="D35" s="67"/>
      <c r="E35" s="67"/>
      <c r="F35" s="67"/>
      <c r="G35" s="67"/>
      <c r="H35" s="67"/>
      <c r="I35" s="159"/>
      <c r="J35" s="67"/>
      <c r="K35" s="68"/>
    </row>
    <row r="39" spans="2:11" s="1" customFormat="1" ht="6.95" customHeight="1">
      <c r="B39" s="160"/>
      <c r="C39" s="161"/>
      <c r="D39" s="161"/>
      <c r="E39" s="161"/>
      <c r="F39" s="161"/>
      <c r="G39" s="161"/>
      <c r="H39" s="161"/>
      <c r="I39" s="162"/>
      <c r="J39" s="161"/>
      <c r="K39" s="163"/>
    </row>
    <row r="40" spans="2:11" s="1" customFormat="1" ht="36.95" customHeight="1">
      <c r="B40" s="45"/>
      <c r="C40" s="29" t="s">
        <v>89</v>
      </c>
      <c r="D40" s="46"/>
      <c r="E40" s="46"/>
      <c r="F40" s="46"/>
      <c r="G40" s="46"/>
      <c r="H40" s="46"/>
      <c r="I40" s="137"/>
      <c r="J40" s="46"/>
      <c r="K40" s="50"/>
    </row>
    <row r="41" spans="2:11" s="1" customFormat="1" ht="6.95" customHeight="1">
      <c r="B41" s="45"/>
      <c r="C41" s="46"/>
      <c r="D41" s="46"/>
      <c r="E41" s="46"/>
      <c r="F41" s="46"/>
      <c r="G41" s="46"/>
      <c r="H41" s="46"/>
      <c r="I41" s="137"/>
      <c r="J41" s="46"/>
      <c r="K41" s="50"/>
    </row>
    <row r="42" spans="2:11" s="1" customFormat="1" ht="14.4" customHeight="1">
      <c r="B42" s="45"/>
      <c r="C42" s="39" t="s">
        <v>18</v>
      </c>
      <c r="D42" s="46"/>
      <c r="E42" s="46"/>
      <c r="F42" s="46"/>
      <c r="G42" s="46"/>
      <c r="H42" s="46"/>
      <c r="I42" s="137"/>
      <c r="J42" s="46"/>
      <c r="K42" s="50"/>
    </row>
    <row r="43" spans="2:11" s="1" customFormat="1" ht="17.25" customHeight="1">
      <c r="B43" s="45"/>
      <c r="C43" s="46"/>
      <c r="D43" s="46"/>
      <c r="E43" s="138" t="str">
        <f>E7</f>
        <v>Oprava sezení tribuny fotbalového stadionu v ulici Ústecká 1961/3, Děčín V</v>
      </c>
      <c r="F43" s="46"/>
      <c r="G43" s="46"/>
      <c r="H43" s="46"/>
      <c r="I43" s="137"/>
      <c r="J43" s="46"/>
      <c r="K43" s="50"/>
    </row>
    <row r="44" spans="2:11" s="1" customFormat="1" ht="6.95" customHeight="1">
      <c r="B44" s="45"/>
      <c r="C44" s="46"/>
      <c r="D44" s="46"/>
      <c r="E44" s="46"/>
      <c r="F44" s="46"/>
      <c r="G44" s="46"/>
      <c r="H44" s="46"/>
      <c r="I44" s="137"/>
      <c r="J44" s="46"/>
      <c r="K44" s="50"/>
    </row>
    <row r="45" spans="2:11" s="1" customFormat="1" ht="18" customHeight="1">
      <c r="B45" s="45"/>
      <c r="C45" s="39" t="s">
        <v>23</v>
      </c>
      <c r="D45" s="46"/>
      <c r="E45" s="46"/>
      <c r="F45" s="34" t="str">
        <f>F10</f>
        <v>Ústecká 1961/3, Děčín V</v>
      </c>
      <c r="G45" s="46"/>
      <c r="H45" s="46"/>
      <c r="I45" s="139" t="s">
        <v>25</v>
      </c>
      <c r="J45" s="140" t="str">
        <f>IF(J10="","",J10)</f>
        <v>14. 8. 2018</v>
      </c>
      <c r="K45" s="50"/>
    </row>
    <row r="46" spans="2:11" s="1" customFormat="1" ht="6.95" customHeight="1">
      <c r="B46" s="45"/>
      <c r="C46" s="46"/>
      <c r="D46" s="46"/>
      <c r="E46" s="46"/>
      <c r="F46" s="46"/>
      <c r="G46" s="46"/>
      <c r="H46" s="46"/>
      <c r="I46" s="137"/>
      <c r="J46" s="46"/>
      <c r="K46" s="50"/>
    </row>
    <row r="47" spans="2:11" s="1" customFormat="1" ht="13.5">
      <c r="B47" s="45"/>
      <c r="C47" s="39" t="s">
        <v>27</v>
      </c>
      <c r="D47" s="46"/>
      <c r="E47" s="46"/>
      <c r="F47" s="34" t="str">
        <f>E13</f>
        <v>Statutární město Děčín</v>
      </c>
      <c r="G47" s="46"/>
      <c r="H47" s="46"/>
      <c r="I47" s="139" t="s">
        <v>34</v>
      </c>
      <c r="J47" s="43" t="str">
        <f>E19</f>
        <v>Vladimír Vidai</v>
      </c>
      <c r="K47" s="50"/>
    </row>
    <row r="48" spans="2:11" s="1" customFormat="1" ht="14.4" customHeight="1">
      <c r="B48" s="45"/>
      <c r="C48" s="39" t="s">
        <v>32</v>
      </c>
      <c r="D48" s="46"/>
      <c r="E48" s="46"/>
      <c r="F48" s="34" t="str">
        <f>IF(E16="","",E16)</f>
        <v/>
      </c>
      <c r="G48" s="46"/>
      <c r="H48" s="46"/>
      <c r="I48" s="137"/>
      <c r="J48" s="164"/>
      <c r="K48" s="50"/>
    </row>
    <row r="49" spans="2:11" s="1" customFormat="1" ht="10.3" customHeight="1">
      <c r="B49" s="45"/>
      <c r="C49" s="46"/>
      <c r="D49" s="46"/>
      <c r="E49" s="46"/>
      <c r="F49" s="46"/>
      <c r="G49" s="46"/>
      <c r="H49" s="46"/>
      <c r="I49" s="137"/>
      <c r="J49" s="46"/>
      <c r="K49" s="50"/>
    </row>
    <row r="50" spans="2:11" s="1" customFormat="1" ht="29.25" customHeight="1">
      <c r="B50" s="45"/>
      <c r="C50" s="165" t="s">
        <v>90</v>
      </c>
      <c r="D50" s="152"/>
      <c r="E50" s="152"/>
      <c r="F50" s="152"/>
      <c r="G50" s="152"/>
      <c r="H50" s="152"/>
      <c r="I50" s="166"/>
      <c r="J50" s="167" t="s">
        <v>91</v>
      </c>
      <c r="K50" s="168"/>
    </row>
    <row r="51" spans="2:11" s="1" customFormat="1" ht="10.3" customHeight="1">
      <c r="B51" s="45"/>
      <c r="C51" s="46"/>
      <c r="D51" s="46"/>
      <c r="E51" s="46"/>
      <c r="F51" s="46"/>
      <c r="G51" s="46"/>
      <c r="H51" s="46"/>
      <c r="I51" s="137"/>
      <c r="J51" s="46"/>
      <c r="K51" s="50"/>
    </row>
    <row r="52" spans="2:47" s="1" customFormat="1" ht="29.25" customHeight="1">
      <c r="B52" s="45"/>
      <c r="C52" s="169" t="s">
        <v>92</v>
      </c>
      <c r="D52" s="46"/>
      <c r="E52" s="46"/>
      <c r="F52" s="46"/>
      <c r="G52" s="46"/>
      <c r="H52" s="46"/>
      <c r="I52" s="137"/>
      <c r="J52" s="148">
        <f>J78</f>
        <v>0</v>
      </c>
      <c r="K52" s="50"/>
      <c r="AU52" s="23" t="s">
        <v>93</v>
      </c>
    </row>
    <row r="53" spans="2:11" s="7" customFormat="1" ht="24.95" customHeight="1">
      <c r="B53" s="170"/>
      <c r="C53" s="171"/>
      <c r="D53" s="172" t="s">
        <v>94</v>
      </c>
      <c r="E53" s="173"/>
      <c r="F53" s="173"/>
      <c r="G53" s="173"/>
      <c r="H53" s="173"/>
      <c r="I53" s="174"/>
      <c r="J53" s="175">
        <f>J79</f>
        <v>0</v>
      </c>
      <c r="K53" s="176"/>
    </row>
    <row r="54" spans="2:11" s="8" customFormat="1" ht="19.9" customHeight="1">
      <c r="B54" s="177"/>
      <c r="C54" s="178"/>
      <c r="D54" s="179" t="s">
        <v>95</v>
      </c>
      <c r="E54" s="180"/>
      <c r="F54" s="180"/>
      <c r="G54" s="180"/>
      <c r="H54" s="180"/>
      <c r="I54" s="181"/>
      <c r="J54" s="182">
        <f>J80</f>
        <v>0</v>
      </c>
      <c r="K54" s="183"/>
    </row>
    <row r="55" spans="2:11" s="8" customFormat="1" ht="19.9" customHeight="1">
      <c r="B55" s="177"/>
      <c r="C55" s="178"/>
      <c r="D55" s="179" t="s">
        <v>96</v>
      </c>
      <c r="E55" s="180"/>
      <c r="F55" s="180"/>
      <c r="G55" s="180"/>
      <c r="H55" s="180"/>
      <c r="I55" s="181"/>
      <c r="J55" s="182">
        <f>J89</f>
        <v>0</v>
      </c>
      <c r="K55" s="183"/>
    </row>
    <row r="56" spans="2:11" s="8" customFormat="1" ht="19.9" customHeight="1">
      <c r="B56" s="177"/>
      <c r="C56" s="178"/>
      <c r="D56" s="179" t="s">
        <v>97</v>
      </c>
      <c r="E56" s="180"/>
      <c r="F56" s="180"/>
      <c r="G56" s="180"/>
      <c r="H56" s="180"/>
      <c r="I56" s="181"/>
      <c r="J56" s="182">
        <f>J104</f>
        <v>0</v>
      </c>
      <c r="K56" s="183"/>
    </row>
    <row r="57" spans="2:11" s="8" customFormat="1" ht="19.9" customHeight="1">
      <c r="B57" s="177"/>
      <c r="C57" s="178"/>
      <c r="D57" s="179" t="s">
        <v>98</v>
      </c>
      <c r="E57" s="180"/>
      <c r="F57" s="180"/>
      <c r="G57" s="180"/>
      <c r="H57" s="180"/>
      <c r="I57" s="181"/>
      <c r="J57" s="182">
        <f>J120</f>
        <v>0</v>
      </c>
      <c r="K57" s="183"/>
    </row>
    <row r="58" spans="2:11" s="7" customFormat="1" ht="24.95" customHeight="1">
      <c r="B58" s="170"/>
      <c r="C58" s="171"/>
      <c r="D58" s="172" t="s">
        <v>99</v>
      </c>
      <c r="E58" s="173"/>
      <c r="F58" s="173"/>
      <c r="G58" s="173"/>
      <c r="H58" s="173"/>
      <c r="I58" s="174"/>
      <c r="J58" s="175">
        <f>J131</f>
        <v>0</v>
      </c>
      <c r="K58" s="176"/>
    </row>
    <row r="59" spans="2:11" s="8" customFormat="1" ht="19.9" customHeight="1">
      <c r="B59" s="177"/>
      <c r="C59" s="178"/>
      <c r="D59" s="179" t="s">
        <v>100</v>
      </c>
      <c r="E59" s="180"/>
      <c r="F59" s="180"/>
      <c r="G59" s="180"/>
      <c r="H59" s="180"/>
      <c r="I59" s="181"/>
      <c r="J59" s="182">
        <f>J132</f>
        <v>0</v>
      </c>
      <c r="K59" s="183"/>
    </row>
    <row r="60" spans="2:11" s="8" customFormat="1" ht="19.9" customHeight="1">
      <c r="B60" s="177"/>
      <c r="C60" s="178"/>
      <c r="D60" s="179" t="s">
        <v>101</v>
      </c>
      <c r="E60" s="180"/>
      <c r="F60" s="180"/>
      <c r="G60" s="180"/>
      <c r="H60" s="180"/>
      <c r="I60" s="181"/>
      <c r="J60" s="182">
        <f>J171</f>
        <v>0</v>
      </c>
      <c r="K60" s="183"/>
    </row>
    <row r="61" spans="2:11" s="1" customFormat="1" ht="21.8" customHeight="1">
      <c r="B61" s="45"/>
      <c r="C61" s="46"/>
      <c r="D61" s="46"/>
      <c r="E61" s="46"/>
      <c r="F61" s="46"/>
      <c r="G61" s="46"/>
      <c r="H61" s="46"/>
      <c r="I61" s="137"/>
      <c r="J61" s="46"/>
      <c r="K61" s="50"/>
    </row>
    <row r="62" spans="2:11" s="1" customFormat="1" ht="6.95" customHeight="1">
      <c r="B62" s="66"/>
      <c r="C62" s="67"/>
      <c r="D62" s="67"/>
      <c r="E62" s="67"/>
      <c r="F62" s="67"/>
      <c r="G62" s="67"/>
      <c r="H62" s="67"/>
      <c r="I62" s="159"/>
      <c r="J62" s="67"/>
      <c r="K62" s="68"/>
    </row>
    <row r="66" spans="2:12" s="1" customFormat="1" ht="6.95" customHeight="1">
      <c r="B66" s="69"/>
      <c r="C66" s="70"/>
      <c r="D66" s="70"/>
      <c r="E66" s="70"/>
      <c r="F66" s="70"/>
      <c r="G66" s="70"/>
      <c r="H66" s="70"/>
      <c r="I66" s="162"/>
      <c r="J66" s="70"/>
      <c r="K66" s="70"/>
      <c r="L66" s="71"/>
    </row>
    <row r="67" spans="2:12" s="1" customFormat="1" ht="36.95" customHeight="1">
      <c r="B67" s="45"/>
      <c r="C67" s="72" t="s">
        <v>102</v>
      </c>
      <c r="D67" s="73"/>
      <c r="E67" s="73"/>
      <c r="F67" s="73"/>
      <c r="G67" s="73"/>
      <c r="H67" s="73"/>
      <c r="I67" s="184"/>
      <c r="J67" s="73"/>
      <c r="K67" s="73"/>
      <c r="L67" s="71"/>
    </row>
    <row r="68" spans="2:12" s="1" customFormat="1" ht="6.95" customHeight="1">
      <c r="B68" s="45"/>
      <c r="C68" s="73"/>
      <c r="D68" s="73"/>
      <c r="E68" s="73"/>
      <c r="F68" s="73"/>
      <c r="G68" s="73"/>
      <c r="H68" s="73"/>
      <c r="I68" s="184"/>
      <c r="J68" s="73"/>
      <c r="K68" s="73"/>
      <c r="L68" s="71"/>
    </row>
    <row r="69" spans="2:12" s="1" customFormat="1" ht="14.4" customHeight="1">
      <c r="B69" s="45"/>
      <c r="C69" s="75" t="s">
        <v>18</v>
      </c>
      <c r="D69" s="73"/>
      <c r="E69" s="73"/>
      <c r="F69" s="73"/>
      <c r="G69" s="73"/>
      <c r="H69" s="73"/>
      <c r="I69" s="184"/>
      <c r="J69" s="73"/>
      <c r="K69" s="73"/>
      <c r="L69" s="71"/>
    </row>
    <row r="70" spans="2:12" s="1" customFormat="1" ht="17.25" customHeight="1">
      <c r="B70" s="45"/>
      <c r="C70" s="73"/>
      <c r="D70" s="73"/>
      <c r="E70" s="81" t="str">
        <f>E7</f>
        <v>Oprava sezení tribuny fotbalového stadionu v ulici Ústecká 1961/3, Děčín V</v>
      </c>
      <c r="F70" s="73"/>
      <c r="G70" s="73"/>
      <c r="H70" s="73"/>
      <c r="I70" s="184"/>
      <c r="J70" s="73"/>
      <c r="K70" s="73"/>
      <c r="L70" s="71"/>
    </row>
    <row r="71" spans="2:12" s="1" customFormat="1" ht="6.95" customHeight="1">
      <c r="B71" s="45"/>
      <c r="C71" s="73"/>
      <c r="D71" s="73"/>
      <c r="E71" s="73"/>
      <c r="F71" s="73"/>
      <c r="G71" s="73"/>
      <c r="H71" s="73"/>
      <c r="I71" s="184"/>
      <c r="J71" s="73"/>
      <c r="K71" s="73"/>
      <c r="L71" s="71"/>
    </row>
    <row r="72" spans="2:12" s="1" customFormat="1" ht="18" customHeight="1">
      <c r="B72" s="45"/>
      <c r="C72" s="75" t="s">
        <v>23</v>
      </c>
      <c r="D72" s="73"/>
      <c r="E72" s="73"/>
      <c r="F72" s="185" t="str">
        <f>F10</f>
        <v>Ústecká 1961/3, Děčín V</v>
      </c>
      <c r="G72" s="73"/>
      <c r="H72" s="73"/>
      <c r="I72" s="186" t="s">
        <v>25</v>
      </c>
      <c r="J72" s="84" t="str">
        <f>IF(J10="","",J10)</f>
        <v>14. 8. 2018</v>
      </c>
      <c r="K72" s="73"/>
      <c r="L72" s="71"/>
    </row>
    <row r="73" spans="2:12" s="1" customFormat="1" ht="6.95" customHeight="1">
      <c r="B73" s="45"/>
      <c r="C73" s="73"/>
      <c r="D73" s="73"/>
      <c r="E73" s="73"/>
      <c r="F73" s="73"/>
      <c r="G73" s="73"/>
      <c r="H73" s="73"/>
      <c r="I73" s="184"/>
      <c r="J73" s="73"/>
      <c r="K73" s="73"/>
      <c r="L73" s="71"/>
    </row>
    <row r="74" spans="2:12" s="1" customFormat="1" ht="13.5">
      <c r="B74" s="45"/>
      <c r="C74" s="75" t="s">
        <v>27</v>
      </c>
      <c r="D74" s="73"/>
      <c r="E74" s="73"/>
      <c r="F74" s="185" t="str">
        <f>E13</f>
        <v>Statutární město Děčín</v>
      </c>
      <c r="G74" s="73"/>
      <c r="H74" s="73"/>
      <c r="I74" s="186" t="s">
        <v>34</v>
      </c>
      <c r="J74" s="185" t="str">
        <f>E19</f>
        <v>Vladimír Vidai</v>
      </c>
      <c r="K74" s="73"/>
      <c r="L74" s="71"/>
    </row>
    <row r="75" spans="2:12" s="1" customFormat="1" ht="14.4" customHeight="1">
      <c r="B75" s="45"/>
      <c r="C75" s="75" t="s">
        <v>32</v>
      </c>
      <c r="D75" s="73"/>
      <c r="E75" s="73"/>
      <c r="F75" s="185" t="str">
        <f>IF(E16="","",E16)</f>
        <v/>
      </c>
      <c r="G75" s="73"/>
      <c r="H75" s="73"/>
      <c r="I75" s="184"/>
      <c r="J75" s="73"/>
      <c r="K75" s="73"/>
      <c r="L75" s="71"/>
    </row>
    <row r="76" spans="2:12" s="1" customFormat="1" ht="10.3" customHeight="1">
      <c r="B76" s="45"/>
      <c r="C76" s="73"/>
      <c r="D76" s="73"/>
      <c r="E76" s="73"/>
      <c r="F76" s="73"/>
      <c r="G76" s="73"/>
      <c r="H76" s="73"/>
      <c r="I76" s="184"/>
      <c r="J76" s="73"/>
      <c r="K76" s="73"/>
      <c r="L76" s="71"/>
    </row>
    <row r="77" spans="2:20" s="9" customFormat="1" ht="29.25" customHeight="1">
      <c r="B77" s="187"/>
      <c r="C77" s="188" t="s">
        <v>103</v>
      </c>
      <c r="D77" s="189" t="s">
        <v>60</v>
      </c>
      <c r="E77" s="189" t="s">
        <v>56</v>
      </c>
      <c r="F77" s="189" t="s">
        <v>104</v>
      </c>
      <c r="G77" s="189" t="s">
        <v>105</v>
      </c>
      <c r="H77" s="189" t="s">
        <v>106</v>
      </c>
      <c r="I77" s="190" t="s">
        <v>107</v>
      </c>
      <c r="J77" s="189" t="s">
        <v>91</v>
      </c>
      <c r="K77" s="191" t="s">
        <v>108</v>
      </c>
      <c r="L77" s="192"/>
      <c r="M77" s="101" t="s">
        <v>109</v>
      </c>
      <c r="N77" s="102" t="s">
        <v>45</v>
      </c>
      <c r="O77" s="102" t="s">
        <v>110</v>
      </c>
      <c r="P77" s="102" t="s">
        <v>111</v>
      </c>
      <c r="Q77" s="102" t="s">
        <v>112</v>
      </c>
      <c r="R77" s="102" t="s">
        <v>113</v>
      </c>
      <c r="S77" s="102" t="s">
        <v>114</v>
      </c>
      <c r="T77" s="103" t="s">
        <v>115</v>
      </c>
    </row>
    <row r="78" spans="2:63" s="1" customFormat="1" ht="29.25" customHeight="1">
      <c r="B78" s="45"/>
      <c r="C78" s="107" t="s">
        <v>92</v>
      </c>
      <c r="D78" s="73"/>
      <c r="E78" s="73"/>
      <c r="F78" s="73"/>
      <c r="G78" s="73"/>
      <c r="H78" s="73"/>
      <c r="I78" s="184"/>
      <c r="J78" s="193">
        <f>BK78</f>
        <v>0</v>
      </c>
      <c r="K78" s="73"/>
      <c r="L78" s="71"/>
      <c r="M78" s="104"/>
      <c r="N78" s="105"/>
      <c r="O78" s="105"/>
      <c r="P78" s="194">
        <f>P79+P131</f>
        <v>0</v>
      </c>
      <c r="Q78" s="105"/>
      <c r="R78" s="194">
        <f>R79+R131</f>
        <v>17.524311119999997</v>
      </c>
      <c r="S78" s="105"/>
      <c r="T78" s="195">
        <f>T79+T131</f>
        <v>20.858030000000003</v>
      </c>
      <c r="AT78" s="23" t="s">
        <v>74</v>
      </c>
      <c r="AU78" s="23" t="s">
        <v>93</v>
      </c>
      <c r="BK78" s="196">
        <f>BK79+BK131</f>
        <v>0</v>
      </c>
    </row>
    <row r="79" spans="2:63" s="10" customFormat="1" ht="37.4" customHeight="1">
      <c r="B79" s="197"/>
      <c r="C79" s="198"/>
      <c r="D79" s="199" t="s">
        <v>74</v>
      </c>
      <c r="E79" s="200" t="s">
        <v>116</v>
      </c>
      <c r="F79" s="200" t="s">
        <v>117</v>
      </c>
      <c r="G79" s="198"/>
      <c r="H79" s="198"/>
      <c r="I79" s="201"/>
      <c r="J79" s="202">
        <f>BK79</f>
        <v>0</v>
      </c>
      <c r="K79" s="198"/>
      <c r="L79" s="203"/>
      <c r="M79" s="204"/>
      <c r="N79" s="205"/>
      <c r="O79" s="205"/>
      <c r="P79" s="206">
        <f>P80+P89+P104+P120</f>
        <v>0</v>
      </c>
      <c r="Q79" s="205"/>
      <c r="R79" s="206">
        <f>R80+R89+R104+R120</f>
        <v>0.41964169</v>
      </c>
      <c r="S79" s="205"/>
      <c r="T79" s="207">
        <f>T80+T89+T104+T120</f>
        <v>20.858030000000003</v>
      </c>
      <c r="AR79" s="208" t="s">
        <v>80</v>
      </c>
      <c r="AT79" s="209" t="s">
        <v>74</v>
      </c>
      <c r="AU79" s="209" t="s">
        <v>75</v>
      </c>
      <c r="AY79" s="208" t="s">
        <v>118</v>
      </c>
      <c r="BK79" s="210">
        <f>BK80+BK89+BK104+BK120</f>
        <v>0</v>
      </c>
    </row>
    <row r="80" spans="2:63" s="10" customFormat="1" ht="19.9" customHeight="1">
      <c r="B80" s="197"/>
      <c r="C80" s="198"/>
      <c r="D80" s="199" t="s">
        <v>74</v>
      </c>
      <c r="E80" s="211" t="s">
        <v>119</v>
      </c>
      <c r="F80" s="211" t="s">
        <v>120</v>
      </c>
      <c r="G80" s="198"/>
      <c r="H80" s="198"/>
      <c r="I80" s="201"/>
      <c r="J80" s="212">
        <f>BK80</f>
        <v>0</v>
      </c>
      <c r="K80" s="198"/>
      <c r="L80" s="203"/>
      <c r="M80" s="204"/>
      <c r="N80" s="205"/>
      <c r="O80" s="205"/>
      <c r="P80" s="206">
        <f>SUM(P81:P88)</f>
        <v>0</v>
      </c>
      <c r="Q80" s="205"/>
      <c r="R80" s="206">
        <f>SUM(R81:R88)</f>
        <v>0.3638544</v>
      </c>
      <c r="S80" s="205"/>
      <c r="T80" s="207">
        <f>SUM(T81:T88)</f>
        <v>0</v>
      </c>
      <c r="AR80" s="208" t="s">
        <v>80</v>
      </c>
      <c r="AT80" s="209" t="s">
        <v>74</v>
      </c>
      <c r="AU80" s="209" t="s">
        <v>80</v>
      </c>
      <c r="AY80" s="208" t="s">
        <v>118</v>
      </c>
      <c r="BK80" s="210">
        <f>SUM(BK81:BK88)</f>
        <v>0</v>
      </c>
    </row>
    <row r="81" spans="2:65" s="1" customFormat="1" ht="16.5" customHeight="1">
      <c r="B81" s="45"/>
      <c r="C81" s="213" t="s">
        <v>80</v>
      </c>
      <c r="D81" s="213" t="s">
        <v>121</v>
      </c>
      <c r="E81" s="214" t="s">
        <v>122</v>
      </c>
      <c r="F81" s="215" t="s">
        <v>123</v>
      </c>
      <c r="G81" s="216" t="s">
        <v>124</v>
      </c>
      <c r="H81" s="217">
        <v>33.32</v>
      </c>
      <c r="I81" s="218"/>
      <c r="J81" s="219">
        <f>ROUND(I81*H81,2)</f>
        <v>0</v>
      </c>
      <c r="K81" s="215" t="s">
        <v>125</v>
      </c>
      <c r="L81" s="71"/>
      <c r="M81" s="220" t="s">
        <v>21</v>
      </c>
      <c r="N81" s="221" t="s">
        <v>46</v>
      </c>
      <c r="O81" s="46"/>
      <c r="P81" s="222">
        <f>O81*H81</f>
        <v>0</v>
      </c>
      <c r="Q81" s="222">
        <v>0</v>
      </c>
      <c r="R81" s="222">
        <f>Q81*H81</f>
        <v>0</v>
      </c>
      <c r="S81" s="222">
        <v>0</v>
      </c>
      <c r="T81" s="223">
        <f>S81*H81</f>
        <v>0</v>
      </c>
      <c r="AR81" s="23" t="s">
        <v>126</v>
      </c>
      <c r="AT81" s="23" t="s">
        <v>121</v>
      </c>
      <c r="AU81" s="23" t="s">
        <v>87</v>
      </c>
      <c r="AY81" s="23" t="s">
        <v>118</v>
      </c>
      <c r="BE81" s="224">
        <f>IF(N81="základní",J81,0)</f>
        <v>0</v>
      </c>
      <c r="BF81" s="224">
        <f>IF(N81="snížená",J81,0)</f>
        <v>0</v>
      </c>
      <c r="BG81" s="224">
        <f>IF(N81="zákl. přenesená",J81,0)</f>
        <v>0</v>
      </c>
      <c r="BH81" s="224">
        <f>IF(N81="sníž. přenesená",J81,0)</f>
        <v>0</v>
      </c>
      <c r="BI81" s="224">
        <f>IF(N81="nulová",J81,0)</f>
        <v>0</v>
      </c>
      <c r="BJ81" s="23" t="s">
        <v>80</v>
      </c>
      <c r="BK81" s="224">
        <f>ROUND(I81*H81,2)</f>
        <v>0</v>
      </c>
      <c r="BL81" s="23" t="s">
        <v>126</v>
      </c>
      <c r="BM81" s="23" t="s">
        <v>127</v>
      </c>
    </row>
    <row r="82" spans="2:51" s="11" customFormat="1" ht="13.5">
      <c r="B82" s="225"/>
      <c r="C82" s="226"/>
      <c r="D82" s="227" t="s">
        <v>128</v>
      </c>
      <c r="E82" s="228" t="s">
        <v>21</v>
      </c>
      <c r="F82" s="229" t="s">
        <v>129</v>
      </c>
      <c r="G82" s="226"/>
      <c r="H82" s="230">
        <v>27.88</v>
      </c>
      <c r="I82" s="231"/>
      <c r="J82" s="226"/>
      <c r="K82" s="226"/>
      <c r="L82" s="232"/>
      <c r="M82" s="233"/>
      <c r="N82" s="234"/>
      <c r="O82" s="234"/>
      <c r="P82" s="234"/>
      <c r="Q82" s="234"/>
      <c r="R82" s="234"/>
      <c r="S82" s="234"/>
      <c r="T82" s="235"/>
      <c r="AT82" s="236" t="s">
        <v>128</v>
      </c>
      <c r="AU82" s="236" t="s">
        <v>87</v>
      </c>
      <c r="AV82" s="11" t="s">
        <v>87</v>
      </c>
      <c r="AW82" s="11" t="s">
        <v>38</v>
      </c>
      <c r="AX82" s="11" t="s">
        <v>75</v>
      </c>
      <c r="AY82" s="236" t="s">
        <v>118</v>
      </c>
    </row>
    <row r="83" spans="2:51" s="11" customFormat="1" ht="13.5">
      <c r="B83" s="225"/>
      <c r="C83" s="226"/>
      <c r="D83" s="227" t="s">
        <v>128</v>
      </c>
      <c r="E83" s="228" t="s">
        <v>21</v>
      </c>
      <c r="F83" s="229" t="s">
        <v>130</v>
      </c>
      <c r="G83" s="226"/>
      <c r="H83" s="230">
        <v>5.44</v>
      </c>
      <c r="I83" s="231"/>
      <c r="J83" s="226"/>
      <c r="K83" s="226"/>
      <c r="L83" s="232"/>
      <c r="M83" s="233"/>
      <c r="N83" s="234"/>
      <c r="O83" s="234"/>
      <c r="P83" s="234"/>
      <c r="Q83" s="234"/>
      <c r="R83" s="234"/>
      <c r="S83" s="234"/>
      <c r="T83" s="235"/>
      <c r="AT83" s="236" t="s">
        <v>128</v>
      </c>
      <c r="AU83" s="236" t="s">
        <v>87</v>
      </c>
      <c r="AV83" s="11" t="s">
        <v>87</v>
      </c>
      <c r="AW83" s="11" t="s">
        <v>38</v>
      </c>
      <c r="AX83" s="11" t="s">
        <v>75</v>
      </c>
      <c r="AY83" s="236" t="s">
        <v>118</v>
      </c>
    </row>
    <row r="84" spans="2:51" s="12" customFormat="1" ht="13.5">
      <c r="B84" s="237"/>
      <c r="C84" s="238"/>
      <c r="D84" s="227" t="s">
        <v>128</v>
      </c>
      <c r="E84" s="239" t="s">
        <v>21</v>
      </c>
      <c r="F84" s="240" t="s">
        <v>131</v>
      </c>
      <c r="G84" s="238"/>
      <c r="H84" s="241">
        <v>33.32</v>
      </c>
      <c r="I84" s="242"/>
      <c r="J84" s="238"/>
      <c r="K84" s="238"/>
      <c r="L84" s="243"/>
      <c r="M84" s="244"/>
      <c r="N84" s="245"/>
      <c r="O84" s="245"/>
      <c r="P84" s="245"/>
      <c r="Q84" s="245"/>
      <c r="R84" s="245"/>
      <c r="S84" s="245"/>
      <c r="T84" s="246"/>
      <c r="AT84" s="247" t="s">
        <v>128</v>
      </c>
      <c r="AU84" s="247" t="s">
        <v>87</v>
      </c>
      <c r="AV84" s="12" t="s">
        <v>126</v>
      </c>
      <c r="AW84" s="12" t="s">
        <v>38</v>
      </c>
      <c r="AX84" s="12" t="s">
        <v>80</v>
      </c>
      <c r="AY84" s="247" t="s">
        <v>118</v>
      </c>
    </row>
    <row r="85" spans="2:65" s="1" customFormat="1" ht="25.5" customHeight="1">
      <c r="B85" s="45"/>
      <c r="C85" s="213" t="s">
        <v>87</v>
      </c>
      <c r="D85" s="213" t="s">
        <v>121</v>
      </c>
      <c r="E85" s="214" t="s">
        <v>132</v>
      </c>
      <c r="F85" s="215" t="s">
        <v>133</v>
      </c>
      <c r="G85" s="216" t="s">
        <v>124</v>
      </c>
      <c r="H85" s="217">
        <v>33.32</v>
      </c>
      <c r="I85" s="218"/>
      <c r="J85" s="219">
        <f>ROUND(I85*H85,2)</f>
        <v>0</v>
      </c>
      <c r="K85" s="215" t="s">
        <v>125</v>
      </c>
      <c r="L85" s="71"/>
      <c r="M85" s="220" t="s">
        <v>21</v>
      </c>
      <c r="N85" s="221" t="s">
        <v>46</v>
      </c>
      <c r="O85" s="46"/>
      <c r="P85" s="222">
        <f>O85*H85</f>
        <v>0</v>
      </c>
      <c r="Q85" s="222">
        <v>0.00026</v>
      </c>
      <c r="R85" s="222">
        <f>Q85*H85</f>
        <v>0.0086632</v>
      </c>
      <c r="S85" s="222">
        <v>0</v>
      </c>
      <c r="T85" s="223">
        <f>S85*H85</f>
        <v>0</v>
      </c>
      <c r="AR85" s="23" t="s">
        <v>126</v>
      </c>
      <c r="AT85" s="23" t="s">
        <v>121</v>
      </c>
      <c r="AU85" s="23" t="s">
        <v>87</v>
      </c>
      <c r="AY85" s="23" t="s">
        <v>118</v>
      </c>
      <c r="BE85" s="224">
        <f>IF(N85="základní",J85,0)</f>
        <v>0</v>
      </c>
      <c r="BF85" s="224">
        <f>IF(N85="snížená",J85,0)</f>
        <v>0</v>
      </c>
      <c r="BG85" s="224">
        <f>IF(N85="zákl. přenesená",J85,0)</f>
        <v>0</v>
      </c>
      <c r="BH85" s="224">
        <f>IF(N85="sníž. přenesená",J85,0)</f>
        <v>0</v>
      </c>
      <c r="BI85" s="224">
        <f>IF(N85="nulová",J85,0)</f>
        <v>0</v>
      </c>
      <c r="BJ85" s="23" t="s">
        <v>80</v>
      </c>
      <c r="BK85" s="224">
        <f>ROUND(I85*H85,2)</f>
        <v>0</v>
      </c>
      <c r="BL85" s="23" t="s">
        <v>126</v>
      </c>
      <c r="BM85" s="23" t="s">
        <v>134</v>
      </c>
    </row>
    <row r="86" spans="2:65" s="1" customFormat="1" ht="25.5" customHeight="1">
      <c r="B86" s="45"/>
      <c r="C86" s="213" t="s">
        <v>135</v>
      </c>
      <c r="D86" s="213" t="s">
        <v>121</v>
      </c>
      <c r="E86" s="214" t="s">
        <v>136</v>
      </c>
      <c r="F86" s="215" t="s">
        <v>137</v>
      </c>
      <c r="G86" s="216" t="s">
        <v>124</v>
      </c>
      <c r="H86" s="217">
        <v>33.32</v>
      </c>
      <c r="I86" s="218"/>
      <c r="J86" s="219">
        <f>ROUND(I86*H86,2)</f>
        <v>0</v>
      </c>
      <c r="K86" s="215" t="s">
        <v>125</v>
      </c>
      <c r="L86" s="71"/>
      <c r="M86" s="220" t="s">
        <v>21</v>
      </c>
      <c r="N86" s="221" t="s">
        <v>46</v>
      </c>
      <c r="O86" s="46"/>
      <c r="P86" s="222">
        <f>O86*H86</f>
        <v>0</v>
      </c>
      <c r="Q86" s="222">
        <v>0.00438</v>
      </c>
      <c r="R86" s="222">
        <f>Q86*H86</f>
        <v>0.1459416</v>
      </c>
      <c r="S86" s="222">
        <v>0</v>
      </c>
      <c r="T86" s="223">
        <f>S86*H86</f>
        <v>0</v>
      </c>
      <c r="AR86" s="23" t="s">
        <v>126</v>
      </c>
      <c r="AT86" s="23" t="s">
        <v>121</v>
      </c>
      <c r="AU86" s="23" t="s">
        <v>87</v>
      </c>
      <c r="AY86" s="23" t="s">
        <v>118</v>
      </c>
      <c r="BE86" s="224">
        <f>IF(N86="základní",J86,0)</f>
        <v>0</v>
      </c>
      <c r="BF86" s="224">
        <f>IF(N86="snížená",J86,0)</f>
        <v>0</v>
      </c>
      <c r="BG86" s="224">
        <f>IF(N86="zákl. přenesená",J86,0)</f>
        <v>0</v>
      </c>
      <c r="BH86" s="224">
        <f>IF(N86="sníž. přenesená",J86,0)</f>
        <v>0</v>
      </c>
      <c r="BI86" s="224">
        <f>IF(N86="nulová",J86,0)</f>
        <v>0</v>
      </c>
      <c r="BJ86" s="23" t="s">
        <v>80</v>
      </c>
      <c r="BK86" s="224">
        <f>ROUND(I86*H86,2)</f>
        <v>0</v>
      </c>
      <c r="BL86" s="23" t="s">
        <v>126</v>
      </c>
      <c r="BM86" s="23" t="s">
        <v>138</v>
      </c>
    </row>
    <row r="87" spans="2:47" s="1" customFormat="1" ht="13.5">
      <c r="B87" s="45"/>
      <c r="C87" s="73"/>
      <c r="D87" s="227" t="s">
        <v>139</v>
      </c>
      <c r="E87" s="73"/>
      <c r="F87" s="248" t="s">
        <v>140</v>
      </c>
      <c r="G87" s="73"/>
      <c r="H87" s="73"/>
      <c r="I87" s="184"/>
      <c r="J87" s="73"/>
      <c r="K87" s="73"/>
      <c r="L87" s="71"/>
      <c r="M87" s="249"/>
      <c r="N87" s="46"/>
      <c r="O87" s="46"/>
      <c r="P87" s="46"/>
      <c r="Q87" s="46"/>
      <c r="R87" s="46"/>
      <c r="S87" s="46"/>
      <c r="T87" s="94"/>
      <c r="AT87" s="23" t="s">
        <v>139</v>
      </c>
      <c r="AU87" s="23" t="s">
        <v>87</v>
      </c>
    </row>
    <row r="88" spans="2:65" s="1" customFormat="1" ht="25.5" customHeight="1">
      <c r="B88" s="45"/>
      <c r="C88" s="213" t="s">
        <v>126</v>
      </c>
      <c r="D88" s="213" t="s">
        <v>121</v>
      </c>
      <c r="E88" s="214" t="s">
        <v>141</v>
      </c>
      <c r="F88" s="215" t="s">
        <v>142</v>
      </c>
      <c r="G88" s="216" t="s">
        <v>124</v>
      </c>
      <c r="H88" s="217">
        <v>33.32</v>
      </c>
      <c r="I88" s="218"/>
      <c r="J88" s="219">
        <f>ROUND(I88*H88,2)</f>
        <v>0</v>
      </c>
      <c r="K88" s="215" t="s">
        <v>125</v>
      </c>
      <c r="L88" s="71"/>
      <c r="M88" s="220" t="s">
        <v>21</v>
      </c>
      <c r="N88" s="221" t="s">
        <v>46</v>
      </c>
      <c r="O88" s="46"/>
      <c r="P88" s="222">
        <f>O88*H88</f>
        <v>0</v>
      </c>
      <c r="Q88" s="222">
        <v>0.00628</v>
      </c>
      <c r="R88" s="222">
        <f>Q88*H88</f>
        <v>0.2092496</v>
      </c>
      <c r="S88" s="222">
        <v>0</v>
      </c>
      <c r="T88" s="223">
        <f>S88*H88</f>
        <v>0</v>
      </c>
      <c r="AR88" s="23" t="s">
        <v>126</v>
      </c>
      <c r="AT88" s="23" t="s">
        <v>121</v>
      </c>
      <c r="AU88" s="23" t="s">
        <v>87</v>
      </c>
      <c r="AY88" s="23" t="s">
        <v>118</v>
      </c>
      <c r="BE88" s="224">
        <f>IF(N88="základní",J88,0)</f>
        <v>0</v>
      </c>
      <c r="BF88" s="224">
        <f>IF(N88="snížená",J88,0)</f>
        <v>0</v>
      </c>
      <c r="BG88" s="224">
        <f>IF(N88="zákl. přenesená",J88,0)</f>
        <v>0</v>
      </c>
      <c r="BH88" s="224">
        <f>IF(N88="sníž. přenesená",J88,0)</f>
        <v>0</v>
      </c>
      <c r="BI88" s="224">
        <f>IF(N88="nulová",J88,0)</f>
        <v>0</v>
      </c>
      <c r="BJ88" s="23" t="s">
        <v>80</v>
      </c>
      <c r="BK88" s="224">
        <f>ROUND(I88*H88,2)</f>
        <v>0</v>
      </c>
      <c r="BL88" s="23" t="s">
        <v>126</v>
      </c>
      <c r="BM88" s="23" t="s">
        <v>143</v>
      </c>
    </row>
    <row r="89" spans="2:63" s="10" customFormat="1" ht="29.85" customHeight="1">
      <c r="B89" s="197"/>
      <c r="C89" s="198"/>
      <c r="D89" s="199" t="s">
        <v>74</v>
      </c>
      <c r="E89" s="211" t="s">
        <v>144</v>
      </c>
      <c r="F89" s="211" t="s">
        <v>145</v>
      </c>
      <c r="G89" s="198"/>
      <c r="H89" s="198"/>
      <c r="I89" s="201"/>
      <c r="J89" s="212">
        <f>BK89</f>
        <v>0</v>
      </c>
      <c r="K89" s="198"/>
      <c r="L89" s="203"/>
      <c r="M89" s="204"/>
      <c r="N89" s="205"/>
      <c r="O89" s="205"/>
      <c r="P89" s="206">
        <f>SUM(P90:P103)</f>
        <v>0</v>
      </c>
      <c r="Q89" s="205"/>
      <c r="R89" s="206">
        <f>SUM(R90:R103)</f>
        <v>0.05578728999999999</v>
      </c>
      <c r="S89" s="205"/>
      <c r="T89" s="207">
        <f>SUM(T90:T103)</f>
        <v>0</v>
      </c>
      <c r="AR89" s="208" t="s">
        <v>80</v>
      </c>
      <c r="AT89" s="209" t="s">
        <v>74</v>
      </c>
      <c r="AU89" s="209" t="s">
        <v>80</v>
      </c>
      <c r="AY89" s="208" t="s">
        <v>118</v>
      </c>
      <c r="BK89" s="210">
        <f>SUM(BK90:BK103)</f>
        <v>0</v>
      </c>
    </row>
    <row r="90" spans="2:65" s="1" customFormat="1" ht="25.5" customHeight="1">
      <c r="B90" s="45"/>
      <c r="C90" s="213" t="s">
        <v>146</v>
      </c>
      <c r="D90" s="213" t="s">
        <v>121</v>
      </c>
      <c r="E90" s="214" t="s">
        <v>147</v>
      </c>
      <c r="F90" s="215" t="s">
        <v>148</v>
      </c>
      <c r="G90" s="216" t="s">
        <v>149</v>
      </c>
      <c r="H90" s="217">
        <v>221.273</v>
      </c>
      <c r="I90" s="218"/>
      <c r="J90" s="219">
        <f>ROUND(I90*H90,2)</f>
        <v>0</v>
      </c>
      <c r="K90" s="215" t="s">
        <v>125</v>
      </c>
      <c r="L90" s="71"/>
      <c r="M90" s="220" t="s">
        <v>21</v>
      </c>
      <c r="N90" s="221" t="s">
        <v>46</v>
      </c>
      <c r="O90" s="46"/>
      <c r="P90" s="222">
        <f>O90*H90</f>
        <v>0</v>
      </c>
      <c r="Q90" s="222">
        <v>0</v>
      </c>
      <c r="R90" s="222">
        <f>Q90*H90</f>
        <v>0</v>
      </c>
      <c r="S90" s="222">
        <v>0</v>
      </c>
      <c r="T90" s="223">
        <f>S90*H90</f>
        <v>0</v>
      </c>
      <c r="AR90" s="23" t="s">
        <v>126</v>
      </c>
      <c r="AT90" s="23" t="s">
        <v>121</v>
      </c>
      <c r="AU90" s="23" t="s">
        <v>87</v>
      </c>
      <c r="AY90" s="23" t="s">
        <v>118</v>
      </c>
      <c r="BE90" s="224">
        <f>IF(N90="základní",J90,0)</f>
        <v>0</v>
      </c>
      <c r="BF90" s="224">
        <f>IF(N90="snížená",J90,0)</f>
        <v>0</v>
      </c>
      <c r="BG90" s="224">
        <f>IF(N90="zákl. přenesená",J90,0)</f>
        <v>0</v>
      </c>
      <c r="BH90" s="224">
        <f>IF(N90="sníž. přenesená",J90,0)</f>
        <v>0</v>
      </c>
      <c r="BI90" s="224">
        <f>IF(N90="nulová",J90,0)</f>
        <v>0</v>
      </c>
      <c r="BJ90" s="23" t="s">
        <v>80</v>
      </c>
      <c r="BK90" s="224">
        <f>ROUND(I90*H90,2)</f>
        <v>0</v>
      </c>
      <c r="BL90" s="23" t="s">
        <v>126</v>
      </c>
      <c r="BM90" s="23" t="s">
        <v>150</v>
      </c>
    </row>
    <row r="91" spans="2:47" s="1" customFormat="1" ht="13.5">
      <c r="B91" s="45"/>
      <c r="C91" s="73"/>
      <c r="D91" s="227" t="s">
        <v>139</v>
      </c>
      <c r="E91" s="73"/>
      <c r="F91" s="248" t="s">
        <v>151</v>
      </c>
      <c r="G91" s="73"/>
      <c r="H91" s="73"/>
      <c r="I91" s="184"/>
      <c r="J91" s="73"/>
      <c r="K91" s="73"/>
      <c r="L91" s="71"/>
      <c r="M91" s="249"/>
      <c r="N91" s="46"/>
      <c r="O91" s="46"/>
      <c r="P91" s="46"/>
      <c r="Q91" s="46"/>
      <c r="R91" s="46"/>
      <c r="S91" s="46"/>
      <c r="T91" s="94"/>
      <c r="AT91" s="23" t="s">
        <v>139</v>
      </c>
      <c r="AU91" s="23" t="s">
        <v>87</v>
      </c>
    </row>
    <row r="92" spans="2:51" s="11" customFormat="1" ht="13.5">
      <c r="B92" s="225"/>
      <c r="C92" s="226"/>
      <c r="D92" s="227" t="s">
        <v>128</v>
      </c>
      <c r="E92" s="228" t="s">
        <v>21</v>
      </c>
      <c r="F92" s="229" t="s">
        <v>152</v>
      </c>
      <c r="G92" s="226"/>
      <c r="H92" s="230">
        <v>221.273</v>
      </c>
      <c r="I92" s="231"/>
      <c r="J92" s="226"/>
      <c r="K92" s="226"/>
      <c r="L92" s="232"/>
      <c r="M92" s="233"/>
      <c r="N92" s="234"/>
      <c r="O92" s="234"/>
      <c r="P92" s="234"/>
      <c r="Q92" s="234"/>
      <c r="R92" s="234"/>
      <c r="S92" s="234"/>
      <c r="T92" s="235"/>
      <c r="AT92" s="236" t="s">
        <v>128</v>
      </c>
      <c r="AU92" s="236" t="s">
        <v>87</v>
      </c>
      <c r="AV92" s="11" t="s">
        <v>87</v>
      </c>
      <c r="AW92" s="11" t="s">
        <v>38</v>
      </c>
      <c r="AX92" s="11" t="s">
        <v>80</v>
      </c>
      <c r="AY92" s="236" t="s">
        <v>118</v>
      </c>
    </row>
    <row r="93" spans="2:65" s="1" customFormat="1" ht="25.5" customHeight="1">
      <c r="B93" s="45"/>
      <c r="C93" s="213" t="s">
        <v>153</v>
      </c>
      <c r="D93" s="213" t="s">
        <v>121</v>
      </c>
      <c r="E93" s="214" t="s">
        <v>154</v>
      </c>
      <c r="F93" s="215" t="s">
        <v>155</v>
      </c>
      <c r="G93" s="216" t="s">
        <v>149</v>
      </c>
      <c r="H93" s="217">
        <v>6638.19</v>
      </c>
      <c r="I93" s="218"/>
      <c r="J93" s="219">
        <f>ROUND(I93*H93,2)</f>
        <v>0</v>
      </c>
      <c r="K93" s="215" t="s">
        <v>125</v>
      </c>
      <c r="L93" s="71"/>
      <c r="M93" s="220" t="s">
        <v>21</v>
      </c>
      <c r="N93" s="221" t="s">
        <v>46</v>
      </c>
      <c r="O93" s="46"/>
      <c r="P93" s="222">
        <f>O93*H93</f>
        <v>0</v>
      </c>
      <c r="Q93" s="222">
        <v>0</v>
      </c>
      <c r="R93" s="222">
        <f>Q93*H93</f>
        <v>0</v>
      </c>
      <c r="S93" s="222">
        <v>0</v>
      </c>
      <c r="T93" s="223">
        <f>S93*H93</f>
        <v>0</v>
      </c>
      <c r="AR93" s="23" t="s">
        <v>126</v>
      </c>
      <c r="AT93" s="23" t="s">
        <v>121</v>
      </c>
      <c r="AU93" s="23" t="s">
        <v>87</v>
      </c>
      <c r="AY93" s="23" t="s">
        <v>118</v>
      </c>
      <c r="BE93" s="224">
        <f>IF(N93="základní",J93,0)</f>
        <v>0</v>
      </c>
      <c r="BF93" s="224">
        <f>IF(N93="snížená",J93,0)</f>
        <v>0</v>
      </c>
      <c r="BG93" s="224">
        <f>IF(N93="zákl. přenesená",J93,0)</f>
        <v>0</v>
      </c>
      <c r="BH93" s="224">
        <f>IF(N93="sníž. přenesená",J93,0)</f>
        <v>0</v>
      </c>
      <c r="BI93" s="224">
        <f>IF(N93="nulová",J93,0)</f>
        <v>0</v>
      </c>
      <c r="BJ93" s="23" t="s">
        <v>80</v>
      </c>
      <c r="BK93" s="224">
        <f>ROUND(I93*H93,2)</f>
        <v>0</v>
      </c>
      <c r="BL93" s="23" t="s">
        <v>126</v>
      </c>
      <c r="BM93" s="23" t="s">
        <v>156</v>
      </c>
    </row>
    <row r="94" spans="2:47" s="1" customFormat="1" ht="13.5">
      <c r="B94" s="45"/>
      <c r="C94" s="73"/>
      <c r="D94" s="227" t="s">
        <v>139</v>
      </c>
      <c r="E94" s="73"/>
      <c r="F94" s="248" t="s">
        <v>151</v>
      </c>
      <c r="G94" s="73"/>
      <c r="H94" s="73"/>
      <c r="I94" s="184"/>
      <c r="J94" s="73"/>
      <c r="K94" s="73"/>
      <c r="L94" s="71"/>
      <c r="M94" s="249"/>
      <c r="N94" s="46"/>
      <c r="O94" s="46"/>
      <c r="P94" s="46"/>
      <c r="Q94" s="46"/>
      <c r="R94" s="46"/>
      <c r="S94" s="46"/>
      <c r="T94" s="94"/>
      <c r="AT94" s="23" t="s">
        <v>139</v>
      </c>
      <c r="AU94" s="23" t="s">
        <v>87</v>
      </c>
    </row>
    <row r="95" spans="2:51" s="11" customFormat="1" ht="13.5">
      <c r="B95" s="225"/>
      <c r="C95" s="226"/>
      <c r="D95" s="227" t="s">
        <v>128</v>
      </c>
      <c r="E95" s="226"/>
      <c r="F95" s="229" t="s">
        <v>157</v>
      </c>
      <c r="G95" s="226"/>
      <c r="H95" s="230">
        <v>6638.19</v>
      </c>
      <c r="I95" s="231"/>
      <c r="J95" s="226"/>
      <c r="K95" s="226"/>
      <c r="L95" s="232"/>
      <c r="M95" s="233"/>
      <c r="N95" s="234"/>
      <c r="O95" s="234"/>
      <c r="P95" s="234"/>
      <c r="Q95" s="234"/>
      <c r="R95" s="234"/>
      <c r="S95" s="234"/>
      <c r="T95" s="235"/>
      <c r="AT95" s="236" t="s">
        <v>128</v>
      </c>
      <c r="AU95" s="236" t="s">
        <v>87</v>
      </c>
      <c r="AV95" s="11" t="s">
        <v>87</v>
      </c>
      <c r="AW95" s="11" t="s">
        <v>6</v>
      </c>
      <c r="AX95" s="11" t="s">
        <v>80</v>
      </c>
      <c r="AY95" s="236" t="s">
        <v>118</v>
      </c>
    </row>
    <row r="96" spans="2:65" s="1" customFormat="1" ht="25.5" customHeight="1">
      <c r="B96" s="45"/>
      <c r="C96" s="213" t="s">
        <v>158</v>
      </c>
      <c r="D96" s="213" t="s">
        <v>121</v>
      </c>
      <c r="E96" s="214" t="s">
        <v>159</v>
      </c>
      <c r="F96" s="215" t="s">
        <v>160</v>
      </c>
      <c r="G96" s="216" t="s">
        <v>149</v>
      </c>
      <c r="H96" s="217">
        <v>221.273</v>
      </c>
      <c r="I96" s="218"/>
      <c r="J96" s="219">
        <f>ROUND(I96*H96,2)</f>
        <v>0</v>
      </c>
      <c r="K96" s="215" t="s">
        <v>125</v>
      </c>
      <c r="L96" s="71"/>
      <c r="M96" s="220" t="s">
        <v>21</v>
      </c>
      <c r="N96" s="221" t="s">
        <v>46</v>
      </c>
      <c r="O96" s="46"/>
      <c r="P96" s="222">
        <f>O96*H96</f>
        <v>0</v>
      </c>
      <c r="Q96" s="222">
        <v>0</v>
      </c>
      <c r="R96" s="222">
        <f>Q96*H96</f>
        <v>0</v>
      </c>
      <c r="S96" s="222">
        <v>0</v>
      </c>
      <c r="T96" s="223">
        <f>S96*H96</f>
        <v>0</v>
      </c>
      <c r="AR96" s="23" t="s">
        <v>126</v>
      </c>
      <c r="AT96" s="23" t="s">
        <v>121</v>
      </c>
      <c r="AU96" s="23" t="s">
        <v>87</v>
      </c>
      <c r="AY96" s="23" t="s">
        <v>118</v>
      </c>
      <c r="BE96" s="224">
        <f>IF(N96="základní",J96,0)</f>
        <v>0</v>
      </c>
      <c r="BF96" s="224">
        <f>IF(N96="snížená",J96,0)</f>
        <v>0</v>
      </c>
      <c r="BG96" s="224">
        <f>IF(N96="zákl. přenesená",J96,0)</f>
        <v>0</v>
      </c>
      <c r="BH96" s="224">
        <f>IF(N96="sníž. přenesená",J96,0)</f>
        <v>0</v>
      </c>
      <c r="BI96" s="224">
        <f>IF(N96="nulová",J96,0)</f>
        <v>0</v>
      </c>
      <c r="BJ96" s="23" t="s">
        <v>80</v>
      </c>
      <c r="BK96" s="224">
        <f>ROUND(I96*H96,2)</f>
        <v>0</v>
      </c>
      <c r="BL96" s="23" t="s">
        <v>126</v>
      </c>
      <c r="BM96" s="23" t="s">
        <v>161</v>
      </c>
    </row>
    <row r="97" spans="2:47" s="1" customFormat="1" ht="13.5">
      <c r="B97" s="45"/>
      <c r="C97" s="73"/>
      <c r="D97" s="227" t="s">
        <v>139</v>
      </c>
      <c r="E97" s="73"/>
      <c r="F97" s="248" t="s">
        <v>162</v>
      </c>
      <c r="G97" s="73"/>
      <c r="H97" s="73"/>
      <c r="I97" s="184"/>
      <c r="J97" s="73"/>
      <c r="K97" s="73"/>
      <c r="L97" s="71"/>
      <c r="M97" s="249"/>
      <c r="N97" s="46"/>
      <c r="O97" s="46"/>
      <c r="P97" s="46"/>
      <c r="Q97" s="46"/>
      <c r="R97" s="46"/>
      <c r="S97" s="46"/>
      <c r="T97" s="94"/>
      <c r="AT97" s="23" t="s">
        <v>139</v>
      </c>
      <c r="AU97" s="23" t="s">
        <v>87</v>
      </c>
    </row>
    <row r="98" spans="2:65" s="1" customFormat="1" ht="25.5" customHeight="1">
      <c r="B98" s="45"/>
      <c r="C98" s="213" t="s">
        <v>163</v>
      </c>
      <c r="D98" s="213" t="s">
        <v>121</v>
      </c>
      <c r="E98" s="214" t="s">
        <v>164</v>
      </c>
      <c r="F98" s="215" t="s">
        <v>165</v>
      </c>
      <c r="G98" s="216" t="s">
        <v>124</v>
      </c>
      <c r="H98" s="217">
        <v>429.133</v>
      </c>
      <c r="I98" s="218"/>
      <c r="J98" s="219">
        <f>ROUND(I98*H98,2)</f>
        <v>0</v>
      </c>
      <c r="K98" s="215" t="s">
        <v>125</v>
      </c>
      <c r="L98" s="71"/>
      <c r="M98" s="220" t="s">
        <v>21</v>
      </c>
      <c r="N98" s="221" t="s">
        <v>46</v>
      </c>
      <c r="O98" s="46"/>
      <c r="P98" s="222">
        <f>O98*H98</f>
        <v>0</v>
      </c>
      <c r="Q98" s="222">
        <v>0.00013</v>
      </c>
      <c r="R98" s="222">
        <f>Q98*H98</f>
        <v>0.05578728999999999</v>
      </c>
      <c r="S98" s="222">
        <v>0</v>
      </c>
      <c r="T98" s="223">
        <f>S98*H98</f>
        <v>0</v>
      </c>
      <c r="AR98" s="23" t="s">
        <v>126</v>
      </c>
      <c r="AT98" s="23" t="s">
        <v>121</v>
      </c>
      <c r="AU98" s="23" t="s">
        <v>87</v>
      </c>
      <c r="AY98" s="23" t="s">
        <v>118</v>
      </c>
      <c r="BE98" s="224">
        <f>IF(N98="základní",J98,0)</f>
        <v>0</v>
      </c>
      <c r="BF98" s="224">
        <f>IF(N98="snížená",J98,0)</f>
        <v>0</v>
      </c>
      <c r="BG98" s="224">
        <f>IF(N98="zákl. přenesená",J98,0)</f>
        <v>0</v>
      </c>
      <c r="BH98" s="224">
        <f>IF(N98="sníž. přenesená",J98,0)</f>
        <v>0</v>
      </c>
      <c r="BI98" s="224">
        <f>IF(N98="nulová",J98,0)</f>
        <v>0</v>
      </c>
      <c r="BJ98" s="23" t="s">
        <v>80</v>
      </c>
      <c r="BK98" s="224">
        <f>ROUND(I98*H98,2)</f>
        <v>0</v>
      </c>
      <c r="BL98" s="23" t="s">
        <v>126</v>
      </c>
      <c r="BM98" s="23" t="s">
        <v>166</v>
      </c>
    </row>
    <row r="99" spans="2:47" s="1" customFormat="1" ht="13.5">
      <c r="B99" s="45"/>
      <c r="C99" s="73"/>
      <c r="D99" s="227" t="s">
        <v>139</v>
      </c>
      <c r="E99" s="73"/>
      <c r="F99" s="248" t="s">
        <v>167</v>
      </c>
      <c r="G99" s="73"/>
      <c r="H99" s="73"/>
      <c r="I99" s="184"/>
      <c r="J99" s="73"/>
      <c r="K99" s="73"/>
      <c r="L99" s="71"/>
      <c r="M99" s="249"/>
      <c r="N99" s="46"/>
      <c r="O99" s="46"/>
      <c r="P99" s="46"/>
      <c r="Q99" s="46"/>
      <c r="R99" s="46"/>
      <c r="S99" s="46"/>
      <c r="T99" s="94"/>
      <c r="AT99" s="23" t="s">
        <v>139</v>
      </c>
      <c r="AU99" s="23" t="s">
        <v>87</v>
      </c>
    </row>
    <row r="100" spans="2:51" s="11" customFormat="1" ht="13.5">
      <c r="B100" s="225"/>
      <c r="C100" s="226"/>
      <c r="D100" s="227" t="s">
        <v>128</v>
      </c>
      <c r="E100" s="228" t="s">
        <v>21</v>
      </c>
      <c r="F100" s="229" t="s">
        <v>168</v>
      </c>
      <c r="G100" s="226"/>
      <c r="H100" s="230">
        <v>60.345</v>
      </c>
      <c r="I100" s="231"/>
      <c r="J100" s="226"/>
      <c r="K100" s="226"/>
      <c r="L100" s="232"/>
      <c r="M100" s="233"/>
      <c r="N100" s="234"/>
      <c r="O100" s="234"/>
      <c r="P100" s="234"/>
      <c r="Q100" s="234"/>
      <c r="R100" s="234"/>
      <c r="S100" s="234"/>
      <c r="T100" s="235"/>
      <c r="AT100" s="236" t="s">
        <v>128</v>
      </c>
      <c r="AU100" s="236" t="s">
        <v>87</v>
      </c>
      <c r="AV100" s="11" t="s">
        <v>87</v>
      </c>
      <c r="AW100" s="11" t="s">
        <v>38</v>
      </c>
      <c r="AX100" s="11" t="s">
        <v>75</v>
      </c>
      <c r="AY100" s="236" t="s">
        <v>118</v>
      </c>
    </row>
    <row r="101" spans="2:51" s="11" customFormat="1" ht="13.5">
      <c r="B101" s="225"/>
      <c r="C101" s="226"/>
      <c r="D101" s="227" t="s">
        <v>128</v>
      </c>
      <c r="E101" s="228" t="s">
        <v>21</v>
      </c>
      <c r="F101" s="229" t="s">
        <v>169</v>
      </c>
      <c r="G101" s="226"/>
      <c r="H101" s="230">
        <v>147.515</v>
      </c>
      <c r="I101" s="231"/>
      <c r="J101" s="226"/>
      <c r="K101" s="226"/>
      <c r="L101" s="232"/>
      <c r="M101" s="233"/>
      <c r="N101" s="234"/>
      <c r="O101" s="234"/>
      <c r="P101" s="234"/>
      <c r="Q101" s="234"/>
      <c r="R101" s="234"/>
      <c r="S101" s="234"/>
      <c r="T101" s="235"/>
      <c r="AT101" s="236" t="s">
        <v>128</v>
      </c>
      <c r="AU101" s="236" t="s">
        <v>87</v>
      </c>
      <c r="AV101" s="11" t="s">
        <v>87</v>
      </c>
      <c r="AW101" s="11" t="s">
        <v>38</v>
      </c>
      <c r="AX101" s="11" t="s">
        <v>75</v>
      </c>
      <c r="AY101" s="236" t="s">
        <v>118</v>
      </c>
    </row>
    <row r="102" spans="2:51" s="11" customFormat="1" ht="13.5">
      <c r="B102" s="225"/>
      <c r="C102" s="226"/>
      <c r="D102" s="227" t="s">
        <v>128</v>
      </c>
      <c r="E102" s="228" t="s">
        <v>21</v>
      </c>
      <c r="F102" s="229" t="s">
        <v>152</v>
      </c>
      <c r="G102" s="226"/>
      <c r="H102" s="230">
        <v>221.273</v>
      </c>
      <c r="I102" s="231"/>
      <c r="J102" s="226"/>
      <c r="K102" s="226"/>
      <c r="L102" s="232"/>
      <c r="M102" s="233"/>
      <c r="N102" s="234"/>
      <c r="O102" s="234"/>
      <c r="P102" s="234"/>
      <c r="Q102" s="234"/>
      <c r="R102" s="234"/>
      <c r="S102" s="234"/>
      <c r="T102" s="235"/>
      <c r="AT102" s="236" t="s">
        <v>128</v>
      </c>
      <c r="AU102" s="236" t="s">
        <v>87</v>
      </c>
      <c r="AV102" s="11" t="s">
        <v>87</v>
      </c>
      <c r="AW102" s="11" t="s">
        <v>38</v>
      </c>
      <c r="AX102" s="11" t="s">
        <v>75</v>
      </c>
      <c r="AY102" s="236" t="s">
        <v>118</v>
      </c>
    </row>
    <row r="103" spans="2:51" s="12" customFormat="1" ht="13.5">
      <c r="B103" s="237"/>
      <c r="C103" s="238"/>
      <c r="D103" s="227" t="s">
        <v>128</v>
      </c>
      <c r="E103" s="239" t="s">
        <v>21</v>
      </c>
      <c r="F103" s="240" t="s">
        <v>131</v>
      </c>
      <c r="G103" s="238"/>
      <c r="H103" s="241">
        <v>429.133</v>
      </c>
      <c r="I103" s="242"/>
      <c r="J103" s="238"/>
      <c r="K103" s="238"/>
      <c r="L103" s="243"/>
      <c r="M103" s="244"/>
      <c r="N103" s="245"/>
      <c r="O103" s="245"/>
      <c r="P103" s="245"/>
      <c r="Q103" s="245"/>
      <c r="R103" s="245"/>
      <c r="S103" s="245"/>
      <c r="T103" s="246"/>
      <c r="AT103" s="247" t="s">
        <v>128</v>
      </c>
      <c r="AU103" s="247" t="s">
        <v>87</v>
      </c>
      <c r="AV103" s="12" t="s">
        <v>126</v>
      </c>
      <c r="AW103" s="12" t="s">
        <v>38</v>
      </c>
      <c r="AX103" s="12" t="s">
        <v>80</v>
      </c>
      <c r="AY103" s="247" t="s">
        <v>118</v>
      </c>
    </row>
    <row r="104" spans="2:63" s="10" customFormat="1" ht="29.85" customHeight="1">
      <c r="B104" s="197"/>
      <c r="C104" s="198"/>
      <c r="D104" s="199" t="s">
        <v>74</v>
      </c>
      <c r="E104" s="211" t="s">
        <v>170</v>
      </c>
      <c r="F104" s="211" t="s">
        <v>171</v>
      </c>
      <c r="G104" s="198"/>
      <c r="H104" s="198"/>
      <c r="I104" s="201"/>
      <c r="J104" s="212">
        <f>BK104</f>
        <v>0</v>
      </c>
      <c r="K104" s="198"/>
      <c r="L104" s="203"/>
      <c r="M104" s="204"/>
      <c r="N104" s="205"/>
      <c r="O104" s="205"/>
      <c r="P104" s="206">
        <f>SUM(P105:P119)</f>
        <v>0</v>
      </c>
      <c r="Q104" s="205"/>
      <c r="R104" s="206">
        <f>SUM(R105:R119)</f>
        <v>0</v>
      </c>
      <c r="S104" s="205"/>
      <c r="T104" s="207">
        <f>SUM(T105:T119)</f>
        <v>20.858030000000003</v>
      </c>
      <c r="AR104" s="208" t="s">
        <v>80</v>
      </c>
      <c r="AT104" s="209" t="s">
        <v>74</v>
      </c>
      <c r="AU104" s="209" t="s">
        <v>80</v>
      </c>
      <c r="AY104" s="208" t="s">
        <v>118</v>
      </c>
      <c r="BK104" s="210">
        <f>SUM(BK105:BK119)</f>
        <v>0</v>
      </c>
    </row>
    <row r="105" spans="2:65" s="1" customFormat="1" ht="16.5" customHeight="1">
      <c r="B105" s="45"/>
      <c r="C105" s="213" t="s">
        <v>172</v>
      </c>
      <c r="D105" s="213" t="s">
        <v>121</v>
      </c>
      <c r="E105" s="214" t="s">
        <v>173</v>
      </c>
      <c r="F105" s="215" t="s">
        <v>174</v>
      </c>
      <c r="G105" s="216" t="s">
        <v>124</v>
      </c>
      <c r="H105" s="217">
        <v>18</v>
      </c>
      <c r="I105" s="218"/>
      <c r="J105" s="219">
        <f>ROUND(I105*H105,2)</f>
        <v>0</v>
      </c>
      <c r="K105" s="215" t="s">
        <v>125</v>
      </c>
      <c r="L105" s="71"/>
      <c r="M105" s="220" t="s">
        <v>21</v>
      </c>
      <c r="N105" s="221" t="s">
        <v>46</v>
      </c>
      <c r="O105" s="46"/>
      <c r="P105" s="222">
        <f>O105*H105</f>
        <v>0</v>
      </c>
      <c r="Q105" s="222">
        <v>0</v>
      </c>
      <c r="R105" s="222">
        <f>Q105*H105</f>
        <v>0</v>
      </c>
      <c r="S105" s="222">
        <v>0.022</v>
      </c>
      <c r="T105" s="223">
        <f>S105*H105</f>
        <v>0.39599999999999996</v>
      </c>
      <c r="AR105" s="23" t="s">
        <v>126</v>
      </c>
      <c r="AT105" s="23" t="s">
        <v>121</v>
      </c>
      <c r="AU105" s="23" t="s">
        <v>87</v>
      </c>
      <c r="AY105" s="23" t="s">
        <v>118</v>
      </c>
      <c r="BE105" s="224">
        <f>IF(N105="základní",J105,0)</f>
        <v>0</v>
      </c>
      <c r="BF105" s="224">
        <f>IF(N105="snížená",J105,0)</f>
        <v>0</v>
      </c>
      <c r="BG105" s="224">
        <f>IF(N105="zákl. přenesená",J105,0)</f>
        <v>0</v>
      </c>
      <c r="BH105" s="224">
        <f>IF(N105="sníž. přenesená",J105,0)</f>
        <v>0</v>
      </c>
      <c r="BI105" s="224">
        <f>IF(N105="nulová",J105,0)</f>
        <v>0</v>
      </c>
      <c r="BJ105" s="23" t="s">
        <v>80</v>
      </c>
      <c r="BK105" s="224">
        <f>ROUND(I105*H105,2)</f>
        <v>0</v>
      </c>
      <c r="BL105" s="23" t="s">
        <v>126</v>
      </c>
      <c r="BM105" s="23" t="s">
        <v>175</v>
      </c>
    </row>
    <row r="106" spans="2:51" s="11" customFormat="1" ht="13.5">
      <c r="B106" s="225"/>
      <c r="C106" s="226"/>
      <c r="D106" s="227" t="s">
        <v>128</v>
      </c>
      <c r="E106" s="228" t="s">
        <v>21</v>
      </c>
      <c r="F106" s="229" t="s">
        <v>176</v>
      </c>
      <c r="G106" s="226"/>
      <c r="H106" s="230">
        <v>18</v>
      </c>
      <c r="I106" s="231"/>
      <c r="J106" s="226"/>
      <c r="K106" s="226"/>
      <c r="L106" s="232"/>
      <c r="M106" s="233"/>
      <c r="N106" s="234"/>
      <c r="O106" s="234"/>
      <c r="P106" s="234"/>
      <c r="Q106" s="234"/>
      <c r="R106" s="234"/>
      <c r="S106" s="234"/>
      <c r="T106" s="235"/>
      <c r="AT106" s="236" t="s">
        <v>128</v>
      </c>
      <c r="AU106" s="236" t="s">
        <v>87</v>
      </c>
      <c r="AV106" s="11" t="s">
        <v>87</v>
      </c>
      <c r="AW106" s="11" t="s">
        <v>38</v>
      </c>
      <c r="AX106" s="11" t="s">
        <v>80</v>
      </c>
      <c r="AY106" s="236" t="s">
        <v>118</v>
      </c>
    </row>
    <row r="107" spans="2:65" s="1" customFormat="1" ht="25.5" customHeight="1">
      <c r="B107" s="45"/>
      <c r="C107" s="213" t="s">
        <v>177</v>
      </c>
      <c r="D107" s="213" t="s">
        <v>121</v>
      </c>
      <c r="E107" s="214" t="s">
        <v>178</v>
      </c>
      <c r="F107" s="215" t="s">
        <v>179</v>
      </c>
      <c r="G107" s="216" t="s">
        <v>124</v>
      </c>
      <c r="H107" s="217">
        <v>492.32</v>
      </c>
      <c r="I107" s="218"/>
      <c r="J107" s="219">
        <f>ROUND(I107*H107,2)</f>
        <v>0</v>
      </c>
      <c r="K107" s="215" t="s">
        <v>125</v>
      </c>
      <c r="L107" s="71"/>
      <c r="M107" s="220" t="s">
        <v>21</v>
      </c>
      <c r="N107" s="221" t="s">
        <v>46</v>
      </c>
      <c r="O107" s="46"/>
      <c r="P107" s="222">
        <f>O107*H107</f>
        <v>0</v>
      </c>
      <c r="Q107" s="222">
        <v>0</v>
      </c>
      <c r="R107" s="222">
        <f>Q107*H107</f>
        <v>0</v>
      </c>
      <c r="S107" s="222">
        <v>0.017</v>
      </c>
      <c r="T107" s="223">
        <f>S107*H107</f>
        <v>8.36944</v>
      </c>
      <c r="AR107" s="23" t="s">
        <v>126</v>
      </c>
      <c r="AT107" s="23" t="s">
        <v>121</v>
      </c>
      <c r="AU107" s="23" t="s">
        <v>87</v>
      </c>
      <c r="AY107" s="23" t="s">
        <v>118</v>
      </c>
      <c r="BE107" s="224">
        <f>IF(N107="základní",J107,0)</f>
        <v>0</v>
      </c>
      <c r="BF107" s="224">
        <f>IF(N107="snížená",J107,0)</f>
        <v>0</v>
      </c>
      <c r="BG107" s="224">
        <f>IF(N107="zákl. přenesená",J107,0)</f>
        <v>0</v>
      </c>
      <c r="BH107" s="224">
        <f>IF(N107="sníž. přenesená",J107,0)</f>
        <v>0</v>
      </c>
      <c r="BI107" s="224">
        <f>IF(N107="nulová",J107,0)</f>
        <v>0</v>
      </c>
      <c r="BJ107" s="23" t="s">
        <v>80</v>
      </c>
      <c r="BK107" s="224">
        <f>ROUND(I107*H107,2)</f>
        <v>0</v>
      </c>
      <c r="BL107" s="23" t="s">
        <v>126</v>
      </c>
      <c r="BM107" s="23" t="s">
        <v>180</v>
      </c>
    </row>
    <row r="108" spans="2:51" s="11" customFormat="1" ht="13.5">
      <c r="B108" s="225"/>
      <c r="C108" s="226"/>
      <c r="D108" s="227" t="s">
        <v>128</v>
      </c>
      <c r="E108" s="228" t="s">
        <v>21</v>
      </c>
      <c r="F108" s="229" t="s">
        <v>181</v>
      </c>
      <c r="G108" s="226"/>
      <c r="H108" s="230">
        <v>307.7</v>
      </c>
      <c r="I108" s="231"/>
      <c r="J108" s="226"/>
      <c r="K108" s="226"/>
      <c r="L108" s="232"/>
      <c r="M108" s="233"/>
      <c r="N108" s="234"/>
      <c r="O108" s="234"/>
      <c r="P108" s="234"/>
      <c r="Q108" s="234"/>
      <c r="R108" s="234"/>
      <c r="S108" s="234"/>
      <c r="T108" s="235"/>
      <c r="AT108" s="236" t="s">
        <v>128</v>
      </c>
      <c r="AU108" s="236" t="s">
        <v>87</v>
      </c>
      <c r="AV108" s="11" t="s">
        <v>87</v>
      </c>
      <c r="AW108" s="11" t="s">
        <v>38</v>
      </c>
      <c r="AX108" s="11" t="s">
        <v>75</v>
      </c>
      <c r="AY108" s="236" t="s">
        <v>118</v>
      </c>
    </row>
    <row r="109" spans="2:51" s="11" customFormat="1" ht="13.5">
      <c r="B109" s="225"/>
      <c r="C109" s="226"/>
      <c r="D109" s="227" t="s">
        <v>128</v>
      </c>
      <c r="E109" s="228" t="s">
        <v>21</v>
      </c>
      <c r="F109" s="229" t="s">
        <v>182</v>
      </c>
      <c r="G109" s="226"/>
      <c r="H109" s="230">
        <v>184.62</v>
      </c>
      <c r="I109" s="231"/>
      <c r="J109" s="226"/>
      <c r="K109" s="226"/>
      <c r="L109" s="232"/>
      <c r="M109" s="233"/>
      <c r="N109" s="234"/>
      <c r="O109" s="234"/>
      <c r="P109" s="234"/>
      <c r="Q109" s="234"/>
      <c r="R109" s="234"/>
      <c r="S109" s="234"/>
      <c r="T109" s="235"/>
      <c r="AT109" s="236" t="s">
        <v>128</v>
      </c>
      <c r="AU109" s="236" t="s">
        <v>87</v>
      </c>
      <c r="AV109" s="11" t="s">
        <v>87</v>
      </c>
      <c r="AW109" s="11" t="s">
        <v>38</v>
      </c>
      <c r="AX109" s="11" t="s">
        <v>75</v>
      </c>
      <c r="AY109" s="236" t="s">
        <v>118</v>
      </c>
    </row>
    <row r="110" spans="2:51" s="12" customFormat="1" ht="13.5">
      <c r="B110" s="237"/>
      <c r="C110" s="238"/>
      <c r="D110" s="227" t="s">
        <v>128</v>
      </c>
      <c r="E110" s="239" t="s">
        <v>21</v>
      </c>
      <c r="F110" s="240" t="s">
        <v>183</v>
      </c>
      <c r="G110" s="238"/>
      <c r="H110" s="241">
        <v>492.32</v>
      </c>
      <c r="I110" s="242"/>
      <c r="J110" s="238"/>
      <c r="K110" s="238"/>
      <c r="L110" s="243"/>
      <c r="M110" s="244"/>
      <c r="N110" s="245"/>
      <c r="O110" s="245"/>
      <c r="P110" s="245"/>
      <c r="Q110" s="245"/>
      <c r="R110" s="245"/>
      <c r="S110" s="245"/>
      <c r="T110" s="246"/>
      <c r="AT110" s="247" t="s">
        <v>128</v>
      </c>
      <c r="AU110" s="247" t="s">
        <v>87</v>
      </c>
      <c r="AV110" s="12" t="s">
        <v>126</v>
      </c>
      <c r="AW110" s="12" t="s">
        <v>38</v>
      </c>
      <c r="AX110" s="12" t="s">
        <v>80</v>
      </c>
      <c r="AY110" s="247" t="s">
        <v>118</v>
      </c>
    </row>
    <row r="111" spans="2:65" s="1" customFormat="1" ht="38.25" customHeight="1">
      <c r="B111" s="45"/>
      <c r="C111" s="213" t="s">
        <v>184</v>
      </c>
      <c r="D111" s="213" t="s">
        <v>121</v>
      </c>
      <c r="E111" s="214" t="s">
        <v>185</v>
      </c>
      <c r="F111" s="215" t="s">
        <v>186</v>
      </c>
      <c r="G111" s="216" t="s">
        <v>124</v>
      </c>
      <c r="H111" s="217">
        <v>160</v>
      </c>
      <c r="I111" s="218"/>
      <c r="J111" s="219">
        <f>ROUND(I111*H111,2)</f>
        <v>0</v>
      </c>
      <c r="K111" s="215" t="s">
        <v>125</v>
      </c>
      <c r="L111" s="71"/>
      <c r="M111" s="220" t="s">
        <v>21</v>
      </c>
      <c r="N111" s="221" t="s">
        <v>46</v>
      </c>
      <c r="O111" s="46"/>
      <c r="P111" s="222">
        <f>O111*H111</f>
        <v>0</v>
      </c>
      <c r="Q111" s="222">
        <v>0</v>
      </c>
      <c r="R111" s="222">
        <f>Q111*H111</f>
        <v>0</v>
      </c>
      <c r="S111" s="222">
        <v>0.031</v>
      </c>
      <c r="T111" s="223">
        <f>S111*H111</f>
        <v>4.96</v>
      </c>
      <c r="AR111" s="23" t="s">
        <v>126</v>
      </c>
      <c r="AT111" s="23" t="s">
        <v>121</v>
      </c>
      <c r="AU111" s="23" t="s">
        <v>87</v>
      </c>
      <c r="AY111" s="23" t="s">
        <v>118</v>
      </c>
      <c r="BE111" s="224">
        <f>IF(N111="základní",J111,0)</f>
        <v>0</v>
      </c>
      <c r="BF111" s="224">
        <f>IF(N111="snížená",J111,0)</f>
        <v>0</v>
      </c>
      <c r="BG111" s="224">
        <f>IF(N111="zákl. přenesená",J111,0)</f>
        <v>0</v>
      </c>
      <c r="BH111" s="224">
        <f>IF(N111="sníž. přenesená",J111,0)</f>
        <v>0</v>
      </c>
      <c r="BI111" s="224">
        <f>IF(N111="nulová",J111,0)</f>
        <v>0</v>
      </c>
      <c r="BJ111" s="23" t="s">
        <v>80</v>
      </c>
      <c r="BK111" s="224">
        <f>ROUND(I111*H111,2)</f>
        <v>0</v>
      </c>
      <c r="BL111" s="23" t="s">
        <v>126</v>
      </c>
      <c r="BM111" s="23" t="s">
        <v>187</v>
      </c>
    </row>
    <row r="112" spans="2:51" s="11" customFormat="1" ht="13.5">
      <c r="B112" s="225"/>
      <c r="C112" s="226"/>
      <c r="D112" s="227" t="s">
        <v>128</v>
      </c>
      <c r="E112" s="228" t="s">
        <v>21</v>
      </c>
      <c r="F112" s="229" t="s">
        <v>188</v>
      </c>
      <c r="G112" s="226"/>
      <c r="H112" s="230">
        <v>77.5</v>
      </c>
      <c r="I112" s="231"/>
      <c r="J112" s="226"/>
      <c r="K112" s="226"/>
      <c r="L112" s="232"/>
      <c r="M112" s="233"/>
      <c r="N112" s="234"/>
      <c r="O112" s="234"/>
      <c r="P112" s="234"/>
      <c r="Q112" s="234"/>
      <c r="R112" s="234"/>
      <c r="S112" s="234"/>
      <c r="T112" s="235"/>
      <c r="AT112" s="236" t="s">
        <v>128</v>
      </c>
      <c r="AU112" s="236" t="s">
        <v>87</v>
      </c>
      <c r="AV112" s="11" t="s">
        <v>87</v>
      </c>
      <c r="AW112" s="11" t="s">
        <v>38</v>
      </c>
      <c r="AX112" s="11" t="s">
        <v>75</v>
      </c>
      <c r="AY112" s="236" t="s">
        <v>118</v>
      </c>
    </row>
    <row r="113" spans="2:51" s="11" customFormat="1" ht="13.5">
      <c r="B113" s="225"/>
      <c r="C113" s="226"/>
      <c r="D113" s="227" t="s">
        <v>128</v>
      </c>
      <c r="E113" s="228" t="s">
        <v>21</v>
      </c>
      <c r="F113" s="229" t="s">
        <v>189</v>
      </c>
      <c r="G113" s="226"/>
      <c r="H113" s="230">
        <v>82.5</v>
      </c>
      <c r="I113" s="231"/>
      <c r="J113" s="226"/>
      <c r="K113" s="226"/>
      <c r="L113" s="232"/>
      <c r="M113" s="233"/>
      <c r="N113" s="234"/>
      <c r="O113" s="234"/>
      <c r="P113" s="234"/>
      <c r="Q113" s="234"/>
      <c r="R113" s="234"/>
      <c r="S113" s="234"/>
      <c r="T113" s="235"/>
      <c r="AT113" s="236" t="s">
        <v>128</v>
      </c>
      <c r="AU113" s="236" t="s">
        <v>87</v>
      </c>
      <c r="AV113" s="11" t="s">
        <v>87</v>
      </c>
      <c r="AW113" s="11" t="s">
        <v>38</v>
      </c>
      <c r="AX113" s="11" t="s">
        <v>75</v>
      </c>
      <c r="AY113" s="236" t="s">
        <v>118</v>
      </c>
    </row>
    <row r="114" spans="2:51" s="12" customFormat="1" ht="13.5">
      <c r="B114" s="237"/>
      <c r="C114" s="238"/>
      <c r="D114" s="227" t="s">
        <v>128</v>
      </c>
      <c r="E114" s="239" t="s">
        <v>21</v>
      </c>
      <c r="F114" s="240" t="s">
        <v>190</v>
      </c>
      <c r="G114" s="238"/>
      <c r="H114" s="241">
        <v>160</v>
      </c>
      <c r="I114" s="242"/>
      <c r="J114" s="238"/>
      <c r="K114" s="238"/>
      <c r="L114" s="243"/>
      <c r="M114" s="244"/>
      <c r="N114" s="245"/>
      <c r="O114" s="245"/>
      <c r="P114" s="245"/>
      <c r="Q114" s="245"/>
      <c r="R114" s="245"/>
      <c r="S114" s="245"/>
      <c r="T114" s="246"/>
      <c r="AT114" s="247" t="s">
        <v>128</v>
      </c>
      <c r="AU114" s="247" t="s">
        <v>87</v>
      </c>
      <c r="AV114" s="12" t="s">
        <v>126</v>
      </c>
      <c r="AW114" s="12" t="s">
        <v>38</v>
      </c>
      <c r="AX114" s="12" t="s">
        <v>80</v>
      </c>
      <c r="AY114" s="247" t="s">
        <v>118</v>
      </c>
    </row>
    <row r="115" spans="2:65" s="1" customFormat="1" ht="25.5" customHeight="1">
      <c r="B115" s="45"/>
      <c r="C115" s="213" t="s">
        <v>191</v>
      </c>
      <c r="D115" s="213" t="s">
        <v>121</v>
      </c>
      <c r="E115" s="214" t="s">
        <v>192</v>
      </c>
      <c r="F115" s="215" t="s">
        <v>193</v>
      </c>
      <c r="G115" s="216" t="s">
        <v>194</v>
      </c>
      <c r="H115" s="217">
        <v>915.2</v>
      </c>
      <c r="I115" s="218"/>
      <c r="J115" s="219">
        <f>ROUND(I115*H115,2)</f>
        <v>0</v>
      </c>
      <c r="K115" s="215" t="s">
        <v>125</v>
      </c>
      <c r="L115" s="71"/>
      <c r="M115" s="220" t="s">
        <v>21</v>
      </c>
      <c r="N115" s="221" t="s">
        <v>46</v>
      </c>
      <c r="O115" s="46"/>
      <c r="P115" s="222">
        <f>O115*H115</f>
        <v>0</v>
      </c>
      <c r="Q115" s="222">
        <v>0</v>
      </c>
      <c r="R115" s="222">
        <f>Q115*H115</f>
        <v>0</v>
      </c>
      <c r="S115" s="222">
        <v>0.006</v>
      </c>
      <c r="T115" s="223">
        <f>S115*H115</f>
        <v>5.4912</v>
      </c>
      <c r="AR115" s="23" t="s">
        <v>126</v>
      </c>
      <c r="AT115" s="23" t="s">
        <v>121</v>
      </c>
      <c r="AU115" s="23" t="s">
        <v>87</v>
      </c>
      <c r="AY115" s="23" t="s">
        <v>118</v>
      </c>
      <c r="BE115" s="224">
        <f>IF(N115="základní",J115,0)</f>
        <v>0</v>
      </c>
      <c r="BF115" s="224">
        <f>IF(N115="snížená",J115,0)</f>
        <v>0</v>
      </c>
      <c r="BG115" s="224">
        <f>IF(N115="zákl. přenesená",J115,0)</f>
        <v>0</v>
      </c>
      <c r="BH115" s="224">
        <f>IF(N115="sníž. přenesená",J115,0)</f>
        <v>0</v>
      </c>
      <c r="BI115" s="224">
        <f>IF(N115="nulová",J115,0)</f>
        <v>0</v>
      </c>
      <c r="BJ115" s="23" t="s">
        <v>80</v>
      </c>
      <c r="BK115" s="224">
        <f>ROUND(I115*H115,2)</f>
        <v>0</v>
      </c>
      <c r="BL115" s="23" t="s">
        <v>126</v>
      </c>
      <c r="BM115" s="23" t="s">
        <v>195</v>
      </c>
    </row>
    <row r="116" spans="2:51" s="11" customFormat="1" ht="13.5">
      <c r="B116" s="225"/>
      <c r="C116" s="226"/>
      <c r="D116" s="227" t="s">
        <v>128</v>
      </c>
      <c r="E116" s="228" t="s">
        <v>21</v>
      </c>
      <c r="F116" s="229" t="s">
        <v>196</v>
      </c>
      <c r="G116" s="226"/>
      <c r="H116" s="230">
        <v>915.2</v>
      </c>
      <c r="I116" s="231"/>
      <c r="J116" s="226"/>
      <c r="K116" s="226"/>
      <c r="L116" s="232"/>
      <c r="M116" s="233"/>
      <c r="N116" s="234"/>
      <c r="O116" s="234"/>
      <c r="P116" s="234"/>
      <c r="Q116" s="234"/>
      <c r="R116" s="234"/>
      <c r="S116" s="234"/>
      <c r="T116" s="235"/>
      <c r="AT116" s="236" t="s">
        <v>128</v>
      </c>
      <c r="AU116" s="236" t="s">
        <v>87</v>
      </c>
      <c r="AV116" s="11" t="s">
        <v>87</v>
      </c>
      <c r="AW116" s="11" t="s">
        <v>38</v>
      </c>
      <c r="AX116" s="11" t="s">
        <v>75</v>
      </c>
      <c r="AY116" s="236" t="s">
        <v>118</v>
      </c>
    </row>
    <row r="117" spans="2:51" s="12" customFormat="1" ht="13.5">
      <c r="B117" s="237"/>
      <c r="C117" s="238"/>
      <c r="D117" s="227" t="s">
        <v>128</v>
      </c>
      <c r="E117" s="239" t="s">
        <v>21</v>
      </c>
      <c r="F117" s="240" t="s">
        <v>197</v>
      </c>
      <c r="G117" s="238"/>
      <c r="H117" s="241">
        <v>915.2</v>
      </c>
      <c r="I117" s="242"/>
      <c r="J117" s="238"/>
      <c r="K117" s="238"/>
      <c r="L117" s="243"/>
      <c r="M117" s="244"/>
      <c r="N117" s="245"/>
      <c r="O117" s="245"/>
      <c r="P117" s="245"/>
      <c r="Q117" s="245"/>
      <c r="R117" s="245"/>
      <c r="S117" s="245"/>
      <c r="T117" s="246"/>
      <c r="AT117" s="247" t="s">
        <v>128</v>
      </c>
      <c r="AU117" s="247" t="s">
        <v>87</v>
      </c>
      <c r="AV117" s="12" t="s">
        <v>126</v>
      </c>
      <c r="AW117" s="12" t="s">
        <v>38</v>
      </c>
      <c r="AX117" s="12" t="s">
        <v>80</v>
      </c>
      <c r="AY117" s="247" t="s">
        <v>118</v>
      </c>
    </row>
    <row r="118" spans="2:65" s="1" customFormat="1" ht="16.5" customHeight="1">
      <c r="B118" s="45"/>
      <c r="C118" s="213" t="s">
        <v>198</v>
      </c>
      <c r="D118" s="213" t="s">
        <v>121</v>
      </c>
      <c r="E118" s="214" t="s">
        <v>199</v>
      </c>
      <c r="F118" s="215" t="s">
        <v>200</v>
      </c>
      <c r="G118" s="216" t="s">
        <v>124</v>
      </c>
      <c r="H118" s="217">
        <v>54.713</v>
      </c>
      <c r="I118" s="218"/>
      <c r="J118" s="219">
        <f>ROUND(I118*H118,2)</f>
        <v>0</v>
      </c>
      <c r="K118" s="215" t="s">
        <v>125</v>
      </c>
      <c r="L118" s="71"/>
      <c r="M118" s="220" t="s">
        <v>21</v>
      </c>
      <c r="N118" s="221" t="s">
        <v>46</v>
      </c>
      <c r="O118" s="46"/>
      <c r="P118" s="222">
        <f>O118*H118</f>
        <v>0</v>
      </c>
      <c r="Q118" s="222">
        <v>0</v>
      </c>
      <c r="R118" s="222">
        <f>Q118*H118</f>
        <v>0</v>
      </c>
      <c r="S118" s="222">
        <v>0.03</v>
      </c>
      <c r="T118" s="223">
        <f>S118*H118</f>
        <v>1.64139</v>
      </c>
      <c r="AR118" s="23" t="s">
        <v>126</v>
      </c>
      <c r="AT118" s="23" t="s">
        <v>121</v>
      </c>
      <c r="AU118" s="23" t="s">
        <v>87</v>
      </c>
      <c r="AY118" s="23" t="s">
        <v>118</v>
      </c>
      <c r="BE118" s="224">
        <f>IF(N118="základní",J118,0)</f>
        <v>0</v>
      </c>
      <c r="BF118" s="224">
        <f>IF(N118="snížená",J118,0)</f>
        <v>0</v>
      </c>
      <c r="BG118" s="224">
        <f>IF(N118="zákl. přenesená",J118,0)</f>
        <v>0</v>
      </c>
      <c r="BH118" s="224">
        <f>IF(N118="sníž. přenesená",J118,0)</f>
        <v>0</v>
      </c>
      <c r="BI118" s="224">
        <f>IF(N118="nulová",J118,0)</f>
        <v>0</v>
      </c>
      <c r="BJ118" s="23" t="s">
        <v>80</v>
      </c>
      <c r="BK118" s="224">
        <f>ROUND(I118*H118,2)</f>
        <v>0</v>
      </c>
      <c r="BL118" s="23" t="s">
        <v>126</v>
      </c>
      <c r="BM118" s="23" t="s">
        <v>201</v>
      </c>
    </row>
    <row r="119" spans="2:51" s="11" customFormat="1" ht="13.5">
      <c r="B119" s="225"/>
      <c r="C119" s="226"/>
      <c r="D119" s="227" t="s">
        <v>128</v>
      </c>
      <c r="E119" s="228" t="s">
        <v>21</v>
      </c>
      <c r="F119" s="229" t="s">
        <v>202</v>
      </c>
      <c r="G119" s="226"/>
      <c r="H119" s="230">
        <v>54.713</v>
      </c>
      <c r="I119" s="231"/>
      <c r="J119" s="226"/>
      <c r="K119" s="226"/>
      <c r="L119" s="232"/>
      <c r="M119" s="233"/>
      <c r="N119" s="234"/>
      <c r="O119" s="234"/>
      <c r="P119" s="234"/>
      <c r="Q119" s="234"/>
      <c r="R119" s="234"/>
      <c r="S119" s="234"/>
      <c r="T119" s="235"/>
      <c r="AT119" s="236" t="s">
        <v>128</v>
      </c>
      <c r="AU119" s="236" t="s">
        <v>87</v>
      </c>
      <c r="AV119" s="11" t="s">
        <v>87</v>
      </c>
      <c r="AW119" s="11" t="s">
        <v>38</v>
      </c>
      <c r="AX119" s="11" t="s">
        <v>80</v>
      </c>
      <c r="AY119" s="236" t="s">
        <v>118</v>
      </c>
    </row>
    <row r="120" spans="2:63" s="10" customFormat="1" ht="29.85" customHeight="1">
      <c r="B120" s="197"/>
      <c r="C120" s="198"/>
      <c r="D120" s="199" t="s">
        <v>74</v>
      </c>
      <c r="E120" s="211" t="s">
        <v>203</v>
      </c>
      <c r="F120" s="211" t="s">
        <v>204</v>
      </c>
      <c r="G120" s="198"/>
      <c r="H120" s="198"/>
      <c r="I120" s="201"/>
      <c r="J120" s="212">
        <f>BK120</f>
        <v>0</v>
      </c>
      <c r="K120" s="198"/>
      <c r="L120" s="203"/>
      <c r="M120" s="204"/>
      <c r="N120" s="205"/>
      <c r="O120" s="205"/>
      <c r="P120" s="206">
        <f>SUM(P121:P130)</f>
        <v>0</v>
      </c>
      <c r="Q120" s="205"/>
      <c r="R120" s="206">
        <f>SUM(R121:R130)</f>
        <v>0</v>
      </c>
      <c r="S120" s="205"/>
      <c r="T120" s="207">
        <f>SUM(T121:T130)</f>
        <v>0</v>
      </c>
      <c r="AR120" s="208" t="s">
        <v>80</v>
      </c>
      <c r="AT120" s="209" t="s">
        <v>74</v>
      </c>
      <c r="AU120" s="209" t="s">
        <v>80</v>
      </c>
      <c r="AY120" s="208" t="s">
        <v>118</v>
      </c>
      <c r="BK120" s="210">
        <f>SUM(BK121:BK130)</f>
        <v>0</v>
      </c>
    </row>
    <row r="121" spans="2:65" s="1" customFormat="1" ht="25.5" customHeight="1">
      <c r="B121" s="45"/>
      <c r="C121" s="213" t="s">
        <v>205</v>
      </c>
      <c r="D121" s="213" t="s">
        <v>121</v>
      </c>
      <c r="E121" s="214" t="s">
        <v>206</v>
      </c>
      <c r="F121" s="215" t="s">
        <v>207</v>
      </c>
      <c r="G121" s="216" t="s">
        <v>208</v>
      </c>
      <c r="H121" s="217">
        <v>20.858</v>
      </c>
      <c r="I121" s="218"/>
      <c r="J121" s="219">
        <f>ROUND(I121*H121,2)</f>
        <v>0</v>
      </c>
      <c r="K121" s="215" t="s">
        <v>125</v>
      </c>
      <c r="L121" s="71"/>
      <c r="M121" s="220" t="s">
        <v>21</v>
      </c>
      <c r="N121" s="221" t="s">
        <v>46</v>
      </c>
      <c r="O121" s="46"/>
      <c r="P121" s="222">
        <f>O121*H121</f>
        <v>0</v>
      </c>
      <c r="Q121" s="222">
        <v>0</v>
      </c>
      <c r="R121" s="222">
        <f>Q121*H121</f>
        <v>0</v>
      </c>
      <c r="S121" s="222">
        <v>0</v>
      </c>
      <c r="T121" s="223">
        <f>S121*H121</f>
        <v>0</v>
      </c>
      <c r="AR121" s="23" t="s">
        <v>126</v>
      </c>
      <c r="AT121" s="23" t="s">
        <v>121</v>
      </c>
      <c r="AU121" s="23" t="s">
        <v>87</v>
      </c>
      <c r="AY121" s="23" t="s">
        <v>118</v>
      </c>
      <c r="BE121" s="224">
        <f>IF(N121="základní",J121,0)</f>
        <v>0</v>
      </c>
      <c r="BF121" s="224">
        <f>IF(N121="snížená",J121,0)</f>
        <v>0</v>
      </c>
      <c r="BG121" s="224">
        <f>IF(N121="zákl. přenesená",J121,0)</f>
        <v>0</v>
      </c>
      <c r="BH121" s="224">
        <f>IF(N121="sníž. přenesená",J121,0)</f>
        <v>0</v>
      </c>
      <c r="BI121" s="224">
        <f>IF(N121="nulová",J121,0)</f>
        <v>0</v>
      </c>
      <c r="BJ121" s="23" t="s">
        <v>80</v>
      </c>
      <c r="BK121" s="224">
        <f>ROUND(I121*H121,2)</f>
        <v>0</v>
      </c>
      <c r="BL121" s="23" t="s">
        <v>126</v>
      </c>
      <c r="BM121" s="23" t="s">
        <v>209</v>
      </c>
    </row>
    <row r="122" spans="2:47" s="1" customFormat="1" ht="13.5">
      <c r="B122" s="45"/>
      <c r="C122" s="73"/>
      <c r="D122" s="227" t="s">
        <v>139</v>
      </c>
      <c r="E122" s="73"/>
      <c r="F122" s="248" t="s">
        <v>210</v>
      </c>
      <c r="G122" s="73"/>
      <c r="H122" s="73"/>
      <c r="I122" s="184"/>
      <c r="J122" s="73"/>
      <c r="K122" s="73"/>
      <c r="L122" s="71"/>
      <c r="M122" s="249"/>
      <c r="N122" s="46"/>
      <c r="O122" s="46"/>
      <c r="P122" s="46"/>
      <c r="Q122" s="46"/>
      <c r="R122" s="46"/>
      <c r="S122" s="46"/>
      <c r="T122" s="94"/>
      <c r="AT122" s="23" t="s">
        <v>139</v>
      </c>
      <c r="AU122" s="23" t="s">
        <v>87</v>
      </c>
    </row>
    <row r="123" spans="2:65" s="1" customFormat="1" ht="25.5" customHeight="1">
      <c r="B123" s="45"/>
      <c r="C123" s="213" t="s">
        <v>10</v>
      </c>
      <c r="D123" s="213" t="s">
        <v>121</v>
      </c>
      <c r="E123" s="214" t="s">
        <v>211</v>
      </c>
      <c r="F123" s="215" t="s">
        <v>212</v>
      </c>
      <c r="G123" s="216" t="s">
        <v>208</v>
      </c>
      <c r="H123" s="217">
        <v>20.858</v>
      </c>
      <c r="I123" s="218"/>
      <c r="J123" s="219">
        <f>ROUND(I123*H123,2)</f>
        <v>0</v>
      </c>
      <c r="K123" s="215" t="s">
        <v>125</v>
      </c>
      <c r="L123" s="71"/>
      <c r="M123" s="220" t="s">
        <v>21</v>
      </c>
      <c r="N123" s="221" t="s">
        <v>46</v>
      </c>
      <c r="O123" s="46"/>
      <c r="P123" s="222">
        <f>O123*H123</f>
        <v>0</v>
      </c>
      <c r="Q123" s="222">
        <v>0</v>
      </c>
      <c r="R123" s="222">
        <f>Q123*H123</f>
        <v>0</v>
      </c>
      <c r="S123" s="222">
        <v>0</v>
      </c>
      <c r="T123" s="223">
        <f>S123*H123</f>
        <v>0</v>
      </c>
      <c r="AR123" s="23" t="s">
        <v>126</v>
      </c>
      <c r="AT123" s="23" t="s">
        <v>121</v>
      </c>
      <c r="AU123" s="23" t="s">
        <v>87</v>
      </c>
      <c r="AY123" s="23" t="s">
        <v>118</v>
      </c>
      <c r="BE123" s="224">
        <f>IF(N123="základní",J123,0)</f>
        <v>0</v>
      </c>
      <c r="BF123" s="224">
        <f>IF(N123="snížená",J123,0)</f>
        <v>0</v>
      </c>
      <c r="BG123" s="224">
        <f>IF(N123="zákl. přenesená",J123,0)</f>
        <v>0</v>
      </c>
      <c r="BH123" s="224">
        <f>IF(N123="sníž. přenesená",J123,0)</f>
        <v>0</v>
      </c>
      <c r="BI123" s="224">
        <f>IF(N123="nulová",J123,0)</f>
        <v>0</v>
      </c>
      <c r="BJ123" s="23" t="s">
        <v>80</v>
      </c>
      <c r="BK123" s="224">
        <f>ROUND(I123*H123,2)</f>
        <v>0</v>
      </c>
      <c r="BL123" s="23" t="s">
        <v>126</v>
      </c>
      <c r="BM123" s="23" t="s">
        <v>213</v>
      </c>
    </row>
    <row r="124" spans="2:47" s="1" customFormat="1" ht="13.5">
      <c r="B124" s="45"/>
      <c r="C124" s="73"/>
      <c r="D124" s="227" t="s">
        <v>139</v>
      </c>
      <c r="E124" s="73"/>
      <c r="F124" s="248" t="s">
        <v>214</v>
      </c>
      <c r="G124" s="73"/>
      <c r="H124" s="73"/>
      <c r="I124" s="184"/>
      <c r="J124" s="73"/>
      <c r="K124" s="73"/>
      <c r="L124" s="71"/>
      <c r="M124" s="249"/>
      <c r="N124" s="46"/>
      <c r="O124" s="46"/>
      <c r="P124" s="46"/>
      <c r="Q124" s="46"/>
      <c r="R124" s="46"/>
      <c r="S124" s="46"/>
      <c r="T124" s="94"/>
      <c r="AT124" s="23" t="s">
        <v>139</v>
      </c>
      <c r="AU124" s="23" t="s">
        <v>87</v>
      </c>
    </row>
    <row r="125" spans="2:65" s="1" customFormat="1" ht="25.5" customHeight="1">
      <c r="B125" s="45"/>
      <c r="C125" s="213" t="s">
        <v>215</v>
      </c>
      <c r="D125" s="213" t="s">
        <v>121</v>
      </c>
      <c r="E125" s="214" t="s">
        <v>216</v>
      </c>
      <c r="F125" s="215" t="s">
        <v>217</v>
      </c>
      <c r="G125" s="216" t="s">
        <v>208</v>
      </c>
      <c r="H125" s="217">
        <v>292.012</v>
      </c>
      <c r="I125" s="218"/>
      <c r="J125" s="219">
        <f>ROUND(I125*H125,2)</f>
        <v>0</v>
      </c>
      <c r="K125" s="215" t="s">
        <v>125</v>
      </c>
      <c r="L125" s="71"/>
      <c r="M125" s="220" t="s">
        <v>21</v>
      </c>
      <c r="N125" s="221" t="s">
        <v>46</v>
      </c>
      <c r="O125" s="46"/>
      <c r="P125" s="222">
        <f>O125*H125</f>
        <v>0</v>
      </c>
      <c r="Q125" s="222">
        <v>0</v>
      </c>
      <c r="R125" s="222">
        <f>Q125*H125</f>
        <v>0</v>
      </c>
      <c r="S125" s="222">
        <v>0</v>
      </c>
      <c r="T125" s="223">
        <f>S125*H125</f>
        <v>0</v>
      </c>
      <c r="AR125" s="23" t="s">
        <v>126</v>
      </c>
      <c r="AT125" s="23" t="s">
        <v>121</v>
      </c>
      <c r="AU125" s="23" t="s">
        <v>87</v>
      </c>
      <c r="AY125" s="23" t="s">
        <v>118</v>
      </c>
      <c r="BE125" s="224">
        <f>IF(N125="základní",J125,0)</f>
        <v>0</v>
      </c>
      <c r="BF125" s="224">
        <f>IF(N125="snížená",J125,0)</f>
        <v>0</v>
      </c>
      <c r="BG125" s="224">
        <f>IF(N125="zákl. přenesená",J125,0)</f>
        <v>0</v>
      </c>
      <c r="BH125" s="224">
        <f>IF(N125="sníž. přenesená",J125,0)</f>
        <v>0</v>
      </c>
      <c r="BI125" s="224">
        <f>IF(N125="nulová",J125,0)</f>
        <v>0</v>
      </c>
      <c r="BJ125" s="23" t="s">
        <v>80</v>
      </c>
      <c r="BK125" s="224">
        <f>ROUND(I125*H125,2)</f>
        <v>0</v>
      </c>
      <c r="BL125" s="23" t="s">
        <v>126</v>
      </c>
      <c r="BM125" s="23" t="s">
        <v>218</v>
      </c>
    </row>
    <row r="126" spans="2:47" s="1" customFormat="1" ht="13.5">
      <c r="B126" s="45"/>
      <c r="C126" s="73"/>
      <c r="D126" s="227" t="s">
        <v>139</v>
      </c>
      <c r="E126" s="73"/>
      <c r="F126" s="248" t="s">
        <v>214</v>
      </c>
      <c r="G126" s="73"/>
      <c r="H126" s="73"/>
      <c r="I126" s="184"/>
      <c r="J126" s="73"/>
      <c r="K126" s="73"/>
      <c r="L126" s="71"/>
      <c r="M126" s="249"/>
      <c r="N126" s="46"/>
      <c r="O126" s="46"/>
      <c r="P126" s="46"/>
      <c r="Q126" s="46"/>
      <c r="R126" s="46"/>
      <c r="S126" s="46"/>
      <c r="T126" s="94"/>
      <c r="AT126" s="23" t="s">
        <v>139</v>
      </c>
      <c r="AU126" s="23" t="s">
        <v>87</v>
      </c>
    </row>
    <row r="127" spans="2:51" s="11" customFormat="1" ht="13.5">
      <c r="B127" s="225"/>
      <c r="C127" s="226"/>
      <c r="D127" s="227" t="s">
        <v>128</v>
      </c>
      <c r="E127" s="226"/>
      <c r="F127" s="229" t="s">
        <v>219</v>
      </c>
      <c r="G127" s="226"/>
      <c r="H127" s="230">
        <v>292.012</v>
      </c>
      <c r="I127" s="231"/>
      <c r="J127" s="226"/>
      <c r="K127" s="226"/>
      <c r="L127" s="232"/>
      <c r="M127" s="233"/>
      <c r="N127" s="234"/>
      <c r="O127" s="234"/>
      <c r="P127" s="234"/>
      <c r="Q127" s="234"/>
      <c r="R127" s="234"/>
      <c r="S127" s="234"/>
      <c r="T127" s="235"/>
      <c r="AT127" s="236" t="s">
        <v>128</v>
      </c>
      <c r="AU127" s="236" t="s">
        <v>87</v>
      </c>
      <c r="AV127" s="11" t="s">
        <v>87</v>
      </c>
      <c r="AW127" s="11" t="s">
        <v>6</v>
      </c>
      <c r="AX127" s="11" t="s">
        <v>80</v>
      </c>
      <c r="AY127" s="236" t="s">
        <v>118</v>
      </c>
    </row>
    <row r="128" spans="2:65" s="1" customFormat="1" ht="25.5" customHeight="1">
      <c r="B128" s="45"/>
      <c r="C128" s="213" t="s">
        <v>220</v>
      </c>
      <c r="D128" s="213" t="s">
        <v>121</v>
      </c>
      <c r="E128" s="214" t="s">
        <v>221</v>
      </c>
      <c r="F128" s="215" t="s">
        <v>222</v>
      </c>
      <c r="G128" s="216" t="s">
        <v>208</v>
      </c>
      <c r="H128" s="217">
        <v>20.858</v>
      </c>
      <c r="I128" s="218"/>
      <c r="J128" s="219">
        <f>ROUND(I128*H128,2)</f>
        <v>0</v>
      </c>
      <c r="K128" s="215" t="s">
        <v>125</v>
      </c>
      <c r="L128" s="71"/>
      <c r="M128" s="220" t="s">
        <v>21</v>
      </c>
      <c r="N128" s="221" t="s">
        <v>46</v>
      </c>
      <c r="O128" s="46"/>
      <c r="P128" s="222">
        <f>O128*H128</f>
        <v>0</v>
      </c>
      <c r="Q128" s="222">
        <v>0</v>
      </c>
      <c r="R128" s="222">
        <f>Q128*H128</f>
        <v>0</v>
      </c>
      <c r="S128" s="222">
        <v>0</v>
      </c>
      <c r="T128" s="223">
        <f>S128*H128</f>
        <v>0</v>
      </c>
      <c r="AR128" s="23" t="s">
        <v>126</v>
      </c>
      <c r="AT128" s="23" t="s">
        <v>121</v>
      </c>
      <c r="AU128" s="23" t="s">
        <v>87</v>
      </c>
      <c r="AY128" s="23" t="s">
        <v>118</v>
      </c>
      <c r="BE128" s="224">
        <f>IF(N128="základní",J128,0)</f>
        <v>0</v>
      </c>
      <c r="BF128" s="224">
        <f>IF(N128="snížená",J128,0)</f>
        <v>0</v>
      </c>
      <c r="BG128" s="224">
        <f>IF(N128="zákl. přenesená",J128,0)</f>
        <v>0</v>
      </c>
      <c r="BH128" s="224">
        <f>IF(N128="sníž. přenesená",J128,0)</f>
        <v>0</v>
      </c>
      <c r="BI128" s="224">
        <f>IF(N128="nulová",J128,0)</f>
        <v>0</v>
      </c>
      <c r="BJ128" s="23" t="s">
        <v>80</v>
      </c>
      <c r="BK128" s="224">
        <f>ROUND(I128*H128,2)</f>
        <v>0</v>
      </c>
      <c r="BL128" s="23" t="s">
        <v>126</v>
      </c>
      <c r="BM128" s="23" t="s">
        <v>223</v>
      </c>
    </row>
    <row r="129" spans="2:47" s="1" customFormat="1" ht="13.5">
      <c r="B129" s="45"/>
      <c r="C129" s="73"/>
      <c r="D129" s="227" t="s">
        <v>139</v>
      </c>
      <c r="E129" s="73"/>
      <c r="F129" s="248" t="s">
        <v>224</v>
      </c>
      <c r="G129" s="73"/>
      <c r="H129" s="73"/>
      <c r="I129" s="184"/>
      <c r="J129" s="73"/>
      <c r="K129" s="73"/>
      <c r="L129" s="71"/>
      <c r="M129" s="249"/>
      <c r="N129" s="46"/>
      <c r="O129" s="46"/>
      <c r="P129" s="46"/>
      <c r="Q129" s="46"/>
      <c r="R129" s="46"/>
      <c r="S129" s="46"/>
      <c r="T129" s="94"/>
      <c r="AT129" s="23" t="s">
        <v>139</v>
      </c>
      <c r="AU129" s="23" t="s">
        <v>87</v>
      </c>
    </row>
    <row r="130" spans="2:65" s="1" customFormat="1" ht="16.5" customHeight="1">
      <c r="B130" s="45"/>
      <c r="C130" s="250" t="s">
        <v>225</v>
      </c>
      <c r="D130" s="250" t="s">
        <v>226</v>
      </c>
      <c r="E130" s="251" t="s">
        <v>227</v>
      </c>
      <c r="F130" s="252" t="s">
        <v>228</v>
      </c>
      <c r="G130" s="253" t="s">
        <v>208</v>
      </c>
      <c r="H130" s="254">
        <v>20.858</v>
      </c>
      <c r="I130" s="255"/>
      <c r="J130" s="256">
        <f>ROUND(I130*H130,2)</f>
        <v>0</v>
      </c>
      <c r="K130" s="252" t="s">
        <v>125</v>
      </c>
      <c r="L130" s="257"/>
      <c r="M130" s="258" t="s">
        <v>21</v>
      </c>
      <c r="N130" s="259" t="s">
        <v>46</v>
      </c>
      <c r="O130" s="46"/>
      <c r="P130" s="222">
        <f>O130*H130</f>
        <v>0</v>
      </c>
      <c r="Q130" s="222">
        <v>0</v>
      </c>
      <c r="R130" s="222">
        <f>Q130*H130</f>
        <v>0</v>
      </c>
      <c r="S130" s="222">
        <v>0</v>
      </c>
      <c r="T130" s="223">
        <f>S130*H130</f>
        <v>0</v>
      </c>
      <c r="AR130" s="23" t="s">
        <v>163</v>
      </c>
      <c r="AT130" s="23" t="s">
        <v>226</v>
      </c>
      <c r="AU130" s="23" t="s">
        <v>87</v>
      </c>
      <c r="AY130" s="23" t="s">
        <v>118</v>
      </c>
      <c r="BE130" s="224">
        <f>IF(N130="základní",J130,0)</f>
        <v>0</v>
      </c>
      <c r="BF130" s="224">
        <f>IF(N130="snížená",J130,0)</f>
        <v>0</v>
      </c>
      <c r="BG130" s="224">
        <f>IF(N130="zákl. přenesená",J130,0)</f>
        <v>0</v>
      </c>
      <c r="BH130" s="224">
        <f>IF(N130="sníž. přenesená",J130,0)</f>
        <v>0</v>
      </c>
      <c r="BI130" s="224">
        <f>IF(N130="nulová",J130,0)</f>
        <v>0</v>
      </c>
      <c r="BJ130" s="23" t="s">
        <v>80</v>
      </c>
      <c r="BK130" s="224">
        <f>ROUND(I130*H130,2)</f>
        <v>0</v>
      </c>
      <c r="BL130" s="23" t="s">
        <v>126</v>
      </c>
      <c r="BM130" s="23" t="s">
        <v>229</v>
      </c>
    </row>
    <row r="131" spans="2:63" s="10" customFormat="1" ht="37.4" customHeight="1">
      <c r="B131" s="197"/>
      <c r="C131" s="198"/>
      <c r="D131" s="199" t="s">
        <v>74</v>
      </c>
      <c r="E131" s="200" t="s">
        <v>230</v>
      </c>
      <c r="F131" s="200" t="s">
        <v>231</v>
      </c>
      <c r="G131" s="198"/>
      <c r="H131" s="198"/>
      <c r="I131" s="201"/>
      <c r="J131" s="202">
        <f>BK131</f>
        <v>0</v>
      </c>
      <c r="K131" s="198"/>
      <c r="L131" s="203"/>
      <c r="M131" s="204"/>
      <c r="N131" s="205"/>
      <c r="O131" s="205"/>
      <c r="P131" s="206">
        <f>P132+P171</f>
        <v>0</v>
      </c>
      <c r="Q131" s="205"/>
      <c r="R131" s="206">
        <f>R132+R171</f>
        <v>17.104669429999998</v>
      </c>
      <c r="S131" s="205"/>
      <c r="T131" s="207">
        <f>T132+T171</f>
        <v>0</v>
      </c>
      <c r="AR131" s="208" t="s">
        <v>87</v>
      </c>
      <c r="AT131" s="209" t="s">
        <v>74</v>
      </c>
      <c r="AU131" s="209" t="s">
        <v>75</v>
      </c>
      <c r="AY131" s="208" t="s">
        <v>118</v>
      </c>
      <c r="BK131" s="210">
        <f>BK132+BK171</f>
        <v>0</v>
      </c>
    </row>
    <row r="132" spans="2:63" s="10" customFormat="1" ht="19.9" customHeight="1">
      <c r="B132" s="197"/>
      <c r="C132" s="198"/>
      <c r="D132" s="199" t="s">
        <v>74</v>
      </c>
      <c r="E132" s="211" t="s">
        <v>232</v>
      </c>
      <c r="F132" s="211" t="s">
        <v>233</v>
      </c>
      <c r="G132" s="198"/>
      <c r="H132" s="198"/>
      <c r="I132" s="201"/>
      <c r="J132" s="212">
        <f>BK132</f>
        <v>0</v>
      </c>
      <c r="K132" s="198"/>
      <c r="L132" s="203"/>
      <c r="M132" s="204"/>
      <c r="N132" s="205"/>
      <c r="O132" s="205"/>
      <c r="P132" s="206">
        <f>SUM(P133:P170)</f>
        <v>0</v>
      </c>
      <c r="Q132" s="205"/>
      <c r="R132" s="206">
        <f>SUM(R133:R170)</f>
        <v>16.61725585</v>
      </c>
      <c r="S132" s="205"/>
      <c r="T132" s="207">
        <f>SUM(T133:T170)</f>
        <v>0</v>
      </c>
      <c r="AR132" s="208" t="s">
        <v>87</v>
      </c>
      <c r="AT132" s="209" t="s">
        <v>74</v>
      </c>
      <c r="AU132" s="209" t="s">
        <v>80</v>
      </c>
      <c r="AY132" s="208" t="s">
        <v>118</v>
      </c>
      <c r="BK132" s="210">
        <f>SUM(BK133:BK170)</f>
        <v>0</v>
      </c>
    </row>
    <row r="133" spans="2:65" s="1" customFormat="1" ht="16.5" customHeight="1">
      <c r="B133" s="45"/>
      <c r="C133" s="213" t="s">
        <v>234</v>
      </c>
      <c r="D133" s="213" t="s">
        <v>121</v>
      </c>
      <c r="E133" s="214" t="s">
        <v>235</v>
      </c>
      <c r="F133" s="215" t="s">
        <v>236</v>
      </c>
      <c r="G133" s="216" t="s">
        <v>149</v>
      </c>
      <c r="H133" s="217">
        <v>14.77</v>
      </c>
      <c r="I133" s="218"/>
      <c r="J133" s="219">
        <f>ROUND(I133*H133,2)</f>
        <v>0</v>
      </c>
      <c r="K133" s="215" t="s">
        <v>125</v>
      </c>
      <c r="L133" s="71"/>
      <c r="M133" s="220" t="s">
        <v>21</v>
      </c>
      <c r="N133" s="221" t="s">
        <v>46</v>
      </c>
      <c r="O133" s="46"/>
      <c r="P133" s="222">
        <f>O133*H133</f>
        <v>0</v>
      </c>
      <c r="Q133" s="222">
        <v>0</v>
      </c>
      <c r="R133" s="222">
        <f>Q133*H133</f>
        <v>0</v>
      </c>
      <c r="S133" s="222">
        <v>0</v>
      </c>
      <c r="T133" s="223">
        <f>S133*H133</f>
        <v>0</v>
      </c>
      <c r="AR133" s="23" t="s">
        <v>215</v>
      </c>
      <c r="AT133" s="23" t="s">
        <v>121</v>
      </c>
      <c r="AU133" s="23" t="s">
        <v>87</v>
      </c>
      <c r="AY133" s="23" t="s">
        <v>118</v>
      </c>
      <c r="BE133" s="224">
        <f>IF(N133="základní",J133,0)</f>
        <v>0</v>
      </c>
      <c r="BF133" s="224">
        <f>IF(N133="snížená",J133,0)</f>
        <v>0</v>
      </c>
      <c r="BG133" s="224">
        <f>IF(N133="zákl. přenesená",J133,0)</f>
        <v>0</v>
      </c>
      <c r="BH133" s="224">
        <f>IF(N133="sníž. přenesená",J133,0)</f>
        <v>0</v>
      </c>
      <c r="BI133" s="224">
        <f>IF(N133="nulová",J133,0)</f>
        <v>0</v>
      </c>
      <c r="BJ133" s="23" t="s">
        <v>80</v>
      </c>
      <c r="BK133" s="224">
        <f>ROUND(I133*H133,2)</f>
        <v>0</v>
      </c>
      <c r="BL133" s="23" t="s">
        <v>215</v>
      </c>
      <c r="BM133" s="23" t="s">
        <v>237</v>
      </c>
    </row>
    <row r="134" spans="2:47" s="1" customFormat="1" ht="13.5">
      <c r="B134" s="45"/>
      <c r="C134" s="73"/>
      <c r="D134" s="227" t="s">
        <v>139</v>
      </c>
      <c r="E134" s="73"/>
      <c r="F134" s="248" t="s">
        <v>238</v>
      </c>
      <c r="G134" s="73"/>
      <c r="H134" s="73"/>
      <c r="I134" s="184"/>
      <c r="J134" s="73"/>
      <c r="K134" s="73"/>
      <c r="L134" s="71"/>
      <c r="M134" s="249"/>
      <c r="N134" s="46"/>
      <c r="O134" s="46"/>
      <c r="P134" s="46"/>
      <c r="Q134" s="46"/>
      <c r="R134" s="46"/>
      <c r="S134" s="46"/>
      <c r="T134" s="94"/>
      <c r="AT134" s="23" t="s">
        <v>139</v>
      </c>
      <c r="AU134" s="23" t="s">
        <v>87</v>
      </c>
    </row>
    <row r="135" spans="2:51" s="11" customFormat="1" ht="13.5">
      <c r="B135" s="225"/>
      <c r="C135" s="226"/>
      <c r="D135" s="227" t="s">
        <v>128</v>
      </c>
      <c r="E135" s="228" t="s">
        <v>21</v>
      </c>
      <c r="F135" s="229" t="s">
        <v>239</v>
      </c>
      <c r="G135" s="226"/>
      <c r="H135" s="230">
        <v>15.385</v>
      </c>
      <c r="I135" s="231"/>
      <c r="J135" s="226"/>
      <c r="K135" s="226"/>
      <c r="L135" s="232"/>
      <c r="M135" s="233"/>
      <c r="N135" s="234"/>
      <c r="O135" s="234"/>
      <c r="P135" s="234"/>
      <c r="Q135" s="234"/>
      <c r="R135" s="234"/>
      <c r="S135" s="234"/>
      <c r="T135" s="235"/>
      <c r="AT135" s="236" t="s">
        <v>128</v>
      </c>
      <c r="AU135" s="236" t="s">
        <v>87</v>
      </c>
      <c r="AV135" s="11" t="s">
        <v>87</v>
      </c>
      <c r="AW135" s="11" t="s">
        <v>38</v>
      </c>
      <c r="AX135" s="11" t="s">
        <v>75</v>
      </c>
      <c r="AY135" s="236" t="s">
        <v>118</v>
      </c>
    </row>
    <row r="136" spans="2:51" s="11" customFormat="1" ht="13.5">
      <c r="B136" s="225"/>
      <c r="C136" s="226"/>
      <c r="D136" s="227" t="s">
        <v>128</v>
      </c>
      <c r="E136" s="228" t="s">
        <v>21</v>
      </c>
      <c r="F136" s="229" t="s">
        <v>240</v>
      </c>
      <c r="G136" s="226"/>
      <c r="H136" s="230">
        <v>9.231</v>
      </c>
      <c r="I136" s="231"/>
      <c r="J136" s="226"/>
      <c r="K136" s="226"/>
      <c r="L136" s="232"/>
      <c r="M136" s="233"/>
      <c r="N136" s="234"/>
      <c r="O136" s="234"/>
      <c r="P136" s="234"/>
      <c r="Q136" s="234"/>
      <c r="R136" s="234"/>
      <c r="S136" s="234"/>
      <c r="T136" s="235"/>
      <c r="AT136" s="236" t="s">
        <v>128</v>
      </c>
      <c r="AU136" s="236" t="s">
        <v>87</v>
      </c>
      <c r="AV136" s="11" t="s">
        <v>87</v>
      </c>
      <c r="AW136" s="11" t="s">
        <v>38</v>
      </c>
      <c r="AX136" s="11" t="s">
        <v>75</v>
      </c>
      <c r="AY136" s="236" t="s">
        <v>118</v>
      </c>
    </row>
    <row r="137" spans="2:51" s="12" customFormat="1" ht="13.5">
      <c r="B137" s="237"/>
      <c r="C137" s="238"/>
      <c r="D137" s="227" t="s">
        <v>128</v>
      </c>
      <c r="E137" s="239" t="s">
        <v>21</v>
      </c>
      <c r="F137" s="240" t="s">
        <v>241</v>
      </c>
      <c r="G137" s="238"/>
      <c r="H137" s="241">
        <v>24.616</v>
      </c>
      <c r="I137" s="242"/>
      <c r="J137" s="238"/>
      <c r="K137" s="238"/>
      <c r="L137" s="243"/>
      <c r="M137" s="244"/>
      <c r="N137" s="245"/>
      <c r="O137" s="245"/>
      <c r="P137" s="245"/>
      <c r="Q137" s="245"/>
      <c r="R137" s="245"/>
      <c r="S137" s="245"/>
      <c r="T137" s="246"/>
      <c r="AT137" s="247" t="s">
        <v>128</v>
      </c>
      <c r="AU137" s="247" t="s">
        <v>87</v>
      </c>
      <c r="AV137" s="12" t="s">
        <v>126</v>
      </c>
      <c r="AW137" s="12" t="s">
        <v>38</v>
      </c>
      <c r="AX137" s="12" t="s">
        <v>80</v>
      </c>
      <c r="AY137" s="247" t="s">
        <v>118</v>
      </c>
    </row>
    <row r="138" spans="2:51" s="11" customFormat="1" ht="13.5">
      <c r="B138" s="225"/>
      <c r="C138" s="226"/>
      <c r="D138" s="227" t="s">
        <v>128</v>
      </c>
      <c r="E138" s="226"/>
      <c r="F138" s="229" t="s">
        <v>242</v>
      </c>
      <c r="G138" s="226"/>
      <c r="H138" s="230">
        <v>14.77</v>
      </c>
      <c r="I138" s="231"/>
      <c r="J138" s="226"/>
      <c r="K138" s="226"/>
      <c r="L138" s="232"/>
      <c r="M138" s="233"/>
      <c r="N138" s="234"/>
      <c r="O138" s="234"/>
      <c r="P138" s="234"/>
      <c r="Q138" s="234"/>
      <c r="R138" s="234"/>
      <c r="S138" s="234"/>
      <c r="T138" s="235"/>
      <c r="AT138" s="236" t="s">
        <v>128</v>
      </c>
      <c r="AU138" s="236" t="s">
        <v>87</v>
      </c>
      <c r="AV138" s="11" t="s">
        <v>87</v>
      </c>
      <c r="AW138" s="11" t="s">
        <v>6</v>
      </c>
      <c r="AX138" s="11" t="s">
        <v>80</v>
      </c>
      <c r="AY138" s="236" t="s">
        <v>118</v>
      </c>
    </row>
    <row r="139" spans="2:65" s="1" customFormat="1" ht="16.5" customHeight="1">
      <c r="B139" s="45"/>
      <c r="C139" s="213" t="s">
        <v>243</v>
      </c>
      <c r="D139" s="213" t="s">
        <v>121</v>
      </c>
      <c r="E139" s="214" t="s">
        <v>244</v>
      </c>
      <c r="F139" s="215" t="s">
        <v>245</v>
      </c>
      <c r="G139" s="216" t="s">
        <v>124</v>
      </c>
      <c r="H139" s="217">
        <v>492.32</v>
      </c>
      <c r="I139" s="218"/>
      <c r="J139" s="219">
        <f>ROUND(I139*H139,2)</f>
        <v>0</v>
      </c>
      <c r="K139" s="215" t="s">
        <v>246</v>
      </c>
      <c r="L139" s="71"/>
      <c r="M139" s="220" t="s">
        <v>21</v>
      </c>
      <c r="N139" s="221" t="s">
        <v>46</v>
      </c>
      <c r="O139" s="46"/>
      <c r="P139" s="222">
        <f>O139*H139</f>
        <v>0</v>
      </c>
      <c r="Q139" s="222">
        <v>0</v>
      </c>
      <c r="R139" s="222">
        <f>Q139*H139</f>
        <v>0</v>
      </c>
      <c r="S139" s="222">
        <v>0</v>
      </c>
      <c r="T139" s="223">
        <f>S139*H139</f>
        <v>0</v>
      </c>
      <c r="AR139" s="23" t="s">
        <v>215</v>
      </c>
      <c r="AT139" s="23" t="s">
        <v>121</v>
      </c>
      <c r="AU139" s="23" t="s">
        <v>87</v>
      </c>
      <c r="AY139" s="23" t="s">
        <v>118</v>
      </c>
      <c r="BE139" s="224">
        <f>IF(N139="základní",J139,0)</f>
        <v>0</v>
      </c>
      <c r="BF139" s="224">
        <f>IF(N139="snížená",J139,0)</f>
        <v>0</v>
      </c>
      <c r="BG139" s="224">
        <f>IF(N139="zákl. přenesená",J139,0)</f>
        <v>0</v>
      </c>
      <c r="BH139" s="224">
        <f>IF(N139="sníž. přenesená",J139,0)</f>
        <v>0</v>
      </c>
      <c r="BI139" s="224">
        <f>IF(N139="nulová",J139,0)</f>
        <v>0</v>
      </c>
      <c r="BJ139" s="23" t="s">
        <v>80</v>
      </c>
      <c r="BK139" s="224">
        <f>ROUND(I139*H139,2)</f>
        <v>0</v>
      </c>
      <c r="BL139" s="23" t="s">
        <v>215</v>
      </c>
      <c r="BM139" s="23" t="s">
        <v>247</v>
      </c>
    </row>
    <row r="140" spans="2:47" s="1" customFormat="1" ht="13.5">
      <c r="B140" s="45"/>
      <c r="C140" s="73"/>
      <c r="D140" s="227" t="s">
        <v>248</v>
      </c>
      <c r="E140" s="73"/>
      <c r="F140" s="248" t="s">
        <v>249</v>
      </c>
      <c r="G140" s="73"/>
      <c r="H140" s="73"/>
      <c r="I140" s="184"/>
      <c r="J140" s="73"/>
      <c r="K140" s="73"/>
      <c r="L140" s="71"/>
      <c r="M140" s="249"/>
      <c r="N140" s="46"/>
      <c r="O140" s="46"/>
      <c r="P140" s="46"/>
      <c r="Q140" s="46"/>
      <c r="R140" s="46"/>
      <c r="S140" s="46"/>
      <c r="T140" s="94"/>
      <c r="AT140" s="23" t="s">
        <v>248</v>
      </c>
      <c r="AU140" s="23" t="s">
        <v>87</v>
      </c>
    </row>
    <row r="141" spans="2:51" s="11" customFormat="1" ht="13.5">
      <c r="B141" s="225"/>
      <c r="C141" s="226"/>
      <c r="D141" s="227" t="s">
        <v>128</v>
      </c>
      <c r="E141" s="228" t="s">
        <v>21</v>
      </c>
      <c r="F141" s="229" t="s">
        <v>181</v>
      </c>
      <c r="G141" s="226"/>
      <c r="H141" s="230">
        <v>307.7</v>
      </c>
      <c r="I141" s="231"/>
      <c r="J141" s="226"/>
      <c r="K141" s="226"/>
      <c r="L141" s="232"/>
      <c r="M141" s="233"/>
      <c r="N141" s="234"/>
      <c r="O141" s="234"/>
      <c r="P141" s="234"/>
      <c r="Q141" s="234"/>
      <c r="R141" s="234"/>
      <c r="S141" s="234"/>
      <c r="T141" s="235"/>
      <c r="AT141" s="236" t="s">
        <v>128</v>
      </c>
      <c r="AU141" s="236" t="s">
        <v>87</v>
      </c>
      <c r="AV141" s="11" t="s">
        <v>87</v>
      </c>
      <c r="AW141" s="11" t="s">
        <v>38</v>
      </c>
      <c r="AX141" s="11" t="s">
        <v>75</v>
      </c>
      <c r="AY141" s="236" t="s">
        <v>118</v>
      </c>
    </row>
    <row r="142" spans="2:51" s="11" customFormat="1" ht="13.5">
      <c r="B142" s="225"/>
      <c r="C142" s="226"/>
      <c r="D142" s="227" t="s">
        <v>128</v>
      </c>
      <c r="E142" s="228" t="s">
        <v>21</v>
      </c>
      <c r="F142" s="229" t="s">
        <v>182</v>
      </c>
      <c r="G142" s="226"/>
      <c r="H142" s="230">
        <v>184.62</v>
      </c>
      <c r="I142" s="231"/>
      <c r="J142" s="226"/>
      <c r="K142" s="226"/>
      <c r="L142" s="232"/>
      <c r="M142" s="233"/>
      <c r="N142" s="234"/>
      <c r="O142" s="234"/>
      <c r="P142" s="234"/>
      <c r="Q142" s="234"/>
      <c r="R142" s="234"/>
      <c r="S142" s="234"/>
      <c r="T142" s="235"/>
      <c r="AT142" s="236" t="s">
        <v>128</v>
      </c>
      <c r="AU142" s="236" t="s">
        <v>87</v>
      </c>
      <c r="AV142" s="11" t="s">
        <v>87</v>
      </c>
      <c r="AW142" s="11" t="s">
        <v>38</v>
      </c>
      <c r="AX142" s="11" t="s">
        <v>75</v>
      </c>
      <c r="AY142" s="236" t="s">
        <v>118</v>
      </c>
    </row>
    <row r="143" spans="2:51" s="12" customFormat="1" ht="13.5">
      <c r="B143" s="237"/>
      <c r="C143" s="238"/>
      <c r="D143" s="227" t="s">
        <v>128</v>
      </c>
      <c r="E143" s="239" t="s">
        <v>21</v>
      </c>
      <c r="F143" s="240" t="s">
        <v>241</v>
      </c>
      <c r="G143" s="238"/>
      <c r="H143" s="241">
        <v>492.32</v>
      </c>
      <c r="I143" s="242"/>
      <c r="J143" s="238"/>
      <c r="K143" s="238"/>
      <c r="L143" s="243"/>
      <c r="M143" s="244"/>
      <c r="N143" s="245"/>
      <c r="O143" s="245"/>
      <c r="P143" s="245"/>
      <c r="Q143" s="245"/>
      <c r="R143" s="245"/>
      <c r="S143" s="245"/>
      <c r="T143" s="246"/>
      <c r="AT143" s="247" t="s">
        <v>128</v>
      </c>
      <c r="AU143" s="247" t="s">
        <v>87</v>
      </c>
      <c r="AV143" s="12" t="s">
        <v>126</v>
      </c>
      <c r="AW143" s="12" t="s">
        <v>38</v>
      </c>
      <c r="AX143" s="12" t="s">
        <v>80</v>
      </c>
      <c r="AY143" s="247" t="s">
        <v>118</v>
      </c>
    </row>
    <row r="144" spans="2:65" s="1" customFormat="1" ht="25.5" customHeight="1">
      <c r="B144" s="45"/>
      <c r="C144" s="213" t="s">
        <v>9</v>
      </c>
      <c r="D144" s="213" t="s">
        <v>121</v>
      </c>
      <c r="E144" s="214" t="s">
        <v>250</v>
      </c>
      <c r="F144" s="215" t="s">
        <v>251</v>
      </c>
      <c r="G144" s="216" t="s">
        <v>194</v>
      </c>
      <c r="H144" s="217">
        <v>915.2</v>
      </c>
      <c r="I144" s="218"/>
      <c r="J144" s="219">
        <f>ROUND(I144*H144,2)</f>
        <v>0</v>
      </c>
      <c r="K144" s="215" t="s">
        <v>125</v>
      </c>
      <c r="L144" s="71"/>
      <c r="M144" s="220" t="s">
        <v>21</v>
      </c>
      <c r="N144" s="221" t="s">
        <v>46</v>
      </c>
      <c r="O144" s="46"/>
      <c r="P144" s="222">
        <f>O144*H144</f>
        <v>0</v>
      </c>
      <c r="Q144" s="222">
        <v>0</v>
      </c>
      <c r="R144" s="222">
        <f>Q144*H144</f>
        <v>0</v>
      </c>
      <c r="S144" s="222">
        <v>0</v>
      </c>
      <c r="T144" s="223">
        <f>S144*H144</f>
        <v>0</v>
      </c>
      <c r="AR144" s="23" t="s">
        <v>215</v>
      </c>
      <c r="AT144" s="23" t="s">
        <v>121</v>
      </c>
      <c r="AU144" s="23" t="s">
        <v>87</v>
      </c>
      <c r="AY144" s="23" t="s">
        <v>118</v>
      </c>
      <c r="BE144" s="224">
        <f>IF(N144="základní",J144,0)</f>
        <v>0</v>
      </c>
      <c r="BF144" s="224">
        <f>IF(N144="snížená",J144,0)</f>
        <v>0</v>
      </c>
      <c r="BG144" s="224">
        <f>IF(N144="zákl. přenesená",J144,0)</f>
        <v>0</v>
      </c>
      <c r="BH144" s="224">
        <f>IF(N144="sníž. přenesená",J144,0)</f>
        <v>0</v>
      </c>
      <c r="BI144" s="224">
        <f>IF(N144="nulová",J144,0)</f>
        <v>0</v>
      </c>
      <c r="BJ144" s="23" t="s">
        <v>80</v>
      </c>
      <c r="BK144" s="224">
        <f>ROUND(I144*H144,2)</f>
        <v>0</v>
      </c>
      <c r="BL144" s="23" t="s">
        <v>215</v>
      </c>
      <c r="BM144" s="23" t="s">
        <v>252</v>
      </c>
    </row>
    <row r="145" spans="2:51" s="11" customFormat="1" ht="13.5">
      <c r="B145" s="225"/>
      <c r="C145" s="226"/>
      <c r="D145" s="227" t="s">
        <v>128</v>
      </c>
      <c r="E145" s="228" t="s">
        <v>21</v>
      </c>
      <c r="F145" s="229" t="s">
        <v>196</v>
      </c>
      <c r="G145" s="226"/>
      <c r="H145" s="230">
        <v>915.2</v>
      </c>
      <c r="I145" s="231"/>
      <c r="J145" s="226"/>
      <c r="K145" s="226"/>
      <c r="L145" s="232"/>
      <c r="M145" s="233"/>
      <c r="N145" s="234"/>
      <c r="O145" s="234"/>
      <c r="P145" s="234"/>
      <c r="Q145" s="234"/>
      <c r="R145" s="234"/>
      <c r="S145" s="234"/>
      <c r="T145" s="235"/>
      <c r="AT145" s="236" t="s">
        <v>128</v>
      </c>
      <c r="AU145" s="236" t="s">
        <v>87</v>
      </c>
      <c r="AV145" s="11" t="s">
        <v>87</v>
      </c>
      <c r="AW145" s="11" t="s">
        <v>38</v>
      </c>
      <c r="AX145" s="11" t="s">
        <v>75</v>
      </c>
      <c r="AY145" s="236" t="s">
        <v>118</v>
      </c>
    </row>
    <row r="146" spans="2:51" s="12" customFormat="1" ht="13.5">
      <c r="B146" s="237"/>
      <c r="C146" s="238"/>
      <c r="D146" s="227" t="s">
        <v>128</v>
      </c>
      <c r="E146" s="239" t="s">
        <v>21</v>
      </c>
      <c r="F146" s="240" t="s">
        <v>197</v>
      </c>
      <c r="G146" s="238"/>
      <c r="H146" s="241">
        <v>915.2</v>
      </c>
      <c r="I146" s="242"/>
      <c r="J146" s="238"/>
      <c r="K146" s="238"/>
      <c r="L146" s="243"/>
      <c r="M146" s="244"/>
      <c r="N146" s="245"/>
      <c r="O146" s="245"/>
      <c r="P146" s="245"/>
      <c r="Q146" s="245"/>
      <c r="R146" s="245"/>
      <c r="S146" s="245"/>
      <c r="T146" s="246"/>
      <c r="AT146" s="247" t="s">
        <v>128</v>
      </c>
      <c r="AU146" s="247" t="s">
        <v>87</v>
      </c>
      <c r="AV146" s="12" t="s">
        <v>126</v>
      </c>
      <c r="AW146" s="12" t="s">
        <v>38</v>
      </c>
      <c r="AX146" s="12" t="s">
        <v>80</v>
      </c>
      <c r="AY146" s="247" t="s">
        <v>118</v>
      </c>
    </row>
    <row r="147" spans="2:65" s="1" customFormat="1" ht="16.5" customHeight="1">
      <c r="B147" s="45"/>
      <c r="C147" s="250" t="s">
        <v>253</v>
      </c>
      <c r="D147" s="250" t="s">
        <v>226</v>
      </c>
      <c r="E147" s="251" t="s">
        <v>254</v>
      </c>
      <c r="F147" s="252" t="s">
        <v>255</v>
      </c>
      <c r="G147" s="253" t="s">
        <v>149</v>
      </c>
      <c r="H147" s="254">
        <v>30.045</v>
      </c>
      <c r="I147" s="255"/>
      <c r="J147" s="256">
        <f>ROUND(I147*H147,2)</f>
        <v>0</v>
      </c>
      <c r="K147" s="252" t="s">
        <v>125</v>
      </c>
      <c r="L147" s="257"/>
      <c r="M147" s="258" t="s">
        <v>21</v>
      </c>
      <c r="N147" s="259" t="s">
        <v>46</v>
      </c>
      <c r="O147" s="46"/>
      <c r="P147" s="222">
        <f>O147*H147</f>
        <v>0</v>
      </c>
      <c r="Q147" s="222">
        <v>0.5</v>
      </c>
      <c r="R147" s="222">
        <f>Q147*H147</f>
        <v>15.0225</v>
      </c>
      <c r="S147" s="222">
        <v>0</v>
      </c>
      <c r="T147" s="223">
        <f>S147*H147</f>
        <v>0</v>
      </c>
      <c r="AR147" s="23" t="s">
        <v>256</v>
      </c>
      <c r="AT147" s="23" t="s">
        <v>226</v>
      </c>
      <c r="AU147" s="23" t="s">
        <v>87</v>
      </c>
      <c r="AY147" s="23" t="s">
        <v>118</v>
      </c>
      <c r="BE147" s="224">
        <f>IF(N147="základní",J147,0)</f>
        <v>0</v>
      </c>
      <c r="BF147" s="224">
        <f>IF(N147="snížená",J147,0)</f>
        <v>0</v>
      </c>
      <c r="BG147" s="224">
        <f>IF(N147="zákl. přenesená",J147,0)</f>
        <v>0</v>
      </c>
      <c r="BH147" s="224">
        <f>IF(N147="sníž. přenesená",J147,0)</f>
        <v>0</v>
      </c>
      <c r="BI147" s="224">
        <f>IF(N147="nulová",J147,0)</f>
        <v>0</v>
      </c>
      <c r="BJ147" s="23" t="s">
        <v>80</v>
      </c>
      <c r="BK147" s="224">
        <f>ROUND(I147*H147,2)</f>
        <v>0</v>
      </c>
      <c r="BL147" s="23" t="s">
        <v>215</v>
      </c>
      <c r="BM147" s="23" t="s">
        <v>257</v>
      </c>
    </row>
    <row r="148" spans="2:47" s="1" customFormat="1" ht="13.5">
      <c r="B148" s="45"/>
      <c r="C148" s="73"/>
      <c r="D148" s="227" t="s">
        <v>248</v>
      </c>
      <c r="E148" s="73"/>
      <c r="F148" s="248" t="s">
        <v>258</v>
      </c>
      <c r="G148" s="73"/>
      <c r="H148" s="73"/>
      <c r="I148" s="184"/>
      <c r="J148" s="73"/>
      <c r="K148" s="73"/>
      <c r="L148" s="71"/>
      <c r="M148" s="249"/>
      <c r="N148" s="46"/>
      <c r="O148" s="46"/>
      <c r="P148" s="46"/>
      <c r="Q148" s="46"/>
      <c r="R148" s="46"/>
      <c r="S148" s="46"/>
      <c r="T148" s="94"/>
      <c r="AT148" s="23" t="s">
        <v>248</v>
      </c>
      <c r="AU148" s="23" t="s">
        <v>87</v>
      </c>
    </row>
    <row r="149" spans="2:51" s="11" customFormat="1" ht="13.5">
      <c r="B149" s="225"/>
      <c r="C149" s="226"/>
      <c r="D149" s="227" t="s">
        <v>128</v>
      </c>
      <c r="E149" s="228" t="s">
        <v>21</v>
      </c>
      <c r="F149" s="229" t="s">
        <v>259</v>
      </c>
      <c r="G149" s="226"/>
      <c r="H149" s="230">
        <v>3.203</v>
      </c>
      <c r="I149" s="231"/>
      <c r="J149" s="226"/>
      <c r="K149" s="226"/>
      <c r="L149" s="232"/>
      <c r="M149" s="233"/>
      <c r="N149" s="234"/>
      <c r="O149" s="234"/>
      <c r="P149" s="234"/>
      <c r="Q149" s="234"/>
      <c r="R149" s="234"/>
      <c r="S149" s="234"/>
      <c r="T149" s="235"/>
      <c r="AT149" s="236" t="s">
        <v>128</v>
      </c>
      <c r="AU149" s="236" t="s">
        <v>87</v>
      </c>
      <c r="AV149" s="11" t="s">
        <v>87</v>
      </c>
      <c r="AW149" s="11" t="s">
        <v>38</v>
      </c>
      <c r="AX149" s="11" t="s">
        <v>75</v>
      </c>
      <c r="AY149" s="236" t="s">
        <v>118</v>
      </c>
    </row>
    <row r="150" spans="2:51" s="13" customFormat="1" ht="13.5">
      <c r="B150" s="260"/>
      <c r="C150" s="261"/>
      <c r="D150" s="227" t="s">
        <v>128</v>
      </c>
      <c r="E150" s="262" t="s">
        <v>21</v>
      </c>
      <c r="F150" s="263" t="s">
        <v>260</v>
      </c>
      <c r="G150" s="261"/>
      <c r="H150" s="264">
        <v>3.203</v>
      </c>
      <c r="I150" s="265"/>
      <c r="J150" s="261"/>
      <c r="K150" s="261"/>
      <c r="L150" s="266"/>
      <c r="M150" s="267"/>
      <c r="N150" s="268"/>
      <c r="O150" s="268"/>
      <c r="P150" s="268"/>
      <c r="Q150" s="268"/>
      <c r="R150" s="268"/>
      <c r="S150" s="268"/>
      <c r="T150" s="269"/>
      <c r="AT150" s="270" t="s">
        <v>128</v>
      </c>
      <c r="AU150" s="270" t="s">
        <v>87</v>
      </c>
      <c r="AV150" s="13" t="s">
        <v>135</v>
      </c>
      <c r="AW150" s="13" t="s">
        <v>38</v>
      </c>
      <c r="AX150" s="13" t="s">
        <v>75</v>
      </c>
      <c r="AY150" s="270" t="s">
        <v>118</v>
      </c>
    </row>
    <row r="151" spans="2:51" s="11" customFormat="1" ht="13.5">
      <c r="B151" s="225"/>
      <c r="C151" s="226"/>
      <c r="D151" s="227" t="s">
        <v>128</v>
      </c>
      <c r="E151" s="228" t="s">
        <v>21</v>
      </c>
      <c r="F151" s="229" t="s">
        <v>239</v>
      </c>
      <c r="G151" s="226"/>
      <c r="H151" s="230">
        <v>15.385</v>
      </c>
      <c r="I151" s="231"/>
      <c r="J151" s="226"/>
      <c r="K151" s="226"/>
      <c r="L151" s="232"/>
      <c r="M151" s="233"/>
      <c r="N151" s="234"/>
      <c r="O151" s="234"/>
      <c r="P151" s="234"/>
      <c r="Q151" s="234"/>
      <c r="R151" s="234"/>
      <c r="S151" s="234"/>
      <c r="T151" s="235"/>
      <c r="AT151" s="236" t="s">
        <v>128</v>
      </c>
      <c r="AU151" s="236" t="s">
        <v>87</v>
      </c>
      <c r="AV151" s="11" t="s">
        <v>87</v>
      </c>
      <c r="AW151" s="11" t="s">
        <v>38</v>
      </c>
      <c r="AX151" s="11" t="s">
        <v>75</v>
      </c>
      <c r="AY151" s="236" t="s">
        <v>118</v>
      </c>
    </row>
    <row r="152" spans="2:51" s="11" customFormat="1" ht="13.5">
      <c r="B152" s="225"/>
      <c r="C152" s="226"/>
      <c r="D152" s="227" t="s">
        <v>128</v>
      </c>
      <c r="E152" s="228" t="s">
        <v>21</v>
      </c>
      <c r="F152" s="229" t="s">
        <v>240</v>
      </c>
      <c r="G152" s="226"/>
      <c r="H152" s="230">
        <v>9.231</v>
      </c>
      <c r="I152" s="231"/>
      <c r="J152" s="226"/>
      <c r="K152" s="226"/>
      <c r="L152" s="232"/>
      <c r="M152" s="233"/>
      <c r="N152" s="234"/>
      <c r="O152" s="234"/>
      <c r="P152" s="234"/>
      <c r="Q152" s="234"/>
      <c r="R152" s="234"/>
      <c r="S152" s="234"/>
      <c r="T152" s="235"/>
      <c r="AT152" s="236" t="s">
        <v>128</v>
      </c>
      <c r="AU152" s="236" t="s">
        <v>87</v>
      </c>
      <c r="AV152" s="11" t="s">
        <v>87</v>
      </c>
      <c r="AW152" s="11" t="s">
        <v>38</v>
      </c>
      <c r="AX152" s="11" t="s">
        <v>75</v>
      </c>
      <c r="AY152" s="236" t="s">
        <v>118</v>
      </c>
    </row>
    <row r="153" spans="2:51" s="13" customFormat="1" ht="13.5">
      <c r="B153" s="260"/>
      <c r="C153" s="261"/>
      <c r="D153" s="227" t="s">
        <v>128</v>
      </c>
      <c r="E153" s="262" t="s">
        <v>21</v>
      </c>
      <c r="F153" s="263" t="s">
        <v>261</v>
      </c>
      <c r="G153" s="261"/>
      <c r="H153" s="264">
        <v>24.616</v>
      </c>
      <c r="I153" s="265"/>
      <c r="J153" s="261"/>
      <c r="K153" s="261"/>
      <c r="L153" s="266"/>
      <c r="M153" s="267"/>
      <c r="N153" s="268"/>
      <c r="O153" s="268"/>
      <c r="P153" s="268"/>
      <c r="Q153" s="268"/>
      <c r="R153" s="268"/>
      <c r="S153" s="268"/>
      <c r="T153" s="269"/>
      <c r="AT153" s="270" t="s">
        <v>128</v>
      </c>
      <c r="AU153" s="270" t="s">
        <v>87</v>
      </c>
      <c r="AV153" s="13" t="s">
        <v>135</v>
      </c>
      <c r="AW153" s="13" t="s">
        <v>38</v>
      </c>
      <c r="AX153" s="13" t="s">
        <v>75</v>
      </c>
      <c r="AY153" s="270" t="s">
        <v>118</v>
      </c>
    </row>
    <row r="154" spans="2:51" s="12" customFormat="1" ht="13.5">
      <c r="B154" s="237"/>
      <c r="C154" s="238"/>
      <c r="D154" s="227" t="s">
        <v>128</v>
      </c>
      <c r="E154" s="239" t="s">
        <v>21</v>
      </c>
      <c r="F154" s="240" t="s">
        <v>131</v>
      </c>
      <c r="G154" s="238"/>
      <c r="H154" s="241">
        <v>27.819</v>
      </c>
      <c r="I154" s="242"/>
      <c r="J154" s="238"/>
      <c r="K154" s="238"/>
      <c r="L154" s="243"/>
      <c r="M154" s="244"/>
      <c r="N154" s="245"/>
      <c r="O154" s="245"/>
      <c r="P154" s="245"/>
      <c r="Q154" s="245"/>
      <c r="R154" s="245"/>
      <c r="S154" s="245"/>
      <c r="T154" s="246"/>
      <c r="AT154" s="247" t="s">
        <v>128</v>
      </c>
      <c r="AU154" s="247" t="s">
        <v>87</v>
      </c>
      <c r="AV154" s="12" t="s">
        <v>126</v>
      </c>
      <c r="AW154" s="12" t="s">
        <v>38</v>
      </c>
      <c r="AX154" s="12" t="s">
        <v>80</v>
      </c>
      <c r="AY154" s="247" t="s">
        <v>118</v>
      </c>
    </row>
    <row r="155" spans="2:51" s="11" customFormat="1" ht="13.5">
      <c r="B155" s="225"/>
      <c r="C155" s="226"/>
      <c r="D155" s="227" t="s">
        <v>128</v>
      </c>
      <c r="E155" s="226"/>
      <c r="F155" s="229" t="s">
        <v>262</v>
      </c>
      <c r="G155" s="226"/>
      <c r="H155" s="230">
        <v>30.045</v>
      </c>
      <c r="I155" s="231"/>
      <c r="J155" s="226"/>
      <c r="K155" s="226"/>
      <c r="L155" s="232"/>
      <c r="M155" s="233"/>
      <c r="N155" s="234"/>
      <c r="O155" s="234"/>
      <c r="P155" s="234"/>
      <c r="Q155" s="234"/>
      <c r="R155" s="234"/>
      <c r="S155" s="234"/>
      <c r="T155" s="235"/>
      <c r="AT155" s="236" t="s">
        <v>128</v>
      </c>
      <c r="AU155" s="236" t="s">
        <v>87</v>
      </c>
      <c r="AV155" s="11" t="s">
        <v>87</v>
      </c>
      <c r="AW155" s="11" t="s">
        <v>6</v>
      </c>
      <c r="AX155" s="11" t="s">
        <v>80</v>
      </c>
      <c r="AY155" s="236" t="s">
        <v>118</v>
      </c>
    </row>
    <row r="156" spans="2:65" s="1" customFormat="1" ht="25.5" customHeight="1">
      <c r="B156" s="45"/>
      <c r="C156" s="213" t="s">
        <v>263</v>
      </c>
      <c r="D156" s="213" t="s">
        <v>121</v>
      </c>
      <c r="E156" s="214" t="s">
        <v>264</v>
      </c>
      <c r="F156" s="215" t="s">
        <v>265</v>
      </c>
      <c r="G156" s="216" t="s">
        <v>149</v>
      </c>
      <c r="H156" s="217">
        <v>34.211</v>
      </c>
      <c r="I156" s="218"/>
      <c r="J156" s="219">
        <f>ROUND(I156*H156,2)</f>
        <v>0</v>
      </c>
      <c r="K156" s="215" t="s">
        <v>125</v>
      </c>
      <c r="L156" s="71"/>
      <c r="M156" s="220" t="s">
        <v>21</v>
      </c>
      <c r="N156" s="221" t="s">
        <v>46</v>
      </c>
      <c r="O156" s="46"/>
      <c r="P156" s="222">
        <f>O156*H156</f>
        <v>0</v>
      </c>
      <c r="Q156" s="222">
        <v>0.02337</v>
      </c>
      <c r="R156" s="222">
        <f>Q156*H156</f>
        <v>0.7995110699999999</v>
      </c>
      <c r="S156" s="222">
        <v>0</v>
      </c>
      <c r="T156" s="223">
        <f>S156*H156</f>
        <v>0</v>
      </c>
      <c r="AR156" s="23" t="s">
        <v>215</v>
      </c>
      <c r="AT156" s="23" t="s">
        <v>121</v>
      </c>
      <c r="AU156" s="23" t="s">
        <v>87</v>
      </c>
      <c r="AY156" s="23" t="s">
        <v>118</v>
      </c>
      <c r="BE156" s="224">
        <f>IF(N156="základní",J156,0)</f>
        <v>0</v>
      </c>
      <c r="BF156" s="224">
        <f>IF(N156="snížená",J156,0)</f>
        <v>0</v>
      </c>
      <c r="BG156" s="224">
        <f>IF(N156="zákl. přenesená",J156,0)</f>
        <v>0</v>
      </c>
      <c r="BH156" s="224">
        <f>IF(N156="sníž. přenesená",J156,0)</f>
        <v>0</v>
      </c>
      <c r="BI156" s="224">
        <f>IF(N156="nulová",J156,0)</f>
        <v>0</v>
      </c>
      <c r="BJ156" s="23" t="s">
        <v>80</v>
      </c>
      <c r="BK156" s="224">
        <f>ROUND(I156*H156,2)</f>
        <v>0</v>
      </c>
      <c r="BL156" s="23" t="s">
        <v>215</v>
      </c>
      <c r="BM156" s="23" t="s">
        <v>266</v>
      </c>
    </row>
    <row r="157" spans="2:47" s="1" customFormat="1" ht="13.5">
      <c r="B157" s="45"/>
      <c r="C157" s="73"/>
      <c r="D157" s="227" t="s">
        <v>139</v>
      </c>
      <c r="E157" s="73"/>
      <c r="F157" s="248" t="s">
        <v>267</v>
      </c>
      <c r="G157" s="73"/>
      <c r="H157" s="73"/>
      <c r="I157" s="184"/>
      <c r="J157" s="73"/>
      <c r="K157" s="73"/>
      <c r="L157" s="71"/>
      <c r="M157" s="249"/>
      <c r="N157" s="46"/>
      <c r="O157" s="46"/>
      <c r="P157" s="46"/>
      <c r="Q157" s="46"/>
      <c r="R157" s="46"/>
      <c r="S157" s="46"/>
      <c r="T157" s="94"/>
      <c r="AT157" s="23" t="s">
        <v>139</v>
      </c>
      <c r="AU157" s="23" t="s">
        <v>87</v>
      </c>
    </row>
    <row r="158" spans="2:65" s="1" customFormat="1" ht="25.5" customHeight="1">
      <c r="B158" s="45"/>
      <c r="C158" s="213" t="s">
        <v>268</v>
      </c>
      <c r="D158" s="213" t="s">
        <v>121</v>
      </c>
      <c r="E158" s="214" t="s">
        <v>269</v>
      </c>
      <c r="F158" s="215" t="s">
        <v>270</v>
      </c>
      <c r="G158" s="216" t="s">
        <v>124</v>
      </c>
      <c r="H158" s="217">
        <v>54.713</v>
      </c>
      <c r="I158" s="218"/>
      <c r="J158" s="219">
        <f>ROUND(I158*H158,2)</f>
        <v>0</v>
      </c>
      <c r="K158" s="215" t="s">
        <v>125</v>
      </c>
      <c r="L158" s="71"/>
      <c r="M158" s="220" t="s">
        <v>21</v>
      </c>
      <c r="N158" s="221" t="s">
        <v>46</v>
      </c>
      <c r="O158" s="46"/>
      <c r="P158" s="222">
        <f>O158*H158</f>
        <v>0</v>
      </c>
      <c r="Q158" s="222">
        <v>0</v>
      </c>
      <c r="R158" s="222">
        <f>Q158*H158</f>
        <v>0</v>
      </c>
      <c r="S158" s="222">
        <v>0</v>
      </c>
      <c r="T158" s="223">
        <f>S158*H158</f>
        <v>0</v>
      </c>
      <c r="AR158" s="23" t="s">
        <v>215</v>
      </c>
      <c r="AT158" s="23" t="s">
        <v>121</v>
      </c>
      <c r="AU158" s="23" t="s">
        <v>87</v>
      </c>
      <c r="AY158" s="23" t="s">
        <v>118</v>
      </c>
      <c r="BE158" s="224">
        <f>IF(N158="základní",J158,0)</f>
        <v>0</v>
      </c>
      <c r="BF158" s="224">
        <f>IF(N158="snížená",J158,0)</f>
        <v>0</v>
      </c>
      <c r="BG158" s="224">
        <f>IF(N158="zákl. přenesená",J158,0)</f>
        <v>0</v>
      </c>
      <c r="BH158" s="224">
        <f>IF(N158="sníž. přenesená",J158,0)</f>
        <v>0</v>
      </c>
      <c r="BI158" s="224">
        <f>IF(N158="nulová",J158,0)</f>
        <v>0</v>
      </c>
      <c r="BJ158" s="23" t="s">
        <v>80</v>
      </c>
      <c r="BK158" s="224">
        <f>ROUND(I158*H158,2)</f>
        <v>0</v>
      </c>
      <c r="BL158" s="23" t="s">
        <v>215</v>
      </c>
      <c r="BM158" s="23" t="s">
        <v>271</v>
      </c>
    </row>
    <row r="159" spans="2:47" s="1" customFormat="1" ht="13.5">
      <c r="B159" s="45"/>
      <c r="C159" s="73"/>
      <c r="D159" s="227" t="s">
        <v>139</v>
      </c>
      <c r="E159" s="73"/>
      <c r="F159" s="248" t="s">
        <v>272</v>
      </c>
      <c r="G159" s="73"/>
      <c r="H159" s="73"/>
      <c r="I159" s="184"/>
      <c r="J159" s="73"/>
      <c r="K159" s="73"/>
      <c r="L159" s="71"/>
      <c r="M159" s="249"/>
      <c r="N159" s="46"/>
      <c r="O159" s="46"/>
      <c r="P159" s="46"/>
      <c r="Q159" s="46"/>
      <c r="R159" s="46"/>
      <c r="S159" s="46"/>
      <c r="T159" s="94"/>
      <c r="AT159" s="23" t="s">
        <v>139</v>
      </c>
      <c r="AU159" s="23" t="s">
        <v>87</v>
      </c>
    </row>
    <row r="160" spans="2:51" s="11" customFormat="1" ht="13.5">
      <c r="B160" s="225"/>
      <c r="C160" s="226"/>
      <c r="D160" s="227" t="s">
        <v>128</v>
      </c>
      <c r="E160" s="228" t="s">
        <v>21</v>
      </c>
      <c r="F160" s="229" t="s">
        <v>202</v>
      </c>
      <c r="G160" s="226"/>
      <c r="H160" s="230">
        <v>54.713</v>
      </c>
      <c r="I160" s="231"/>
      <c r="J160" s="226"/>
      <c r="K160" s="226"/>
      <c r="L160" s="232"/>
      <c r="M160" s="233"/>
      <c r="N160" s="234"/>
      <c r="O160" s="234"/>
      <c r="P160" s="234"/>
      <c r="Q160" s="234"/>
      <c r="R160" s="234"/>
      <c r="S160" s="234"/>
      <c r="T160" s="235"/>
      <c r="AT160" s="236" t="s">
        <v>128</v>
      </c>
      <c r="AU160" s="236" t="s">
        <v>87</v>
      </c>
      <c r="AV160" s="11" t="s">
        <v>87</v>
      </c>
      <c r="AW160" s="11" t="s">
        <v>38</v>
      </c>
      <c r="AX160" s="11" t="s">
        <v>80</v>
      </c>
      <c r="AY160" s="236" t="s">
        <v>118</v>
      </c>
    </row>
    <row r="161" spans="2:65" s="1" customFormat="1" ht="16.5" customHeight="1">
      <c r="B161" s="45"/>
      <c r="C161" s="250" t="s">
        <v>273</v>
      </c>
      <c r="D161" s="250" t="s">
        <v>226</v>
      </c>
      <c r="E161" s="251" t="s">
        <v>274</v>
      </c>
      <c r="F161" s="252" t="s">
        <v>275</v>
      </c>
      <c r="G161" s="253" t="s">
        <v>194</v>
      </c>
      <c r="H161" s="254">
        <v>175.082</v>
      </c>
      <c r="I161" s="255"/>
      <c r="J161" s="256">
        <f>ROUND(I161*H161,2)</f>
        <v>0</v>
      </c>
      <c r="K161" s="252" t="s">
        <v>246</v>
      </c>
      <c r="L161" s="257"/>
      <c r="M161" s="258" t="s">
        <v>21</v>
      </c>
      <c r="N161" s="259" t="s">
        <v>46</v>
      </c>
      <c r="O161" s="46"/>
      <c r="P161" s="222">
        <f>O161*H161</f>
        <v>0</v>
      </c>
      <c r="Q161" s="222">
        <v>0.00315</v>
      </c>
      <c r="R161" s="222">
        <f>Q161*H161</f>
        <v>0.5515083</v>
      </c>
      <c r="S161" s="222">
        <v>0</v>
      </c>
      <c r="T161" s="223">
        <f>S161*H161</f>
        <v>0</v>
      </c>
      <c r="AR161" s="23" t="s">
        <v>256</v>
      </c>
      <c r="AT161" s="23" t="s">
        <v>226</v>
      </c>
      <c r="AU161" s="23" t="s">
        <v>87</v>
      </c>
      <c r="AY161" s="23" t="s">
        <v>118</v>
      </c>
      <c r="BE161" s="224">
        <f>IF(N161="základní",J161,0)</f>
        <v>0</v>
      </c>
      <c r="BF161" s="224">
        <f>IF(N161="snížená",J161,0)</f>
        <v>0</v>
      </c>
      <c r="BG161" s="224">
        <f>IF(N161="zákl. přenesená",J161,0)</f>
        <v>0</v>
      </c>
      <c r="BH161" s="224">
        <f>IF(N161="sníž. přenesená",J161,0)</f>
        <v>0</v>
      </c>
      <c r="BI161" s="224">
        <f>IF(N161="nulová",J161,0)</f>
        <v>0</v>
      </c>
      <c r="BJ161" s="23" t="s">
        <v>80</v>
      </c>
      <c r="BK161" s="224">
        <f>ROUND(I161*H161,2)</f>
        <v>0</v>
      </c>
      <c r="BL161" s="23" t="s">
        <v>215</v>
      </c>
      <c r="BM161" s="23" t="s">
        <v>276</v>
      </c>
    </row>
    <row r="162" spans="2:51" s="11" customFormat="1" ht="13.5">
      <c r="B162" s="225"/>
      <c r="C162" s="226"/>
      <c r="D162" s="227" t="s">
        <v>128</v>
      </c>
      <c r="E162" s="226"/>
      <c r="F162" s="229" t="s">
        <v>277</v>
      </c>
      <c r="G162" s="226"/>
      <c r="H162" s="230">
        <v>175.082</v>
      </c>
      <c r="I162" s="231"/>
      <c r="J162" s="226"/>
      <c r="K162" s="226"/>
      <c r="L162" s="232"/>
      <c r="M162" s="233"/>
      <c r="N162" s="234"/>
      <c r="O162" s="234"/>
      <c r="P162" s="234"/>
      <c r="Q162" s="234"/>
      <c r="R162" s="234"/>
      <c r="S162" s="234"/>
      <c r="T162" s="235"/>
      <c r="AT162" s="236" t="s">
        <v>128</v>
      </c>
      <c r="AU162" s="236" t="s">
        <v>87</v>
      </c>
      <c r="AV162" s="11" t="s">
        <v>87</v>
      </c>
      <c r="AW162" s="11" t="s">
        <v>6</v>
      </c>
      <c r="AX162" s="11" t="s">
        <v>80</v>
      </c>
      <c r="AY162" s="236" t="s">
        <v>118</v>
      </c>
    </row>
    <row r="163" spans="2:65" s="1" customFormat="1" ht="25.5" customHeight="1">
      <c r="B163" s="45"/>
      <c r="C163" s="213" t="s">
        <v>278</v>
      </c>
      <c r="D163" s="213" t="s">
        <v>121</v>
      </c>
      <c r="E163" s="214" t="s">
        <v>279</v>
      </c>
      <c r="F163" s="215" t="s">
        <v>280</v>
      </c>
      <c r="G163" s="216" t="s">
        <v>124</v>
      </c>
      <c r="H163" s="217">
        <v>54.713</v>
      </c>
      <c r="I163" s="218"/>
      <c r="J163" s="219">
        <f>ROUND(I163*H163,2)</f>
        <v>0</v>
      </c>
      <c r="K163" s="215" t="s">
        <v>125</v>
      </c>
      <c r="L163" s="71"/>
      <c r="M163" s="220" t="s">
        <v>21</v>
      </c>
      <c r="N163" s="221" t="s">
        <v>46</v>
      </c>
      <c r="O163" s="46"/>
      <c r="P163" s="222">
        <f>O163*H163</f>
        <v>0</v>
      </c>
      <c r="Q163" s="222">
        <v>0.00046</v>
      </c>
      <c r="R163" s="222">
        <f>Q163*H163</f>
        <v>0.02516798</v>
      </c>
      <c r="S163" s="222">
        <v>0</v>
      </c>
      <c r="T163" s="223">
        <f>S163*H163</f>
        <v>0</v>
      </c>
      <c r="AR163" s="23" t="s">
        <v>215</v>
      </c>
      <c r="AT163" s="23" t="s">
        <v>121</v>
      </c>
      <c r="AU163" s="23" t="s">
        <v>87</v>
      </c>
      <c r="AY163" s="23" t="s">
        <v>118</v>
      </c>
      <c r="BE163" s="224">
        <f>IF(N163="základní",J163,0)</f>
        <v>0</v>
      </c>
      <c r="BF163" s="224">
        <f>IF(N163="snížená",J163,0)</f>
        <v>0</v>
      </c>
      <c r="BG163" s="224">
        <f>IF(N163="zákl. přenesená",J163,0)</f>
        <v>0</v>
      </c>
      <c r="BH163" s="224">
        <f>IF(N163="sníž. přenesená",J163,0)</f>
        <v>0</v>
      </c>
      <c r="BI163" s="224">
        <f>IF(N163="nulová",J163,0)</f>
        <v>0</v>
      </c>
      <c r="BJ163" s="23" t="s">
        <v>80</v>
      </c>
      <c r="BK163" s="224">
        <f>ROUND(I163*H163,2)</f>
        <v>0</v>
      </c>
      <c r="BL163" s="23" t="s">
        <v>215</v>
      </c>
      <c r="BM163" s="23" t="s">
        <v>281</v>
      </c>
    </row>
    <row r="164" spans="2:47" s="1" customFormat="1" ht="13.5">
      <c r="B164" s="45"/>
      <c r="C164" s="73"/>
      <c r="D164" s="227" t="s">
        <v>139</v>
      </c>
      <c r="E164" s="73"/>
      <c r="F164" s="248" t="s">
        <v>272</v>
      </c>
      <c r="G164" s="73"/>
      <c r="H164" s="73"/>
      <c r="I164" s="184"/>
      <c r="J164" s="73"/>
      <c r="K164" s="73"/>
      <c r="L164" s="71"/>
      <c r="M164" s="249"/>
      <c r="N164" s="46"/>
      <c r="O164" s="46"/>
      <c r="P164" s="46"/>
      <c r="Q164" s="46"/>
      <c r="R164" s="46"/>
      <c r="S164" s="46"/>
      <c r="T164" s="94"/>
      <c r="AT164" s="23" t="s">
        <v>139</v>
      </c>
      <c r="AU164" s="23" t="s">
        <v>87</v>
      </c>
    </row>
    <row r="165" spans="2:65" s="1" customFormat="1" ht="16.5" customHeight="1">
      <c r="B165" s="45"/>
      <c r="C165" s="250" t="s">
        <v>282</v>
      </c>
      <c r="D165" s="250" t="s">
        <v>226</v>
      </c>
      <c r="E165" s="251" t="s">
        <v>283</v>
      </c>
      <c r="F165" s="252" t="s">
        <v>284</v>
      </c>
      <c r="G165" s="253" t="s">
        <v>194</v>
      </c>
      <c r="H165" s="254">
        <v>59.09</v>
      </c>
      <c r="I165" s="255"/>
      <c r="J165" s="256">
        <f>ROUND(I165*H165,2)</f>
        <v>0</v>
      </c>
      <c r="K165" s="252" t="s">
        <v>246</v>
      </c>
      <c r="L165" s="257"/>
      <c r="M165" s="258" t="s">
        <v>21</v>
      </c>
      <c r="N165" s="259" t="s">
        <v>46</v>
      </c>
      <c r="O165" s="46"/>
      <c r="P165" s="222">
        <f>O165*H165</f>
        <v>0</v>
      </c>
      <c r="Q165" s="222">
        <v>0.00295</v>
      </c>
      <c r="R165" s="222">
        <f>Q165*H165</f>
        <v>0.1743155</v>
      </c>
      <c r="S165" s="222">
        <v>0</v>
      </c>
      <c r="T165" s="223">
        <f>S165*H165</f>
        <v>0</v>
      </c>
      <c r="AR165" s="23" t="s">
        <v>256</v>
      </c>
      <c r="AT165" s="23" t="s">
        <v>226</v>
      </c>
      <c r="AU165" s="23" t="s">
        <v>87</v>
      </c>
      <c r="AY165" s="23" t="s">
        <v>118</v>
      </c>
      <c r="BE165" s="224">
        <f>IF(N165="základní",J165,0)</f>
        <v>0</v>
      </c>
      <c r="BF165" s="224">
        <f>IF(N165="snížená",J165,0)</f>
        <v>0</v>
      </c>
      <c r="BG165" s="224">
        <f>IF(N165="zákl. přenesená",J165,0)</f>
        <v>0</v>
      </c>
      <c r="BH165" s="224">
        <f>IF(N165="sníž. přenesená",J165,0)</f>
        <v>0</v>
      </c>
      <c r="BI165" s="224">
        <f>IF(N165="nulová",J165,0)</f>
        <v>0</v>
      </c>
      <c r="BJ165" s="23" t="s">
        <v>80</v>
      </c>
      <c r="BK165" s="224">
        <f>ROUND(I165*H165,2)</f>
        <v>0</v>
      </c>
      <c r="BL165" s="23" t="s">
        <v>215</v>
      </c>
      <c r="BM165" s="23" t="s">
        <v>285</v>
      </c>
    </row>
    <row r="166" spans="2:51" s="11" customFormat="1" ht="13.5">
      <c r="B166" s="225"/>
      <c r="C166" s="226"/>
      <c r="D166" s="227" t="s">
        <v>128</v>
      </c>
      <c r="E166" s="226"/>
      <c r="F166" s="229" t="s">
        <v>286</v>
      </c>
      <c r="G166" s="226"/>
      <c r="H166" s="230">
        <v>59.09</v>
      </c>
      <c r="I166" s="231"/>
      <c r="J166" s="226"/>
      <c r="K166" s="226"/>
      <c r="L166" s="232"/>
      <c r="M166" s="233"/>
      <c r="N166" s="234"/>
      <c r="O166" s="234"/>
      <c r="P166" s="234"/>
      <c r="Q166" s="234"/>
      <c r="R166" s="234"/>
      <c r="S166" s="234"/>
      <c r="T166" s="235"/>
      <c r="AT166" s="236" t="s">
        <v>128</v>
      </c>
      <c r="AU166" s="236" t="s">
        <v>87</v>
      </c>
      <c r="AV166" s="11" t="s">
        <v>87</v>
      </c>
      <c r="AW166" s="11" t="s">
        <v>6</v>
      </c>
      <c r="AX166" s="11" t="s">
        <v>80</v>
      </c>
      <c r="AY166" s="236" t="s">
        <v>118</v>
      </c>
    </row>
    <row r="167" spans="2:65" s="1" customFormat="1" ht="25.5" customHeight="1">
      <c r="B167" s="45"/>
      <c r="C167" s="213" t="s">
        <v>287</v>
      </c>
      <c r="D167" s="213" t="s">
        <v>121</v>
      </c>
      <c r="E167" s="214" t="s">
        <v>288</v>
      </c>
      <c r="F167" s="215" t="s">
        <v>289</v>
      </c>
      <c r="G167" s="216" t="s">
        <v>194</v>
      </c>
      <c r="H167" s="217">
        <v>40.23</v>
      </c>
      <c r="I167" s="218"/>
      <c r="J167" s="219">
        <f>ROUND(I167*H167,2)</f>
        <v>0</v>
      </c>
      <c r="K167" s="215" t="s">
        <v>125</v>
      </c>
      <c r="L167" s="71"/>
      <c r="M167" s="220" t="s">
        <v>21</v>
      </c>
      <c r="N167" s="221" t="s">
        <v>46</v>
      </c>
      <c r="O167" s="46"/>
      <c r="P167" s="222">
        <f>O167*H167</f>
        <v>0</v>
      </c>
      <c r="Q167" s="222">
        <v>0.0011</v>
      </c>
      <c r="R167" s="222">
        <f>Q167*H167</f>
        <v>0.044253</v>
      </c>
      <c r="S167" s="222">
        <v>0</v>
      </c>
      <c r="T167" s="223">
        <f>S167*H167</f>
        <v>0</v>
      </c>
      <c r="AR167" s="23" t="s">
        <v>215</v>
      </c>
      <c r="AT167" s="23" t="s">
        <v>121</v>
      </c>
      <c r="AU167" s="23" t="s">
        <v>87</v>
      </c>
      <c r="AY167" s="23" t="s">
        <v>118</v>
      </c>
      <c r="BE167" s="224">
        <f>IF(N167="základní",J167,0)</f>
        <v>0</v>
      </c>
      <c r="BF167" s="224">
        <f>IF(N167="snížená",J167,0)</f>
        <v>0</v>
      </c>
      <c r="BG167" s="224">
        <f>IF(N167="zákl. přenesená",J167,0)</f>
        <v>0</v>
      </c>
      <c r="BH167" s="224">
        <f>IF(N167="sníž. přenesená",J167,0)</f>
        <v>0</v>
      </c>
      <c r="BI167" s="224">
        <f>IF(N167="nulová",J167,0)</f>
        <v>0</v>
      </c>
      <c r="BJ167" s="23" t="s">
        <v>80</v>
      </c>
      <c r="BK167" s="224">
        <f>ROUND(I167*H167,2)</f>
        <v>0</v>
      </c>
      <c r="BL167" s="23" t="s">
        <v>215</v>
      </c>
      <c r="BM167" s="23" t="s">
        <v>290</v>
      </c>
    </row>
    <row r="168" spans="2:47" s="1" customFormat="1" ht="13.5">
      <c r="B168" s="45"/>
      <c r="C168" s="73"/>
      <c r="D168" s="227" t="s">
        <v>139</v>
      </c>
      <c r="E168" s="73"/>
      <c r="F168" s="248" t="s">
        <v>272</v>
      </c>
      <c r="G168" s="73"/>
      <c r="H168" s="73"/>
      <c r="I168" s="184"/>
      <c r="J168" s="73"/>
      <c r="K168" s="73"/>
      <c r="L168" s="71"/>
      <c r="M168" s="249"/>
      <c r="N168" s="46"/>
      <c r="O168" s="46"/>
      <c r="P168" s="46"/>
      <c r="Q168" s="46"/>
      <c r="R168" s="46"/>
      <c r="S168" s="46"/>
      <c r="T168" s="94"/>
      <c r="AT168" s="23" t="s">
        <v>139</v>
      </c>
      <c r="AU168" s="23" t="s">
        <v>87</v>
      </c>
    </row>
    <row r="169" spans="2:65" s="1" customFormat="1" ht="38.25" customHeight="1">
      <c r="B169" s="45"/>
      <c r="C169" s="213" t="s">
        <v>291</v>
      </c>
      <c r="D169" s="213" t="s">
        <v>121</v>
      </c>
      <c r="E169" s="214" t="s">
        <v>292</v>
      </c>
      <c r="F169" s="215" t="s">
        <v>293</v>
      </c>
      <c r="G169" s="216" t="s">
        <v>208</v>
      </c>
      <c r="H169" s="217">
        <v>16.617</v>
      </c>
      <c r="I169" s="218"/>
      <c r="J169" s="219">
        <f>ROUND(I169*H169,2)</f>
        <v>0</v>
      </c>
      <c r="K169" s="215" t="s">
        <v>125</v>
      </c>
      <c r="L169" s="71"/>
      <c r="M169" s="220" t="s">
        <v>21</v>
      </c>
      <c r="N169" s="221" t="s">
        <v>46</v>
      </c>
      <c r="O169" s="46"/>
      <c r="P169" s="222">
        <f>O169*H169</f>
        <v>0</v>
      </c>
      <c r="Q169" s="222">
        <v>0</v>
      </c>
      <c r="R169" s="222">
        <f>Q169*H169</f>
        <v>0</v>
      </c>
      <c r="S169" s="222">
        <v>0</v>
      </c>
      <c r="T169" s="223">
        <f>S169*H169</f>
        <v>0</v>
      </c>
      <c r="AR169" s="23" t="s">
        <v>215</v>
      </c>
      <c r="AT169" s="23" t="s">
        <v>121</v>
      </c>
      <c r="AU169" s="23" t="s">
        <v>87</v>
      </c>
      <c r="AY169" s="23" t="s">
        <v>118</v>
      </c>
      <c r="BE169" s="224">
        <f>IF(N169="základní",J169,0)</f>
        <v>0</v>
      </c>
      <c r="BF169" s="224">
        <f>IF(N169="snížená",J169,0)</f>
        <v>0</v>
      </c>
      <c r="BG169" s="224">
        <f>IF(N169="zákl. přenesená",J169,0)</f>
        <v>0</v>
      </c>
      <c r="BH169" s="224">
        <f>IF(N169="sníž. přenesená",J169,0)</f>
        <v>0</v>
      </c>
      <c r="BI169" s="224">
        <f>IF(N169="nulová",J169,0)</f>
        <v>0</v>
      </c>
      <c r="BJ169" s="23" t="s">
        <v>80</v>
      </c>
      <c r="BK169" s="224">
        <f>ROUND(I169*H169,2)</f>
        <v>0</v>
      </c>
      <c r="BL169" s="23" t="s">
        <v>215</v>
      </c>
      <c r="BM169" s="23" t="s">
        <v>294</v>
      </c>
    </row>
    <row r="170" spans="2:47" s="1" customFormat="1" ht="13.5">
      <c r="B170" s="45"/>
      <c r="C170" s="73"/>
      <c r="D170" s="227" t="s">
        <v>139</v>
      </c>
      <c r="E170" s="73"/>
      <c r="F170" s="248" t="s">
        <v>295</v>
      </c>
      <c r="G170" s="73"/>
      <c r="H170" s="73"/>
      <c r="I170" s="184"/>
      <c r="J170" s="73"/>
      <c r="K170" s="73"/>
      <c r="L170" s="71"/>
      <c r="M170" s="249"/>
      <c r="N170" s="46"/>
      <c r="O170" s="46"/>
      <c r="P170" s="46"/>
      <c r="Q170" s="46"/>
      <c r="R170" s="46"/>
      <c r="S170" s="46"/>
      <c r="T170" s="94"/>
      <c r="AT170" s="23" t="s">
        <v>139</v>
      </c>
      <c r="AU170" s="23" t="s">
        <v>87</v>
      </c>
    </row>
    <row r="171" spans="2:63" s="10" customFormat="1" ht="29.85" customHeight="1">
      <c r="B171" s="197"/>
      <c r="C171" s="198"/>
      <c r="D171" s="199" t="s">
        <v>74</v>
      </c>
      <c r="E171" s="211" t="s">
        <v>296</v>
      </c>
      <c r="F171" s="211" t="s">
        <v>297</v>
      </c>
      <c r="G171" s="198"/>
      <c r="H171" s="198"/>
      <c r="I171" s="201"/>
      <c r="J171" s="212">
        <f>BK171</f>
        <v>0</v>
      </c>
      <c r="K171" s="198"/>
      <c r="L171" s="203"/>
      <c r="M171" s="204"/>
      <c r="N171" s="205"/>
      <c r="O171" s="205"/>
      <c r="P171" s="206">
        <f>SUM(P172:P210)</f>
        <v>0</v>
      </c>
      <c r="Q171" s="205"/>
      <c r="R171" s="206">
        <f>SUM(R172:R210)</f>
        <v>0.48741358</v>
      </c>
      <c r="S171" s="205"/>
      <c r="T171" s="207">
        <f>SUM(T172:T210)</f>
        <v>0</v>
      </c>
      <c r="AR171" s="208" t="s">
        <v>87</v>
      </c>
      <c r="AT171" s="209" t="s">
        <v>74</v>
      </c>
      <c r="AU171" s="209" t="s">
        <v>80</v>
      </c>
      <c r="AY171" s="208" t="s">
        <v>118</v>
      </c>
      <c r="BK171" s="210">
        <f>SUM(BK172:BK210)</f>
        <v>0</v>
      </c>
    </row>
    <row r="172" spans="2:65" s="1" customFormat="1" ht="16.5" customHeight="1">
      <c r="B172" s="45"/>
      <c r="C172" s="213" t="s">
        <v>298</v>
      </c>
      <c r="D172" s="213" t="s">
        <v>121</v>
      </c>
      <c r="E172" s="214" t="s">
        <v>299</v>
      </c>
      <c r="F172" s="215" t="s">
        <v>300</v>
      </c>
      <c r="G172" s="216" t="s">
        <v>124</v>
      </c>
      <c r="H172" s="217">
        <v>17.68</v>
      </c>
      <c r="I172" s="218"/>
      <c r="J172" s="219">
        <f>ROUND(I172*H172,2)</f>
        <v>0</v>
      </c>
      <c r="K172" s="215" t="s">
        <v>125</v>
      </c>
      <c r="L172" s="71"/>
      <c r="M172" s="220" t="s">
        <v>21</v>
      </c>
      <c r="N172" s="221" t="s">
        <v>46</v>
      </c>
      <c r="O172" s="46"/>
      <c r="P172" s="222">
        <f>O172*H172</f>
        <v>0</v>
      </c>
      <c r="Q172" s="222">
        <v>0</v>
      </c>
      <c r="R172" s="222">
        <f>Q172*H172</f>
        <v>0</v>
      </c>
      <c r="S172" s="222">
        <v>0</v>
      </c>
      <c r="T172" s="223">
        <f>S172*H172</f>
        <v>0</v>
      </c>
      <c r="AR172" s="23" t="s">
        <v>215</v>
      </c>
      <c r="AT172" s="23" t="s">
        <v>121</v>
      </c>
      <c r="AU172" s="23" t="s">
        <v>87</v>
      </c>
      <c r="AY172" s="23" t="s">
        <v>118</v>
      </c>
      <c r="BE172" s="224">
        <f>IF(N172="základní",J172,0)</f>
        <v>0</v>
      </c>
      <c r="BF172" s="224">
        <f>IF(N172="snížená",J172,0)</f>
        <v>0</v>
      </c>
      <c r="BG172" s="224">
        <f>IF(N172="zákl. přenesená",J172,0)</f>
        <v>0</v>
      </c>
      <c r="BH172" s="224">
        <f>IF(N172="sníž. přenesená",J172,0)</f>
        <v>0</v>
      </c>
      <c r="BI172" s="224">
        <f>IF(N172="nulová",J172,0)</f>
        <v>0</v>
      </c>
      <c r="BJ172" s="23" t="s">
        <v>80</v>
      </c>
      <c r="BK172" s="224">
        <f>ROUND(I172*H172,2)</f>
        <v>0</v>
      </c>
      <c r="BL172" s="23" t="s">
        <v>215</v>
      </c>
      <c r="BM172" s="23" t="s">
        <v>301</v>
      </c>
    </row>
    <row r="173" spans="2:51" s="11" customFormat="1" ht="13.5">
      <c r="B173" s="225"/>
      <c r="C173" s="226"/>
      <c r="D173" s="227" t="s">
        <v>128</v>
      </c>
      <c r="E173" s="228" t="s">
        <v>21</v>
      </c>
      <c r="F173" s="229" t="s">
        <v>302</v>
      </c>
      <c r="G173" s="226"/>
      <c r="H173" s="230">
        <v>17.68</v>
      </c>
      <c r="I173" s="231"/>
      <c r="J173" s="226"/>
      <c r="K173" s="226"/>
      <c r="L173" s="232"/>
      <c r="M173" s="233"/>
      <c r="N173" s="234"/>
      <c r="O173" s="234"/>
      <c r="P173" s="234"/>
      <c r="Q173" s="234"/>
      <c r="R173" s="234"/>
      <c r="S173" s="234"/>
      <c r="T173" s="235"/>
      <c r="AT173" s="236" t="s">
        <v>128</v>
      </c>
      <c r="AU173" s="236" t="s">
        <v>87</v>
      </c>
      <c r="AV173" s="11" t="s">
        <v>87</v>
      </c>
      <c r="AW173" s="11" t="s">
        <v>38</v>
      </c>
      <c r="AX173" s="11" t="s">
        <v>80</v>
      </c>
      <c r="AY173" s="236" t="s">
        <v>118</v>
      </c>
    </row>
    <row r="174" spans="2:65" s="1" customFormat="1" ht="16.5" customHeight="1">
      <c r="B174" s="45"/>
      <c r="C174" s="213" t="s">
        <v>303</v>
      </c>
      <c r="D174" s="213" t="s">
        <v>121</v>
      </c>
      <c r="E174" s="214" t="s">
        <v>304</v>
      </c>
      <c r="F174" s="215" t="s">
        <v>305</v>
      </c>
      <c r="G174" s="216" t="s">
        <v>124</v>
      </c>
      <c r="H174" s="217">
        <v>17.68</v>
      </c>
      <c r="I174" s="218"/>
      <c r="J174" s="219">
        <f>ROUND(I174*H174,2)</f>
        <v>0</v>
      </c>
      <c r="K174" s="215" t="s">
        <v>125</v>
      </c>
      <c r="L174" s="71"/>
      <c r="M174" s="220" t="s">
        <v>21</v>
      </c>
      <c r="N174" s="221" t="s">
        <v>46</v>
      </c>
      <c r="O174" s="46"/>
      <c r="P174" s="222">
        <f>O174*H174</f>
        <v>0</v>
      </c>
      <c r="Q174" s="222">
        <v>0</v>
      </c>
      <c r="R174" s="222">
        <f>Q174*H174</f>
        <v>0</v>
      </c>
      <c r="S174" s="222">
        <v>0</v>
      </c>
      <c r="T174" s="223">
        <f>S174*H174</f>
        <v>0</v>
      </c>
      <c r="AR174" s="23" t="s">
        <v>215</v>
      </c>
      <c r="AT174" s="23" t="s">
        <v>121</v>
      </c>
      <c r="AU174" s="23" t="s">
        <v>87</v>
      </c>
      <c r="AY174" s="23" t="s">
        <v>118</v>
      </c>
      <c r="BE174" s="224">
        <f>IF(N174="základní",J174,0)</f>
        <v>0</v>
      </c>
      <c r="BF174" s="224">
        <f>IF(N174="snížená",J174,0)</f>
        <v>0</v>
      </c>
      <c r="BG174" s="224">
        <f>IF(N174="zákl. přenesená",J174,0)</f>
        <v>0</v>
      </c>
      <c r="BH174" s="224">
        <f>IF(N174="sníž. přenesená",J174,0)</f>
        <v>0</v>
      </c>
      <c r="BI174" s="224">
        <f>IF(N174="nulová",J174,0)</f>
        <v>0</v>
      </c>
      <c r="BJ174" s="23" t="s">
        <v>80</v>
      </c>
      <c r="BK174" s="224">
        <f>ROUND(I174*H174,2)</f>
        <v>0</v>
      </c>
      <c r="BL174" s="23" t="s">
        <v>215</v>
      </c>
      <c r="BM174" s="23" t="s">
        <v>306</v>
      </c>
    </row>
    <row r="175" spans="2:65" s="1" customFormat="1" ht="25.5" customHeight="1">
      <c r="B175" s="45"/>
      <c r="C175" s="213" t="s">
        <v>256</v>
      </c>
      <c r="D175" s="213" t="s">
        <v>121</v>
      </c>
      <c r="E175" s="214" t="s">
        <v>307</v>
      </c>
      <c r="F175" s="215" t="s">
        <v>308</v>
      </c>
      <c r="G175" s="216" t="s">
        <v>124</v>
      </c>
      <c r="H175" s="217">
        <v>1300.198</v>
      </c>
      <c r="I175" s="218"/>
      <c r="J175" s="219">
        <f>ROUND(I175*H175,2)</f>
        <v>0</v>
      </c>
      <c r="K175" s="215" t="s">
        <v>125</v>
      </c>
      <c r="L175" s="71"/>
      <c r="M175" s="220" t="s">
        <v>21</v>
      </c>
      <c r="N175" s="221" t="s">
        <v>46</v>
      </c>
      <c r="O175" s="46"/>
      <c r="P175" s="222">
        <f>O175*H175</f>
        <v>0</v>
      </c>
      <c r="Q175" s="222">
        <v>0.00014</v>
      </c>
      <c r="R175" s="222">
        <f>Q175*H175</f>
        <v>0.18202772</v>
      </c>
      <c r="S175" s="222">
        <v>0</v>
      </c>
      <c r="T175" s="223">
        <f>S175*H175</f>
        <v>0</v>
      </c>
      <c r="AR175" s="23" t="s">
        <v>215</v>
      </c>
      <c r="AT175" s="23" t="s">
        <v>121</v>
      </c>
      <c r="AU175" s="23" t="s">
        <v>87</v>
      </c>
      <c r="AY175" s="23" t="s">
        <v>118</v>
      </c>
      <c r="BE175" s="224">
        <f>IF(N175="základní",J175,0)</f>
        <v>0</v>
      </c>
      <c r="BF175" s="224">
        <f>IF(N175="snížená",J175,0)</f>
        <v>0</v>
      </c>
      <c r="BG175" s="224">
        <f>IF(N175="zákl. přenesená",J175,0)</f>
        <v>0</v>
      </c>
      <c r="BH175" s="224">
        <f>IF(N175="sníž. přenesená",J175,0)</f>
        <v>0</v>
      </c>
      <c r="BI175" s="224">
        <f>IF(N175="nulová",J175,0)</f>
        <v>0</v>
      </c>
      <c r="BJ175" s="23" t="s">
        <v>80</v>
      </c>
      <c r="BK175" s="224">
        <f>ROUND(I175*H175,2)</f>
        <v>0</v>
      </c>
      <c r="BL175" s="23" t="s">
        <v>215</v>
      </c>
      <c r="BM175" s="23" t="s">
        <v>309</v>
      </c>
    </row>
    <row r="176" spans="2:47" s="1" customFormat="1" ht="13.5">
      <c r="B176" s="45"/>
      <c r="C176" s="73"/>
      <c r="D176" s="227" t="s">
        <v>139</v>
      </c>
      <c r="E176" s="73"/>
      <c r="F176" s="248" t="s">
        <v>310</v>
      </c>
      <c r="G176" s="73"/>
      <c r="H176" s="73"/>
      <c r="I176" s="184"/>
      <c r="J176" s="73"/>
      <c r="K176" s="73"/>
      <c r="L176" s="71"/>
      <c r="M176" s="249"/>
      <c r="N176" s="46"/>
      <c r="O176" s="46"/>
      <c r="P176" s="46"/>
      <c r="Q176" s="46"/>
      <c r="R176" s="46"/>
      <c r="S176" s="46"/>
      <c r="T176" s="94"/>
      <c r="AT176" s="23" t="s">
        <v>139</v>
      </c>
      <c r="AU176" s="23" t="s">
        <v>87</v>
      </c>
    </row>
    <row r="177" spans="2:51" s="11" customFormat="1" ht="13.5">
      <c r="B177" s="225"/>
      <c r="C177" s="226"/>
      <c r="D177" s="227" t="s">
        <v>128</v>
      </c>
      <c r="E177" s="228" t="s">
        <v>21</v>
      </c>
      <c r="F177" s="229" t="s">
        <v>311</v>
      </c>
      <c r="G177" s="226"/>
      <c r="H177" s="230">
        <v>615.4</v>
      </c>
      <c r="I177" s="231"/>
      <c r="J177" s="226"/>
      <c r="K177" s="226"/>
      <c r="L177" s="232"/>
      <c r="M177" s="233"/>
      <c r="N177" s="234"/>
      <c r="O177" s="234"/>
      <c r="P177" s="234"/>
      <c r="Q177" s="234"/>
      <c r="R177" s="234"/>
      <c r="S177" s="234"/>
      <c r="T177" s="235"/>
      <c r="AT177" s="236" t="s">
        <v>128</v>
      </c>
      <c r="AU177" s="236" t="s">
        <v>87</v>
      </c>
      <c r="AV177" s="11" t="s">
        <v>87</v>
      </c>
      <c r="AW177" s="11" t="s">
        <v>38</v>
      </c>
      <c r="AX177" s="11" t="s">
        <v>75</v>
      </c>
      <c r="AY177" s="236" t="s">
        <v>118</v>
      </c>
    </row>
    <row r="178" spans="2:51" s="11" customFormat="1" ht="13.5">
      <c r="B178" s="225"/>
      <c r="C178" s="226"/>
      <c r="D178" s="227" t="s">
        <v>128</v>
      </c>
      <c r="E178" s="228" t="s">
        <v>21</v>
      </c>
      <c r="F178" s="229" t="s">
        <v>312</v>
      </c>
      <c r="G178" s="226"/>
      <c r="H178" s="230">
        <v>369.24</v>
      </c>
      <c r="I178" s="231"/>
      <c r="J178" s="226"/>
      <c r="K178" s="226"/>
      <c r="L178" s="232"/>
      <c r="M178" s="233"/>
      <c r="N178" s="234"/>
      <c r="O178" s="234"/>
      <c r="P178" s="234"/>
      <c r="Q178" s="234"/>
      <c r="R178" s="234"/>
      <c r="S178" s="234"/>
      <c r="T178" s="235"/>
      <c r="AT178" s="236" t="s">
        <v>128</v>
      </c>
      <c r="AU178" s="236" t="s">
        <v>87</v>
      </c>
      <c r="AV178" s="11" t="s">
        <v>87</v>
      </c>
      <c r="AW178" s="11" t="s">
        <v>38</v>
      </c>
      <c r="AX178" s="11" t="s">
        <v>75</v>
      </c>
      <c r="AY178" s="236" t="s">
        <v>118</v>
      </c>
    </row>
    <row r="179" spans="2:51" s="13" customFormat="1" ht="13.5">
      <c r="B179" s="260"/>
      <c r="C179" s="261"/>
      <c r="D179" s="227" t="s">
        <v>128</v>
      </c>
      <c r="E179" s="262" t="s">
        <v>21</v>
      </c>
      <c r="F179" s="263" t="s">
        <v>261</v>
      </c>
      <c r="G179" s="261"/>
      <c r="H179" s="264">
        <v>984.64</v>
      </c>
      <c r="I179" s="265"/>
      <c r="J179" s="261"/>
      <c r="K179" s="261"/>
      <c r="L179" s="266"/>
      <c r="M179" s="267"/>
      <c r="N179" s="268"/>
      <c r="O179" s="268"/>
      <c r="P179" s="268"/>
      <c r="Q179" s="268"/>
      <c r="R179" s="268"/>
      <c r="S179" s="268"/>
      <c r="T179" s="269"/>
      <c r="AT179" s="270" t="s">
        <v>128</v>
      </c>
      <c r="AU179" s="270" t="s">
        <v>87</v>
      </c>
      <c r="AV179" s="13" t="s">
        <v>135</v>
      </c>
      <c r="AW179" s="13" t="s">
        <v>38</v>
      </c>
      <c r="AX179" s="13" t="s">
        <v>75</v>
      </c>
      <c r="AY179" s="270" t="s">
        <v>118</v>
      </c>
    </row>
    <row r="180" spans="2:51" s="11" customFormat="1" ht="13.5">
      <c r="B180" s="225"/>
      <c r="C180" s="226"/>
      <c r="D180" s="227" t="s">
        <v>128</v>
      </c>
      <c r="E180" s="228" t="s">
        <v>21</v>
      </c>
      <c r="F180" s="229" t="s">
        <v>313</v>
      </c>
      <c r="G180" s="226"/>
      <c r="H180" s="230">
        <v>247.104</v>
      </c>
      <c r="I180" s="231"/>
      <c r="J180" s="226"/>
      <c r="K180" s="226"/>
      <c r="L180" s="232"/>
      <c r="M180" s="233"/>
      <c r="N180" s="234"/>
      <c r="O180" s="234"/>
      <c r="P180" s="234"/>
      <c r="Q180" s="234"/>
      <c r="R180" s="234"/>
      <c r="S180" s="234"/>
      <c r="T180" s="235"/>
      <c r="AT180" s="236" t="s">
        <v>128</v>
      </c>
      <c r="AU180" s="236" t="s">
        <v>87</v>
      </c>
      <c r="AV180" s="11" t="s">
        <v>87</v>
      </c>
      <c r="AW180" s="11" t="s">
        <v>38</v>
      </c>
      <c r="AX180" s="11" t="s">
        <v>75</v>
      </c>
      <c r="AY180" s="236" t="s">
        <v>118</v>
      </c>
    </row>
    <row r="181" spans="2:51" s="13" customFormat="1" ht="13.5">
      <c r="B181" s="260"/>
      <c r="C181" s="261"/>
      <c r="D181" s="227" t="s">
        <v>128</v>
      </c>
      <c r="E181" s="262" t="s">
        <v>21</v>
      </c>
      <c r="F181" s="263" t="s">
        <v>260</v>
      </c>
      <c r="G181" s="261"/>
      <c r="H181" s="264">
        <v>247.104</v>
      </c>
      <c r="I181" s="265"/>
      <c r="J181" s="261"/>
      <c r="K181" s="261"/>
      <c r="L181" s="266"/>
      <c r="M181" s="267"/>
      <c r="N181" s="268"/>
      <c r="O181" s="268"/>
      <c r="P181" s="268"/>
      <c r="Q181" s="268"/>
      <c r="R181" s="268"/>
      <c r="S181" s="268"/>
      <c r="T181" s="269"/>
      <c r="AT181" s="270" t="s">
        <v>128</v>
      </c>
      <c r="AU181" s="270" t="s">
        <v>87</v>
      </c>
      <c r="AV181" s="13" t="s">
        <v>135</v>
      </c>
      <c r="AW181" s="13" t="s">
        <v>38</v>
      </c>
      <c r="AX181" s="13" t="s">
        <v>75</v>
      </c>
      <c r="AY181" s="270" t="s">
        <v>118</v>
      </c>
    </row>
    <row r="182" spans="2:51" s="11" customFormat="1" ht="13.5">
      <c r="B182" s="225"/>
      <c r="C182" s="226"/>
      <c r="D182" s="227" t="s">
        <v>128</v>
      </c>
      <c r="E182" s="228" t="s">
        <v>21</v>
      </c>
      <c r="F182" s="229" t="s">
        <v>314</v>
      </c>
      <c r="G182" s="226"/>
      <c r="H182" s="230">
        <v>50.774</v>
      </c>
      <c r="I182" s="231"/>
      <c r="J182" s="226"/>
      <c r="K182" s="226"/>
      <c r="L182" s="232"/>
      <c r="M182" s="233"/>
      <c r="N182" s="234"/>
      <c r="O182" s="234"/>
      <c r="P182" s="234"/>
      <c r="Q182" s="234"/>
      <c r="R182" s="234"/>
      <c r="S182" s="234"/>
      <c r="T182" s="235"/>
      <c r="AT182" s="236" t="s">
        <v>128</v>
      </c>
      <c r="AU182" s="236" t="s">
        <v>87</v>
      </c>
      <c r="AV182" s="11" t="s">
        <v>87</v>
      </c>
      <c r="AW182" s="11" t="s">
        <v>38</v>
      </c>
      <c r="AX182" s="11" t="s">
        <v>75</v>
      </c>
      <c r="AY182" s="236" t="s">
        <v>118</v>
      </c>
    </row>
    <row r="183" spans="2:51" s="13" customFormat="1" ht="13.5">
      <c r="B183" s="260"/>
      <c r="C183" s="261"/>
      <c r="D183" s="227" t="s">
        <v>128</v>
      </c>
      <c r="E183" s="262" t="s">
        <v>21</v>
      </c>
      <c r="F183" s="263" t="s">
        <v>315</v>
      </c>
      <c r="G183" s="261"/>
      <c r="H183" s="264">
        <v>50.774</v>
      </c>
      <c r="I183" s="265"/>
      <c r="J183" s="261"/>
      <c r="K183" s="261"/>
      <c r="L183" s="266"/>
      <c r="M183" s="267"/>
      <c r="N183" s="268"/>
      <c r="O183" s="268"/>
      <c r="P183" s="268"/>
      <c r="Q183" s="268"/>
      <c r="R183" s="268"/>
      <c r="S183" s="268"/>
      <c r="T183" s="269"/>
      <c r="AT183" s="270" t="s">
        <v>128</v>
      </c>
      <c r="AU183" s="270" t="s">
        <v>87</v>
      </c>
      <c r="AV183" s="13" t="s">
        <v>135</v>
      </c>
      <c r="AW183" s="13" t="s">
        <v>38</v>
      </c>
      <c r="AX183" s="13" t="s">
        <v>75</v>
      </c>
      <c r="AY183" s="270" t="s">
        <v>118</v>
      </c>
    </row>
    <row r="184" spans="2:51" s="11" customFormat="1" ht="13.5">
      <c r="B184" s="225"/>
      <c r="C184" s="226"/>
      <c r="D184" s="227" t="s">
        <v>128</v>
      </c>
      <c r="E184" s="228" t="s">
        <v>21</v>
      </c>
      <c r="F184" s="229" t="s">
        <v>316</v>
      </c>
      <c r="G184" s="226"/>
      <c r="H184" s="230">
        <v>17.68</v>
      </c>
      <c r="I184" s="231"/>
      <c r="J184" s="226"/>
      <c r="K184" s="226"/>
      <c r="L184" s="232"/>
      <c r="M184" s="233"/>
      <c r="N184" s="234"/>
      <c r="O184" s="234"/>
      <c r="P184" s="234"/>
      <c r="Q184" s="234"/>
      <c r="R184" s="234"/>
      <c r="S184" s="234"/>
      <c r="T184" s="235"/>
      <c r="AT184" s="236" t="s">
        <v>128</v>
      </c>
      <c r="AU184" s="236" t="s">
        <v>87</v>
      </c>
      <c r="AV184" s="11" t="s">
        <v>87</v>
      </c>
      <c r="AW184" s="11" t="s">
        <v>38</v>
      </c>
      <c r="AX184" s="11" t="s">
        <v>75</v>
      </c>
      <c r="AY184" s="236" t="s">
        <v>118</v>
      </c>
    </row>
    <row r="185" spans="2:51" s="13" customFormat="1" ht="13.5">
      <c r="B185" s="260"/>
      <c r="C185" s="261"/>
      <c r="D185" s="227" t="s">
        <v>128</v>
      </c>
      <c r="E185" s="262" t="s">
        <v>21</v>
      </c>
      <c r="F185" s="263" t="s">
        <v>317</v>
      </c>
      <c r="G185" s="261"/>
      <c r="H185" s="264">
        <v>17.68</v>
      </c>
      <c r="I185" s="265"/>
      <c r="J185" s="261"/>
      <c r="K185" s="261"/>
      <c r="L185" s="266"/>
      <c r="M185" s="267"/>
      <c r="N185" s="268"/>
      <c r="O185" s="268"/>
      <c r="P185" s="268"/>
      <c r="Q185" s="268"/>
      <c r="R185" s="268"/>
      <c r="S185" s="268"/>
      <c r="T185" s="269"/>
      <c r="AT185" s="270" t="s">
        <v>128</v>
      </c>
      <c r="AU185" s="270" t="s">
        <v>87</v>
      </c>
      <c r="AV185" s="13" t="s">
        <v>135</v>
      </c>
      <c r="AW185" s="13" t="s">
        <v>38</v>
      </c>
      <c r="AX185" s="13" t="s">
        <v>75</v>
      </c>
      <c r="AY185" s="270" t="s">
        <v>118</v>
      </c>
    </row>
    <row r="186" spans="2:51" s="12" customFormat="1" ht="13.5">
      <c r="B186" s="237"/>
      <c r="C186" s="238"/>
      <c r="D186" s="227" t="s">
        <v>128</v>
      </c>
      <c r="E186" s="239" t="s">
        <v>21</v>
      </c>
      <c r="F186" s="240" t="s">
        <v>131</v>
      </c>
      <c r="G186" s="238"/>
      <c r="H186" s="241">
        <v>1300.198</v>
      </c>
      <c r="I186" s="242"/>
      <c r="J186" s="238"/>
      <c r="K186" s="238"/>
      <c r="L186" s="243"/>
      <c r="M186" s="244"/>
      <c r="N186" s="245"/>
      <c r="O186" s="245"/>
      <c r="P186" s="245"/>
      <c r="Q186" s="245"/>
      <c r="R186" s="245"/>
      <c r="S186" s="245"/>
      <c r="T186" s="246"/>
      <c r="AT186" s="247" t="s">
        <v>128</v>
      </c>
      <c r="AU186" s="247" t="s">
        <v>87</v>
      </c>
      <c r="AV186" s="12" t="s">
        <v>126</v>
      </c>
      <c r="AW186" s="12" t="s">
        <v>38</v>
      </c>
      <c r="AX186" s="12" t="s">
        <v>80</v>
      </c>
      <c r="AY186" s="247" t="s">
        <v>118</v>
      </c>
    </row>
    <row r="187" spans="2:65" s="1" customFormat="1" ht="16.5" customHeight="1">
      <c r="B187" s="45"/>
      <c r="C187" s="213" t="s">
        <v>318</v>
      </c>
      <c r="D187" s="213" t="s">
        <v>121</v>
      </c>
      <c r="E187" s="214" t="s">
        <v>319</v>
      </c>
      <c r="F187" s="215" t="s">
        <v>320</v>
      </c>
      <c r="G187" s="216" t="s">
        <v>124</v>
      </c>
      <c r="H187" s="217">
        <v>757.104</v>
      </c>
      <c r="I187" s="218"/>
      <c r="J187" s="219">
        <f>ROUND(I187*H187,2)</f>
        <v>0</v>
      </c>
      <c r="K187" s="215" t="s">
        <v>125</v>
      </c>
      <c r="L187" s="71"/>
      <c r="M187" s="220" t="s">
        <v>21</v>
      </c>
      <c r="N187" s="221" t="s">
        <v>46</v>
      </c>
      <c r="O187" s="46"/>
      <c r="P187" s="222">
        <f>O187*H187</f>
        <v>0</v>
      </c>
      <c r="Q187" s="222">
        <v>0.00034</v>
      </c>
      <c r="R187" s="222">
        <f>Q187*H187</f>
        <v>0.25741536000000004</v>
      </c>
      <c r="S187" s="222">
        <v>0</v>
      </c>
      <c r="T187" s="223">
        <f>S187*H187</f>
        <v>0</v>
      </c>
      <c r="AR187" s="23" t="s">
        <v>215</v>
      </c>
      <c r="AT187" s="23" t="s">
        <v>121</v>
      </c>
      <c r="AU187" s="23" t="s">
        <v>87</v>
      </c>
      <c r="AY187" s="23" t="s">
        <v>118</v>
      </c>
      <c r="BE187" s="224">
        <f>IF(N187="základní",J187,0)</f>
        <v>0</v>
      </c>
      <c r="BF187" s="224">
        <f>IF(N187="snížená",J187,0)</f>
        <v>0</v>
      </c>
      <c r="BG187" s="224">
        <f>IF(N187="zákl. přenesená",J187,0)</f>
        <v>0</v>
      </c>
      <c r="BH187" s="224">
        <f>IF(N187="sníž. přenesená",J187,0)</f>
        <v>0</v>
      </c>
      <c r="BI187" s="224">
        <f>IF(N187="nulová",J187,0)</f>
        <v>0</v>
      </c>
      <c r="BJ187" s="23" t="s">
        <v>80</v>
      </c>
      <c r="BK187" s="224">
        <f>ROUND(I187*H187,2)</f>
        <v>0</v>
      </c>
      <c r="BL187" s="23" t="s">
        <v>215</v>
      </c>
      <c r="BM187" s="23" t="s">
        <v>321</v>
      </c>
    </row>
    <row r="188" spans="2:51" s="11" customFormat="1" ht="13.5">
      <c r="B188" s="225"/>
      <c r="C188" s="226"/>
      <c r="D188" s="227" t="s">
        <v>128</v>
      </c>
      <c r="E188" s="228" t="s">
        <v>21</v>
      </c>
      <c r="F188" s="229" t="s">
        <v>181</v>
      </c>
      <c r="G188" s="226"/>
      <c r="H188" s="230">
        <v>307.7</v>
      </c>
      <c r="I188" s="231"/>
      <c r="J188" s="226"/>
      <c r="K188" s="226"/>
      <c r="L188" s="232"/>
      <c r="M188" s="233"/>
      <c r="N188" s="234"/>
      <c r="O188" s="234"/>
      <c r="P188" s="234"/>
      <c r="Q188" s="234"/>
      <c r="R188" s="234"/>
      <c r="S188" s="234"/>
      <c r="T188" s="235"/>
      <c r="AT188" s="236" t="s">
        <v>128</v>
      </c>
      <c r="AU188" s="236" t="s">
        <v>87</v>
      </c>
      <c r="AV188" s="11" t="s">
        <v>87</v>
      </c>
      <c r="AW188" s="11" t="s">
        <v>38</v>
      </c>
      <c r="AX188" s="11" t="s">
        <v>75</v>
      </c>
      <c r="AY188" s="236" t="s">
        <v>118</v>
      </c>
    </row>
    <row r="189" spans="2:51" s="11" customFormat="1" ht="13.5">
      <c r="B189" s="225"/>
      <c r="C189" s="226"/>
      <c r="D189" s="227" t="s">
        <v>128</v>
      </c>
      <c r="E189" s="228" t="s">
        <v>21</v>
      </c>
      <c r="F189" s="229" t="s">
        <v>182</v>
      </c>
      <c r="G189" s="226"/>
      <c r="H189" s="230">
        <v>184.62</v>
      </c>
      <c r="I189" s="231"/>
      <c r="J189" s="226"/>
      <c r="K189" s="226"/>
      <c r="L189" s="232"/>
      <c r="M189" s="233"/>
      <c r="N189" s="234"/>
      <c r="O189" s="234"/>
      <c r="P189" s="234"/>
      <c r="Q189" s="234"/>
      <c r="R189" s="234"/>
      <c r="S189" s="234"/>
      <c r="T189" s="235"/>
      <c r="AT189" s="236" t="s">
        <v>128</v>
      </c>
      <c r="AU189" s="236" t="s">
        <v>87</v>
      </c>
      <c r="AV189" s="11" t="s">
        <v>87</v>
      </c>
      <c r="AW189" s="11" t="s">
        <v>38</v>
      </c>
      <c r="AX189" s="11" t="s">
        <v>75</v>
      </c>
      <c r="AY189" s="236" t="s">
        <v>118</v>
      </c>
    </row>
    <row r="190" spans="2:51" s="13" customFormat="1" ht="13.5">
      <c r="B190" s="260"/>
      <c r="C190" s="261"/>
      <c r="D190" s="227" t="s">
        <v>128</v>
      </c>
      <c r="E190" s="262" t="s">
        <v>21</v>
      </c>
      <c r="F190" s="263" t="s">
        <v>261</v>
      </c>
      <c r="G190" s="261"/>
      <c r="H190" s="264">
        <v>492.32</v>
      </c>
      <c r="I190" s="265"/>
      <c r="J190" s="261"/>
      <c r="K190" s="261"/>
      <c r="L190" s="266"/>
      <c r="M190" s="267"/>
      <c r="N190" s="268"/>
      <c r="O190" s="268"/>
      <c r="P190" s="268"/>
      <c r="Q190" s="268"/>
      <c r="R190" s="268"/>
      <c r="S190" s="268"/>
      <c r="T190" s="269"/>
      <c r="AT190" s="270" t="s">
        <v>128</v>
      </c>
      <c r="AU190" s="270" t="s">
        <v>87</v>
      </c>
      <c r="AV190" s="13" t="s">
        <v>135</v>
      </c>
      <c r="AW190" s="13" t="s">
        <v>38</v>
      </c>
      <c r="AX190" s="13" t="s">
        <v>75</v>
      </c>
      <c r="AY190" s="270" t="s">
        <v>118</v>
      </c>
    </row>
    <row r="191" spans="2:51" s="11" customFormat="1" ht="13.5">
      <c r="B191" s="225"/>
      <c r="C191" s="226"/>
      <c r="D191" s="227" t="s">
        <v>128</v>
      </c>
      <c r="E191" s="228" t="s">
        <v>21</v>
      </c>
      <c r="F191" s="229" t="s">
        <v>313</v>
      </c>
      <c r="G191" s="226"/>
      <c r="H191" s="230">
        <v>247.104</v>
      </c>
      <c r="I191" s="231"/>
      <c r="J191" s="226"/>
      <c r="K191" s="226"/>
      <c r="L191" s="232"/>
      <c r="M191" s="233"/>
      <c r="N191" s="234"/>
      <c r="O191" s="234"/>
      <c r="P191" s="234"/>
      <c r="Q191" s="234"/>
      <c r="R191" s="234"/>
      <c r="S191" s="234"/>
      <c r="T191" s="235"/>
      <c r="AT191" s="236" t="s">
        <v>128</v>
      </c>
      <c r="AU191" s="236" t="s">
        <v>87</v>
      </c>
      <c r="AV191" s="11" t="s">
        <v>87</v>
      </c>
      <c r="AW191" s="11" t="s">
        <v>38</v>
      </c>
      <c r="AX191" s="11" t="s">
        <v>75</v>
      </c>
      <c r="AY191" s="236" t="s">
        <v>118</v>
      </c>
    </row>
    <row r="192" spans="2:51" s="13" customFormat="1" ht="13.5">
      <c r="B192" s="260"/>
      <c r="C192" s="261"/>
      <c r="D192" s="227" t="s">
        <v>128</v>
      </c>
      <c r="E192" s="262" t="s">
        <v>21</v>
      </c>
      <c r="F192" s="263" t="s">
        <v>315</v>
      </c>
      <c r="G192" s="261"/>
      <c r="H192" s="264">
        <v>247.104</v>
      </c>
      <c r="I192" s="265"/>
      <c r="J192" s="261"/>
      <c r="K192" s="261"/>
      <c r="L192" s="266"/>
      <c r="M192" s="267"/>
      <c r="N192" s="268"/>
      <c r="O192" s="268"/>
      <c r="P192" s="268"/>
      <c r="Q192" s="268"/>
      <c r="R192" s="268"/>
      <c r="S192" s="268"/>
      <c r="T192" s="269"/>
      <c r="AT192" s="270" t="s">
        <v>128</v>
      </c>
      <c r="AU192" s="270" t="s">
        <v>87</v>
      </c>
      <c r="AV192" s="13" t="s">
        <v>135</v>
      </c>
      <c r="AW192" s="13" t="s">
        <v>38</v>
      </c>
      <c r="AX192" s="13" t="s">
        <v>75</v>
      </c>
      <c r="AY192" s="270" t="s">
        <v>118</v>
      </c>
    </row>
    <row r="193" spans="2:51" s="11" customFormat="1" ht="13.5">
      <c r="B193" s="225"/>
      <c r="C193" s="226"/>
      <c r="D193" s="227" t="s">
        <v>128</v>
      </c>
      <c r="E193" s="228" t="s">
        <v>21</v>
      </c>
      <c r="F193" s="229" t="s">
        <v>316</v>
      </c>
      <c r="G193" s="226"/>
      <c r="H193" s="230">
        <v>17.68</v>
      </c>
      <c r="I193" s="231"/>
      <c r="J193" s="226"/>
      <c r="K193" s="226"/>
      <c r="L193" s="232"/>
      <c r="M193" s="233"/>
      <c r="N193" s="234"/>
      <c r="O193" s="234"/>
      <c r="P193" s="234"/>
      <c r="Q193" s="234"/>
      <c r="R193" s="234"/>
      <c r="S193" s="234"/>
      <c r="T193" s="235"/>
      <c r="AT193" s="236" t="s">
        <v>128</v>
      </c>
      <c r="AU193" s="236" t="s">
        <v>87</v>
      </c>
      <c r="AV193" s="11" t="s">
        <v>87</v>
      </c>
      <c r="AW193" s="11" t="s">
        <v>38</v>
      </c>
      <c r="AX193" s="11" t="s">
        <v>75</v>
      </c>
      <c r="AY193" s="236" t="s">
        <v>118</v>
      </c>
    </row>
    <row r="194" spans="2:51" s="13" customFormat="1" ht="13.5">
      <c r="B194" s="260"/>
      <c r="C194" s="261"/>
      <c r="D194" s="227" t="s">
        <v>128</v>
      </c>
      <c r="E194" s="262" t="s">
        <v>21</v>
      </c>
      <c r="F194" s="263" t="s">
        <v>317</v>
      </c>
      <c r="G194" s="261"/>
      <c r="H194" s="264">
        <v>17.68</v>
      </c>
      <c r="I194" s="265"/>
      <c r="J194" s="261"/>
      <c r="K194" s="261"/>
      <c r="L194" s="266"/>
      <c r="M194" s="267"/>
      <c r="N194" s="268"/>
      <c r="O194" s="268"/>
      <c r="P194" s="268"/>
      <c r="Q194" s="268"/>
      <c r="R194" s="268"/>
      <c r="S194" s="268"/>
      <c r="T194" s="269"/>
      <c r="AT194" s="270" t="s">
        <v>128</v>
      </c>
      <c r="AU194" s="270" t="s">
        <v>87</v>
      </c>
      <c r="AV194" s="13" t="s">
        <v>135</v>
      </c>
      <c r="AW194" s="13" t="s">
        <v>38</v>
      </c>
      <c r="AX194" s="13" t="s">
        <v>75</v>
      </c>
      <c r="AY194" s="270" t="s">
        <v>118</v>
      </c>
    </row>
    <row r="195" spans="2:51" s="12" customFormat="1" ht="13.5">
      <c r="B195" s="237"/>
      <c r="C195" s="238"/>
      <c r="D195" s="227" t="s">
        <v>128</v>
      </c>
      <c r="E195" s="239" t="s">
        <v>21</v>
      </c>
      <c r="F195" s="240" t="s">
        <v>131</v>
      </c>
      <c r="G195" s="238"/>
      <c r="H195" s="241">
        <v>757.104</v>
      </c>
      <c r="I195" s="242"/>
      <c r="J195" s="238"/>
      <c r="K195" s="238"/>
      <c r="L195" s="243"/>
      <c r="M195" s="244"/>
      <c r="N195" s="245"/>
      <c r="O195" s="245"/>
      <c r="P195" s="245"/>
      <c r="Q195" s="245"/>
      <c r="R195" s="245"/>
      <c r="S195" s="245"/>
      <c r="T195" s="246"/>
      <c r="AT195" s="247" t="s">
        <v>128</v>
      </c>
      <c r="AU195" s="247" t="s">
        <v>87</v>
      </c>
      <c r="AV195" s="12" t="s">
        <v>126</v>
      </c>
      <c r="AW195" s="12" t="s">
        <v>38</v>
      </c>
      <c r="AX195" s="12" t="s">
        <v>80</v>
      </c>
      <c r="AY195" s="247" t="s">
        <v>118</v>
      </c>
    </row>
    <row r="196" spans="2:65" s="1" customFormat="1" ht="25.5" customHeight="1">
      <c r="B196" s="45"/>
      <c r="C196" s="213" t="s">
        <v>322</v>
      </c>
      <c r="D196" s="213" t="s">
        <v>121</v>
      </c>
      <c r="E196" s="214" t="s">
        <v>323</v>
      </c>
      <c r="F196" s="215" t="s">
        <v>324</v>
      </c>
      <c r="G196" s="216" t="s">
        <v>124</v>
      </c>
      <c r="H196" s="217">
        <v>95.941</v>
      </c>
      <c r="I196" s="218"/>
      <c r="J196" s="219">
        <f>ROUND(I196*H196,2)</f>
        <v>0</v>
      </c>
      <c r="K196" s="215" t="s">
        <v>125</v>
      </c>
      <c r="L196" s="71"/>
      <c r="M196" s="220" t="s">
        <v>21</v>
      </c>
      <c r="N196" s="221" t="s">
        <v>46</v>
      </c>
      <c r="O196" s="46"/>
      <c r="P196" s="222">
        <f>O196*H196</f>
        <v>0</v>
      </c>
      <c r="Q196" s="222">
        <v>7E-05</v>
      </c>
      <c r="R196" s="222">
        <f>Q196*H196</f>
        <v>0.00671587</v>
      </c>
      <c r="S196" s="222">
        <v>0</v>
      </c>
      <c r="T196" s="223">
        <f>S196*H196</f>
        <v>0</v>
      </c>
      <c r="AR196" s="23" t="s">
        <v>215</v>
      </c>
      <c r="AT196" s="23" t="s">
        <v>121</v>
      </c>
      <c r="AU196" s="23" t="s">
        <v>87</v>
      </c>
      <c r="AY196" s="23" t="s">
        <v>118</v>
      </c>
      <c r="BE196" s="224">
        <f>IF(N196="základní",J196,0)</f>
        <v>0</v>
      </c>
      <c r="BF196" s="224">
        <f>IF(N196="snížená",J196,0)</f>
        <v>0</v>
      </c>
      <c r="BG196" s="224">
        <f>IF(N196="zákl. přenesená",J196,0)</f>
        <v>0</v>
      </c>
      <c r="BH196" s="224">
        <f>IF(N196="sníž. přenesená",J196,0)</f>
        <v>0</v>
      </c>
      <c r="BI196" s="224">
        <f>IF(N196="nulová",J196,0)</f>
        <v>0</v>
      </c>
      <c r="BJ196" s="23" t="s">
        <v>80</v>
      </c>
      <c r="BK196" s="224">
        <f>ROUND(I196*H196,2)</f>
        <v>0</v>
      </c>
      <c r="BL196" s="23" t="s">
        <v>215</v>
      </c>
      <c r="BM196" s="23" t="s">
        <v>325</v>
      </c>
    </row>
    <row r="197" spans="2:51" s="11" customFormat="1" ht="13.5">
      <c r="B197" s="225"/>
      <c r="C197" s="226"/>
      <c r="D197" s="227" t="s">
        <v>128</v>
      </c>
      <c r="E197" s="228" t="s">
        <v>21</v>
      </c>
      <c r="F197" s="229" t="s">
        <v>326</v>
      </c>
      <c r="G197" s="226"/>
      <c r="H197" s="230">
        <v>15.433</v>
      </c>
      <c r="I197" s="231"/>
      <c r="J197" s="226"/>
      <c r="K197" s="226"/>
      <c r="L197" s="232"/>
      <c r="M197" s="233"/>
      <c r="N197" s="234"/>
      <c r="O197" s="234"/>
      <c r="P197" s="234"/>
      <c r="Q197" s="234"/>
      <c r="R197" s="234"/>
      <c r="S197" s="234"/>
      <c r="T197" s="235"/>
      <c r="AT197" s="236" t="s">
        <v>128</v>
      </c>
      <c r="AU197" s="236" t="s">
        <v>87</v>
      </c>
      <c r="AV197" s="11" t="s">
        <v>87</v>
      </c>
      <c r="AW197" s="11" t="s">
        <v>38</v>
      </c>
      <c r="AX197" s="11" t="s">
        <v>75</v>
      </c>
      <c r="AY197" s="236" t="s">
        <v>118</v>
      </c>
    </row>
    <row r="198" spans="2:51" s="11" customFormat="1" ht="13.5">
      <c r="B198" s="225"/>
      <c r="C198" s="226"/>
      <c r="D198" s="227" t="s">
        <v>128</v>
      </c>
      <c r="E198" s="228" t="s">
        <v>21</v>
      </c>
      <c r="F198" s="229" t="s">
        <v>327</v>
      </c>
      <c r="G198" s="226"/>
      <c r="H198" s="230">
        <v>6.22</v>
      </c>
      <c r="I198" s="231"/>
      <c r="J198" s="226"/>
      <c r="K198" s="226"/>
      <c r="L198" s="232"/>
      <c r="M198" s="233"/>
      <c r="N198" s="234"/>
      <c r="O198" s="234"/>
      <c r="P198" s="234"/>
      <c r="Q198" s="234"/>
      <c r="R198" s="234"/>
      <c r="S198" s="234"/>
      <c r="T198" s="235"/>
      <c r="AT198" s="236" t="s">
        <v>128</v>
      </c>
      <c r="AU198" s="236" t="s">
        <v>87</v>
      </c>
      <c r="AV198" s="11" t="s">
        <v>87</v>
      </c>
      <c r="AW198" s="11" t="s">
        <v>38</v>
      </c>
      <c r="AX198" s="11" t="s">
        <v>75</v>
      </c>
      <c r="AY198" s="236" t="s">
        <v>118</v>
      </c>
    </row>
    <row r="199" spans="2:51" s="13" customFormat="1" ht="13.5">
      <c r="B199" s="260"/>
      <c r="C199" s="261"/>
      <c r="D199" s="227" t="s">
        <v>128</v>
      </c>
      <c r="E199" s="262" t="s">
        <v>21</v>
      </c>
      <c r="F199" s="263" t="s">
        <v>328</v>
      </c>
      <c r="G199" s="261"/>
      <c r="H199" s="264">
        <v>21.653</v>
      </c>
      <c r="I199" s="265"/>
      <c r="J199" s="261"/>
      <c r="K199" s="261"/>
      <c r="L199" s="266"/>
      <c r="M199" s="267"/>
      <c r="N199" s="268"/>
      <c r="O199" s="268"/>
      <c r="P199" s="268"/>
      <c r="Q199" s="268"/>
      <c r="R199" s="268"/>
      <c r="S199" s="268"/>
      <c r="T199" s="269"/>
      <c r="AT199" s="270" t="s">
        <v>128</v>
      </c>
      <c r="AU199" s="270" t="s">
        <v>87</v>
      </c>
      <c r="AV199" s="13" t="s">
        <v>135</v>
      </c>
      <c r="AW199" s="13" t="s">
        <v>38</v>
      </c>
      <c r="AX199" s="13" t="s">
        <v>75</v>
      </c>
      <c r="AY199" s="270" t="s">
        <v>118</v>
      </c>
    </row>
    <row r="200" spans="2:51" s="11" customFormat="1" ht="13.5">
      <c r="B200" s="225"/>
      <c r="C200" s="226"/>
      <c r="D200" s="227" t="s">
        <v>128</v>
      </c>
      <c r="E200" s="228" t="s">
        <v>21</v>
      </c>
      <c r="F200" s="229" t="s">
        <v>329</v>
      </c>
      <c r="G200" s="226"/>
      <c r="H200" s="230">
        <v>20.412</v>
      </c>
      <c r="I200" s="231"/>
      <c r="J200" s="226"/>
      <c r="K200" s="226"/>
      <c r="L200" s="232"/>
      <c r="M200" s="233"/>
      <c r="N200" s="234"/>
      <c r="O200" s="234"/>
      <c r="P200" s="234"/>
      <c r="Q200" s="234"/>
      <c r="R200" s="234"/>
      <c r="S200" s="234"/>
      <c r="T200" s="235"/>
      <c r="AT200" s="236" t="s">
        <v>128</v>
      </c>
      <c r="AU200" s="236" t="s">
        <v>87</v>
      </c>
      <c r="AV200" s="11" t="s">
        <v>87</v>
      </c>
      <c r="AW200" s="11" t="s">
        <v>38</v>
      </c>
      <c r="AX200" s="11" t="s">
        <v>75</v>
      </c>
      <c r="AY200" s="236" t="s">
        <v>118</v>
      </c>
    </row>
    <row r="201" spans="2:51" s="11" customFormat="1" ht="13.5">
      <c r="B201" s="225"/>
      <c r="C201" s="226"/>
      <c r="D201" s="227" t="s">
        <v>128</v>
      </c>
      <c r="E201" s="228" t="s">
        <v>21</v>
      </c>
      <c r="F201" s="229" t="s">
        <v>330</v>
      </c>
      <c r="G201" s="226"/>
      <c r="H201" s="230">
        <v>22.176</v>
      </c>
      <c r="I201" s="231"/>
      <c r="J201" s="226"/>
      <c r="K201" s="226"/>
      <c r="L201" s="232"/>
      <c r="M201" s="233"/>
      <c r="N201" s="234"/>
      <c r="O201" s="234"/>
      <c r="P201" s="234"/>
      <c r="Q201" s="234"/>
      <c r="R201" s="234"/>
      <c r="S201" s="234"/>
      <c r="T201" s="235"/>
      <c r="AT201" s="236" t="s">
        <v>128</v>
      </c>
      <c r="AU201" s="236" t="s">
        <v>87</v>
      </c>
      <c r="AV201" s="11" t="s">
        <v>87</v>
      </c>
      <c r="AW201" s="11" t="s">
        <v>38</v>
      </c>
      <c r="AX201" s="11" t="s">
        <v>75</v>
      </c>
      <c r="AY201" s="236" t="s">
        <v>118</v>
      </c>
    </row>
    <row r="202" spans="2:51" s="13" customFormat="1" ht="13.5">
      <c r="B202" s="260"/>
      <c r="C202" s="261"/>
      <c r="D202" s="227" t="s">
        <v>128</v>
      </c>
      <c r="E202" s="262" t="s">
        <v>21</v>
      </c>
      <c r="F202" s="263" t="s">
        <v>331</v>
      </c>
      <c r="G202" s="261"/>
      <c r="H202" s="264">
        <v>42.588</v>
      </c>
      <c r="I202" s="265"/>
      <c r="J202" s="261"/>
      <c r="K202" s="261"/>
      <c r="L202" s="266"/>
      <c r="M202" s="267"/>
      <c r="N202" s="268"/>
      <c r="O202" s="268"/>
      <c r="P202" s="268"/>
      <c r="Q202" s="268"/>
      <c r="R202" s="268"/>
      <c r="S202" s="268"/>
      <c r="T202" s="269"/>
      <c r="AT202" s="270" t="s">
        <v>128</v>
      </c>
      <c r="AU202" s="270" t="s">
        <v>87</v>
      </c>
      <c r="AV202" s="13" t="s">
        <v>135</v>
      </c>
      <c r="AW202" s="13" t="s">
        <v>38</v>
      </c>
      <c r="AX202" s="13" t="s">
        <v>75</v>
      </c>
      <c r="AY202" s="270" t="s">
        <v>118</v>
      </c>
    </row>
    <row r="203" spans="2:51" s="11" customFormat="1" ht="13.5">
      <c r="B203" s="225"/>
      <c r="C203" s="226"/>
      <c r="D203" s="227" t="s">
        <v>128</v>
      </c>
      <c r="E203" s="228" t="s">
        <v>21</v>
      </c>
      <c r="F203" s="229" t="s">
        <v>332</v>
      </c>
      <c r="G203" s="226"/>
      <c r="H203" s="230">
        <v>21.2</v>
      </c>
      <c r="I203" s="231"/>
      <c r="J203" s="226"/>
      <c r="K203" s="226"/>
      <c r="L203" s="232"/>
      <c r="M203" s="233"/>
      <c r="N203" s="234"/>
      <c r="O203" s="234"/>
      <c r="P203" s="234"/>
      <c r="Q203" s="234"/>
      <c r="R203" s="234"/>
      <c r="S203" s="234"/>
      <c r="T203" s="235"/>
      <c r="AT203" s="236" t="s">
        <v>128</v>
      </c>
      <c r="AU203" s="236" t="s">
        <v>87</v>
      </c>
      <c r="AV203" s="11" t="s">
        <v>87</v>
      </c>
      <c r="AW203" s="11" t="s">
        <v>38</v>
      </c>
      <c r="AX203" s="11" t="s">
        <v>75</v>
      </c>
      <c r="AY203" s="236" t="s">
        <v>118</v>
      </c>
    </row>
    <row r="204" spans="2:51" s="11" customFormat="1" ht="13.5">
      <c r="B204" s="225"/>
      <c r="C204" s="226"/>
      <c r="D204" s="227" t="s">
        <v>128</v>
      </c>
      <c r="E204" s="228" t="s">
        <v>21</v>
      </c>
      <c r="F204" s="229" t="s">
        <v>333</v>
      </c>
      <c r="G204" s="226"/>
      <c r="H204" s="230">
        <v>10.5</v>
      </c>
      <c r="I204" s="231"/>
      <c r="J204" s="226"/>
      <c r="K204" s="226"/>
      <c r="L204" s="232"/>
      <c r="M204" s="233"/>
      <c r="N204" s="234"/>
      <c r="O204" s="234"/>
      <c r="P204" s="234"/>
      <c r="Q204" s="234"/>
      <c r="R204" s="234"/>
      <c r="S204" s="234"/>
      <c r="T204" s="235"/>
      <c r="AT204" s="236" t="s">
        <v>128</v>
      </c>
      <c r="AU204" s="236" t="s">
        <v>87</v>
      </c>
      <c r="AV204" s="11" t="s">
        <v>87</v>
      </c>
      <c r="AW204" s="11" t="s">
        <v>38</v>
      </c>
      <c r="AX204" s="11" t="s">
        <v>75</v>
      </c>
      <c r="AY204" s="236" t="s">
        <v>118</v>
      </c>
    </row>
    <row r="205" spans="2:51" s="13" customFormat="1" ht="13.5">
      <c r="B205" s="260"/>
      <c r="C205" s="261"/>
      <c r="D205" s="227" t="s">
        <v>128</v>
      </c>
      <c r="E205" s="262" t="s">
        <v>21</v>
      </c>
      <c r="F205" s="263" t="s">
        <v>334</v>
      </c>
      <c r="G205" s="261"/>
      <c r="H205" s="264">
        <v>31.7</v>
      </c>
      <c r="I205" s="265"/>
      <c r="J205" s="261"/>
      <c r="K205" s="261"/>
      <c r="L205" s="266"/>
      <c r="M205" s="267"/>
      <c r="N205" s="268"/>
      <c r="O205" s="268"/>
      <c r="P205" s="268"/>
      <c r="Q205" s="268"/>
      <c r="R205" s="268"/>
      <c r="S205" s="268"/>
      <c r="T205" s="269"/>
      <c r="AT205" s="270" t="s">
        <v>128</v>
      </c>
      <c r="AU205" s="270" t="s">
        <v>87</v>
      </c>
      <c r="AV205" s="13" t="s">
        <v>135</v>
      </c>
      <c r="AW205" s="13" t="s">
        <v>38</v>
      </c>
      <c r="AX205" s="13" t="s">
        <v>75</v>
      </c>
      <c r="AY205" s="270" t="s">
        <v>118</v>
      </c>
    </row>
    <row r="206" spans="2:51" s="12" customFormat="1" ht="13.5">
      <c r="B206" s="237"/>
      <c r="C206" s="238"/>
      <c r="D206" s="227" t="s">
        <v>128</v>
      </c>
      <c r="E206" s="239" t="s">
        <v>21</v>
      </c>
      <c r="F206" s="240" t="s">
        <v>131</v>
      </c>
      <c r="G206" s="238"/>
      <c r="H206" s="241">
        <v>95.941</v>
      </c>
      <c r="I206" s="242"/>
      <c r="J206" s="238"/>
      <c r="K206" s="238"/>
      <c r="L206" s="243"/>
      <c r="M206" s="244"/>
      <c r="N206" s="245"/>
      <c r="O206" s="245"/>
      <c r="P206" s="245"/>
      <c r="Q206" s="245"/>
      <c r="R206" s="245"/>
      <c r="S206" s="245"/>
      <c r="T206" s="246"/>
      <c r="AT206" s="247" t="s">
        <v>128</v>
      </c>
      <c r="AU206" s="247" t="s">
        <v>87</v>
      </c>
      <c r="AV206" s="12" t="s">
        <v>126</v>
      </c>
      <c r="AW206" s="12" t="s">
        <v>38</v>
      </c>
      <c r="AX206" s="12" t="s">
        <v>80</v>
      </c>
      <c r="AY206" s="247" t="s">
        <v>118</v>
      </c>
    </row>
    <row r="207" spans="2:65" s="1" customFormat="1" ht="16.5" customHeight="1">
      <c r="B207" s="45"/>
      <c r="C207" s="213" t="s">
        <v>335</v>
      </c>
      <c r="D207" s="213" t="s">
        <v>121</v>
      </c>
      <c r="E207" s="214" t="s">
        <v>336</v>
      </c>
      <c r="F207" s="215" t="s">
        <v>337</v>
      </c>
      <c r="G207" s="216" t="s">
        <v>124</v>
      </c>
      <c r="H207" s="217">
        <v>95.941</v>
      </c>
      <c r="I207" s="218"/>
      <c r="J207" s="219">
        <f>ROUND(I207*H207,2)</f>
        <v>0</v>
      </c>
      <c r="K207" s="215" t="s">
        <v>125</v>
      </c>
      <c r="L207" s="71"/>
      <c r="M207" s="220" t="s">
        <v>21</v>
      </c>
      <c r="N207" s="221" t="s">
        <v>46</v>
      </c>
      <c r="O207" s="46"/>
      <c r="P207" s="222">
        <f>O207*H207</f>
        <v>0</v>
      </c>
      <c r="Q207" s="222">
        <v>2E-05</v>
      </c>
      <c r="R207" s="222">
        <f>Q207*H207</f>
        <v>0.0019188200000000001</v>
      </c>
      <c r="S207" s="222">
        <v>0</v>
      </c>
      <c r="T207" s="223">
        <f>S207*H207</f>
        <v>0</v>
      </c>
      <c r="AR207" s="23" t="s">
        <v>215</v>
      </c>
      <c r="AT207" s="23" t="s">
        <v>121</v>
      </c>
      <c r="AU207" s="23" t="s">
        <v>87</v>
      </c>
      <c r="AY207" s="23" t="s">
        <v>118</v>
      </c>
      <c r="BE207" s="224">
        <f>IF(N207="základní",J207,0)</f>
        <v>0</v>
      </c>
      <c r="BF207" s="224">
        <f>IF(N207="snížená",J207,0)</f>
        <v>0</v>
      </c>
      <c r="BG207" s="224">
        <f>IF(N207="zákl. přenesená",J207,0)</f>
        <v>0</v>
      </c>
      <c r="BH207" s="224">
        <f>IF(N207="sníž. přenesená",J207,0)</f>
        <v>0</v>
      </c>
      <c r="BI207" s="224">
        <f>IF(N207="nulová",J207,0)</f>
        <v>0</v>
      </c>
      <c r="BJ207" s="23" t="s">
        <v>80</v>
      </c>
      <c r="BK207" s="224">
        <f>ROUND(I207*H207,2)</f>
        <v>0</v>
      </c>
      <c r="BL207" s="23" t="s">
        <v>215</v>
      </c>
      <c r="BM207" s="23" t="s">
        <v>338</v>
      </c>
    </row>
    <row r="208" spans="2:65" s="1" customFormat="1" ht="25.5" customHeight="1">
      <c r="B208" s="45"/>
      <c r="C208" s="213" t="s">
        <v>339</v>
      </c>
      <c r="D208" s="213" t="s">
        <v>121</v>
      </c>
      <c r="E208" s="214" t="s">
        <v>340</v>
      </c>
      <c r="F208" s="215" t="s">
        <v>341</v>
      </c>
      <c r="G208" s="216" t="s">
        <v>124</v>
      </c>
      <c r="H208" s="217">
        <v>95.941</v>
      </c>
      <c r="I208" s="218"/>
      <c r="J208" s="219">
        <f>ROUND(I208*H208,2)</f>
        <v>0</v>
      </c>
      <c r="K208" s="215" t="s">
        <v>125</v>
      </c>
      <c r="L208" s="71"/>
      <c r="M208" s="220" t="s">
        <v>21</v>
      </c>
      <c r="N208" s="221" t="s">
        <v>46</v>
      </c>
      <c r="O208" s="46"/>
      <c r="P208" s="222">
        <f>O208*H208</f>
        <v>0</v>
      </c>
      <c r="Q208" s="222">
        <v>0.00017</v>
      </c>
      <c r="R208" s="222">
        <f>Q208*H208</f>
        <v>0.01630997</v>
      </c>
      <c r="S208" s="222">
        <v>0</v>
      </c>
      <c r="T208" s="223">
        <f>S208*H208</f>
        <v>0</v>
      </c>
      <c r="AR208" s="23" t="s">
        <v>215</v>
      </c>
      <c r="AT208" s="23" t="s">
        <v>121</v>
      </c>
      <c r="AU208" s="23" t="s">
        <v>87</v>
      </c>
      <c r="AY208" s="23" t="s">
        <v>118</v>
      </c>
      <c r="BE208" s="224">
        <f>IF(N208="základní",J208,0)</f>
        <v>0</v>
      </c>
      <c r="BF208" s="224">
        <f>IF(N208="snížená",J208,0)</f>
        <v>0</v>
      </c>
      <c r="BG208" s="224">
        <f>IF(N208="zákl. přenesená",J208,0)</f>
        <v>0</v>
      </c>
      <c r="BH208" s="224">
        <f>IF(N208="sníž. přenesená",J208,0)</f>
        <v>0</v>
      </c>
      <c r="BI208" s="224">
        <f>IF(N208="nulová",J208,0)</f>
        <v>0</v>
      </c>
      <c r="BJ208" s="23" t="s">
        <v>80</v>
      </c>
      <c r="BK208" s="224">
        <f>ROUND(I208*H208,2)</f>
        <v>0</v>
      </c>
      <c r="BL208" s="23" t="s">
        <v>215</v>
      </c>
      <c r="BM208" s="23" t="s">
        <v>342</v>
      </c>
    </row>
    <row r="209" spans="2:65" s="1" customFormat="1" ht="16.5" customHeight="1">
      <c r="B209" s="45"/>
      <c r="C209" s="213" t="s">
        <v>343</v>
      </c>
      <c r="D209" s="213" t="s">
        <v>121</v>
      </c>
      <c r="E209" s="214" t="s">
        <v>344</v>
      </c>
      <c r="F209" s="215" t="s">
        <v>345</v>
      </c>
      <c r="G209" s="216" t="s">
        <v>124</v>
      </c>
      <c r="H209" s="217">
        <v>95.941</v>
      </c>
      <c r="I209" s="218"/>
      <c r="J209" s="219">
        <f>ROUND(I209*H209,2)</f>
        <v>0</v>
      </c>
      <c r="K209" s="215" t="s">
        <v>125</v>
      </c>
      <c r="L209" s="71"/>
      <c r="M209" s="220" t="s">
        <v>21</v>
      </c>
      <c r="N209" s="221" t="s">
        <v>46</v>
      </c>
      <c r="O209" s="46"/>
      <c r="P209" s="222">
        <f>O209*H209</f>
        <v>0</v>
      </c>
      <c r="Q209" s="222">
        <v>0.00012</v>
      </c>
      <c r="R209" s="222">
        <f>Q209*H209</f>
        <v>0.011512920000000001</v>
      </c>
      <c r="S209" s="222">
        <v>0</v>
      </c>
      <c r="T209" s="223">
        <f>S209*H209</f>
        <v>0</v>
      </c>
      <c r="AR209" s="23" t="s">
        <v>215</v>
      </c>
      <c r="AT209" s="23" t="s">
        <v>121</v>
      </c>
      <c r="AU209" s="23" t="s">
        <v>87</v>
      </c>
      <c r="AY209" s="23" t="s">
        <v>118</v>
      </c>
      <c r="BE209" s="224">
        <f>IF(N209="základní",J209,0)</f>
        <v>0</v>
      </c>
      <c r="BF209" s="224">
        <f>IF(N209="snížená",J209,0)</f>
        <v>0</v>
      </c>
      <c r="BG209" s="224">
        <f>IF(N209="zákl. přenesená",J209,0)</f>
        <v>0</v>
      </c>
      <c r="BH209" s="224">
        <f>IF(N209="sníž. přenesená",J209,0)</f>
        <v>0</v>
      </c>
      <c r="BI209" s="224">
        <f>IF(N209="nulová",J209,0)</f>
        <v>0</v>
      </c>
      <c r="BJ209" s="23" t="s">
        <v>80</v>
      </c>
      <c r="BK209" s="224">
        <f>ROUND(I209*H209,2)</f>
        <v>0</v>
      </c>
      <c r="BL209" s="23" t="s">
        <v>215</v>
      </c>
      <c r="BM209" s="23" t="s">
        <v>346</v>
      </c>
    </row>
    <row r="210" spans="2:65" s="1" customFormat="1" ht="25.5" customHeight="1">
      <c r="B210" s="45"/>
      <c r="C210" s="213" t="s">
        <v>347</v>
      </c>
      <c r="D210" s="213" t="s">
        <v>121</v>
      </c>
      <c r="E210" s="214" t="s">
        <v>348</v>
      </c>
      <c r="F210" s="215" t="s">
        <v>349</v>
      </c>
      <c r="G210" s="216" t="s">
        <v>124</v>
      </c>
      <c r="H210" s="217">
        <v>95.941</v>
      </c>
      <c r="I210" s="218"/>
      <c r="J210" s="219">
        <f>ROUND(I210*H210,2)</f>
        <v>0</v>
      </c>
      <c r="K210" s="215" t="s">
        <v>125</v>
      </c>
      <c r="L210" s="71"/>
      <c r="M210" s="220" t="s">
        <v>21</v>
      </c>
      <c r="N210" s="271" t="s">
        <v>46</v>
      </c>
      <c r="O210" s="272"/>
      <c r="P210" s="273">
        <f>O210*H210</f>
        <v>0</v>
      </c>
      <c r="Q210" s="273">
        <v>0.00012</v>
      </c>
      <c r="R210" s="273">
        <f>Q210*H210</f>
        <v>0.011512920000000001</v>
      </c>
      <c r="S210" s="273">
        <v>0</v>
      </c>
      <c r="T210" s="274">
        <f>S210*H210</f>
        <v>0</v>
      </c>
      <c r="AR210" s="23" t="s">
        <v>215</v>
      </c>
      <c r="AT210" s="23" t="s">
        <v>121</v>
      </c>
      <c r="AU210" s="23" t="s">
        <v>87</v>
      </c>
      <c r="AY210" s="23" t="s">
        <v>118</v>
      </c>
      <c r="BE210" s="224">
        <f>IF(N210="základní",J210,0)</f>
        <v>0</v>
      </c>
      <c r="BF210" s="224">
        <f>IF(N210="snížená",J210,0)</f>
        <v>0</v>
      </c>
      <c r="BG210" s="224">
        <f>IF(N210="zákl. přenesená",J210,0)</f>
        <v>0</v>
      </c>
      <c r="BH210" s="224">
        <f>IF(N210="sníž. přenesená",J210,0)</f>
        <v>0</v>
      </c>
      <c r="BI210" s="224">
        <f>IF(N210="nulová",J210,0)</f>
        <v>0</v>
      </c>
      <c r="BJ210" s="23" t="s">
        <v>80</v>
      </c>
      <c r="BK210" s="224">
        <f>ROUND(I210*H210,2)</f>
        <v>0</v>
      </c>
      <c r="BL210" s="23" t="s">
        <v>215</v>
      </c>
      <c r="BM210" s="23" t="s">
        <v>350</v>
      </c>
    </row>
    <row r="211" spans="2:12" s="1" customFormat="1" ht="6.95" customHeight="1">
      <c r="B211" s="66"/>
      <c r="C211" s="67"/>
      <c r="D211" s="67"/>
      <c r="E211" s="67"/>
      <c r="F211" s="67"/>
      <c r="G211" s="67"/>
      <c r="H211" s="67"/>
      <c r="I211" s="159"/>
      <c r="J211" s="67"/>
      <c r="K211" s="67"/>
      <c r="L211" s="71"/>
    </row>
  </sheetData>
  <sheetProtection password="CC35" sheet="1" objects="1" scenarios="1" formatColumns="0" formatRows="0" autoFilter="0"/>
  <autoFilter ref="C77:K210"/>
  <mergeCells count="7">
    <mergeCell ref="E7:H7"/>
    <mergeCell ref="E22:H22"/>
    <mergeCell ref="E43:H43"/>
    <mergeCell ref="J47:J48"/>
    <mergeCell ref="E70:H70"/>
    <mergeCell ref="G1:H1"/>
    <mergeCell ref="L2:V2"/>
  </mergeCells>
  <hyperlinks>
    <hyperlink ref="F1:G1" location="C2" display="1) Krycí list soupisu"/>
    <hyperlink ref="G1:H1" location="C50"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75" customWidth="1"/>
    <col min="2" max="2" width="1.66796875" style="275" customWidth="1"/>
    <col min="3" max="4" width="5" style="275" customWidth="1"/>
    <col min="5" max="5" width="11.66015625" style="275" customWidth="1"/>
    <col min="6" max="6" width="9.16015625" style="275" customWidth="1"/>
    <col min="7" max="7" width="5" style="275" customWidth="1"/>
    <col min="8" max="8" width="77.83203125" style="275" customWidth="1"/>
    <col min="9" max="10" width="20" style="275" customWidth="1"/>
    <col min="11" max="11" width="1.66796875" style="275" customWidth="1"/>
  </cols>
  <sheetData>
    <row r="1" ht="37.5" customHeight="1"/>
    <row r="2" spans="2:11" ht="7.5" customHeight="1">
      <c r="B2" s="276"/>
      <c r="C2" s="277"/>
      <c r="D2" s="277"/>
      <c r="E2" s="277"/>
      <c r="F2" s="277"/>
      <c r="G2" s="277"/>
      <c r="H2" s="277"/>
      <c r="I2" s="277"/>
      <c r="J2" s="277"/>
      <c r="K2" s="278"/>
    </row>
    <row r="3" spans="2:11" s="14" customFormat="1" ht="45" customHeight="1">
      <c r="B3" s="279"/>
      <c r="C3" s="280" t="s">
        <v>351</v>
      </c>
      <c r="D3" s="280"/>
      <c r="E3" s="280"/>
      <c r="F3" s="280"/>
      <c r="G3" s="280"/>
      <c r="H3" s="280"/>
      <c r="I3" s="280"/>
      <c r="J3" s="280"/>
      <c r="K3" s="281"/>
    </row>
    <row r="4" spans="2:11" ht="25.5" customHeight="1">
      <c r="B4" s="282"/>
      <c r="C4" s="283" t="s">
        <v>352</v>
      </c>
      <c r="D4" s="283"/>
      <c r="E4" s="283"/>
      <c r="F4" s="283"/>
      <c r="G4" s="283"/>
      <c r="H4" s="283"/>
      <c r="I4" s="283"/>
      <c r="J4" s="283"/>
      <c r="K4" s="284"/>
    </row>
    <row r="5" spans="2:11" ht="5.25" customHeight="1">
      <c r="B5" s="282"/>
      <c r="C5" s="285"/>
      <c r="D5" s="285"/>
      <c r="E5" s="285"/>
      <c r="F5" s="285"/>
      <c r="G5" s="285"/>
      <c r="H5" s="285"/>
      <c r="I5" s="285"/>
      <c r="J5" s="285"/>
      <c r="K5" s="284"/>
    </row>
    <row r="6" spans="2:11" ht="15" customHeight="1">
      <c r="B6" s="282"/>
      <c r="C6" s="286" t="s">
        <v>353</v>
      </c>
      <c r="D6" s="286"/>
      <c r="E6" s="286"/>
      <c r="F6" s="286"/>
      <c r="G6" s="286"/>
      <c r="H6" s="286"/>
      <c r="I6" s="286"/>
      <c r="J6" s="286"/>
      <c r="K6" s="284"/>
    </row>
    <row r="7" spans="2:11" ht="15" customHeight="1">
      <c r="B7" s="287"/>
      <c r="C7" s="286" t="s">
        <v>354</v>
      </c>
      <c r="D7" s="286"/>
      <c r="E7" s="286"/>
      <c r="F7" s="286"/>
      <c r="G7" s="286"/>
      <c r="H7" s="286"/>
      <c r="I7" s="286"/>
      <c r="J7" s="286"/>
      <c r="K7" s="284"/>
    </row>
    <row r="8" spans="2:11" ht="12.75" customHeight="1">
      <c r="B8" s="287"/>
      <c r="C8" s="286"/>
      <c r="D8" s="286"/>
      <c r="E8" s="286"/>
      <c r="F8" s="286"/>
      <c r="G8" s="286"/>
      <c r="H8" s="286"/>
      <c r="I8" s="286"/>
      <c r="J8" s="286"/>
      <c r="K8" s="284"/>
    </row>
    <row r="9" spans="2:11" ht="15" customHeight="1">
      <c r="B9" s="287"/>
      <c r="C9" s="286" t="s">
        <v>355</v>
      </c>
      <c r="D9" s="286"/>
      <c r="E9" s="286"/>
      <c r="F9" s="286"/>
      <c r="G9" s="286"/>
      <c r="H9" s="286"/>
      <c r="I9" s="286"/>
      <c r="J9" s="286"/>
      <c r="K9" s="284"/>
    </row>
    <row r="10" spans="2:11" ht="15" customHeight="1">
      <c r="B10" s="287"/>
      <c r="C10" s="286"/>
      <c r="D10" s="286" t="s">
        <v>356</v>
      </c>
      <c r="E10" s="286"/>
      <c r="F10" s="286"/>
      <c r="G10" s="286"/>
      <c r="H10" s="286"/>
      <c r="I10" s="286"/>
      <c r="J10" s="286"/>
      <c r="K10" s="284"/>
    </row>
    <row r="11" spans="2:11" ht="15" customHeight="1">
      <c r="B11" s="287"/>
      <c r="C11" s="288"/>
      <c r="D11" s="286" t="s">
        <v>357</v>
      </c>
      <c r="E11" s="286"/>
      <c r="F11" s="286"/>
      <c r="G11" s="286"/>
      <c r="H11" s="286"/>
      <c r="I11" s="286"/>
      <c r="J11" s="286"/>
      <c r="K11" s="284"/>
    </row>
    <row r="12" spans="2:11" ht="12.75" customHeight="1">
      <c r="B12" s="287"/>
      <c r="C12" s="288"/>
      <c r="D12" s="288"/>
      <c r="E12" s="288"/>
      <c r="F12" s="288"/>
      <c r="G12" s="288"/>
      <c r="H12" s="288"/>
      <c r="I12" s="288"/>
      <c r="J12" s="288"/>
      <c r="K12" s="284"/>
    </row>
    <row r="13" spans="2:11" ht="15" customHeight="1">
      <c r="B13" s="287"/>
      <c r="C13" s="288"/>
      <c r="D13" s="286" t="s">
        <v>358</v>
      </c>
      <c r="E13" s="286"/>
      <c r="F13" s="286"/>
      <c r="G13" s="286"/>
      <c r="H13" s="286"/>
      <c r="I13" s="286"/>
      <c r="J13" s="286"/>
      <c r="K13" s="284"/>
    </row>
    <row r="14" spans="2:11" ht="15" customHeight="1">
      <c r="B14" s="287"/>
      <c r="C14" s="288"/>
      <c r="D14" s="286" t="s">
        <v>359</v>
      </c>
      <c r="E14" s="286"/>
      <c r="F14" s="286"/>
      <c r="G14" s="286"/>
      <c r="H14" s="286"/>
      <c r="I14" s="286"/>
      <c r="J14" s="286"/>
      <c r="K14" s="284"/>
    </row>
    <row r="15" spans="2:11" ht="15" customHeight="1">
      <c r="B15" s="287"/>
      <c r="C15" s="288"/>
      <c r="D15" s="286" t="s">
        <v>360</v>
      </c>
      <c r="E15" s="286"/>
      <c r="F15" s="286"/>
      <c r="G15" s="286"/>
      <c r="H15" s="286"/>
      <c r="I15" s="286"/>
      <c r="J15" s="286"/>
      <c r="K15" s="284"/>
    </row>
    <row r="16" spans="2:11" ht="15" customHeight="1">
      <c r="B16" s="287"/>
      <c r="C16" s="288"/>
      <c r="D16" s="288"/>
      <c r="E16" s="289" t="s">
        <v>79</v>
      </c>
      <c r="F16" s="286" t="s">
        <v>361</v>
      </c>
      <c r="G16" s="286"/>
      <c r="H16" s="286"/>
      <c r="I16" s="286"/>
      <c r="J16" s="286"/>
      <c r="K16" s="284"/>
    </row>
    <row r="17" spans="2:11" ht="15" customHeight="1">
      <c r="B17" s="287"/>
      <c r="C17" s="288"/>
      <c r="D17" s="288"/>
      <c r="E17" s="289" t="s">
        <v>362</v>
      </c>
      <c r="F17" s="286" t="s">
        <v>363</v>
      </c>
      <c r="G17" s="286"/>
      <c r="H17" s="286"/>
      <c r="I17" s="286"/>
      <c r="J17" s="286"/>
      <c r="K17" s="284"/>
    </row>
    <row r="18" spans="2:11" ht="15" customHeight="1">
      <c r="B18" s="287"/>
      <c r="C18" s="288"/>
      <c r="D18" s="288"/>
      <c r="E18" s="289" t="s">
        <v>364</v>
      </c>
      <c r="F18" s="286" t="s">
        <v>365</v>
      </c>
      <c r="G18" s="286"/>
      <c r="H18" s="286"/>
      <c r="I18" s="286"/>
      <c r="J18" s="286"/>
      <c r="K18" s="284"/>
    </row>
    <row r="19" spans="2:11" ht="15" customHeight="1">
      <c r="B19" s="287"/>
      <c r="C19" s="288"/>
      <c r="D19" s="288"/>
      <c r="E19" s="289" t="s">
        <v>366</v>
      </c>
      <c r="F19" s="286" t="s">
        <v>367</v>
      </c>
      <c r="G19" s="286"/>
      <c r="H19" s="286"/>
      <c r="I19" s="286"/>
      <c r="J19" s="286"/>
      <c r="K19" s="284"/>
    </row>
    <row r="20" spans="2:11" ht="15" customHeight="1">
      <c r="B20" s="287"/>
      <c r="C20" s="288"/>
      <c r="D20" s="288"/>
      <c r="E20" s="289" t="s">
        <v>368</v>
      </c>
      <c r="F20" s="286" t="s">
        <v>369</v>
      </c>
      <c r="G20" s="286"/>
      <c r="H20" s="286"/>
      <c r="I20" s="286"/>
      <c r="J20" s="286"/>
      <c r="K20" s="284"/>
    </row>
    <row r="21" spans="2:11" ht="15" customHeight="1">
      <c r="B21" s="287"/>
      <c r="C21" s="288"/>
      <c r="D21" s="288"/>
      <c r="E21" s="289" t="s">
        <v>370</v>
      </c>
      <c r="F21" s="286" t="s">
        <v>371</v>
      </c>
      <c r="G21" s="286"/>
      <c r="H21" s="286"/>
      <c r="I21" s="286"/>
      <c r="J21" s="286"/>
      <c r="K21" s="284"/>
    </row>
    <row r="22" spans="2:11" ht="12.75" customHeight="1">
      <c r="B22" s="287"/>
      <c r="C22" s="288"/>
      <c r="D22" s="288"/>
      <c r="E22" s="288"/>
      <c r="F22" s="288"/>
      <c r="G22" s="288"/>
      <c r="H22" s="288"/>
      <c r="I22" s="288"/>
      <c r="J22" s="288"/>
      <c r="K22" s="284"/>
    </row>
    <row r="23" spans="2:11" ht="15" customHeight="1">
      <c r="B23" s="287"/>
      <c r="C23" s="286" t="s">
        <v>372</v>
      </c>
      <c r="D23" s="286"/>
      <c r="E23" s="286"/>
      <c r="F23" s="286"/>
      <c r="G23" s="286"/>
      <c r="H23" s="286"/>
      <c r="I23" s="286"/>
      <c r="J23" s="286"/>
      <c r="K23" s="284"/>
    </row>
    <row r="24" spans="2:11" ht="15" customHeight="1">
      <c r="B24" s="287"/>
      <c r="C24" s="286" t="s">
        <v>373</v>
      </c>
      <c r="D24" s="286"/>
      <c r="E24" s="286"/>
      <c r="F24" s="286"/>
      <c r="G24" s="286"/>
      <c r="H24" s="286"/>
      <c r="I24" s="286"/>
      <c r="J24" s="286"/>
      <c r="K24" s="284"/>
    </row>
    <row r="25" spans="2:11" ht="15" customHeight="1">
      <c r="B25" s="287"/>
      <c r="C25" s="286"/>
      <c r="D25" s="286" t="s">
        <v>374</v>
      </c>
      <c r="E25" s="286"/>
      <c r="F25" s="286"/>
      <c r="G25" s="286"/>
      <c r="H25" s="286"/>
      <c r="I25" s="286"/>
      <c r="J25" s="286"/>
      <c r="K25" s="284"/>
    </row>
    <row r="26" spans="2:11" ht="15" customHeight="1">
      <c r="B26" s="287"/>
      <c r="C26" s="288"/>
      <c r="D26" s="286" t="s">
        <v>375</v>
      </c>
      <c r="E26" s="286"/>
      <c r="F26" s="286"/>
      <c r="G26" s="286"/>
      <c r="H26" s="286"/>
      <c r="I26" s="286"/>
      <c r="J26" s="286"/>
      <c r="K26" s="284"/>
    </row>
    <row r="27" spans="2:11" ht="12.75" customHeight="1">
      <c r="B27" s="287"/>
      <c r="C27" s="288"/>
      <c r="D27" s="288"/>
      <c r="E27" s="288"/>
      <c r="F27" s="288"/>
      <c r="G27" s="288"/>
      <c r="H27" s="288"/>
      <c r="I27" s="288"/>
      <c r="J27" s="288"/>
      <c r="K27" s="284"/>
    </row>
    <row r="28" spans="2:11" ht="15" customHeight="1">
      <c r="B28" s="287"/>
      <c r="C28" s="288"/>
      <c r="D28" s="286" t="s">
        <v>376</v>
      </c>
      <c r="E28" s="286"/>
      <c r="F28" s="286"/>
      <c r="G28" s="286"/>
      <c r="H28" s="286"/>
      <c r="I28" s="286"/>
      <c r="J28" s="286"/>
      <c r="K28" s="284"/>
    </row>
    <row r="29" spans="2:11" ht="15" customHeight="1">
      <c r="B29" s="287"/>
      <c r="C29" s="288"/>
      <c r="D29" s="286" t="s">
        <v>377</v>
      </c>
      <c r="E29" s="286"/>
      <c r="F29" s="286"/>
      <c r="G29" s="286"/>
      <c r="H29" s="286"/>
      <c r="I29" s="286"/>
      <c r="J29" s="286"/>
      <c r="K29" s="284"/>
    </row>
    <row r="30" spans="2:11" ht="12.75" customHeight="1">
      <c r="B30" s="287"/>
      <c r="C30" s="288"/>
      <c r="D30" s="288"/>
      <c r="E30" s="288"/>
      <c r="F30" s="288"/>
      <c r="G30" s="288"/>
      <c r="H30" s="288"/>
      <c r="I30" s="288"/>
      <c r="J30" s="288"/>
      <c r="K30" s="284"/>
    </row>
    <row r="31" spans="2:11" ht="15" customHeight="1">
      <c r="B31" s="287"/>
      <c r="C31" s="288"/>
      <c r="D31" s="286" t="s">
        <v>378</v>
      </c>
      <c r="E31" s="286"/>
      <c r="F31" s="286"/>
      <c r="G31" s="286"/>
      <c r="H31" s="286"/>
      <c r="I31" s="286"/>
      <c r="J31" s="286"/>
      <c r="K31" s="284"/>
    </row>
    <row r="32" spans="2:11" ht="15" customHeight="1">
      <c r="B32" s="287"/>
      <c r="C32" s="288"/>
      <c r="D32" s="286" t="s">
        <v>379</v>
      </c>
      <c r="E32" s="286"/>
      <c r="F32" s="286"/>
      <c r="G32" s="286"/>
      <c r="H32" s="286"/>
      <c r="I32" s="286"/>
      <c r="J32" s="286"/>
      <c r="K32" s="284"/>
    </row>
    <row r="33" spans="2:11" ht="15" customHeight="1">
      <c r="B33" s="287"/>
      <c r="C33" s="288"/>
      <c r="D33" s="286" t="s">
        <v>380</v>
      </c>
      <c r="E33" s="286"/>
      <c r="F33" s="286"/>
      <c r="G33" s="286"/>
      <c r="H33" s="286"/>
      <c r="I33" s="286"/>
      <c r="J33" s="286"/>
      <c r="K33" s="284"/>
    </row>
    <row r="34" spans="2:11" ht="15" customHeight="1">
      <c r="B34" s="287"/>
      <c r="C34" s="288"/>
      <c r="D34" s="286"/>
      <c r="E34" s="290" t="s">
        <v>103</v>
      </c>
      <c r="F34" s="286"/>
      <c r="G34" s="286" t="s">
        <v>381</v>
      </c>
      <c r="H34" s="286"/>
      <c r="I34" s="286"/>
      <c r="J34" s="286"/>
      <c r="K34" s="284"/>
    </row>
    <row r="35" spans="2:11" ht="30.75" customHeight="1">
      <c r="B35" s="287"/>
      <c r="C35" s="288"/>
      <c r="D35" s="286"/>
      <c r="E35" s="290" t="s">
        <v>382</v>
      </c>
      <c r="F35" s="286"/>
      <c r="G35" s="286" t="s">
        <v>383</v>
      </c>
      <c r="H35" s="286"/>
      <c r="I35" s="286"/>
      <c r="J35" s="286"/>
      <c r="K35" s="284"/>
    </row>
    <row r="36" spans="2:11" ht="15" customHeight="1">
      <c r="B36" s="287"/>
      <c r="C36" s="288"/>
      <c r="D36" s="286"/>
      <c r="E36" s="290" t="s">
        <v>56</v>
      </c>
      <c r="F36" s="286"/>
      <c r="G36" s="286" t="s">
        <v>384</v>
      </c>
      <c r="H36" s="286"/>
      <c r="I36" s="286"/>
      <c r="J36" s="286"/>
      <c r="K36" s="284"/>
    </row>
    <row r="37" spans="2:11" ht="15" customHeight="1">
      <c r="B37" s="287"/>
      <c r="C37" s="288"/>
      <c r="D37" s="286"/>
      <c r="E37" s="290" t="s">
        <v>104</v>
      </c>
      <c r="F37" s="286"/>
      <c r="G37" s="286" t="s">
        <v>385</v>
      </c>
      <c r="H37" s="286"/>
      <c r="I37" s="286"/>
      <c r="J37" s="286"/>
      <c r="K37" s="284"/>
    </row>
    <row r="38" spans="2:11" ht="15" customHeight="1">
      <c r="B38" s="287"/>
      <c r="C38" s="288"/>
      <c r="D38" s="286"/>
      <c r="E38" s="290" t="s">
        <v>105</v>
      </c>
      <c r="F38" s="286"/>
      <c r="G38" s="286" t="s">
        <v>386</v>
      </c>
      <c r="H38" s="286"/>
      <c r="I38" s="286"/>
      <c r="J38" s="286"/>
      <c r="K38" s="284"/>
    </row>
    <row r="39" spans="2:11" ht="15" customHeight="1">
      <c r="B39" s="287"/>
      <c r="C39" s="288"/>
      <c r="D39" s="286"/>
      <c r="E39" s="290" t="s">
        <v>106</v>
      </c>
      <c r="F39" s="286"/>
      <c r="G39" s="286" t="s">
        <v>387</v>
      </c>
      <c r="H39" s="286"/>
      <c r="I39" s="286"/>
      <c r="J39" s="286"/>
      <c r="K39" s="284"/>
    </row>
    <row r="40" spans="2:11" ht="15" customHeight="1">
      <c r="B40" s="287"/>
      <c r="C40" s="288"/>
      <c r="D40" s="286"/>
      <c r="E40" s="290" t="s">
        <v>388</v>
      </c>
      <c r="F40" s="286"/>
      <c r="G40" s="286" t="s">
        <v>389</v>
      </c>
      <c r="H40" s="286"/>
      <c r="I40" s="286"/>
      <c r="J40" s="286"/>
      <c r="K40" s="284"/>
    </row>
    <row r="41" spans="2:11" ht="15" customHeight="1">
      <c r="B41" s="287"/>
      <c r="C41" s="288"/>
      <c r="D41" s="286"/>
      <c r="E41" s="290"/>
      <c r="F41" s="286"/>
      <c r="G41" s="286" t="s">
        <v>390</v>
      </c>
      <c r="H41" s="286"/>
      <c r="I41" s="286"/>
      <c r="J41" s="286"/>
      <c r="K41" s="284"/>
    </row>
    <row r="42" spans="2:11" ht="15" customHeight="1">
      <c r="B42" s="287"/>
      <c r="C42" s="288"/>
      <c r="D42" s="286"/>
      <c r="E42" s="290" t="s">
        <v>391</v>
      </c>
      <c r="F42" s="286"/>
      <c r="G42" s="286" t="s">
        <v>392</v>
      </c>
      <c r="H42" s="286"/>
      <c r="I42" s="286"/>
      <c r="J42" s="286"/>
      <c r="K42" s="284"/>
    </row>
    <row r="43" spans="2:11" ht="15" customHeight="1">
      <c r="B43" s="287"/>
      <c r="C43" s="288"/>
      <c r="D43" s="286"/>
      <c r="E43" s="290" t="s">
        <v>108</v>
      </c>
      <c r="F43" s="286"/>
      <c r="G43" s="286" t="s">
        <v>393</v>
      </c>
      <c r="H43" s="286"/>
      <c r="I43" s="286"/>
      <c r="J43" s="286"/>
      <c r="K43" s="284"/>
    </row>
    <row r="44" spans="2:11" ht="12.75" customHeight="1">
      <c r="B44" s="287"/>
      <c r="C44" s="288"/>
      <c r="D44" s="286"/>
      <c r="E44" s="286"/>
      <c r="F44" s="286"/>
      <c r="G44" s="286"/>
      <c r="H44" s="286"/>
      <c r="I44" s="286"/>
      <c r="J44" s="286"/>
      <c r="K44" s="284"/>
    </row>
    <row r="45" spans="2:11" ht="15" customHeight="1">
      <c r="B45" s="287"/>
      <c r="C45" s="288"/>
      <c r="D45" s="286" t="s">
        <v>394</v>
      </c>
      <c r="E45" s="286"/>
      <c r="F45" s="286"/>
      <c r="G45" s="286"/>
      <c r="H45" s="286"/>
      <c r="I45" s="286"/>
      <c r="J45" s="286"/>
      <c r="K45" s="284"/>
    </row>
    <row r="46" spans="2:11" ht="15" customHeight="1">
      <c r="B46" s="287"/>
      <c r="C46" s="288"/>
      <c r="D46" s="288"/>
      <c r="E46" s="286" t="s">
        <v>395</v>
      </c>
      <c r="F46" s="286"/>
      <c r="G46" s="286"/>
      <c r="H46" s="286"/>
      <c r="I46" s="286"/>
      <c r="J46" s="286"/>
      <c r="K46" s="284"/>
    </row>
    <row r="47" spans="2:11" ht="15" customHeight="1">
      <c r="B47" s="287"/>
      <c r="C47" s="288"/>
      <c r="D47" s="288"/>
      <c r="E47" s="286" t="s">
        <v>396</v>
      </c>
      <c r="F47" s="286"/>
      <c r="G47" s="286"/>
      <c r="H47" s="286"/>
      <c r="I47" s="286"/>
      <c r="J47" s="286"/>
      <c r="K47" s="284"/>
    </row>
    <row r="48" spans="2:11" ht="15" customHeight="1">
      <c r="B48" s="287"/>
      <c r="C48" s="288"/>
      <c r="D48" s="288"/>
      <c r="E48" s="286" t="s">
        <v>397</v>
      </c>
      <c r="F48" s="286"/>
      <c r="G48" s="286"/>
      <c r="H48" s="286"/>
      <c r="I48" s="286"/>
      <c r="J48" s="286"/>
      <c r="K48" s="284"/>
    </row>
    <row r="49" spans="2:11" ht="15" customHeight="1">
      <c r="B49" s="287"/>
      <c r="C49" s="288"/>
      <c r="D49" s="286" t="s">
        <v>398</v>
      </c>
      <c r="E49" s="286"/>
      <c r="F49" s="286"/>
      <c r="G49" s="286"/>
      <c r="H49" s="286"/>
      <c r="I49" s="286"/>
      <c r="J49" s="286"/>
      <c r="K49" s="284"/>
    </row>
    <row r="50" spans="2:11" ht="25.5" customHeight="1">
      <c r="B50" s="282"/>
      <c r="C50" s="283" t="s">
        <v>399</v>
      </c>
      <c r="D50" s="283"/>
      <c r="E50" s="283"/>
      <c r="F50" s="283"/>
      <c r="G50" s="283"/>
      <c r="H50" s="283"/>
      <c r="I50" s="283"/>
      <c r="J50" s="283"/>
      <c r="K50" s="284"/>
    </row>
    <row r="51" spans="2:11" ht="5.25" customHeight="1">
      <c r="B51" s="282"/>
      <c r="C51" s="285"/>
      <c r="D51" s="285"/>
      <c r="E51" s="285"/>
      <c r="F51" s="285"/>
      <c r="G51" s="285"/>
      <c r="H51" s="285"/>
      <c r="I51" s="285"/>
      <c r="J51" s="285"/>
      <c r="K51" s="284"/>
    </row>
    <row r="52" spans="2:11" ht="15" customHeight="1">
      <c r="B52" s="282"/>
      <c r="C52" s="286" t="s">
        <v>400</v>
      </c>
      <c r="D52" s="286"/>
      <c r="E52" s="286"/>
      <c r="F52" s="286"/>
      <c r="G52" s="286"/>
      <c r="H52" s="286"/>
      <c r="I52" s="286"/>
      <c r="J52" s="286"/>
      <c r="K52" s="284"/>
    </row>
    <row r="53" spans="2:11" ht="15" customHeight="1">
      <c r="B53" s="282"/>
      <c r="C53" s="286" t="s">
        <v>401</v>
      </c>
      <c r="D53" s="286"/>
      <c r="E53" s="286"/>
      <c r="F53" s="286"/>
      <c r="G53" s="286"/>
      <c r="H53" s="286"/>
      <c r="I53" s="286"/>
      <c r="J53" s="286"/>
      <c r="K53" s="284"/>
    </row>
    <row r="54" spans="2:11" ht="12.75" customHeight="1">
      <c r="B54" s="282"/>
      <c r="C54" s="286"/>
      <c r="D54" s="286"/>
      <c r="E54" s="286"/>
      <c r="F54" s="286"/>
      <c r="G54" s="286"/>
      <c r="H54" s="286"/>
      <c r="I54" s="286"/>
      <c r="J54" s="286"/>
      <c r="K54" s="284"/>
    </row>
    <row r="55" spans="2:11" ht="15" customHeight="1">
      <c r="B55" s="282"/>
      <c r="C55" s="286" t="s">
        <v>402</v>
      </c>
      <c r="D55" s="286"/>
      <c r="E55" s="286"/>
      <c r="F55" s="286"/>
      <c r="G55" s="286"/>
      <c r="H55" s="286"/>
      <c r="I55" s="286"/>
      <c r="J55" s="286"/>
      <c r="K55" s="284"/>
    </row>
    <row r="56" spans="2:11" ht="15" customHeight="1">
      <c r="B56" s="282"/>
      <c r="C56" s="288"/>
      <c r="D56" s="286" t="s">
        <v>403</v>
      </c>
      <c r="E56" s="286"/>
      <c r="F56" s="286"/>
      <c r="G56" s="286"/>
      <c r="H56" s="286"/>
      <c r="I56" s="286"/>
      <c r="J56" s="286"/>
      <c r="K56" s="284"/>
    </row>
    <row r="57" spans="2:11" ht="15" customHeight="1">
      <c r="B57" s="282"/>
      <c r="C57" s="288"/>
      <c r="D57" s="286" t="s">
        <v>404</v>
      </c>
      <c r="E57" s="286"/>
      <c r="F57" s="286"/>
      <c r="G57" s="286"/>
      <c r="H57" s="286"/>
      <c r="I57" s="286"/>
      <c r="J57" s="286"/>
      <c r="K57" s="284"/>
    </row>
    <row r="58" spans="2:11" ht="15" customHeight="1">
      <c r="B58" s="282"/>
      <c r="C58" s="288"/>
      <c r="D58" s="286" t="s">
        <v>405</v>
      </c>
      <c r="E58" s="286"/>
      <c r="F58" s="286"/>
      <c r="G58" s="286"/>
      <c r="H58" s="286"/>
      <c r="I58" s="286"/>
      <c r="J58" s="286"/>
      <c r="K58" s="284"/>
    </row>
    <row r="59" spans="2:11" ht="15" customHeight="1">
      <c r="B59" s="282"/>
      <c r="C59" s="288"/>
      <c r="D59" s="286" t="s">
        <v>406</v>
      </c>
      <c r="E59" s="286"/>
      <c r="F59" s="286"/>
      <c r="G59" s="286"/>
      <c r="H59" s="286"/>
      <c r="I59" s="286"/>
      <c r="J59" s="286"/>
      <c r="K59" s="284"/>
    </row>
    <row r="60" spans="2:11" ht="15" customHeight="1">
      <c r="B60" s="282"/>
      <c r="C60" s="288"/>
      <c r="D60" s="291" t="s">
        <v>407</v>
      </c>
      <c r="E60" s="291"/>
      <c r="F60" s="291"/>
      <c r="G60" s="291"/>
      <c r="H60" s="291"/>
      <c r="I60" s="291"/>
      <c r="J60" s="291"/>
      <c r="K60" s="284"/>
    </row>
    <row r="61" spans="2:11" ht="15" customHeight="1">
      <c r="B61" s="282"/>
      <c r="C61" s="288"/>
      <c r="D61" s="286" t="s">
        <v>408</v>
      </c>
      <c r="E61" s="286"/>
      <c r="F61" s="286"/>
      <c r="G61" s="286"/>
      <c r="H61" s="286"/>
      <c r="I61" s="286"/>
      <c r="J61" s="286"/>
      <c r="K61" s="284"/>
    </row>
    <row r="62" spans="2:11" ht="12.75" customHeight="1">
      <c r="B62" s="282"/>
      <c r="C62" s="288"/>
      <c r="D62" s="288"/>
      <c r="E62" s="292"/>
      <c r="F62" s="288"/>
      <c r="G62" s="288"/>
      <c r="H62" s="288"/>
      <c r="I62" s="288"/>
      <c r="J62" s="288"/>
      <c r="K62" s="284"/>
    </row>
    <row r="63" spans="2:11" ht="15" customHeight="1">
      <c r="B63" s="282"/>
      <c r="C63" s="288"/>
      <c r="D63" s="286" t="s">
        <v>409</v>
      </c>
      <c r="E63" s="286"/>
      <c r="F63" s="286"/>
      <c r="G63" s="286"/>
      <c r="H63" s="286"/>
      <c r="I63" s="286"/>
      <c r="J63" s="286"/>
      <c r="K63" s="284"/>
    </row>
    <row r="64" spans="2:11" ht="15" customHeight="1">
      <c r="B64" s="282"/>
      <c r="C64" s="288"/>
      <c r="D64" s="291" t="s">
        <v>410</v>
      </c>
      <c r="E64" s="291"/>
      <c r="F64" s="291"/>
      <c r="G64" s="291"/>
      <c r="H64" s="291"/>
      <c r="I64" s="291"/>
      <c r="J64" s="291"/>
      <c r="K64" s="284"/>
    </row>
    <row r="65" spans="2:11" ht="15" customHeight="1">
      <c r="B65" s="282"/>
      <c r="C65" s="288"/>
      <c r="D65" s="286" t="s">
        <v>411</v>
      </c>
      <c r="E65" s="286"/>
      <c r="F65" s="286"/>
      <c r="G65" s="286"/>
      <c r="H65" s="286"/>
      <c r="I65" s="286"/>
      <c r="J65" s="286"/>
      <c r="K65" s="284"/>
    </row>
    <row r="66" spans="2:11" ht="15" customHeight="1">
      <c r="B66" s="282"/>
      <c r="C66" s="288"/>
      <c r="D66" s="286" t="s">
        <v>412</v>
      </c>
      <c r="E66" s="286"/>
      <c r="F66" s="286"/>
      <c r="G66" s="286"/>
      <c r="H66" s="286"/>
      <c r="I66" s="286"/>
      <c r="J66" s="286"/>
      <c r="K66" s="284"/>
    </row>
    <row r="67" spans="2:11" ht="15" customHeight="1">
      <c r="B67" s="282"/>
      <c r="C67" s="288"/>
      <c r="D67" s="286" t="s">
        <v>413</v>
      </c>
      <c r="E67" s="286"/>
      <c r="F67" s="286"/>
      <c r="G67" s="286"/>
      <c r="H67" s="286"/>
      <c r="I67" s="286"/>
      <c r="J67" s="286"/>
      <c r="K67" s="284"/>
    </row>
    <row r="68" spans="2:11" ht="15" customHeight="1">
      <c r="B68" s="282"/>
      <c r="C68" s="288"/>
      <c r="D68" s="286" t="s">
        <v>414</v>
      </c>
      <c r="E68" s="286"/>
      <c r="F68" s="286"/>
      <c r="G68" s="286"/>
      <c r="H68" s="286"/>
      <c r="I68" s="286"/>
      <c r="J68" s="286"/>
      <c r="K68" s="284"/>
    </row>
    <row r="69" spans="2:11" ht="12.75" customHeight="1">
      <c r="B69" s="293"/>
      <c r="C69" s="294"/>
      <c r="D69" s="294"/>
      <c r="E69" s="294"/>
      <c r="F69" s="294"/>
      <c r="G69" s="294"/>
      <c r="H69" s="294"/>
      <c r="I69" s="294"/>
      <c r="J69" s="294"/>
      <c r="K69" s="295"/>
    </row>
    <row r="70" spans="2:11" ht="18.75" customHeight="1">
      <c r="B70" s="296"/>
      <c r="C70" s="296"/>
      <c r="D70" s="296"/>
      <c r="E70" s="296"/>
      <c r="F70" s="296"/>
      <c r="G70" s="296"/>
      <c r="H70" s="296"/>
      <c r="I70" s="296"/>
      <c r="J70" s="296"/>
      <c r="K70" s="297"/>
    </row>
    <row r="71" spans="2:11" ht="18.75" customHeight="1">
      <c r="B71" s="297"/>
      <c r="C71" s="297"/>
      <c r="D71" s="297"/>
      <c r="E71" s="297"/>
      <c r="F71" s="297"/>
      <c r="G71" s="297"/>
      <c r="H71" s="297"/>
      <c r="I71" s="297"/>
      <c r="J71" s="297"/>
      <c r="K71" s="297"/>
    </row>
    <row r="72" spans="2:11" ht="7.5" customHeight="1">
      <c r="B72" s="298"/>
      <c r="C72" s="299"/>
      <c r="D72" s="299"/>
      <c r="E72" s="299"/>
      <c r="F72" s="299"/>
      <c r="G72" s="299"/>
      <c r="H72" s="299"/>
      <c r="I72" s="299"/>
      <c r="J72" s="299"/>
      <c r="K72" s="300"/>
    </row>
    <row r="73" spans="2:11" ht="45" customHeight="1">
      <c r="B73" s="301"/>
      <c r="C73" s="302" t="s">
        <v>86</v>
      </c>
      <c r="D73" s="302"/>
      <c r="E73" s="302"/>
      <c r="F73" s="302"/>
      <c r="G73" s="302"/>
      <c r="H73" s="302"/>
      <c r="I73" s="302"/>
      <c r="J73" s="302"/>
      <c r="K73" s="303"/>
    </row>
    <row r="74" spans="2:11" ht="17.25" customHeight="1">
      <c r="B74" s="301"/>
      <c r="C74" s="304" t="s">
        <v>415</v>
      </c>
      <c r="D74" s="304"/>
      <c r="E74" s="304"/>
      <c r="F74" s="304" t="s">
        <v>416</v>
      </c>
      <c r="G74" s="305"/>
      <c r="H74" s="304" t="s">
        <v>104</v>
      </c>
      <c r="I74" s="304" t="s">
        <v>60</v>
      </c>
      <c r="J74" s="304" t="s">
        <v>417</v>
      </c>
      <c r="K74" s="303"/>
    </row>
    <row r="75" spans="2:11" ht="17.25" customHeight="1">
      <c r="B75" s="301"/>
      <c r="C75" s="306" t="s">
        <v>418</v>
      </c>
      <c r="D75" s="306"/>
      <c r="E75" s="306"/>
      <c r="F75" s="307" t="s">
        <v>419</v>
      </c>
      <c r="G75" s="308"/>
      <c r="H75" s="306"/>
      <c r="I75" s="306"/>
      <c r="J75" s="306" t="s">
        <v>420</v>
      </c>
      <c r="K75" s="303"/>
    </row>
    <row r="76" spans="2:11" ht="5.25" customHeight="1">
      <c r="B76" s="301"/>
      <c r="C76" s="309"/>
      <c r="D76" s="309"/>
      <c r="E76" s="309"/>
      <c r="F76" s="309"/>
      <c r="G76" s="310"/>
      <c r="H76" s="309"/>
      <c r="I76" s="309"/>
      <c r="J76" s="309"/>
      <c r="K76" s="303"/>
    </row>
    <row r="77" spans="2:11" ht="15" customHeight="1">
      <c r="B77" s="301"/>
      <c r="C77" s="290" t="s">
        <v>56</v>
      </c>
      <c r="D77" s="309"/>
      <c r="E77" s="309"/>
      <c r="F77" s="311" t="s">
        <v>421</v>
      </c>
      <c r="G77" s="310"/>
      <c r="H77" s="290" t="s">
        <v>422</v>
      </c>
      <c r="I77" s="290" t="s">
        <v>423</v>
      </c>
      <c r="J77" s="290">
        <v>20</v>
      </c>
      <c r="K77" s="303"/>
    </row>
    <row r="78" spans="2:11" ht="15" customHeight="1">
      <c r="B78" s="301"/>
      <c r="C78" s="290" t="s">
        <v>424</v>
      </c>
      <c r="D78" s="290"/>
      <c r="E78" s="290"/>
      <c r="F78" s="311" t="s">
        <v>421</v>
      </c>
      <c r="G78" s="310"/>
      <c r="H78" s="290" t="s">
        <v>425</v>
      </c>
      <c r="I78" s="290" t="s">
        <v>423</v>
      </c>
      <c r="J78" s="290">
        <v>120</v>
      </c>
      <c r="K78" s="303"/>
    </row>
    <row r="79" spans="2:11" ht="15" customHeight="1">
      <c r="B79" s="312"/>
      <c r="C79" s="290" t="s">
        <v>426</v>
      </c>
      <c r="D79" s="290"/>
      <c r="E79" s="290"/>
      <c r="F79" s="311" t="s">
        <v>427</v>
      </c>
      <c r="G79" s="310"/>
      <c r="H79" s="290" t="s">
        <v>428</v>
      </c>
      <c r="I79" s="290" t="s">
        <v>423</v>
      </c>
      <c r="J79" s="290">
        <v>50</v>
      </c>
      <c r="K79" s="303"/>
    </row>
    <row r="80" spans="2:11" ht="15" customHeight="1">
      <c r="B80" s="312"/>
      <c r="C80" s="290" t="s">
        <v>429</v>
      </c>
      <c r="D80" s="290"/>
      <c r="E80" s="290"/>
      <c r="F80" s="311" t="s">
        <v>421</v>
      </c>
      <c r="G80" s="310"/>
      <c r="H80" s="290" t="s">
        <v>430</v>
      </c>
      <c r="I80" s="290" t="s">
        <v>431</v>
      </c>
      <c r="J80" s="290"/>
      <c r="K80" s="303"/>
    </row>
    <row r="81" spans="2:11" ht="15" customHeight="1">
      <c r="B81" s="312"/>
      <c r="C81" s="313" t="s">
        <v>432</v>
      </c>
      <c r="D81" s="313"/>
      <c r="E81" s="313"/>
      <c r="F81" s="314" t="s">
        <v>427</v>
      </c>
      <c r="G81" s="313"/>
      <c r="H81" s="313" t="s">
        <v>433</v>
      </c>
      <c r="I81" s="313" t="s">
        <v>423</v>
      </c>
      <c r="J81" s="313">
        <v>15</v>
      </c>
      <c r="K81" s="303"/>
    </row>
    <row r="82" spans="2:11" ht="15" customHeight="1">
      <c r="B82" s="312"/>
      <c r="C82" s="313" t="s">
        <v>434</v>
      </c>
      <c r="D82" s="313"/>
      <c r="E82" s="313"/>
      <c r="F82" s="314" t="s">
        <v>427</v>
      </c>
      <c r="G82" s="313"/>
      <c r="H82" s="313" t="s">
        <v>435</v>
      </c>
      <c r="I82" s="313" t="s">
        <v>423</v>
      </c>
      <c r="J82" s="313">
        <v>15</v>
      </c>
      <c r="K82" s="303"/>
    </row>
    <row r="83" spans="2:11" ht="15" customHeight="1">
      <c r="B83" s="312"/>
      <c r="C83" s="313" t="s">
        <v>436</v>
      </c>
      <c r="D83" s="313"/>
      <c r="E83" s="313"/>
      <c r="F83" s="314" t="s">
        <v>427</v>
      </c>
      <c r="G83" s="313"/>
      <c r="H83" s="313" t="s">
        <v>437</v>
      </c>
      <c r="I83" s="313" t="s">
        <v>423</v>
      </c>
      <c r="J83" s="313">
        <v>20</v>
      </c>
      <c r="K83" s="303"/>
    </row>
    <row r="84" spans="2:11" ht="15" customHeight="1">
      <c r="B84" s="312"/>
      <c r="C84" s="313" t="s">
        <v>438</v>
      </c>
      <c r="D84" s="313"/>
      <c r="E84" s="313"/>
      <c r="F84" s="314" t="s">
        <v>427</v>
      </c>
      <c r="G84" s="313"/>
      <c r="H84" s="313" t="s">
        <v>439</v>
      </c>
      <c r="I84" s="313" t="s">
        <v>423</v>
      </c>
      <c r="J84" s="313">
        <v>20</v>
      </c>
      <c r="K84" s="303"/>
    </row>
    <row r="85" spans="2:11" ht="15" customHeight="1">
      <c r="B85" s="312"/>
      <c r="C85" s="290" t="s">
        <v>440</v>
      </c>
      <c r="D85" s="290"/>
      <c r="E85" s="290"/>
      <c r="F85" s="311" t="s">
        <v>427</v>
      </c>
      <c r="G85" s="310"/>
      <c r="H85" s="290" t="s">
        <v>441</v>
      </c>
      <c r="I85" s="290" t="s">
        <v>423</v>
      </c>
      <c r="J85" s="290">
        <v>50</v>
      </c>
      <c r="K85" s="303"/>
    </row>
    <row r="86" spans="2:11" ht="15" customHeight="1">
      <c r="B86" s="312"/>
      <c r="C86" s="290" t="s">
        <v>442</v>
      </c>
      <c r="D86" s="290"/>
      <c r="E86" s="290"/>
      <c r="F86" s="311" t="s">
        <v>427</v>
      </c>
      <c r="G86" s="310"/>
      <c r="H86" s="290" t="s">
        <v>443</v>
      </c>
      <c r="I86" s="290" t="s">
        <v>423</v>
      </c>
      <c r="J86" s="290">
        <v>20</v>
      </c>
      <c r="K86" s="303"/>
    </row>
    <row r="87" spans="2:11" ht="15" customHeight="1">
      <c r="B87" s="312"/>
      <c r="C87" s="290" t="s">
        <v>444</v>
      </c>
      <c r="D87" s="290"/>
      <c r="E87" s="290"/>
      <c r="F87" s="311" t="s">
        <v>427</v>
      </c>
      <c r="G87" s="310"/>
      <c r="H87" s="290" t="s">
        <v>445</v>
      </c>
      <c r="I87" s="290" t="s">
        <v>423</v>
      </c>
      <c r="J87" s="290">
        <v>20</v>
      </c>
      <c r="K87" s="303"/>
    </row>
    <row r="88" spans="2:11" ht="15" customHeight="1">
      <c r="B88" s="312"/>
      <c r="C88" s="290" t="s">
        <v>446</v>
      </c>
      <c r="D88" s="290"/>
      <c r="E88" s="290"/>
      <c r="F88" s="311" t="s">
        <v>427</v>
      </c>
      <c r="G88" s="310"/>
      <c r="H88" s="290" t="s">
        <v>447</v>
      </c>
      <c r="I88" s="290" t="s">
        <v>423</v>
      </c>
      <c r="J88" s="290">
        <v>50</v>
      </c>
      <c r="K88" s="303"/>
    </row>
    <row r="89" spans="2:11" ht="15" customHeight="1">
      <c r="B89" s="312"/>
      <c r="C89" s="290" t="s">
        <v>448</v>
      </c>
      <c r="D89" s="290"/>
      <c r="E89" s="290"/>
      <c r="F89" s="311" t="s">
        <v>427</v>
      </c>
      <c r="G89" s="310"/>
      <c r="H89" s="290" t="s">
        <v>448</v>
      </c>
      <c r="I89" s="290" t="s">
        <v>423</v>
      </c>
      <c r="J89" s="290">
        <v>50</v>
      </c>
      <c r="K89" s="303"/>
    </row>
    <row r="90" spans="2:11" ht="15" customHeight="1">
      <c r="B90" s="312"/>
      <c r="C90" s="290" t="s">
        <v>109</v>
      </c>
      <c r="D90" s="290"/>
      <c r="E90" s="290"/>
      <c r="F90" s="311" t="s">
        <v>427</v>
      </c>
      <c r="G90" s="310"/>
      <c r="H90" s="290" t="s">
        <v>449</v>
      </c>
      <c r="I90" s="290" t="s">
        <v>423</v>
      </c>
      <c r="J90" s="290">
        <v>255</v>
      </c>
      <c r="K90" s="303"/>
    </row>
    <row r="91" spans="2:11" ht="15" customHeight="1">
      <c r="B91" s="312"/>
      <c r="C91" s="290" t="s">
        <v>450</v>
      </c>
      <c r="D91" s="290"/>
      <c r="E91" s="290"/>
      <c r="F91" s="311" t="s">
        <v>421</v>
      </c>
      <c r="G91" s="310"/>
      <c r="H91" s="290" t="s">
        <v>451</v>
      </c>
      <c r="I91" s="290" t="s">
        <v>452</v>
      </c>
      <c r="J91" s="290"/>
      <c r="K91" s="303"/>
    </row>
    <row r="92" spans="2:11" ht="15" customHeight="1">
      <c r="B92" s="312"/>
      <c r="C92" s="290" t="s">
        <v>453</v>
      </c>
      <c r="D92" s="290"/>
      <c r="E92" s="290"/>
      <c r="F92" s="311" t="s">
        <v>421</v>
      </c>
      <c r="G92" s="310"/>
      <c r="H92" s="290" t="s">
        <v>454</v>
      </c>
      <c r="I92" s="290" t="s">
        <v>455</v>
      </c>
      <c r="J92" s="290"/>
      <c r="K92" s="303"/>
    </row>
    <row r="93" spans="2:11" ht="15" customHeight="1">
      <c r="B93" s="312"/>
      <c r="C93" s="290" t="s">
        <v>456</v>
      </c>
      <c r="D93" s="290"/>
      <c r="E93" s="290"/>
      <c r="F93" s="311" t="s">
        <v>421</v>
      </c>
      <c r="G93" s="310"/>
      <c r="H93" s="290" t="s">
        <v>456</v>
      </c>
      <c r="I93" s="290" t="s">
        <v>455</v>
      </c>
      <c r="J93" s="290"/>
      <c r="K93" s="303"/>
    </row>
    <row r="94" spans="2:11" ht="15" customHeight="1">
      <c r="B94" s="312"/>
      <c r="C94" s="290" t="s">
        <v>41</v>
      </c>
      <c r="D94" s="290"/>
      <c r="E94" s="290"/>
      <c r="F94" s="311" t="s">
        <v>421</v>
      </c>
      <c r="G94" s="310"/>
      <c r="H94" s="290" t="s">
        <v>457</v>
      </c>
      <c r="I94" s="290" t="s">
        <v>455</v>
      </c>
      <c r="J94" s="290"/>
      <c r="K94" s="303"/>
    </row>
    <row r="95" spans="2:11" ht="15" customHeight="1">
      <c r="B95" s="312"/>
      <c r="C95" s="290" t="s">
        <v>51</v>
      </c>
      <c r="D95" s="290"/>
      <c r="E95" s="290"/>
      <c r="F95" s="311" t="s">
        <v>421</v>
      </c>
      <c r="G95" s="310"/>
      <c r="H95" s="290" t="s">
        <v>458</v>
      </c>
      <c r="I95" s="290" t="s">
        <v>455</v>
      </c>
      <c r="J95" s="290"/>
      <c r="K95" s="303"/>
    </row>
    <row r="96" spans="2:11" ht="15" customHeight="1">
      <c r="B96" s="315"/>
      <c r="C96" s="316"/>
      <c r="D96" s="316"/>
      <c r="E96" s="316"/>
      <c r="F96" s="316"/>
      <c r="G96" s="316"/>
      <c r="H96" s="316"/>
      <c r="I96" s="316"/>
      <c r="J96" s="316"/>
      <c r="K96" s="317"/>
    </row>
    <row r="97" spans="2:11" ht="18.75" customHeight="1">
      <c r="B97" s="318"/>
      <c r="C97" s="319"/>
      <c r="D97" s="319"/>
      <c r="E97" s="319"/>
      <c r="F97" s="319"/>
      <c r="G97" s="319"/>
      <c r="H97" s="319"/>
      <c r="I97" s="319"/>
      <c r="J97" s="319"/>
      <c r="K97" s="318"/>
    </row>
    <row r="98" spans="2:11" ht="18.75" customHeight="1">
      <c r="B98" s="297"/>
      <c r="C98" s="297"/>
      <c r="D98" s="297"/>
      <c r="E98" s="297"/>
      <c r="F98" s="297"/>
      <c r="G98" s="297"/>
      <c r="H98" s="297"/>
      <c r="I98" s="297"/>
      <c r="J98" s="297"/>
      <c r="K98" s="297"/>
    </row>
    <row r="99" spans="2:11" ht="7.5" customHeight="1">
      <c r="B99" s="298"/>
      <c r="C99" s="299"/>
      <c r="D99" s="299"/>
      <c r="E99" s="299"/>
      <c r="F99" s="299"/>
      <c r="G99" s="299"/>
      <c r="H99" s="299"/>
      <c r="I99" s="299"/>
      <c r="J99" s="299"/>
      <c r="K99" s="300"/>
    </row>
    <row r="100" spans="2:11" ht="45" customHeight="1">
      <c r="B100" s="301"/>
      <c r="C100" s="302" t="s">
        <v>459</v>
      </c>
      <c r="D100" s="302"/>
      <c r="E100" s="302"/>
      <c r="F100" s="302"/>
      <c r="G100" s="302"/>
      <c r="H100" s="302"/>
      <c r="I100" s="302"/>
      <c r="J100" s="302"/>
      <c r="K100" s="303"/>
    </row>
    <row r="101" spans="2:11" ht="17.25" customHeight="1">
      <c r="B101" s="301"/>
      <c r="C101" s="304" t="s">
        <v>415</v>
      </c>
      <c r="D101" s="304"/>
      <c r="E101" s="304"/>
      <c r="F101" s="304" t="s">
        <v>416</v>
      </c>
      <c r="G101" s="305"/>
      <c r="H101" s="304" t="s">
        <v>104</v>
      </c>
      <c r="I101" s="304" t="s">
        <v>60</v>
      </c>
      <c r="J101" s="304" t="s">
        <v>417</v>
      </c>
      <c r="K101" s="303"/>
    </row>
    <row r="102" spans="2:11" ht="17.25" customHeight="1">
      <c r="B102" s="301"/>
      <c r="C102" s="306" t="s">
        <v>418</v>
      </c>
      <c r="D102" s="306"/>
      <c r="E102" s="306"/>
      <c r="F102" s="307" t="s">
        <v>419</v>
      </c>
      <c r="G102" s="308"/>
      <c r="H102" s="306"/>
      <c r="I102" s="306"/>
      <c r="J102" s="306" t="s">
        <v>420</v>
      </c>
      <c r="K102" s="303"/>
    </row>
    <row r="103" spans="2:11" ht="5.25" customHeight="1">
      <c r="B103" s="301"/>
      <c r="C103" s="304"/>
      <c r="D103" s="304"/>
      <c r="E103" s="304"/>
      <c r="F103" s="304"/>
      <c r="G103" s="320"/>
      <c r="H103" s="304"/>
      <c r="I103" s="304"/>
      <c r="J103" s="304"/>
      <c r="K103" s="303"/>
    </row>
    <row r="104" spans="2:11" ht="15" customHeight="1">
      <c r="B104" s="301"/>
      <c r="C104" s="290" t="s">
        <v>56</v>
      </c>
      <c r="D104" s="309"/>
      <c r="E104" s="309"/>
      <c r="F104" s="311" t="s">
        <v>421</v>
      </c>
      <c r="G104" s="320"/>
      <c r="H104" s="290" t="s">
        <v>460</v>
      </c>
      <c r="I104" s="290" t="s">
        <v>423</v>
      </c>
      <c r="J104" s="290">
        <v>20</v>
      </c>
      <c r="K104" s="303"/>
    </row>
    <row r="105" spans="2:11" ht="15" customHeight="1">
      <c r="B105" s="301"/>
      <c r="C105" s="290" t="s">
        <v>424</v>
      </c>
      <c r="D105" s="290"/>
      <c r="E105" s="290"/>
      <c r="F105" s="311" t="s">
        <v>421</v>
      </c>
      <c r="G105" s="290"/>
      <c r="H105" s="290" t="s">
        <v>460</v>
      </c>
      <c r="I105" s="290" t="s">
        <v>423</v>
      </c>
      <c r="J105" s="290">
        <v>120</v>
      </c>
      <c r="K105" s="303"/>
    </row>
    <row r="106" spans="2:11" ht="15" customHeight="1">
      <c r="B106" s="312"/>
      <c r="C106" s="290" t="s">
        <v>426</v>
      </c>
      <c r="D106" s="290"/>
      <c r="E106" s="290"/>
      <c r="F106" s="311" t="s">
        <v>427</v>
      </c>
      <c r="G106" s="290"/>
      <c r="H106" s="290" t="s">
        <v>460</v>
      </c>
      <c r="I106" s="290" t="s">
        <v>423</v>
      </c>
      <c r="J106" s="290">
        <v>50</v>
      </c>
      <c r="K106" s="303"/>
    </row>
    <row r="107" spans="2:11" ht="15" customHeight="1">
      <c r="B107" s="312"/>
      <c r="C107" s="290" t="s">
        <v>429</v>
      </c>
      <c r="D107" s="290"/>
      <c r="E107" s="290"/>
      <c r="F107" s="311" t="s">
        <v>421</v>
      </c>
      <c r="G107" s="290"/>
      <c r="H107" s="290" t="s">
        <v>460</v>
      </c>
      <c r="I107" s="290" t="s">
        <v>431</v>
      </c>
      <c r="J107" s="290"/>
      <c r="K107" s="303"/>
    </row>
    <row r="108" spans="2:11" ht="15" customHeight="1">
      <c r="B108" s="312"/>
      <c r="C108" s="290" t="s">
        <v>440</v>
      </c>
      <c r="D108" s="290"/>
      <c r="E108" s="290"/>
      <c r="F108" s="311" t="s">
        <v>427</v>
      </c>
      <c r="G108" s="290"/>
      <c r="H108" s="290" t="s">
        <v>460</v>
      </c>
      <c r="I108" s="290" t="s">
        <v>423</v>
      </c>
      <c r="J108" s="290">
        <v>50</v>
      </c>
      <c r="K108" s="303"/>
    </row>
    <row r="109" spans="2:11" ht="15" customHeight="1">
      <c r="B109" s="312"/>
      <c r="C109" s="290" t="s">
        <v>448</v>
      </c>
      <c r="D109" s="290"/>
      <c r="E109" s="290"/>
      <c r="F109" s="311" t="s">
        <v>427</v>
      </c>
      <c r="G109" s="290"/>
      <c r="H109" s="290" t="s">
        <v>460</v>
      </c>
      <c r="I109" s="290" t="s">
        <v>423</v>
      </c>
      <c r="J109" s="290">
        <v>50</v>
      </c>
      <c r="K109" s="303"/>
    </row>
    <row r="110" spans="2:11" ht="15" customHeight="1">
      <c r="B110" s="312"/>
      <c r="C110" s="290" t="s">
        <v>446</v>
      </c>
      <c r="D110" s="290"/>
      <c r="E110" s="290"/>
      <c r="F110" s="311" t="s">
        <v>427</v>
      </c>
      <c r="G110" s="290"/>
      <c r="H110" s="290" t="s">
        <v>460</v>
      </c>
      <c r="I110" s="290" t="s">
        <v>423</v>
      </c>
      <c r="J110" s="290">
        <v>50</v>
      </c>
      <c r="K110" s="303"/>
    </row>
    <row r="111" spans="2:11" ht="15" customHeight="1">
      <c r="B111" s="312"/>
      <c r="C111" s="290" t="s">
        <v>56</v>
      </c>
      <c r="D111" s="290"/>
      <c r="E111" s="290"/>
      <c r="F111" s="311" t="s">
        <v>421</v>
      </c>
      <c r="G111" s="290"/>
      <c r="H111" s="290" t="s">
        <v>461</v>
      </c>
      <c r="I111" s="290" t="s">
        <v>423</v>
      </c>
      <c r="J111" s="290">
        <v>20</v>
      </c>
      <c r="K111" s="303"/>
    </row>
    <row r="112" spans="2:11" ht="15" customHeight="1">
      <c r="B112" s="312"/>
      <c r="C112" s="290" t="s">
        <v>462</v>
      </c>
      <c r="D112" s="290"/>
      <c r="E112" s="290"/>
      <c r="F112" s="311" t="s">
        <v>421</v>
      </c>
      <c r="G112" s="290"/>
      <c r="H112" s="290" t="s">
        <v>463</v>
      </c>
      <c r="I112" s="290" t="s">
        <v>423</v>
      </c>
      <c r="J112" s="290">
        <v>120</v>
      </c>
      <c r="K112" s="303"/>
    </row>
    <row r="113" spans="2:11" ht="15" customHeight="1">
      <c r="B113" s="312"/>
      <c r="C113" s="290" t="s">
        <v>41</v>
      </c>
      <c r="D113" s="290"/>
      <c r="E113" s="290"/>
      <c r="F113" s="311" t="s">
        <v>421</v>
      </c>
      <c r="G113" s="290"/>
      <c r="H113" s="290" t="s">
        <v>464</v>
      </c>
      <c r="I113" s="290" t="s">
        <v>455</v>
      </c>
      <c r="J113" s="290"/>
      <c r="K113" s="303"/>
    </row>
    <row r="114" spans="2:11" ht="15" customHeight="1">
      <c r="B114" s="312"/>
      <c r="C114" s="290" t="s">
        <v>51</v>
      </c>
      <c r="D114" s="290"/>
      <c r="E114" s="290"/>
      <c r="F114" s="311" t="s">
        <v>421</v>
      </c>
      <c r="G114" s="290"/>
      <c r="H114" s="290" t="s">
        <v>465</v>
      </c>
      <c r="I114" s="290" t="s">
        <v>455</v>
      </c>
      <c r="J114" s="290"/>
      <c r="K114" s="303"/>
    </row>
    <row r="115" spans="2:11" ht="15" customHeight="1">
      <c r="B115" s="312"/>
      <c r="C115" s="290" t="s">
        <v>60</v>
      </c>
      <c r="D115" s="290"/>
      <c r="E115" s="290"/>
      <c r="F115" s="311" t="s">
        <v>421</v>
      </c>
      <c r="G115" s="290"/>
      <c r="H115" s="290" t="s">
        <v>466</v>
      </c>
      <c r="I115" s="290" t="s">
        <v>467</v>
      </c>
      <c r="J115" s="290"/>
      <c r="K115" s="303"/>
    </row>
    <row r="116" spans="2:11" ht="15" customHeight="1">
      <c r="B116" s="315"/>
      <c r="C116" s="321"/>
      <c r="D116" s="321"/>
      <c r="E116" s="321"/>
      <c r="F116" s="321"/>
      <c r="G116" s="321"/>
      <c r="H116" s="321"/>
      <c r="I116" s="321"/>
      <c r="J116" s="321"/>
      <c r="K116" s="317"/>
    </row>
    <row r="117" spans="2:11" ht="18.75" customHeight="1">
      <c r="B117" s="322"/>
      <c r="C117" s="286"/>
      <c r="D117" s="286"/>
      <c r="E117" s="286"/>
      <c r="F117" s="323"/>
      <c r="G117" s="286"/>
      <c r="H117" s="286"/>
      <c r="I117" s="286"/>
      <c r="J117" s="286"/>
      <c r="K117" s="322"/>
    </row>
    <row r="118" spans="2:11" ht="18.75" customHeight="1">
      <c r="B118" s="297"/>
      <c r="C118" s="297"/>
      <c r="D118" s="297"/>
      <c r="E118" s="297"/>
      <c r="F118" s="297"/>
      <c r="G118" s="297"/>
      <c r="H118" s="297"/>
      <c r="I118" s="297"/>
      <c r="J118" s="297"/>
      <c r="K118" s="297"/>
    </row>
    <row r="119" spans="2:11" ht="7.5" customHeight="1">
      <c r="B119" s="324"/>
      <c r="C119" s="325"/>
      <c r="D119" s="325"/>
      <c r="E119" s="325"/>
      <c r="F119" s="325"/>
      <c r="G119" s="325"/>
      <c r="H119" s="325"/>
      <c r="I119" s="325"/>
      <c r="J119" s="325"/>
      <c r="K119" s="326"/>
    </row>
    <row r="120" spans="2:11" ht="45" customHeight="1">
      <c r="B120" s="327"/>
      <c r="C120" s="280" t="s">
        <v>468</v>
      </c>
      <c r="D120" s="280"/>
      <c r="E120" s="280"/>
      <c r="F120" s="280"/>
      <c r="G120" s="280"/>
      <c r="H120" s="280"/>
      <c r="I120" s="280"/>
      <c r="J120" s="280"/>
      <c r="K120" s="328"/>
    </row>
    <row r="121" spans="2:11" ht="17.25" customHeight="1">
      <c r="B121" s="329"/>
      <c r="C121" s="304" t="s">
        <v>415</v>
      </c>
      <c r="D121" s="304"/>
      <c r="E121" s="304"/>
      <c r="F121" s="304" t="s">
        <v>416</v>
      </c>
      <c r="G121" s="305"/>
      <c r="H121" s="304" t="s">
        <v>104</v>
      </c>
      <c r="I121" s="304" t="s">
        <v>60</v>
      </c>
      <c r="J121" s="304" t="s">
        <v>417</v>
      </c>
      <c r="K121" s="330"/>
    </row>
    <row r="122" spans="2:11" ht="17.25" customHeight="1">
      <c r="B122" s="329"/>
      <c r="C122" s="306" t="s">
        <v>418</v>
      </c>
      <c r="D122" s="306"/>
      <c r="E122" s="306"/>
      <c r="F122" s="307" t="s">
        <v>419</v>
      </c>
      <c r="G122" s="308"/>
      <c r="H122" s="306"/>
      <c r="I122" s="306"/>
      <c r="J122" s="306" t="s">
        <v>420</v>
      </c>
      <c r="K122" s="330"/>
    </row>
    <row r="123" spans="2:11" ht="5.25" customHeight="1">
      <c r="B123" s="331"/>
      <c r="C123" s="309"/>
      <c r="D123" s="309"/>
      <c r="E123" s="309"/>
      <c r="F123" s="309"/>
      <c r="G123" s="290"/>
      <c r="H123" s="309"/>
      <c r="I123" s="309"/>
      <c r="J123" s="309"/>
      <c r="K123" s="332"/>
    </row>
    <row r="124" spans="2:11" ht="15" customHeight="1">
      <c r="B124" s="331"/>
      <c r="C124" s="290" t="s">
        <v>424</v>
      </c>
      <c r="D124" s="309"/>
      <c r="E124" s="309"/>
      <c r="F124" s="311" t="s">
        <v>421</v>
      </c>
      <c r="G124" s="290"/>
      <c r="H124" s="290" t="s">
        <v>460</v>
      </c>
      <c r="I124" s="290" t="s">
        <v>423</v>
      </c>
      <c r="J124" s="290">
        <v>120</v>
      </c>
      <c r="K124" s="333"/>
    </row>
    <row r="125" spans="2:11" ht="15" customHeight="1">
      <c r="B125" s="331"/>
      <c r="C125" s="290" t="s">
        <v>469</v>
      </c>
      <c r="D125" s="290"/>
      <c r="E125" s="290"/>
      <c r="F125" s="311" t="s">
        <v>421</v>
      </c>
      <c r="G125" s="290"/>
      <c r="H125" s="290" t="s">
        <v>470</v>
      </c>
      <c r="I125" s="290" t="s">
        <v>423</v>
      </c>
      <c r="J125" s="290" t="s">
        <v>471</v>
      </c>
      <c r="K125" s="333"/>
    </row>
    <row r="126" spans="2:11" ht="15" customHeight="1">
      <c r="B126" s="331"/>
      <c r="C126" s="290" t="s">
        <v>370</v>
      </c>
      <c r="D126" s="290"/>
      <c r="E126" s="290"/>
      <c r="F126" s="311" t="s">
        <v>421</v>
      </c>
      <c r="G126" s="290"/>
      <c r="H126" s="290" t="s">
        <v>472</v>
      </c>
      <c r="I126" s="290" t="s">
        <v>423</v>
      </c>
      <c r="J126" s="290" t="s">
        <v>471</v>
      </c>
      <c r="K126" s="333"/>
    </row>
    <row r="127" spans="2:11" ht="15" customHeight="1">
      <c r="B127" s="331"/>
      <c r="C127" s="290" t="s">
        <v>432</v>
      </c>
      <c r="D127" s="290"/>
      <c r="E127" s="290"/>
      <c r="F127" s="311" t="s">
        <v>427</v>
      </c>
      <c r="G127" s="290"/>
      <c r="H127" s="290" t="s">
        <v>433</v>
      </c>
      <c r="I127" s="290" t="s">
        <v>423</v>
      </c>
      <c r="J127" s="290">
        <v>15</v>
      </c>
      <c r="K127" s="333"/>
    </row>
    <row r="128" spans="2:11" ht="15" customHeight="1">
      <c r="B128" s="331"/>
      <c r="C128" s="313" t="s">
        <v>434</v>
      </c>
      <c r="D128" s="313"/>
      <c r="E128" s="313"/>
      <c r="F128" s="314" t="s">
        <v>427</v>
      </c>
      <c r="G128" s="313"/>
      <c r="H128" s="313" t="s">
        <v>435</v>
      </c>
      <c r="I128" s="313" t="s">
        <v>423</v>
      </c>
      <c r="J128" s="313">
        <v>15</v>
      </c>
      <c r="K128" s="333"/>
    </row>
    <row r="129" spans="2:11" ht="15" customHeight="1">
      <c r="B129" s="331"/>
      <c r="C129" s="313" t="s">
        <v>436</v>
      </c>
      <c r="D129" s="313"/>
      <c r="E129" s="313"/>
      <c r="F129" s="314" t="s">
        <v>427</v>
      </c>
      <c r="G129" s="313"/>
      <c r="H129" s="313" t="s">
        <v>437</v>
      </c>
      <c r="I129" s="313" t="s">
        <v>423</v>
      </c>
      <c r="J129" s="313">
        <v>20</v>
      </c>
      <c r="K129" s="333"/>
    </row>
    <row r="130" spans="2:11" ht="15" customHeight="1">
      <c r="B130" s="331"/>
      <c r="C130" s="313" t="s">
        <v>438</v>
      </c>
      <c r="D130" s="313"/>
      <c r="E130" s="313"/>
      <c r="F130" s="314" t="s">
        <v>427</v>
      </c>
      <c r="G130" s="313"/>
      <c r="H130" s="313" t="s">
        <v>439</v>
      </c>
      <c r="I130" s="313" t="s">
        <v>423</v>
      </c>
      <c r="J130" s="313">
        <v>20</v>
      </c>
      <c r="K130" s="333"/>
    </row>
    <row r="131" spans="2:11" ht="15" customHeight="1">
      <c r="B131" s="331"/>
      <c r="C131" s="290" t="s">
        <v>426</v>
      </c>
      <c r="D131" s="290"/>
      <c r="E131" s="290"/>
      <c r="F131" s="311" t="s">
        <v>427</v>
      </c>
      <c r="G131" s="290"/>
      <c r="H131" s="290" t="s">
        <v>460</v>
      </c>
      <c r="I131" s="290" t="s">
        <v>423</v>
      </c>
      <c r="J131" s="290">
        <v>50</v>
      </c>
      <c r="K131" s="333"/>
    </row>
    <row r="132" spans="2:11" ht="15" customHeight="1">
      <c r="B132" s="331"/>
      <c r="C132" s="290" t="s">
        <v>440</v>
      </c>
      <c r="D132" s="290"/>
      <c r="E132" s="290"/>
      <c r="F132" s="311" t="s">
        <v>427</v>
      </c>
      <c r="G132" s="290"/>
      <c r="H132" s="290" t="s">
        <v>460</v>
      </c>
      <c r="I132" s="290" t="s">
        <v>423</v>
      </c>
      <c r="J132" s="290">
        <v>50</v>
      </c>
      <c r="K132" s="333"/>
    </row>
    <row r="133" spans="2:11" ht="15" customHeight="1">
      <c r="B133" s="331"/>
      <c r="C133" s="290" t="s">
        <v>446</v>
      </c>
      <c r="D133" s="290"/>
      <c r="E133" s="290"/>
      <c r="F133" s="311" t="s">
        <v>427</v>
      </c>
      <c r="G133" s="290"/>
      <c r="H133" s="290" t="s">
        <v>460</v>
      </c>
      <c r="I133" s="290" t="s">
        <v>423</v>
      </c>
      <c r="J133" s="290">
        <v>50</v>
      </c>
      <c r="K133" s="333"/>
    </row>
    <row r="134" spans="2:11" ht="15" customHeight="1">
      <c r="B134" s="331"/>
      <c r="C134" s="290" t="s">
        <v>448</v>
      </c>
      <c r="D134" s="290"/>
      <c r="E134" s="290"/>
      <c r="F134" s="311" t="s">
        <v>427</v>
      </c>
      <c r="G134" s="290"/>
      <c r="H134" s="290" t="s">
        <v>460</v>
      </c>
      <c r="I134" s="290" t="s">
        <v>423</v>
      </c>
      <c r="J134" s="290">
        <v>50</v>
      </c>
      <c r="K134" s="333"/>
    </row>
    <row r="135" spans="2:11" ht="15" customHeight="1">
      <c r="B135" s="331"/>
      <c r="C135" s="290" t="s">
        <v>109</v>
      </c>
      <c r="D135" s="290"/>
      <c r="E135" s="290"/>
      <c r="F135" s="311" t="s">
        <v>427</v>
      </c>
      <c r="G135" s="290"/>
      <c r="H135" s="290" t="s">
        <v>473</v>
      </c>
      <c r="I135" s="290" t="s">
        <v>423</v>
      </c>
      <c r="J135" s="290">
        <v>255</v>
      </c>
      <c r="K135" s="333"/>
    </row>
    <row r="136" spans="2:11" ht="15" customHeight="1">
      <c r="B136" s="331"/>
      <c r="C136" s="290" t="s">
        <v>450</v>
      </c>
      <c r="D136" s="290"/>
      <c r="E136" s="290"/>
      <c r="F136" s="311" t="s">
        <v>421</v>
      </c>
      <c r="G136" s="290"/>
      <c r="H136" s="290" t="s">
        <v>474</v>
      </c>
      <c r="I136" s="290" t="s">
        <v>452</v>
      </c>
      <c r="J136" s="290"/>
      <c r="K136" s="333"/>
    </row>
    <row r="137" spans="2:11" ht="15" customHeight="1">
      <c r="B137" s="331"/>
      <c r="C137" s="290" t="s">
        <v>453</v>
      </c>
      <c r="D137" s="290"/>
      <c r="E137" s="290"/>
      <c r="F137" s="311" t="s">
        <v>421</v>
      </c>
      <c r="G137" s="290"/>
      <c r="H137" s="290" t="s">
        <v>475</v>
      </c>
      <c r="I137" s="290" t="s">
        <v>455</v>
      </c>
      <c r="J137" s="290"/>
      <c r="K137" s="333"/>
    </row>
    <row r="138" spans="2:11" ht="15" customHeight="1">
      <c r="B138" s="331"/>
      <c r="C138" s="290" t="s">
        <v>456</v>
      </c>
      <c r="D138" s="290"/>
      <c r="E138" s="290"/>
      <c r="F138" s="311" t="s">
        <v>421</v>
      </c>
      <c r="G138" s="290"/>
      <c r="H138" s="290" t="s">
        <v>456</v>
      </c>
      <c r="I138" s="290" t="s">
        <v>455</v>
      </c>
      <c r="J138" s="290"/>
      <c r="K138" s="333"/>
    </row>
    <row r="139" spans="2:11" ht="15" customHeight="1">
      <c r="B139" s="331"/>
      <c r="C139" s="290" t="s">
        <v>41</v>
      </c>
      <c r="D139" s="290"/>
      <c r="E139" s="290"/>
      <c r="F139" s="311" t="s">
        <v>421</v>
      </c>
      <c r="G139" s="290"/>
      <c r="H139" s="290" t="s">
        <v>476</v>
      </c>
      <c r="I139" s="290" t="s">
        <v>455</v>
      </c>
      <c r="J139" s="290"/>
      <c r="K139" s="333"/>
    </row>
    <row r="140" spans="2:11" ht="15" customHeight="1">
      <c r="B140" s="331"/>
      <c r="C140" s="290" t="s">
        <v>477</v>
      </c>
      <c r="D140" s="290"/>
      <c r="E140" s="290"/>
      <c r="F140" s="311" t="s">
        <v>421</v>
      </c>
      <c r="G140" s="290"/>
      <c r="H140" s="290" t="s">
        <v>478</v>
      </c>
      <c r="I140" s="290" t="s">
        <v>455</v>
      </c>
      <c r="J140" s="290"/>
      <c r="K140" s="333"/>
    </row>
    <row r="141" spans="2:11" ht="15" customHeight="1">
      <c r="B141" s="334"/>
      <c r="C141" s="335"/>
      <c r="D141" s="335"/>
      <c r="E141" s="335"/>
      <c r="F141" s="335"/>
      <c r="G141" s="335"/>
      <c r="H141" s="335"/>
      <c r="I141" s="335"/>
      <c r="J141" s="335"/>
      <c r="K141" s="336"/>
    </row>
    <row r="142" spans="2:11" ht="18.75" customHeight="1">
      <c r="B142" s="286"/>
      <c r="C142" s="286"/>
      <c r="D142" s="286"/>
      <c r="E142" s="286"/>
      <c r="F142" s="323"/>
      <c r="G142" s="286"/>
      <c r="H142" s="286"/>
      <c r="I142" s="286"/>
      <c r="J142" s="286"/>
      <c r="K142" s="286"/>
    </row>
    <row r="143" spans="2:11" ht="18.75" customHeight="1">
      <c r="B143" s="297"/>
      <c r="C143" s="297"/>
      <c r="D143" s="297"/>
      <c r="E143" s="297"/>
      <c r="F143" s="297"/>
      <c r="G143" s="297"/>
      <c r="H143" s="297"/>
      <c r="I143" s="297"/>
      <c r="J143" s="297"/>
      <c r="K143" s="297"/>
    </row>
    <row r="144" spans="2:11" ht="7.5" customHeight="1">
      <c r="B144" s="298"/>
      <c r="C144" s="299"/>
      <c r="D144" s="299"/>
      <c r="E144" s="299"/>
      <c r="F144" s="299"/>
      <c r="G144" s="299"/>
      <c r="H144" s="299"/>
      <c r="I144" s="299"/>
      <c r="J144" s="299"/>
      <c r="K144" s="300"/>
    </row>
    <row r="145" spans="2:11" ht="45" customHeight="1">
      <c r="B145" s="301"/>
      <c r="C145" s="302" t="s">
        <v>479</v>
      </c>
      <c r="D145" s="302"/>
      <c r="E145" s="302"/>
      <c r="F145" s="302"/>
      <c r="G145" s="302"/>
      <c r="H145" s="302"/>
      <c r="I145" s="302"/>
      <c r="J145" s="302"/>
      <c r="K145" s="303"/>
    </row>
    <row r="146" spans="2:11" ht="17.25" customHeight="1">
      <c r="B146" s="301"/>
      <c r="C146" s="304" t="s">
        <v>415</v>
      </c>
      <c r="D146" s="304"/>
      <c r="E146" s="304"/>
      <c r="F146" s="304" t="s">
        <v>416</v>
      </c>
      <c r="G146" s="305"/>
      <c r="H146" s="304" t="s">
        <v>104</v>
      </c>
      <c r="I146" s="304" t="s">
        <v>60</v>
      </c>
      <c r="J146" s="304" t="s">
        <v>417</v>
      </c>
      <c r="K146" s="303"/>
    </row>
    <row r="147" spans="2:11" ht="17.25" customHeight="1">
      <c r="B147" s="301"/>
      <c r="C147" s="306" t="s">
        <v>418</v>
      </c>
      <c r="D147" s="306"/>
      <c r="E147" s="306"/>
      <c r="F147" s="307" t="s">
        <v>419</v>
      </c>
      <c r="G147" s="308"/>
      <c r="H147" s="306"/>
      <c r="I147" s="306"/>
      <c r="J147" s="306" t="s">
        <v>420</v>
      </c>
      <c r="K147" s="303"/>
    </row>
    <row r="148" spans="2:11" ht="5.25" customHeight="1">
      <c r="B148" s="312"/>
      <c r="C148" s="309"/>
      <c r="D148" s="309"/>
      <c r="E148" s="309"/>
      <c r="F148" s="309"/>
      <c r="G148" s="310"/>
      <c r="H148" s="309"/>
      <c r="I148" s="309"/>
      <c r="J148" s="309"/>
      <c r="K148" s="333"/>
    </row>
    <row r="149" spans="2:11" ht="15" customHeight="1">
      <c r="B149" s="312"/>
      <c r="C149" s="337" t="s">
        <v>424</v>
      </c>
      <c r="D149" s="290"/>
      <c r="E149" s="290"/>
      <c r="F149" s="338" t="s">
        <v>421</v>
      </c>
      <c r="G149" s="290"/>
      <c r="H149" s="337" t="s">
        <v>460</v>
      </c>
      <c r="I149" s="337" t="s">
        <v>423</v>
      </c>
      <c r="J149" s="337">
        <v>120</v>
      </c>
      <c r="K149" s="333"/>
    </row>
    <row r="150" spans="2:11" ht="15" customHeight="1">
      <c r="B150" s="312"/>
      <c r="C150" s="337" t="s">
        <v>469</v>
      </c>
      <c r="D150" s="290"/>
      <c r="E150" s="290"/>
      <c r="F150" s="338" t="s">
        <v>421</v>
      </c>
      <c r="G150" s="290"/>
      <c r="H150" s="337" t="s">
        <v>480</v>
      </c>
      <c r="I150" s="337" t="s">
        <v>423</v>
      </c>
      <c r="J150" s="337" t="s">
        <v>471</v>
      </c>
      <c r="K150" s="333"/>
    </row>
    <row r="151" spans="2:11" ht="15" customHeight="1">
      <c r="B151" s="312"/>
      <c r="C151" s="337" t="s">
        <v>370</v>
      </c>
      <c r="D151" s="290"/>
      <c r="E151" s="290"/>
      <c r="F151" s="338" t="s">
        <v>421</v>
      </c>
      <c r="G151" s="290"/>
      <c r="H151" s="337" t="s">
        <v>481</v>
      </c>
      <c r="I151" s="337" t="s">
        <v>423</v>
      </c>
      <c r="J151" s="337" t="s">
        <v>471</v>
      </c>
      <c r="K151" s="333"/>
    </row>
    <row r="152" spans="2:11" ht="15" customHeight="1">
      <c r="B152" s="312"/>
      <c r="C152" s="337" t="s">
        <v>426</v>
      </c>
      <c r="D152" s="290"/>
      <c r="E152" s="290"/>
      <c r="F152" s="338" t="s">
        <v>427</v>
      </c>
      <c r="G152" s="290"/>
      <c r="H152" s="337" t="s">
        <v>460</v>
      </c>
      <c r="I152" s="337" t="s">
        <v>423</v>
      </c>
      <c r="J152" s="337">
        <v>50</v>
      </c>
      <c r="K152" s="333"/>
    </row>
    <row r="153" spans="2:11" ht="15" customHeight="1">
      <c r="B153" s="312"/>
      <c r="C153" s="337" t="s">
        <v>429</v>
      </c>
      <c r="D153" s="290"/>
      <c r="E153" s="290"/>
      <c r="F153" s="338" t="s">
        <v>421</v>
      </c>
      <c r="G153" s="290"/>
      <c r="H153" s="337" t="s">
        <v>460</v>
      </c>
      <c r="I153" s="337" t="s">
        <v>431</v>
      </c>
      <c r="J153" s="337"/>
      <c r="K153" s="333"/>
    </row>
    <row r="154" spans="2:11" ht="15" customHeight="1">
      <c r="B154" s="312"/>
      <c r="C154" s="337" t="s">
        <v>440</v>
      </c>
      <c r="D154" s="290"/>
      <c r="E154" s="290"/>
      <c r="F154" s="338" t="s">
        <v>427</v>
      </c>
      <c r="G154" s="290"/>
      <c r="H154" s="337" t="s">
        <v>460</v>
      </c>
      <c r="I154" s="337" t="s">
        <v>423</v>
      </c>
      <c r="J154" s="337">
        <v>50</v>
      </c>
      <c r="K154" s="333"/>
    </row>
    <row r="155" spans="2:11" ht="15" customHeight="1">
      <c r="B155" s="312"/>
      <c r="C155" s="337" t="s">
        <v>448</v>
      </c>
      <c r="D155" s="290"/>
      <c r="E155" s="290"/>
      <c r="F155" s="338" t="s">
        <v>427</v>
      </c>
      <c r="G155" s="290"/>
      <c r="H155" s="337" t="s">
        <v>460</v>
      </c>
      <c r="I155" s="337" t="s">
        <v>423</v>
      </c>
      <c r="J155" s="337">
        <v>50</v>
      </c>
      <c r="K155" s="333"/>
    </row>
    <row r="156" spans="2:11" ht="15" customHeight="1">
      <c r="B156" s="312"/>
      <c r="C156" s="337" t="s">
        <v>446</v>
      </c>
      <c r="D156" s="290"/>
      <c r="E156" s="290"/>
      <c r="F156" s="338" t="s">
        <v>427</v>
      </c>
      <c r="G156" s="290"/>
      <c r="H156" s="337" t="s">
        <v>460</v>
      </c>
      <c r="I156" s="337" t="s">
        <v>423</v>
      </c>
      <c r="J156" s="337">
        <v>50</v>
      </c>
      <c r="K156" s="333"/>
    </row>
    <row r="157" spans="2:11" ht="15" customHeight="1">
      <c r="B157" s="312"/>
      <c r="C157" s="337" t="s">
        <v>90</v>
      </c>
      <c r="D157" s="290"/>
      <c r="E157" s="290"/>
      <c r="F157" s="338" t="s">
        <v>421</v>
      </c>
      <c r="G157" s="290"/>
      <c r="H157" s="337" t="s">
        <v>482</v>
      </c>
      <c r="I157" s="337" t="s">
        <v>423</v>
      </c>
      <c r="J157" s="337" t="s">
        <v>483</v>
      </c>
      <c r="K157" s="333"/>
    </row>
    <row r="158" spans="2:11" ht="15" customHeight="1">
      <c r="B158" s="312"/>
      <c r="C158" s="337" t="s">
        <v>484</v>
      </c>
      <c r="D158" s="290"/>
      <c r="E158" s="290"/>
      <c r="F158" s="338" t="s">
        <v>421</v>
      </c>
      <c r="G158" s="290"/>
      <c r="H158" s="337" t="s">
        <v>485</v>
      </c>
      <c r="I158" s="337" t="s">
        <v>455</v>
      </c>
      <c r="J158" s="337"/>
      <c r="K158" s="333"/>
    </row>
    <row r="159" spans="2:11" ht="15" customHeight="1">
      <c r="B159" s="339"/>
      <c r="C159" s="321"/>
      <c r="D159" s="321"/>
      <c r="E159" s="321"/>
      <c r="F159" s="321"/>
      <c r="G159" s="321"/>
      <c r="H159" s="321"/>
      <c r="I159" s="321"/>
      <c r="J159" s="321"/>
      <c r="K159" s="340"/>
    </row>
    <row r="160" spans="2:11" ht="18.75" customHeight="1">
      <c r="B160" s="286"/>
      <c r="C160" s="290"/>
      <c r="D160" s="290"/>
      <c r="E160" s="290"/>
      <c r="F160" s="311"/>
      <c r="G160" s="290"/>
      <c r="H160" s="290"/>
      <c r="I160" s="290"/>
      <c r="J160" s="290"/>
      <c r="K160" s="286"/>
    </row>
    <row r="161" spans="2:11" ht="18.75" customHeight="1">
      <c r="B161" s="297"/>
      <c r="C161" s="297"/>
      <c r="D161" s="297"/>
      <c r="E161" s="297"/>
      <c r="F161" s="297"/>
      <c r="G161" s="297"/>
      <c r="H161" s="297"/>
      <c r="I161" s="297"/>
      <c r="J161" s="297"/>
      <c r="K161" s="297"/>
    </row>
    <row r="162" spans="2:11" ht="7.5" customHeight="1">
      <c r="B162" s="276"/>
      <c r="C162" s="277"/>
      <c r="D162" s="277"/>
      <c r="E162" s="277"/>
      <c r="F162" s="277"/>
      <c r="G162" s="277"/>
      <c r="H162" s="277"/>
      <c r="I162" s="277"/>
      <c r="J162" s="277"/>
      <c r="K162" s="278"/>
    </row>
    <row r="163" spans="2:11" ht="45" customHeight="1">
      <c r="B163" s="279"/>
      <c r="C163" s="280" t="s">
        <v>486</v>
      </c>
      <c r="D163" s="280"/>
      <c r="E163" s="280"/>
      <c r="F163" s="280"/>
      <c r="G163" s="280"/>
      <c r="H163" s="280"/>
      <c r="I163" s="280"/>
      <c r="J163" s="280"/>
      <c r="K163" s="281"/>
    </row>
    <row r="164" spans="2:11" ht="17.25" customHeight="1">
      <c r="B164" s="279"/>
      <c r="C164" s="304" t="s">
        <v>415</v>
      </c>
      <c r="D164" s="304"/>
      <c r="E164" s="304"/>
      <c r="F164" s="304" t="s">
        <v>416</v>
      </c>
      <c r="G164" s="341"/>
      <c r="H164" s="342" t="s">
        <v>104</v>
      </c>
      <c r="I164" s="342" t="s">
        <v>60</v>
      </c>
      <c r="J164" s="304" t="s">
        <v>417</v>
      </c>
      <c r="K164" s="281"/>
    </row>
    <row r="165" spans="2:11" ht="17.25" customHeight="1">
      <c r="B165" s="282"/>
      <c r="C165" s="306" t="s">
        <v>418</v>
      </c>
      <c r="D165" s="306"/>
      <c r="E165" s="306"/>
      <c r="F165" s="307" t="s">
        <v>419</v>
      </c>
      <c r="G165" s="343"/>
      <c r="H165" s="344"/>
      <c r="I165" s="344"/>
      <c r="J165" s="306" t="s">
        <v>420</v>
      </c>
      <c r="K165" s="284"/>
    </row>
    <row r="166" spans="2:11" ht="5.25" customHeight="1">
      <c r="B166" s="312"/>
      <c r="C166" s="309"/>
      <c r="D166" s="309"/>
      <c r="E166" s="309"/>
      <c r="F166" s="309"/>
      <c r="G166" s="310"/>
      <c r="H166" s="309"/>
      <c r="I166" s="309"/>
      <c r="J166" s="309"/>
      <c r="K166" s="333"/>
    </row>
    <row r="167" spans="2:11" ht="15" customHeight="1">
      <c r="B167" s="312"/>
      <c r="C167" s="290" t="s">
        <v>424</v>
      </c>
      <c r="D167" s="290"/>
      <c r="E167" s="290"/>
      <c r="F167" s="311" t="s">
        <v>421</v>
      </c>
      <c r="G167" s="290"/>
      <c r="H167" s="290" t="s">
        <v>460</v>
      </c>
      <c r="I167" s="290" t="s">
        <v>423</v>
      </c>
      <c r="J167" s="290">
        <v>120</v>
      </c>
      <c r="K167" s="333"/>
    </row>
    <row r="168" spans="2:11" ht="15" customHeight="1">
      <c r="B168" s="312"/>
      <c r="C168" s="290" t="s">
        <v>469</v>
      </c>
      <c r="D168" s="290"/>
      <c r="E168" s="290"/>
      <c r="F168" s="311" t="s">
        <v>421</v>
      </c>
      <c r="G168" s="290"/>
      <c r="H168" s="290" t="s">
        <v>470</v>
      </c>
      <c r="I168" s="290" t="s">
        <v>423</v>
      </c>
      <c r="J168" s="290" t="s">
        <v>471</v>
      </c>
      <c r="K168" s="333"/>
    </row>
    <row r="169" spans="2:11" ht="15" customHeight="1">
      <c r="B169" s="312"/>
      <c r="C169" s="290" t="s">
        <v>370</v>
      </c>
      <c r="D169" s="290"/>
      <c r="E169" s="290"/>
      <c r="F169" s="311" t="s">
        <v>421</v>
      </c>
      <c r="G169" s="290"/>
      <c r="H169" s="290" t="s">
        <v>487</v>
      </c>
      <c r="I169" s="290" t="s">
        <v>423</v>
      </c>
      <c r="J169" s="290" t="s">
        <v>471</v>
      </c>
      <c r="K169" s="333"/>
    </row>
    <row r="170" spans="2:11" ht="15" customHeight="1">
      <c r="B170" s="312"/>
      <c r="C170" s="290" t="s">
        <v>426</v>
      </c>
      <c r="D170" s="290"/>
      <c r="E170" s="290"/>
      <c r="F170" s="311" t="s">
        <v>427</v>
      </c>
      <c r="G170" s="290"/>
      <c r="H170" s="290" t="s">
        <v>487</v>
      </c>
      <c r="I170" s="290" t="s">
        <v>423</v>
      </c>
      <c r="J170" s="290">
        <v>50</v>
      </c>
      <c r="K170" s="333"/>
    </row>
    <row r="171" spans="2:11" ht="15" customHeight="1">
      <c r="B171" s="312"/>
      <c r="C171" s="290" t="s">
        <v>429</v>
      </c>
      <c r="D171" s="290"/>
      <c r="E171" s="290"/>
      <c r="F171" s="311" t="s">
        <v>421</v>
      </c>
      <c r="G171" s="290"/>
      <c r="H171" s="290" t="s">
        <v>487</v>
      </c>
      <c r="I171" s="290" t="s">
        <v>431</v>
      </c>
      <c r="J171" s="290"/>
      <c r="K171" s="333"/>
    </row>
    <row r="172" spans="2:11" ht="15" customHeight="1">
      <c r="B172" s="312"/>
      <c r="C172" s="290" t="s">
        <v>440</v>
      </c>
      <c r="D172" s="290"/>
      <c r="E172" s="290"/>
      <c r="F172" s="311" t="s">
        <v>427</v>
      </c>
      <c r="G172" s="290"/>
      <c r="H172" s="290" t="s">
        <v>487</v>
      </c>
      <c r="I172" s="290" t="s">
        <v>423</v>
      </c>
      <c r="J172" s="290">
        <v>50</v>
      </c>
      <c r="K172" s="333"/>
    </row>
    <row r="173" spans="2:11" ht="15" customHeight="1">
      <c r="B173" s="312"/>
      <c r="C173" s="290" t="s">
        <v>448</v>
      </c>
      <c r="D173" s="290"/>
      <c r="E173" s="290"/>
      <c r="F173" s="311" t="s">
        <v>427</v>
      </c>
      <c r="G173" s="290"/>
      <c r="H173" s="290" t="s">
        <v>487</v>
      </c>
      <c r="I173" s="290" t="s">
        <v>423</v>
      </c>
      <c r="J173" s="290">
        <v>50</v>
      </c>
      <c r="K173" s="333"/>
    </row>
    <row r="174" spans="2:11" ht="15" customHeight="1">
      <c r="B174" s="312"/>
      <c r="C174" s="290" t="s">
        <v>446</v>
      </c>
      <c r="D174" s="290"/>
      <c r="E174" s="290"/>
      <c r="F174" s="311" t="s">
        <v>427</v>
      </c>
      <c r="G174" s="290"/>
      <c r="H174" s="290" t="s">
        <v>487</v>
      </c>
      <c r="I174" s="290" t="s">
        <v>423</v>
      </c>
      <c r="J174" s="290">
        <v>50</v>
      </c>
      <c r="K174" s="333"/>
    </row>
    <row r="175" spans="2:11" ht="15" customHeight="1">
      <c r="B175" s="312"/>
      <c r="C175" s="290" t="s">
        <v>103</v>
      </c>
      <c r="D175" s="290"/>
      <c r="E175" s="290"/>
      <c r="F175" s="311" t="s">
        <v>421</v>
      </c>
      <c r="G175" s="290"/>
      <c r="H175" s="290" t="s">
        <v>488</v>
      </c>
      <c r="I175" s="290" t="s">
        <v>489</v>
      </c>
      <c r="J175" s="290"/>
      <c r="K175" s="333"/>
    </row>
    <row r="176" spans="2:11" ht="15" customHeight="1">
      <c r="B176" s="312"/>
      <c r="C176" s="290" t="s">
        <v>60</v>
      </c>
      <c r="D176" s="290"/>
      <c r="E176" s="290"/>
      <c r="F176" s="311" t="s">
        <v>421</v>
      </c>
      <c r="G176" s="290"/>
      <c r="H176" s="290" t="s">
        <v>490</v>
      </c>
      <c r="I176" s="290" t="s">
        <v>491</v>
      </c>
      <c r="J176" s="290">
        <v>1</v>
      </c>
      <c r="K176" s="333"/>
    </row>
    <row r="177" spans="2:11" ht="15" customHeight="1">
      <c r="B177" s="312"/>
      <c r="C177" s="290" t="s">
        <v>56</v>
      </c>
      <c r="D177" s="290"/>
      <c r="E177" s="290"/>
      <c r="F177" s="311" t="s">
        <v>421</v>
      </c>
      <c r="G177" s="290"/>
      <c r="H177" s="290" t="s">
        <v>492</v>
      </c>
      <c r="I177" s="290" t="s">
        <v>423</v>
      </c>
      <c r="J177" s="290">
        <v>20</v>
      </c>
      <c r="K177" s="333"/>
    </row>
    <row r="178" spans="2:11" ht="15" customHeight="1">
      <c r="B178" s="312"/>
      <c r="C178" s="290" t="s">
        <v>104</v>
      </c>
      <c r="D178" s="290"/>
      <c r="E178" s="290"/>
      <c r="F178" s="311" t="s">
        <v>421</v>
      </c>
      <c r="G178" s="290"/>
      <c r="H178" s="290" t="s">
        <v>493</v>
      </c>
      <c r="I178" s="290" t="s">
        <v>423</v>
      </c>
      <c r="J178" s="290">
        <v>255</v>
      </c>
      <c r="K178" s="333"/>
    </row>
    <row r="179" spans="2:11" ht="15" customHeight="1">
      <c r="B179" s="312"/>
      <c r="C179" s="290" t="s">
        <v>105</v>
      </c>
      <c r="D179" s="290"/>
      <c r="E179" s="290"/>
      <c r="F179" s="311" t="s">
        <v>421</v>
      </c>
      <c r="G179" s="290"/>
      <c r="H179" s="290" t="s">
        <v>386</v>
      </c>
      <c r="I179" s="290" t="s">
        <v>423</v>
      </c>
      <c r="J179" s="290">
        <v>10</v>
      </c>
      <c r="K179" s="333"/>
    </row>
    <row r="180" spans="2:11" ht="15" customHeight="1">
      <c r="B180" s="312"/>
      <c r="C180" s="290" t="s">
        <v>106</v>
      </c>
      <c r="D180" s="290"/>
      <c r="E180" s="290"/>
      <c r="F180" s="311" t="s">
        <v>421</v>
      </c>
      <c r="G180" s="290"/>
      <c r="H180" s="290" t="s">
        <v>494</v>
      </c>
      <c r="I180" s="290" t="s">
        <v>455</v>
      </c>
      <c r="J180" s="290"/>
      <c r="K180" s="333"/>
    </row>
    <row r="181" spans="2:11" ht="15" customHeight="1">
      <c r="B181" s="312"/>
      <c r="C181" s="290" t="s">
        <v>495</v>
      </c>
      <c r="D181" s="290"/>
      <c r="E181" s="290"/>
      <c r="F181" s="311" t="s">
        <v>421</v>
      </c>
      <c r="G181" s="290"/>
      <c r="H181" s="290" t="s">
        <v>496</v>
      </c>
      <c r="I181" s="290" t="s">
        <v>455</v>
      </c>
      <c r="J181" s="290"/>
      <c r="K181" s="333"/>
    </row>
    <row r="182" spans="2:11" ht="15" customHeight="1">
      <c r="B182" s="312"/>
      <c r="C182" s="290" t="s">
        <v>484</v>
      </c>
      <c r="D182" s="290"/>
      <c r="E182" s="290"/>
      <c r="F182" s="311" t="s">
        <v>421</v>
      </c>
      <c r="G182" s="290"/>
      <c r="H182" s="290" t="s">
        <v>497</v>
      </c>
      <c r="I182" s="290" t="s">
        <v>455</v>
      </c>
      <c r="J182" s="290"/>
      <c r="K182" s="333"/>
    </row>
    <row r="183" spans="2:11" ht="15" customHeight="1">
      <c r="B183" s="312"/>
      <c r="C183" s="290" t="s">
        <v>108</v>
      </c>
      <c r="D183" s="290"/>
      <c r="E183" s="290"/>
      <c r="F183" s="311" t="s">
        <v>427</v>
      </c>
      <c r="G183" s="290"/>
      <c r="H183" s="290" t="s">
        <v>498</v>
      </c>
      <c r="I183" s="290" t="s">
        <v>423</v>
      </c>
      <c r="J183" s="290">
        <v>50</v>
      </c>
      <c r="K183" s="333"/>
    </row>
    <row r="184" spans="2:11" ht="15" customHeight="1">
      <c r="B184" s="312"/>
      <c r="C184" s="290" t="s">
        <v>499</v>
      </c>
      <c r="D184" s="290"/>
      <c r="E184" s="290"/>
      <c r="F184" s="311" t="s">
        <v>427</v>
      </c>
      <c r="G184" s="290"/>
      <c r="H184" s="290" t="s">
        <v>500</v>
      </c>
      <c r="I184" s="290" t="s">
        <v>501</v>
      </c>
      <c r="J184" s="290"/>
      <c r="K184" s="333"/>
    </row>
    <row r="185" spans="2:11" ht="15" customHeight="1">
      <c r="B185" s="312"/>
      <c r="C185" s="290" t="s">
        <v>502</v>
      </c>
      <c r="D185" s="290"/>
      <c r="E185" s="290"/>
      <c r="F185" s="311" t="s">
        <v>427</v>
      </c>
      <c r="G185" s="290"/>
      <c r="H185" s="290" t="s">
        <v>503</v>
      </c>
      <c r="I185" s="290" t="s">
        <v>501</v>
      </c>
      <c r="J185" s="290"/>
      <c r="K185" s="333"/>
    </row>
    <row r="186" spans="2:11" ht="15" customHeight="1">
      <c r="B186" s="312"/>
      <c r="C186" s="290" t="s">
        <v>504</v>
      </c>
      <c r="D186" s="290"/>
      <c r="E186" s="290"/>
      <c r="F186" s="311" t="s">
        <v>427</v>
      </c>
      <c r="G186" s="290"/>
      <c r="H186" s="290" t="s">
        <v>505</v>
      </c>
      <c r="I186" s="290" t="s">
        <v>501</v>
      </c>
      <c r="J186" s="290"/>
      <c r="K186" s="333"/>
    </row>
    <row r="187" spans="2:11" ht="15" customHeight="1">
      <c r="B187" s="312"/>
      <c r="C187" s="345" t="s">
        <v>506</v>
      </c>
      <c r="D187" s="290"/>
      <c r="E187" s="290"/>
      <c r="F187" s="311" t="s">
        <v>427</v>
      </c>
      <c r="G187" s="290"/>
      <c r="H187" s="290" t="s">
        <v>507</v>
      </c>
      <c r="I187" s="290" t="s">
        <v>508</v>
      </c>
      <c r="J187" s="346" t="s">
        <v>509</v>
      </c>
      <c r="K187" s="333"/>
    </row>
    <row r="188" spans="2:11" ht="15" customHeight="1">
      <c r="B188" s="312"/>
      <c r="C188" s="296" t="s">
        <v>45</v>
      </c>
      <c r="D188" s="290"/>
      <c r="E188" s="290"/>
      <c r="F188" s="311" t="s">
        <v>421</v>
      </c>
      <c r="G188" s="290"/>
      <c r="H188" s="286" t="s">
        <v>510</v>
      </c>
      <c r="I188" s="290" t="s">
        <v>511</v>
      </c>
      <c r="J188" s="290"/>
      <c r="K188" s="333"/>
    </row>
    <row r="189" spans="2:11" ht="15" customHeight="1">
      <c r="B189" s="312"/>
      <c r="C189" s="296" t="s">
        <v>512</v>
      </c>
      <c r="D189" s="290"/>
      <c r="E189" s="290"/>
      <c r="F189" s="311" t="s">
        <v>421</v>
      </c>
      <c r="G189" s="290"/>
      <c r="H189" s="290" t="s">
        <v>513</v>
      </c>
      <c r="I189" s="290" t="s">
        <v>455</v>
      </c>
      <c r="J189" s="290"/>
      <c r="K189" s="333"/>
    </row>
    <row r="190" spans="2:11" ht="15" customHeight="1">
      <c r="B190" s="312"/>
      <c r="C190" s="296" t="s">
        <v>514</v>
      </c>
      <c r="D190" s="290"/>
      <c r="E190" s="290"/>
      <c r="F190" s="311" t="s">
        <v>421</v>
      </c>
      <c r="G190" s="290"/>
      <c r="H190" s="290" t="s">
        <v>515</v>
      </c>
      <c r="I190" s="290" t="s">
        <v>455</v>
      </c>
      <c r="J190" s="290"/>
      <c r="K190" s="333"/>
    </row>
    <row r="191" spans="2:11" ht="15" customHeight="1">
      <c r="B191" s="312"/>
      <c r="C191" s="296" t="s">
        <v>516</v>
      </c>
      <c r="D191" s="290"/>
      <c r="E191" s="290"/>
      <c r="F191" s="311" t="s">
        <v>427</v>
      </c>
      <c r="G191" s="290"/>
      <c r="H191" s="290" t="s">
        <v>517</v>
      </c>
      <c r="I191" s="290" t="s">
        <v>455</v>
      </c>
      <c r="J191" s="290"/>
      <c r="K191" s="333"/>
    </row>
    <row r="192" spans="2:11" ht="15" customHeight="1">
      <c r="B192" s="339"/>
      <c r="C192" s="347"/>
      <c r="D192" s="321"/>
      <c r="E192" s="321"/>
      <c r="F192" s="321"/>
      <c r="G192" s="321"/>
      <c r="H192" s="321"/>
      <c r="I192" s="321"/>
      <c r="J192" s="321"/>
      <c r="K192" s="340"/>
    </row>
    <row r="193" spans="2:11" ht="18.75" customHeight="1">
      <c r="B193" s="286"/>
      <c r="C193" s="290"/>
      <c r="D193" s="290"/>
      <c r="E193" s="290"/>
      <c r="F193" s="311"/>
      <c r="G193" s="290"/>
      <c r="H193" s="290"/>
      <c r="I193" s="290"/>
      <c r="J193" s="290"/>
      <c r="K193" s="286"/>
    </row>
    <row r="194" spans="2:11" ht="18.75" customHeight="1">
      <c r="B194" s="286"/>
      <c r="C194" s="290"/>
      <c r="D194" s="290"/>
      <c r="E194" s="290"/>
      <c r="F194" s="311"/>
      <c r="G194" s="290"/>
      <c r="H194" s="290"/>
      <c r="I194" s="290"/>
      <c r="J194" s="290"/>
      <c r="K194" s="286"/>
    </row>
    <row r="195" spans="2:11" ht="18.75" customHeight="1">
      <c r="B195" s="297"/>
      <c r="C195" s="297"/>
      <c r="D195" s="297"/>
      <c r="E195" s="297"/>
      <c r="F195" s="297"/>
      <c r="G195" s="297"/>
      <c r="H195" s="297"/>
      <c r="I195" s="297"/>
      <c r="J195" s="297"/>
      <c r="K195" s="297"/>
    </row>
    <row r="196" spans="2:11" ht="13.5">
      <c r="B196" s="276"/>
      <c r="C196" s="277"/>
      <c r="D196" s="277"/>
      <c r="E196" s="277"/>
      <c r="F196" s="277"/>
      <c r="G196" s="277"/>
      <c r="H196" s="277"/>
      <c r="I196" s="277"/>
      <c r="J196" s="277"/>
      <c r="K196" s="278"/>
    </row>
    <row r="197" spans="2:11" ht="21">
      <c r="B197" s="279"/>
      <c r="C197" s="280" t="s">
        <v>518</v>
      </c>
      <c r="D197" s="280"/>
      <c r="E197" s="280"/>
      <c r="F197" s="280"/>
      <c r="G197" s="280"/>
      <c r="H197" s="280"/>
      <c r="I197" s="280"/>
      <c r="J197" s="280"/>
      <c r="K197" s="281"/>
    </row>
    <row r="198" spans="2:11" ht="25.5" customHeight="1">
      <c r="B198" s="279"/>
      <c r="C198" s="348" t="s">
        <v>519</v>
      </c>
      <c r="D198" s="348"/>
      <c r="E198" s="348"/>
      <c r="F198" s="348" t="s">
        <v>520</v>
      </c>
      <c r="G198" s="349"/>
      <c r="H198" s="348" t="s">
        <v>521</v>
      </c>
      <c r="I198" s="348"/>
      <c r="J198" s="348"/>
      <c r="K198" s="281"/>
    </row>
    <row r="199" spans="2:11" ht="5.25" customHeight="1">
      <c r="B199" s="312"/>
      <c r="C199" s="309"/>
      <c r="D199" s="309"/>
      <c r="E199" s="309"/>
      <c r="F199" s="309"/>
      <c r="G199" s="290"/>
      <c r="H199" s="309"/>
      <c r="I199" s="309"/>
      <c r="J199" s="309"/>
      <c r="K199" s="333"/>
    </row>
    <row r="200" spans="2:11" ht="15" customHeight="1">
      <c r="B200" s="312"/>
      <c r="C200" s="290" t="s">
        <v>511</v>
      </c>
      <c r="D200" s="290"/>
      <c r="E200" s="290"/>
      <c r="F200" s="311" t="s">
        <v>46</v>
      </c>
      <c r="G200" s="290"/>
      <c r="H200" s="290" t="s">
        <v>522</v>
      </c>
      <c r="I200" s="290"/>
      <c r="J200" s="290"/>
      <c r="K200" s="333"/>
    </row>
    <row r="201" spans="2:11" ht="15" customHeight="1">
      <c r="B201" s="312"/>
      <c r="C201" s="318"/>
      <c r="D201" s="290"/>
      <c r="E201" s="290"/>
      <c r="F201" s="311" t="s">
        <v>47</v>
      </c>
      <c r="G201" s="290"/>
      <c r="H201" s="290" t="s">
        <v>523</v>
      </c>
      <c r="I201" s="290"/>
      <c r="J201" s="290"/>
      <c r="K201" s="333"/>
    </row>
    <row r="202" spans="2:11" ht="15" customHeight="1">
      <c r="B202" s="312"/>
      <c r="C202" s="318"/>
      <c r="D202" s="290"/>
      <c r="E202" s="290"/>
      <c r="F202" s="311" t="s">
        <v>50</v>
      </c>
      <c r="G202" s="290"/>
      <c r="H202" s="290" t="s">
        <v>524</v>
      </c>
      <c r="I202" s="290"/>
      <c r="J202" s="290"/>
      <c r="K202" s="333"/>
    </row>
    <row r="203" spans="2:11" ht="15" customHeight="1">
      <c r="B203" s="312"/>
      <c r="C203" s="290"/>
      <c r="D203" s="290"/>
      <c r="E203" s="290"/>
      <c r="F203" s="311" t="s">
        <v>48</v>
      </c>
      <c r="G203" s="290"/>
      <c r="H203" s="290" t="s">
        <v>525</v>
      </c>
      <c r="I203" s="290"/>
      <c r="J203" s="290"/>
      <c r="K203" s="333"/>
    </row>
    <row r="204" spans="2:11" ht="15" customHeight="1">
      <c r="B204" s="312"/>
      <c r="C204" s="290"/>
      <c r="D204" s="290"/>
      <c r="E204" s="290"/>
      <c r="F204" s="311" t="s">
        <v>49</v>
      </c>
      <c r="G204" s="290"/>
      <c r="H204" s="290" t="s">
        <v>526</v>
      </c>
      <c r="I204" s="290"/>
      <c r="J204" s="290"/>
      <c r="K204" s="333"/>
    </row>
    <row r="205" spans="2:11" ht="15" customHeight="1">
      <c r="B205" s="312"/>
      <c r="C205" s="290"/>
      <c r="D205" s="290"/>
      <c r="E205" s="290"/>
      <c r="F205" s="311"/>
      <c r="G205" s="290"/>
      <c r="H205" s="290"/>
      <c r="I205" s="290"/>
      <c r="J205" s="290"/>
      <c r="K205" s="333"/>
    </row>
    <row r="206" spans="2:11" ht="15" customHeight="1">
      <c r="B206" s="312"/>
      <c r="C206" s="290" t="s">
        <v>467</v>
      </c>
      <c r="D206" s="290"/>
      <c r="E206" s="290"/>
      <c r="F206" s="311" t="s">
        <v>79</v>
      </c>
      <c r="G206" s="290"/>
      <c r="H206" s="290" t="s">
        <v>527</v>
      </c>
      <c r="I206" s="290"/>
      <c r="J206" s="290"/>
      <c r="K206" s="333"/>
    </row>
    <row r="207" spans="2:11" ht="15" customHeight="1">
      <c r="B207" s="312"/>
      <c r="C207" s="318"/>
      <c r="D207" s="290"/>
      <c r="E207" s="290"/>
      <c r="F207" s="311" t="s">
        <v>364</v>
      </c>
      <c r="G207" s="290"/>
      <c r="H207" s="290" t="s">
        <v>365</v>
      </c>
      <c r="I207" s="290"/>
      <c r="J207" s="290"/>
      <c r="K207" s="333"/>
    </row>
    <row r="208" spans="2:11" ht="15" customHeight="1">
      <c r="B208" s="312"/>
      <c r="C208" s="290"/>
      <c r="D208" s="290"/>
      <c r="E208" s="290"/>
      <c r="F208" s="311" t="s">
        <v>362</v>
      </c>
      <c r="G208" s="290"/>
      <c r="H208" s="290" t="s">
        <v>528</v>
      </c>
      <c r="I208" s="290"/>
      <c r="J208" s="290"/>
      <c r="K208" s="333"/>
    </row>
    <row r="209" spans="2:11" ht="15" customHeight="1">
      <c r="B209" s="350"/>
      <c r="C209" s="318"/>
      <c r="D209" s="318"/>
      <c r="E209" s="318"/>
      <c r="F209" s="311" t="s">
        <v>366</v>
      </c>
      <c r="G209" s="296"/>
      <c r="H209" s="337" t="s">
        <v>367</v>
      </c>
      <c r="I209" s="337"/>
      <c r="J209" s="337"/>
      <c r="K209" s="351"/>
    </row>
    <row r="210" spans="2:11" ht="15" customHeight="1">
      <c r="B210" s="350"/>
      <c r="C210" s="318"/>
      <c r="D210" s="318"/>
      <c r="E210" s="318"/>
      <c r="F210" s="311" t="s">
        <v>368</v>
      </c>
      <c r="G210" s="296"/>
      <c r="H210" s="337" t="s">
        <v>529</v>
      </c>
      <c r="I210" s="337"/>
      <c r="J210" s="337"/>
      <c r="K210" s="351"/>
    </row>
    <row r="211" spans="2:11" ht="15" customHeight="1">
      <c r="B211" s="350"/>
      <c r="C211" s="318"/>
      <c r="D211" s="318"/>
      <c r="E211" s="318"/>
      <c r="F211" s="352"/>
      <c r="G211" s="296"/>
      <c r="H211" s="353"/>
      <c r="I211" s="353"/>
      <c r="J211" s="353"/>
      <c r="K211" s="351"/>
    </row>
    <row r="212" spans="2:11" ht="15" customHeight="1">
      <c r="B212" s="350"/>
      <c r="C212" s="290" t="s">
        <v>491</v>
      </c>
      <c r="D212" s="318"/>
      <c r="E212" s="318"/>
      <c r="F212" s="311">
        <v>1</v>
      </c>
      <c r="G212" s="296"/>
      <c r="H212" s="337" t="s">
        <v>530</v>
      </c>
      <c r="I212" s="337"/>
      <c r="J212" s="337"/>
      <c r="K212" s="351"/>
    </row>
    <row r="213" spans="2:11" ht="15" customHeight="1">
      <c r="B213" s="350"/>
      <c r="C213" s="318"/>
      <c r="D213" s="318"/>
      <c r="E213" s="318"/>
      <c r="F213" s="311">
        <v>2</v>
      </c>
      <c r="G213" s="296"/>
      <c r="H213" s="337" t="s">
        <v>531</v>
      </c>
      <c r="I213" s="337"/>
      <c r="J213" s="337"/>
      <c r="K213" s="351"/>
    </row>
    <row r="214" spans="2:11" ht="15" customHeight="1">
      <c r="B214" s="350"/>
      <c r="C214" s="318"/>
      <c r="D214" s="318"/>
      <c r="E214" s="318"/>
      <c r="F214" s="311">
        <v>3</v>
      </c>
      <c r="G214" s="296"/>
      <c r="H214" s="337" t="s">
        <v>532</v>
      </c>
      <c r="I214" s="337"/>
      <c r="J214" s="337"/>
      <c r="K214" s="351"/>
    </row>
    <row r="215" spans="2:11" ht="15" customHeight="1">
      <c r="B215" s="350"/>
      <c r="C215" s="318"/>
      <c r="D215" s="318"/>
      <c r="E215" s="318"/>
      <c r="F215" s="311">
        <v>4</v>
      </c>
      <c r="G215" s="296"/>
      <c r="H215" s="337" t="s">
        <v>533</v>
      </c>
      <c r="I215" s="337"/>
      <c r="J215" s="337"/>
      <c r="K215" s="351"/>
    </row>
    <row r="216" spans="2:11" ht="12.75" customHeight="1">
      <c r="B216" s="354"/>
      <c r="C216" s="355"/>
      <c r="D216" s="355"/>
      <c r="E216" s="355"/>
      <c r="F216" s="355"/>
      <c r="G216" s="355"/>
      <c r="H216" s="355"/>
      <c r="I216" s="355"/>
      <c r="J216" s="355"/>
      <c r="K216" s="356"/>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DESKTOP-GQL5SSP\pc</dc:creator>
  <cp:keywords/>
  <dc:description/>
  <cp:lastModifiedBy>DESKTOP-GQL5SSP\pc</cp:lastModifiedBy>
  <dcterms:created xsi:type="dcterms:W3CDTF">2018-08-15T10:20:13Z</dcterms:created>
  <dcterms:modified xsi:type="dcterms:W3CDTF">2018-08-15T10:20:19Z</dcterms:modified>
  <cp:category/>
  <cp:version/>
  <cp:contentType/>
  <cp:contentStatus/>
</cp:coreProperties>
</file>